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615" windowWidth="17940" windowHeight="11190"/>
  </bookViews>
  <sheets>
    <sheet name="podstawowe obliczenia" sheetId="1" r:id="rId1"/>
    <sheet name="Funkcje - podpowiedzi" sheetId="2" r:id="rId2"/>
    <sheet name="Zadanie 1 - Funkcje cz.1" sheetId="3" r:id="rId3"/>
    <sheet name="Zadanie 2 - Temperatury" sheetId="4" r:id="rId4"/>
    <sheet name="Zadanie 3 - Remanent" sheetId="5" r:id="rId5"/>
    <sheet name="Zadanie 4 - Powierzchnie" sheetId="6" r:id="rId6"/>
    <sheet name="Zadanie 5 - Ludność" sheetId="7" r:id="rId7"/>
    <sheet name="Zadanie 6 - Prądy" sheetId="8" r:id="rId8"/>
  </sheets>
  <calcPr calcId="125725"/>
</workbook>
</file>

<file path=xl/calcChain.xml><?xml version="1.0" encoding="utf-8"?>
<calcChain xmlns="http://schemas.openxmlformats.org/spreadsheetml/2006/main">
  <c r="C21" i="6"/>
  <c r="F54" i="1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B23"/>
  <c r="B22"/>
  <c r="B21"/>
  <c r="B20"/>
  <c r="B19"/>
  <c r="B18"/>
  <c r="B17"/>
  <c r="B16"/>
  <c r="B15"/>
  <c r="B14"/>
  <c r="B13"/>
  <c r="B12"/>
  <c r="B11"/>
  <c r="B10"/>
</calcChain>
</file>

<file path=xl/comments1.xml><?xml version="1.0" encoding="utf-8"?>
<comments xmlns="http://schemas.openxmlformats.org/spreadsheetml/2006/main">
  <authors>
    <author/>
  </authors>
  <commentList>
    <comment ref="B32" authorId="0">
      <text>
        <r>
          <rPr>
            <sz val="11"/>
            <color rgb="FF000000"/>
            <rFont val="Calibri"/>
          </rPr>
          <t xml:space="preserve">do obliczenia pierwiastka n-tego stopnia mamy następujacy wzór:     =A1^(1/n)
</t>
        </r>
      </text>
    </comment>
    <comment ref="B38" authorId="0">
      <text>
        <r>
          <rPr>
            <sz val="11"/>
            <color rgb="FF000000"/>
            <rFont val="Calibri"/>
          </rPr>
          <t>Do generowania liczb z przedziału {a,b} stosuje się wzór: =LOS()*(b-a)+a
np. do generowania liczb dwucyfrowych stosuje się formułę =LOS()*(100-10)+10
wtedy generuje liczby &gt;=10; &lt;100</t>
        </r>
      </text>
    </comment>
    <comment ref="B74" authorId="0">
      <text>
        <r>
          <rPr>
            <sz val="11"/>
            <color rgb="FF000000"/>
            <rFont val="Calibri"/>
          </rPr>
          <t xml:space="preserve">np.
=jeżeli(A1&gt;A2;"Wartość komórki A1 jest większa";"Wartość komórki A2 jest większa")
</t>
        </r>
      </text>
    </comment>
    <comment ref="B169" authorId="0">
      <text>
        <r>
          <rPr>
            <sz val="11"/>
            <color rgb="FF000000"/>
            <rFont val="Calibri"/>
          </rPr>
          <t xml:space="preserve">Przykład
DNI.360("30.01.93"; "1.02.93") jest równe 1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28" authorId="0">
      <text>
        <r>
          <rPr>
            <sz val="11"/>
            <color rgb="FF000000"/>
            <rFont val="Calibri"/>
          </rPr>
          <t>Oblicz najwyższą temperaturę, która wystąpiła w ciągu miesiąca o godzinie 6 rano</t>
        </r>
      </text>
    </comment>
    <comment ref="E28" authorId="0">
      <text>
        <r>
          <rPr>
            <sz val="11"/>
            <color rgb="FF000000"/>
            <rFont val="Calibri"/>
          </rPr>
          <t>Oblicz najwyższą temperaturę, która wystąpiła w ciągu miesiąca o godzinie 12.</t>
        </r>
      </text>
    </comment>
    <comment ref="F28" authorId="0">
      <text>
        <r>
          <rPr>
            <sz val="11"/>
            <color rgb="FF000000"/>
            <rFont val="Calibri"/>
          </rPr>
          <t>Oblicz najwyższą temperaturę, która wystąpiła w ciągu miesiąca o godzinie 20.</t>
        </r>
      </text>
    </comment>
    <comment ref="G28" authorId="0">
      <text>
        <r>
          <rPr>
            <sz val="11"/>
            <color rgb="FF000000"/>
            <rFont val="Calibri"/>
          </rPr>
          <t>Oblicz średnią z najwyższych temperatur</t>
        </r>
      </text>
    </comment>
    <comment ref="D29" authorId="0">
      <text>
        <r>
          <rPr>
            <sz val="11"/>
            <color rgb="FF000000"/>
            <rFont val="Calibri"/>
          </rPr>
          <t>Oblicz najniższą temperaturę, która wystąpiła w ciągu miesiąca o godzinie 6 rano.</t>
        </r>
      </text>
    </comment>
    <comment ref="E29" authorId="0">
      <text>
        <r>
          <rPr>
            <sz val="11"/>
            <color rgb="FF000000"/>
            <rFont val="Calibri"/>
          </rPr>
          <t>Oblicz najniższą temperaturę, która wystąpiła w ciągu miesiąca o godzinie 12.</t>
        </r>
      </text>
    </comment>
    <comment ref="F29" authorId="0">
      <text>
        <r>
          <rPr>
            <sz val="11"/>
            <color rgb="FF000000"/>
            <rFont val="Calibri"/>
          </rPr>
          <t>Oblicz najniższą temperaturę, która wystąpiła w ciągu miesiąca o godzinie 20.</t>
        </r>
      </text>
    </comment>
    <comment ref="G29" authorId="0">
      <text>
        <r>
          <rPr>
            <sz val="11"/>
            <color rgb="FF000000"/>
            <rFont val="Calibri"/>
          </rPr>
          <t>Oblicz średnią z najniższych temperatur</t>
        </r>
      </text>
    </comment>
    <comment ref="D30" authorId="0">
      <text>
        <r>
          <rPr>
            <sz val="11"/>
            <color rgb="FF000000"/>
            <rFont val="Calibri"/>
          </rPr>
          <t>Oblicz średnią temperaturę, która wystąpiła w ciągu miesiąca o godzinie 6 rano.</t>
        </r>
      </text>
    </comment>
    <comment ref="E30" authorId="0">
      <text>
        <r>
          <rPr>
            <sz val="11"/>
            <color rgb="FF000000"/>
            <rFont val="Calibri"/>
          </rPr>
          <t>Oblicz średnią temperaturę, która wystąpiła w ciągu miesiąca o godzinie 12.</t>
        </r>
      </text>
    </comment>
    <comment ref="F30" authorId="0">
      <text>
        <r>
          <rPr>
            <sz val="11"/>
            <color rgb="FF000000"/>
            <rFont val="Calibri"/>
          </rPr>
          <t>Oblicz średnią temperaturę, która wystąpiła w ciągu miesiąca o godzinie 20.</t>
        </r>
      </text>
    </comment>
    <comment ref="G30" authorId="0">
      <text>
        <r>
          <rPr>
            <sz val="11"/>
            <color rgb="FF000000"/>
            <rFont val="Calibri"/>
          </rPr>
          <t>Oblicz średnią z wartości średnich temperatur</t>
        </r>
      </text>
    </comment>
  </commentList>
</comments>
</file>

<file path=xl/sharedStrings.xml><?xml version="1.0" encoding="utf-8"?>
<sst xmlns="http://schemas.openxmlformats.org/spreadsheetml/2006/main" count="458" uniqueCount="367">
  <si>
    <t>FUNKCJE cz.1</t>
  </si>
  <si>
    <t>1) SUMA</t>
  </si>
  <si>
    <t>1.Oblicz sumę liczb: 3,25,128</t>
  </si>
  <si>
    <t xml:space="preserve">  i zapisz go w komórce G3</t>
  </si>
  <si>
    <t>2.Oblicz sumę wartości</t>
  </si>
  <si>
    <t xml:space="preserve">   komórek: H4, I4, J4 w K3</t>
  </si>
  <si>
    <t>3.Oblicz sumę wartości komórek</t>
  </si>
  <si>
    <t xml:space="preserve"> dla całego zakresu komórek (H3:J4) w K4</t>
  </si>
  <si>
    <t>2) Zaokrąglanie lczb</t>
  </si>
  <si>
    <t>1.Zaokrąglij liczbę 12,45637 do trzech</t>
  </si>
  <si>
    <t xml:space="preserve"> miejsc po przecinku, zapisz w G13</t>
  </si>
  <si>
    <t>2.Zaokrąglij liczbę z komórki G12</t>
  </si>
  <si>
    <t xml:space="preserve">   do dwóch miejsc po przecinku w H12</t>
  </si>
  <si>
    <t>3.Zaokrąglij liczbę z komórki G11</t>
  </si>
  <si>
    <t xml:space="preserve">   do liczby całkowitej w H11</t>
  </si>
  <si>
    <t>4.W H14 zaokrąglij iloczyn liczb z G12 i G13  do -2 liczb po przecinku</t>
  </si>
  <si>
    <t>5.W H15 zaokrąglij sumę liczb z G11 i G13</t>
  </si>
  <si>
    <t>do liczb całkowitych</t>
  </si>
  <si>
    <t>3) ŚREDNIA</t>
  </si>
  <si>
    <t>1.Oblicz średnią dla każdego wiersza</t>
  </si>
  <si>
    <t xml:space="preserve">   i każdej kolumny oraz dla całego zakresu </t>
  </si>
  <si>
    <t xml:space="preserve">   komórek komórek (G22:I26) w komórce</t>
  </si>
  <si>
    <t xml:space="preserve">   J27</t>
  </si>
  <si>
    <t>4) Liczba Komórek</t>
  </si>
  <si>
    <t>1. Wyświetl liczbę komórek każdego</t>
  </si>
  <si>
    <t xml:space="preserve"> wiersza i każdej kolumny   </t>
  </si>
  <si>
    <t xml:space="preserve"> oraz dla zakresu komórek w komórce J35</t>
  </si>
  <si>
    <t>5) MIN</t>
  </si>
  <si>
    <t xml:space="preserve">1.Wyświetl liczbę najmniejszą dla </t>
  </si>
  <si>
    <t xml:space="preserve">  kolumny H, I i J</t>
  </si>
  <si>
    <t>6) MAX</t>
  </si>
  <si>
    <t xml:space="preserve">1.Wyświetl liczbę największą dla </t>
  </si>
  <si>
    <t xml:space="preserve">2.Wyświetl liczbę największą dla </t>
  </si>
  <si>
    <t xml:space="preserve">   zakresu H46:J50 w G49</t>
  </si>
  <si>
    <t>3.Wyświetl liczbę największą dla komórek</t>
  </si>
  <si>
    <t xml:space="preserve">   zakresu H46:H50 w G50</t>
  </si>
  <si>
    <t>`</t>
  </si>
  <si>
    <t>Dane</t>
  </si>
  <si>
    <t>x=</t>
  </si>
  <si>
    <t>y=</t>
  </si>
  <si>
    <t>z=</t>
  </si>
  <si>
    <t>formuła</t>
  </si>
  <si>
    <t>opis matematyczny</t>
  </si>
  <si>
    <t>opis słowny</t>
  </si>
  <si>
    <t>2487-1784,45</t>
  </si>
  <si>
    <t>formuła odejmująca 1784,45 od 2487</t>
  </si>
  <si>
    <t>12,75+4789+368,5</t>
  </si>
  <si>
    <t>formuła sumująca 12,75 4789 oraz 368,5</t>
  </si>
  <si>
    <t>(912/7)+95</t>
  </si>
  <si>
    <t>formuła liczaca iloraz 912 przez 7 a następnie dodająca 95</t>
  </si>
  <si>
    <t>(45-7)/(99+4,3)</t>
  </si>
  <si>
    <t>formuła odejmująca 7 od 45 a nastepnie dzielaca wynik przez 99+4,3</t>
  </si>
  <si>
    <t>x+y+z</t>
  </si>
  <si>
    <t>formuła sumująca x y z</t>
  </si>
  <si>
    <t>x*y*z</t>
  </si>
  <si>
    <t>formuła licząca iloczyn (mnozenie) x y z</t>
  </si>
  <si>
    <t>z-y</t>
  </si>
  <si>
    <t>formuła odejmująca y od z</t>
  </si>
  <si>
    <t>y/z</t>
  </si>
  <si>
    <t>formuła wykonująca dzielenie y przez z</t>
  </si>
  <si>
    <t>(x+y)/95</t>
  </si>
  <si>
    <t>formuła dodająca x do y a nastepnie dzieląca wynik przez 95</t>
  </si>
  <si>
    <t>(x+12)/(y-32)</t>
  </si>
  <si>
    <t>formuła dzieląca wynik dodawania x+12 przez rożnicę y-32</t>
  </si>
  <si>
    <t>(x-y)*z</t>
  </si>
  <si>
    <t>formuła licząca róznicę x oraz y a nastepnie mnożąca wynik przez z</t>
  </si>
  <si>
    <t>x-y*z</t>
  </si>
  <si>
    <t>formuła odejmująca od x iloczyn y oraz z</t>
  </si>
  <si>
    <r>
      <t>x</t>
    </r>
    <r>
      <rPr>
        <sz val="10"/>
        <rFont val="Arial CE"/>
      </rPr>
      <t>2</t>
    </r>
  </si>
  <si>
    <t>formuła podnosząca x do kwadratu</t>
  </si>
  <si>
    <r>
      <t>x</t>
    </r>
    <r>
      <rPr>
        <sz val="10"/>
        <rFont val="Arial CE"/>
      </rPr>
      <t>3</t>
    </r>
  </si>
  <si>
    <t>formuła podnosząca x do potęgi 3</t>
  </si>
  <si>
    <t>ĆWICZENIA</t>
  </si>
  <si>
    <t>a=</t>
  </si>
  <si>
    <t>b=</t>
  </si>
  <si>
    <t>c=</t>
  </si>
  <si>
    <t>do zrobienia</t>
  </si>
  <si>
    <t>w tych polach wpisz formuły</t>
  </si>
  <si>
    <t>czy dobrze zrobione (tak/nie)</t>
  </si>
  <si>
    <t>a+a+b</t>
  </si>
  <si>
    <t>(b/c)+78</t>
  </si>
  <si>
    <t>78*c/42*c</t>
  </si>
  <si>
    <t>(78*c)/(42*c)</t>
  </si>
  <si>
    <t>95/(a+c)</t>
  </si>
  <si>
    <t>a*b*b/c</t>
  </si>
  <si>
    <t>(12/c+19)/b</t>
  </si>
  <si>
    <t>19/78*12</t>
  </si>
  <si>
    <t>(0,75*a)/((12/45)/(a/c))</t>
  </si>
  <si>
    <t>c/1978</t>
  </si>
  <si>
    <t>12,2*c+18</t>
  </si>
  <si>
    <t>(187/12)*(132/(12-7,86))</t>
  </si>
  <si>
    <t>9/c+(78/a)</t>
  </si>
  <si>
    <r>
      <t>b</t>
    </r>
    <r>
      <rPr>
        <sz val="10"/>
        <rFont val="Arial CE"/>
      </rPr>
      <t>2</t>
    </r>
    <r>
      <rPr>
        <sz val="11"/>
        <color rgb="FF000000"/>
        <rFont val="Calibri"/>
        <family val="2"/>
        <charset val="238"/>
      </rPr>
      <t>/a</t>
    </r>
  </si>
  <si>
    <r>
      <t>c</t>
    </r>
    <r>
      <rPr>
        <sz val="10"/>
        <rFont val="Arial CE"/>
      </rPr>
      <t>3</t>
    </r>
    <r>
      <rPr>
        <sz val="11"/>
        <color rgb="FF000000"/>
        <rFont val="Calibri"/>
        <family val="2"/>
        <charset val="238"/>
      </rPr>
      <t>-(4</t>
    </r>
    <r>
      <rPr>
        <sz val="10"/>
        <rFont val="Arial CE"/>
      </rPr>
      <t>2</t>
    </r>
    <r>
      <rPr>
        <sz val="11"/>
        <color rgb="FF000000"/>
        <rFont val="Calibri"/>
        <family val="2"/>
        <charset val="238"/>
      </rPr>
      <t>*a/3)</t>
    </r>
  </si>
  <si>
    <r>
      <t>a</t>
    </r>
    <r>
      <rPr>
        <sz val="10"/>
        <rFont val="Arial CE"/>
      </rPr>
      <t>2</t>
    </r>
    <r>
      <rPr>
        <sz val="11"/>
        <color rgb="FF000000"/>
        <rFont val="Calibri"/>
        <family val="2"/>
        <charset val="238"/>
      </rPr>
      <t>/b</t>
    </r>
    <r>
      <rPr>
        <sz val="10"/>
        <rFont val="Arial CE"/>
      </rPr>
      <t>2</t>
    </r>
  </si>
  <si>
    <r>
      <t>13</t>
    </r>
    <r>
      <rPr>
        <sz val="10"/>
        <rFont val="Arial CE"/>
      </rPr>
      <t>2</t>
    </r>
    <r>
      <rPr>
        <sz val="11"/>
        <color rgb="FF000000"/>
        <rFont val="Calibri"/>
        <family val="2"/>
        <charset val="238"/>
      </rPr>
      <t>+a/3+5</t>
    </r>
    <r>
      <rPr>
        <sz val="10"/>
        <rFont val="Arial CE"/>
      </rPr>
      <t>3</t>
    </r>
  </si>
  <si>
    <r>
      <t>(24/a)*6+(14*c</t>
    </r>
    <r>
      <rPr>
        <sz val="10"/>
        <rFont val="Arial CE"/>
      </rPr>
      <t>2</t>
    </r>
    <r>
      <rPr>
        <sz val="11"/>
        <color rgb="FF000000"/>
        <rFont val="Calibri"/>
        <family val="2"/>
        <charset val="238"/>
      </rPr>
      <t>)</t>
    </r>
  </si>
  <si>
    <r>
      <t>(85*c*b*b)</t>
    </r>
    <r>
      <rPr>
        <sz val="10"/>
        <rFont val="Arial CE"/>
      </rPr>
      <t>2</t>
    </r>
  </si>
  <si>
    <t>(65+c)*12/a</t>
  </si>
  <si>
    <t>FUNKCJE MATEMATYCZNE</t>
  </si>
  <si>
    <t>ILOCZYN</t>
  </si>
  <si>
    <t xml:space="preserve">=ILOCZYN(liczba1;liczba2;...) </t>
  </si>
  <si>
    <t>liczba - oznacza konkretną wartość np.:12, 13 2...</t>
  </si>
  <si>
    <t>lub adresy poszczególnych komórek</t>
  </si>
  <si>
    <t>lub zakres komórek</t>
  </si>
  <si>
    <t>maksymalnie 30 argumentów</t>
  </si>
  <si>
    <t>SUMA</t>
  </si>
  <si>
    <t>=SUMA(liczba1;liczba2;...)</t>
  </si>
  <si>
    <t>liczba - oznacza konkretną wartość np.:12, 13. 2...</t>
  </si>
  <si>
    <t>ZAOKRĄGLANIE LICZB</t>
  </si>
  <si>
    <t>=ZAOKR(liczba;liczba_cyfr)</t>
  </si>
  <si>
    <t>lub adres komórki, w której jest jakaś liczba</t>
  </si>
  <si>
    <t xml:space="preserve">lub wyrażenie, którego wynikiem jest liczba </t>
  </si>
  <si>
    <t>lub adres komórki. w której jest wyrażenie dające w wyniku liczbę</t>
  </si>
  <si>
    <t>liczba_cyfr - oznacza liczbę miejsc dziesiętnych</t>
  </si>
  <si>
    <t xml:space="preserve">OBCINANIE LICZB </t>
  </si>
  <si>
    <t xml:space="preserve">=LICZBA.CAŁK(liczba;liczba_cyfr) </t>
  </si>
  <si>
    <t>PIERWIASTEK KWADRATOWY</t>
  </si>
  <si>
    <t>=PIERWIASTEK(liczba)</t>
  </si>
  <si>
    <t>GENEROWANIE LICZB</t>
  </si>
  <si>
    <t>=LOS()</t>
  </si>
  <si>
    <t xml:space="preserve">  LOSOWYCH</t>
  </si>
  <si>
    <t>Funkcja ta generuje liczby losowe z przedziału { 0, 1}</t>
  </si>
  <si>
    <t>Jest funkcją bezargumentową tzn. nie podaje się argumentów</t>
  </si>
  <si>
    <t xml:space="preserve">Przy każdym przeliczeniu arkusza zmieniane są  </t>
  </si>
  <si>
    <t>generowane liczby</t>
  </si>
  <si>
    <t>FUNKCJE STATYSTYCZNE</t>
  </si>
  <si>
    <t>ŚREDNIA</t>
  </si>
  <si>
    <t>=ŚREDNIA(liczba1;liczba2;...)</t>
  </si>
  <si>
    <t>ZLICZANIE LICZB NA LIŚCIE</t>
  </si>
  <si>
    <t>=ILE.LICZB(liczba1;liczba2;...)</t>
  </si>
  <si>
    <t>ARGUMENTÓW</t>
  </si>
  <si>
    <t>WYBÓR LICZBY NAJMNIEJSZEJ</t>
  </si>
  <si>
    <t>=MIN(liczba1;liczba2;...)</t>
  </si>
  <si>
    <t>WYBÓR LICZBY NAJWIĘKSZEJ</t>
  </si>
  <si>
    <t>=MAX(liczba1;liczba2;...)</t>
  </si>
  <si>
    <t>FUNKCJE LOGICZNE - WARUNKOWE</t>
  </si>
  <si>
    <t>FUNKCJA WARUNKOWA</t>
  </si>
  <si>
    <t>=JEŻELI(logiczna_test;wartość_jeżeli_prawda;wartość_jeżeli_fałsz)</t>
  </si>
  <si>
    <t>logiczna_test - oznacza warunek np.: A1&gt;32, A1&gt;2 AND A1&lt;2</t>
  </si>
  <si>
    <t>wartość_jeśli_prawda - wartość jaką należy wyświetlić w komórce</t>
  </si>
  <si>
    <t xml:space="preserve">                        jeśli warunek jest spełniony</t>
  </si>
  <si>
    <t>wartość_jeśli_fałsz - wartoąść jaką należy wyświetlić w komórce,</t>
  </si>
  <si>
    <t xml:space="preserve">                         jeśli warunek nie jest spełniony</t>
  </si>
  <si>
    <t>FUNKCJA ILOCZYNU LOGICZNEGO</t>
  </si>
  <si>
    <t>=ORAZ(logiczna1;logiczna2;...)</t>
  </si>
  <si>
    <t>Łączona jest często</t>
  </si>
  <si>
    <t>logiczna - oznacza warunek(i) tej funkcji np.:B5&lt;4</t>
  </si>
  <si>
    <t>z funkcją JEŻELI</t>
  </si>
  <si>
    <t>Jest ona prawdziwa, gdy wszystkie warunki są spełnione</t>
  </si>
  <si>
    <t>FUNKCJA SUMY LOGICZNEJ</t>
  </si>
  <si>
    <t>=LUB(logiczna1;logiczna2;...)</t>
  </si>
  <si>
    <t>logiczna - oznacza warunek tej funkcji np.:B5&lt;4</t>
  </si>
  <si>
    <t>Jest ona prawdziwa, gdy przynajmniej jeden warunek</t>
  </si>
  <si>
    <t xml:space="preserve">   jest spełniony</t>
  </si>
  <si>
    <t>FUNKCJA NEGACJI</t>
  </si>
  <si>
    <t>=NIE(logiczna)</t>
  </si>
  <si>
    <t>Funkcja ta powodje negację warunku</t>
  </si>
  <si>
    <t>Zwraca wartość PRAWDA, gdy warunek jest fałszywy,</t>
  </si>
  <si>
    <t>a wrtość FAŁSZ, gdy, warunek jest pradziwy</t>
  </si>
  <si>
    <t>FUNKCJE WYBORU</t>
  </si>
  <si>
    <t>FUNKCJA LICZĄCA WIERSZE</t>
  </si>
  <si>
    <t>=ILE.WIERSZY(tablica)</t>
  </si>
  <si>
    <t>tablica - adres zakresu komórek,</t>
  </si>
  <si>
    <t xml:space="preserve">           nazwa zakresu komórek</t>
  </si>
  <si>
    <t xml:space="preserve">           tablica danych</t>
  </si>
  <si>
    <t>Zwraca ilość wierszy dla podanego argumentu</t>
  </si>
  <si>
    <t>FUNKCJA LICZĄCA KOLUMNY</t>
  </si>
  <si>
    <t>=LICZBA.KOLUMN(tablica)</t>
  </si>
  <si>
    <t>Zwraca ilość kolumn dla podanego argumentu</t>
  </si>
  <si>
    <t>FUNKCJA ODWRACANIA</t>
  </si>
  <si>
    <t>=TRANSPONUJ(tablica)</t>
  </si>
  <si>
    <t>wykonanie:</t>
  </si>
  <si>
    <t>-zaznacz zakres komórek</t>
  </si>
  <si>
    <t xml:space="preserve">  dla nowej tablicy</t>
  </si>
  <si>
    <t>-wpisz funkcję w pierwszej</t>
  </si>
  <si>
    <t>Zmienia orientację danych</t>
  </si>
  <si>
    <t xml:space="preserve"> komórce zaznaczon. obszaru</t>
  </si>
  <si>
    <t>Orientacja danych może być pozioma lub pionowa</t>
  </si>
  <si>
    <r>
      <t xml:space="preserve">-wciśnij </t>
    </r>
    <r>
      <rPr>
        <b/>
        <sz val="8"/>
        <color rgb="FFFF0000"/>
        <rFont val="Arial CE"/>
      </rPr>
      <t>CTRL+SHIFT+ENTER</t>
    </r>
  </si>
  <si>
    <t>FUNKCJE TEKSTOWE</t>
  </si>
  <si>
    <t>TEKSTY, JAKO ARGUMENTY  FUNKCJI  PISZE SIĘ W CUDZYSŁOWIE</t>
  </si>
  <si>
    <t>FUNKCJA LICZĄCA ILOŚĆ ZNAKÓW</t>
  </si>
  <si>
    <t>=DŁ(tekst)</t>
  </si>
  <si>
    <t>tekst - tekst lub adres komórki, w której jest tekst</t>
  </si>
  <si>
    <t>Podaje liczbę znaków w danym tekście</t>
  </si>
  <si>
    <t>FUNKCJA PORÓWNYWANIA TEKSTÓW</t>
  </si>
  <si>
    <t>=PORÓWNAJ(tekst1;tekst2)</t>
  </si>
  <si>
    <t>Porównuje dwa teksty uwzgledniając</t>
  </si>
  <si>
    <t>duże i małe litery\</t>
  </si>
  <si>
    <t>Jeśli teksty są identyczne zwraca wrtość TRUE,</t>
  </si>
  <si>
    <t>w przciwnym przypadku wartość FALSE</t>
  </si>
  <si>
    <t>FUNKCJA POWTARZANIA</t>
  </si>
  <si>
    <t>=POWT(tekst;ile_razy)</t>
  </si>
  <si>
    <t>tekst - dowolny tekst, którym chcemy wypełnić daną komórkę</t>
  </si>
  <si>
    <t>ile_razy - liczba powtórzeń</t>
  </si>
  <si>
    <t>FUNKCJA ZAMIANY LITER</t>
  </si>
  <si>
    <t>=LITERY.MAŁE(tekst)</t>
  </si>
  <si>
    <t>Zamienia wszystkie litery na małe</t>
  </si>
  <si>
    <t>=LITERY.WIELKIE(tekst)</t>
  </si>
  <si>
    <t>Zamienia wszystkie litery na duże</t>
  </si>
  <si>
    <t>FUNKCJA ZMIANY PIERWSZEJ LITERY</t>
  </si>
  <si>
    <t>=Z.WIELKIEJ.LITERY(tekst)</t>
  </si>
  <si>
    <t>Zamieia wszystkie pierwsze litery ciągów znakow (słów)</t>
  </si>
  <si>
    <t>na duże i umieszcza je w komórce, zawierającą tę funkcję</t>
  </si>
  <si>
    <t xml:space="preserve">FUNKCJE DATY </t>
  </si>
  <si>
    <t>FUNKCJA  AKTUALNEJ DATY</t>
  </si>
  <si>
    <t>=DZIŚ()</t>
  </si>
  <si>
    <t>Funkcja bezparametrowa</t>
  </si>
  <si>
    <t>Wyświetla aktualną datę</t>
  </si>
  <si>
    <t>FUNKCJA DATY</t>
  </si>
  <si>
    <t>=DATA(rok;miesiąc;dzień)</t>
  </si>
  <si>
    <t>Wpisuje datę w komórce</t>
  </si>
  <si>
    <t>LICZBA DNI</t>
  </si>
  <si>
    <t>=DNI.360(data_początkowa ; data_końcowa ; metoda )</t>
  </si>
  <si>
    <t>PRZYKŁAD</t>
  </si>
  <si>
    <t xml:space="preserve">Data_początkowa i data_końcowa dwie daty, </t>
  </si>
  <si>
    <t>między którymi należy określić liczbę dni.</t>
  </si>
  <si>
    <t>metoda: FAŁSZ lub pominięte</t>
  </si>
  <si>
    <t>FUNKCJA NNUMERU DNIA TYGODNIA</t>
  </si>
  <si>
    <t>=DZIEŃ.TYG(kolejna_liczba;zwracany_typ)</t>
  </si>
  <si>
    <t xml:space="preserve">kolejna_liczba - data lub adres komórki, zawierający datę </t>
  </si>
  <si>
    <t>zwracany_typ:  0 - od 1(sobota) do 7(piątek)</t>
  </si>
  <si>
    <t xml:space="preserve">                         1 - od 1(niedziela) do 7(sobota)</t>
  </si>
  <si>
    <t xml:space="preserve">                         2 - od 1(poniedziałek) do 7(niedziela)</t>
  </si>
  <si>
    <t>Podaje numer dnia tygodnia, np.: 1- oznacza poniedziałek...</t>
  </si>
  <si>
    <t>FUNKCJA ROKU</t>
  </si>
  <si>
    <t>=ROK(kolejna_liczba)</t>
  </si>
  <si>
    <t>Podaje rok, jako liczbę z danej daty</t>
  </si>
  <si>
    <t>FUNKCJA MIESIĄCA</t>
  </si>
  <si>
    <t>=MIESIĄC(kolejna_liczba)</t>
  </si>
  <si>
    <t>Podaje miesiąc, jako liczbę z danej daty</t>
  </si>
  <si>
    <t>FUNKCJA DNIA</t>
  </si>
  <si>
    <t>=DZIEŃ(kolejna_liczba)</t>
  </si>
  <si>
    <t>Podaje dzień, jako liczbę z danej daty</t>
  </si>
  <si>
    <t>Zliczenie liczb</t>
  </si>
  <si>
    <t>=LICZ.JEŻELI(zakres; Kryteria )</t>
  </si>
  <si>
    <t xml:space="preserve">Zakres to zakres komórek, z którego mają być zliczane komórki. 
Kryteria są to kryteria w postaci liczby, wyrażenia lub tekstu określające, które komórki będą obliczane. </t>
  </si>
  <si>
    <t>Sumowanie komórek</t>
  </si>
  <si>
    <t>=SUMA.JEŻELI(zakres ; kryteria ; suma_zakres )</t>
  </si>
  <si>
    <r>
      <t>Zakres</t>
    </r>
    <r>
      <rPr>
        <sz val="10"/>
        <color rgb="FF000000"/>
        <rFont val="Arial CE"/>
      </rPr>
      <t xml:space="preserve"> jest zakresem komórek, które należy przeliczyć. </t>
    </r>
  </si>
  <si>
    <r>
      <t>Kryteria</t>
    </r>
    <r>
      <rPr>
        <sz val="10"/>
        <color rgb="FF000000"/>
        <rFont val="Arial CE"/>
      </rPr>
      <t xml:space="preserve"> są to kryteria w postaci liczby, wyrażenia lub tekstu określające,</t>
    </r>
  </si>
  <si>
    <t xml:space="preserve"> które komórki będą dodane.</t>
  </si>
  <si>
    <r>
      <t>Suma_zakres</t>
    </r>
    <r>
      <rPr>
        <sz val="10"/>
        <color rgb="FF000000"/>
        <rFont val="Arial CE"/>
      </rPr>
      <t xml:space="preserve"> to komórki wyznaczone do zsumowania.</t>
    </r>
  </si>
  <si>
    <t xml:space="preserve">Komórki w suma_zakres  są sumowane tylko wtedy, </t>
  </si>
  <si>
    <t xml:space="preserve">jeśli odpowiadające im komórki w zakresie spełniają kryterium.
 </t>
  </si>
  <si>
    <t>ŁĄCZENIE TEKSTÓW</t>
  </si>
  <si>
    <t>=ZŁĄCZ.TEKSTY (tekst1 ; tekst2 ; ...)</t>
  </si>
  <si>
    <r>
      <t>tekst1</t>
    </r>
    <r>
      <rPr>
        <sz val="10"/>
        <color rgb="FF000000"/>
        <rFont val="Arial CE"/>
      </rPr>
      <t xml:space="preserve">; </t>
    </r>
    <r>
      <rPr>
        <b/>
        <sz val="10"/>
        <color rgb="FF000000"/>
        <rFont val="Arial CE"/>
      </rPr>
      <t>tekst2</t>
    </r>
    <r>
      <rPr>
        <sz val="10"/>
        <color rgb="FF000000"/>
        <rFont val="Arial CE"/>
      </rPr>
      <t xml:space="preserve"> ;...   oznacza 1 do 30 tekstów do połączenia w pojedynczy tekst.</t>
    </r>
  </si>
  <si>
    <t>Tekstem mogą być ciągi tekstowe, liczby lub adresy pojedynczych komórek.</t>
  </si>
  <si>
    <t xml:space="preserve">
</t>
  </si>
  <si>
    <t>SUMY POŚREDNIE</t>
  </si>
  <si>
    <t>SUMY.POŚREDNIE(funkcja_liczba ; adres )</t>
  </si>
  <si>
    <t xml:space="preserve">Funkcja_liczba   jest liczbą od 1 do 11 określającą, </t>
  </si>
  <si>
    <t>która funkcja ma być wykorzystana przy obliczaniu sum pośrednich wewnątrz listy.</t>
  </si>
  <si>
    <t xml:space="preserve">Funkcja_liczba </t>
  </si>
  <si>
    <t>Funkcja</t>
  </si>
  <si>
    <t>ILE.LICZB</t>
  </si>
  <si>
    <t>ILE.NIEPUSTYCH</t>
  </si>
  <si>
    <t>MAX</t>
  </si>
  <si>
    <t>MIN</t>
  </si>
  <si>
    <t>ODCH.STANDARDOWE</t>
  </si>
  <si>
    <t>ODCH.STANDARD.POPUL</t>
  </si>
  <si>
    <t>WARIANCJA</t>
  </si>
  <si>
    <t>WARIANCJA.POPUL</t>
  </si>
  <si>
    <t>Adres   jest zakresem lub adresem, dla którego ma być obliczona suma pośrednia.</t>
  </si>
  <si>
    <t>TEMPERATURY</t>
  </si>
  <si>
    <t>Dzień miesiąca</t>
  </si>
  <si>
    <t>Dzień tygodnia</t>
  </si>
  <si>
    <t>Temperatura [°C]</t>
  </si>
  <si>
    <t>1) Wylicz najwyższą, najniższą i średnią temperaturę miesiąca mierzoną o określonej godzinie.                                                              2) Wylicz średnią z najwyższych, najniższych i średnich temperatur.</t>
  </si>
  <si>
    <r>
      <t>Godz. 6</t>
    </r>
    <r>
      <rPr>
        <b/>
        <sz val="11"/>
        <rFont val="Arial"/>
        <family val="2"/>
        <charset val="238"/>
      </rPr>
      <t>00</t>
    </r>
  </si>
  <si>
    <r>
      <t>Godz. 12</t>
    </r>
    <r>
      <rPr>
        <b/>
        <sz val="11"/>
        <rFont val="Arial"/>
        <family val="2"/>
        <charset val="238"/>
      </rPr>
      <t>00</t>
    </r>
  </si>
  <si>
    <r>
      <t>Godz. 20</t>
    </r>
    <r>
      <rPr>
        <b/>
        <sz val="11"/>
        <rFont val="Arial"/>
        <family val="2"/>
        <charset val="238"/>
      </rPr>
      <t>00</t>
    </r>
  </si>
  <si>
    <t>poniedziałek</t>
  </si>
  <si>
    <t>wtorek</t>
  </si>
  <si>
    <t>środa</t>
  </si>
  <si>
    <t>czwartek</t>
  </si>
  <si>
    <t>piątek</t>
  </si>
  <si>
    <t>sobota</t>
  </si>
  <si>
    <t>niedziela</t>
  </si>
  <si>
    <t>Temperatura najwyższa</t>
  </si>
  <si>
    <t>Temperatura najniższa</t>
  </si>
  <si>
    <t>Temperatura średnia</t>
  </si>
  <si>
    <t>REMANENT MAGAZYNU</t>
  </si>
  <si>
    <t>NAZWA ARTYKUŁU</t>
  </si>
  <si>
    <t>CENA netto</t>
  </si>
  <si>
    <t>podatek VAT</t>
  </si>
  <si>
    <t>CENA brutto</t>
  </si>
  <si>
    <t>LICZBA</t>
  </si>
  <si>
    <t>WARTOŚĆ brutto</t>
  </si>
  <si>
    <t>Podatek VAT</t>
  </si>
  <si>
    <t>Zadanie:</t>
  </si>
  <si>
    <t>breloczek do kluczy</t>
  </si>
  <si>
    <t>1) Wylicz wartość podatku VAT dla każdego towaru</t>
  </si>
  <si>
    <t>dezodorant</t>
  </si>
  <si>
    <t>2) Wylicz cenę brutto każdego artykułu (cena netto + podatek VAT lub cena netto * 1,23)</t>
  </si>
  <si>
    <t>bluza</t>
  </si>
  <si>
    <t>płyta muzyczna CD</t>
  </si>
  <si>
    <t>3) Wylicz wartość towaru na magazynie w cenach brutto (uwzględniając ich ilość)</t>
  </si>
  <si>
    <t>bilety na dyskotekę</t>
  </si>
  <si>
    <t>dyskietki 1,44"</t>
  </si>
  <si>
    <t>4) Podsumuj wartość towarów na magazynie w cenach brutto</t>
  </si>
  <si>
    <t>guma do żucia</t>
  </si>
  <si>
    <t>pasta do zębów</t>
  </si>
  <si>
    <t>czasopismo</t>
  </si>
  <si>
    <t>kalkulator</t>
  </si>
  <si>
    <t>słodycze</t>
  </si>
  <si>
    <t>RAZEM brutto:</t>
  </si>
  <si>
    <t>POWIERZCHNIA NIEKTÓRYCH PAŃSTW UNII</t>
  </si>
  <si>
    <t>Państwa UE</t>
  </si>
  <si>
    <t>powierzchnia             w (tys. km2)</t>
  </si>
  <si>
    <t>skład % powierzchni państwa UE</t>
  </si>
  <si>
    <t>Oblicz procentowy udział powierzchni poszczególnych państw Unii Europejskiej. Obliczenia przedstaw na wykresie kołowym w tym samym arkuszu.</t>
  </si>
  <si>
    <t>Austria</t>
  </si>
  <si>
    <t>Belgia</t>
  </si>
  <si>
    <t>Dania</t>
  </si>
  <si>
    <t>Finlandia</t>
  </si>
  <si>
    <t>Francja</t>
  </si>
  <si>
    <t>Grecja</t>
  </si>
  <si>
    <t>Holandia</t>
  </si>
  <si>
    <t>Hiszpania</t>
  </si>
  <si>
    <t>Irlandia</t>
  </si>
  <si>
    <t>Luksemburg</t>
  </si>
  <si>
    <t>Niemcy</t>
  </si>
  <si>
    <t>Portugalia</t>
  </si>
  <si>
    <t>Szwecja</t>
  </si>
  <si>
    <t>Wlk. Brytania</t>
  </si>
  <si>
    <t>Włochy</t>
  </si>
  <si>
    <t>Razem:</t>
  </si>
  <si>
    <t>LUDNOŚĆ W WYBRANYCH KRAJACH UNII EUROPEJSKIEJ</t>
  </si>
  <si>
    <t>Ludność (mln)</t>
  </si>
  <si>
    <t>w mieście (%)</t>
  </si>
  <si>
    <t>w mieście (tys)</t>
  </si>
  <si>
    <t>na wsi (tys)</t>
  </si>
  <si>
    <t>Korzystająć z podanych danych, oblicz ile tys. ludności mieszka w mieście, ile na wsi                    w poszczególnych krajach Unii Europejskiej. Wyniki przedstaw na skumulowanym wykresie słupkowym.</t>
  </si>
  <si>
    <t>ZUŻYCIE ENERGII ELEKTRYCZNEJ</t>
  </si>
  <si>
    <t>cena 1 kWh [zł]</t>
  </si>
  <si>
    <t>Imię i nazwisko</t>
  </si>
  <si>
    <t>Urządzenie</t>
  </si>
  <si>
    <t>Moc P</t>
  </si>
  <si>
    <t>Czas t</t>
  </si>
  <si>
    <t>Energia</t>
  </si>
  <si>
    <t>Koszt</t>
  </si>
  <si>
    <t>Udziały</t>
  </si>
  <si>
    <t>Kilowat [kW]</t>
  </si>
  <si>
    <t>Godzina [h]</t>
  </si>
  <si>
    <t>[kWh]</t>
  </si>
  <si>
    <t>[zł]</t>
  </si>
  <si>
    <t>[%]</t>
  </si>
  <si>
    <t>Magnetowid</t>
  </si>
  <si>
    <t>Suszarka do włosów</t>
  </si>
  <si>
    <t>Toster</t>
  </si>
  <si>
    <t>Komputer</t>
  </si>
  <si>
    <t>Wieża stereo</t>
  </si>
  <si>
    <t>Telewizor</t>
  </si>
  <si>
    <t>Oświetlenie (całe)</t>
  </si>
  <si>
    <t>Pralka</t>
  </si>
  <si>
    <t>Kuchenka elektryczna</t>
  </si>
  <si>
    <t>Bojler elektryczny</t>
  </si>
  <si>
    <t>Lodówka</t>
  </si>
  <si>
    <t>Zamrażarka</t>
  </si>
  <si>
    <t>Odkurzacz</t>
  </si>
  <si>
    <t>Mikser</t>
  </si>
  <si>
    <t>Czajnik elektryczny</t>
  </si>
  <si>
    <t>Tygodniowe rozliczenie zużycia energii elektrycznej</t>
  </si>
  <si>
    <t>razem</t>
  </si>
</sst>
</file>

<file path=xl/styles.xml><?xml version="1.0" encoding="utf-8"?>
<styleSheet xmlns="http://schemas.openxmlformats.org/spreadsheetml/2006/main">
  <numFmts count="4">
    <numFmt numFmtId="164" formatCode="_-* #,##0.00\ &quot;zł&quot;_-;\-* #,##0.00\ &quot;zł&quot;_-;_-* &quot;-&quot;??\ &quot;zł&quot;_-;_-@"/>
    <numFmt numFmtId="165" formatCode="#,##0.0"/>
    <numFmt numFmtId="166" formatCode="0.0%"/>
    <numFmt numFmtId="167" formatCode="0.0"/>
  </numFmts>
  <fonts count="23">
    <font>
      <sz val="11"/>
      <color rgb="FF000000"/>
      <name val="Calibri"/>
    </font>
    <font>
      <b/>
      <sz val="10"/>
      <name val="Arimo"/>
    </font>
    <font>
      <b/>
      <sz val="8"/>
      <name val="Arimo"/>
    </font>
    <font>
      <b/>
      <sz val="12"/>
      <color rgb="FFFFFFFF"/>
      <name val="Arimo"/>
    </font>
    <font>
      <sz val="11"/>
      <name val="Calibri"/>
      <family val="2"/>
      <charset val="238"/>
    </font>
    <font>
      <b/>
      <sz val="11"/>
      <name val="Arimo"/>
    </font>
    <font>
      <sz val="11"/>
      <name val="Arimo"/>
    </font>
    <font>
      <sz val="10"/>
      <name val="Arimo"/>
    </font>
    <font>
      <b/>
      <sz val="9"/>
      <name val="Arimo"/>
    </font>
    <font>
      <b/>
      <sz val="10"/>
      <color rgb="FF000000"/>
      <name val="Arimo"/>
    </font>
    <font>
      <b/>
      <sz val="8"/>
      <color rgb="FF000000"/>
      <name val="Arimo"/>
    </font>
    <font>
      <sz val="10"/>
      <color rgb="FF000000"/>
      <name val="Arimo"/>
    </font>
    <font>
      <b/>
      <sz val="8"/>
      <color rgb="FFFF0000"/>
      <name val="Arimo"/>
    </font>
    <font>
      <b/>
      <sz val="9"/>
      <color rgb="FFFF0000"/>
      <name val="Arimo"/>
    </font>
    <font>
      <b/>
      <sz val="10"/>
      <color rgb="FF800000"/>
      <name val="Arimo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sz val="12"/>
      <name val="Arimo"/>
    </font>
    <font>
      <sz val="10"/>
      <name val="Arial CE"/>
    </font>
    <font>
      <sz val="11"/>
      <color rgb="FF000000"/>
      <name val="Calibri"/>
      <family val="2"/>
      <charset val="238"/>
    </font>
    <font>
      <b/>
      <sz val="8"/>
      <color rgb="FFFF0000"/>
      <name val="Arial CE"/>
    </font>
    <font>
      <sz val="10"/>
      <color rgb="FF000000"/>
      <name val="Arial CE"/>
    </font>
    <font>
      <b/>
      <sz val="10"/>
      <color rgb="FF000000"/>
      <name val="Arial CE"/>
    </font>
  </fonts>
  <fills count="8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CCCCFF"/>
        <bgColor rgb="FFCCCCFF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</fills>
  <borders count="9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333399"/>
      </left>
      <right/>
      <top style="medium">
        <color rgb="FF333399"/>
      </top>
      <bottom style="medium">
        <color rgb="FF333399"/>
      </bottom>
      <diagonal/>
    </border>
    <border>
      <left/>
      <right/>
      <top style="medium">
        <color rgb="FF333399"/>
      </top>
      <bottom style="medium">
        <color rgb="FF333399"/>
      </bottom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/>
      <diagonal/>
    </border>
    <border>
      <left style="medium">
        <color rgb="FF003366"/>
      </left>
      <right style="medium">
        <color rgb="FF003366"/>
      </right>
      <top/>
      <bottom/>
      <diagonal/>
    </border>
    <border>
      <left style="medium">
        <color rgb="FF333399"/>
      </left>
      <right style="medium">
        <color rgb="FF333399"/>
      </right>
      <top style="medium">
        <color rgb="FF333399"/>
      </top>
      <bottom style="medium">
        <color rgb="FF333399"/>
      </bottom>
      <diagonal/>
    </border>
    <border>
      <left style="medium">
        <color rgb="FF333399"/>
      </left>
      <right style="thin">
        <color rgb="FF333399"/>
      </right>
      <top style="medium">
        <color rgb="FF333399"/>
      </top>
      <bottom style="thin">
        <color rgb="FF333399"/>
      </bottom>
      <diagonal/>
    </border>
    <border>
      <left style="thin">
        <color rgb="FF333399"/>
      </left>
      <right style="thin">
        <color rgb="FF333399"/>
      </right>
      <top style="medium">
        <color rgb="FF333399"/>
      </top>
      <bottom style="thin">
        <color rgb="FF333399"/>
      </bottom>
      <diagonal/>
    </border>
    <border>
      <left style="thin">
        <color rgb="FF333399"/>
      </left>
      <right style="medium">
        <color rgb="FF333399"/>
      </right>
      <top style="medium">
        <color rgb="FF333399"/>
      </top>
      <bottom style="thin">
        <color rgb="FF333399"/>
      </bottom>
      <diagonal/>
    </border>
    <border>
      <left style="medium">
        <color rgb="FF333399"/>
      </left>
      <right style="thin">
        <color rgb="FF333399"/>
      </right>
      <top style="thin">
        <color rgb="FF333399"/>
      </top>
      <bottom style="medium">
        <color rgb="FF333399"/>
      </bottom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medium">
        <color rgb="FF333399"/>
      </bottom>
      <diagonal/>
    </border>
    <border>
      <left style="thin">
        <color rgb="FF333399"/>
      </left>
      <right style="medium">
        <color rgb="FF333399"/>
      </right>
      <top style="thin">
        <color rgb="FF333399"/>
      </top>
      <bottom style="medium">
        <color rgb="FF333399"/>
      </bottom>
      <diagonal/>
    </border>
    <border>
      <left style="medium">
        <color rgb="FF003366"/>
      </left>
      <right style="medium">
        <color rgb="FF003366"/>
      </right>
      <top/>
      <bottom style="medium">
        <color rgb="FF003366"/>
      </bottom>
      <diagonal/>
    </border>
    <border>
      <left style="medium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3399"/>
      </left>
      <right style="medium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medium">
        <color rgb="FF003366"/>
      </left>
      <right/>
      <top style="medium">
        <color rgb="FF003366"/>
      </top>
      <bottom/>
      <diagonal/>
    </border>
    <border>
      <left style="medium">
        <color rgb="FF003366"/>
      </left>
      <right/>
      <top/>
      <bottom/>
      <diagonal/>
    </border>
    <border>
      <left style="medium">
        <color rgb="FF003366"/>
      </left>
      <right/>
      <top/>
      <bottom style="medium">
        <color rgb="FF003366"/>
      </bottom>
      <diagonal/>
    </border>
    <border>
      <left/>
      <right/>
      <top/>
      <bottom/>
      <diagonal/>
    </border>
    <border>
      <left style="medium">
        <color rgb="FF333399"/>
      </left>
      <right style="medium">
        <color rgb="FF333399"/>
      </right>
      <top style="medium">
        <color rgb="FF333399"/>
      </top>
      <bottom style="thin">
        <color rgb="FF333399"/>
      </bottom>
      <diagonal/>
    </border>
    <border>
      <left style="medium">
        <color rgb="FF333399"/>
      </left>
      <right style="medium">
        <color rgb="FF333399"/>
      </right>
      <top style="thin">
        <color rgb="FF333399"/>
      </top>
      <bottom style="medium">
        <color rgb="FF333399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ck">
        <color rgb="FF003366"/>
      </left>
      <right/>
      <top style="thick">
        <color rgb="FF003366"/>
      </top>
      <bottom style="thick">
        <color rgb="FF003366"/>
      </bottom>
      <diagonal/>
    </border>
    <border>
      <left/>
      <right/>
      <top style="thick">
        <color rgb="FF003366"/>
      </top>
      <bottom style="thick">
        <color rgb="FF003366"/>
      </bottom>
      <diagonal/>
    </border>
    <border>
      <left/>
      <right style="thick">
        <color rgb="FF003366"/>
      </right>
      <top style="thick">
        <color rgb="FF003366"/>
      </top>
      <bottom style="thick">
        <color rgb="FF003366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medium">
        <color rgb="FF333399"/>
      </left>
      <right style="thin">
        <color rgb="FF333399"/>
      </right>
      <top style="medium">
        <color rgb="FF333399"/>
      </top>
      <bottom/>
      <diagonal/>
    </border>
    <border>
      <left style="thin">
        <color rgb="FF333399"/>
      </left>
      <right style="thin">
        <color rgb="FF333399"/>
      </right>
      <top style="medium">
        <color rgb="FF333399"/>
      </top>
      <bottom/>
      <diagonal/>
    </border>
    <border>
      <left style="thin">
        <color rgb="FF333399"/>
      </left>
      <right/>
      <top style="medium">
        <color rgb="FF333399"/>
      </top>
      <bottom style="thin">
        <color rgb="FF333399"/>
      </bottom>
      <diagonal/>
    </border>
    <border>
      <left/>
      <right/>
      <top style="medium">
        <color rgb="FF333399"/>
      </top>
      <bottom style="thin">
        <color rgb="FF333399"/>
      </bottom>
      <diagonal/>
    </border>
    <border>
      <left/>
      <right style="medium">
        <color rgb="FF333399"/>
      </right>
      <top style="medium">
        <color rgb="FF333399"/>
      </top>
      <bottom style="thin">
        <color rgb="FF333399"/>
      </bottom>
      <diagonal/>
    </border>
    <border>
      <left style="medium">
        <color rgb="FF333399"/>
      </left>
      <right/>
      <top style="medium">
        <color rgb="FF333399"/>
      </top>
      <bottom/>
      <diagonal/>
    </border>
    <border>
      <left/>
      <right/>
      <top style="medium">
        <color rgb="FF333399"/>
      </top>
      <bottom/>
      <diagonal/>
    </border>
    <border>
      <left/>
      <right style="medium">
        <color rgb="FF333399"/>
      </right>
      <top style="medium">
        <color rgb="FF333399"/>
      </top>
      <bottom/>
      <diagonal/>
    </border>
    <border>
      <left style="medium">
        <color rgb="FF333399"/>
      </left>
      <right style="thin">
        <color rgb="FF333399"/>
      </right>
      <top/>
      <bottom style="thin">
        <color rgb="FF333399"/>
      </bottom>
      <diagonal/>
    </border>
    <border>
      <left style="thin">
        <color rgb="FF333399"/>
      </left>
      <right style="thin">
        <color rgb="FF333399"/>
      </right>
      <top/>
      <bottom style="thin">
        <color rgb="FF333399"/>
      </bottom>
      <diagonal/>
    </border>
    <border>
      <left style="medium">
        <color rgb="FF333399"/>
      </left>
      <right/>
      <top/>
      <bottom/>
      <diagonal/>
    </border>
    <border>
      <left/>
      <right style="medium">
        <color rgb="FF333399"/>
      </right>
      <top/>
      <bottom/>
      <diagonal/>
    </border>
    <border>
      <left style="medium">
        <color rgb="FF333399"/>
      </left>
      <right/>
      <top/>
      <bottom style="medium">
        <color rgb="FF333399"/>
      </bottom>
      <diagonal/>
    </border>
    <border>
      <left/>
      <right/>
      <top/>
      <bottom style="medium">
        <color rgb="FF333399"/>
      </bottom>
      <diagonal/>
    </border>
    <border>
      <left/>
      <right style="medium">
        <color rgb="FF333399"/>
      </right>
      <top/>
      <bottom style="medium">
        <color rgb="FF333399"/>
      </bottom>
      <diagonal/>
    </border>
    <border>
      <left style="medium">
        <color rgb="FF333399"/>
      </left>
      <right/>
      <top style="medium">
        <color rgb="FF333399"/>
      </top>
      <bottom style="thin">
        <color rgb="FF333399"/>
      </bottom>
      <diagonal/>
    </border>
    <border>
      <left/>
      <right style="thin">
        <color rgb="FF333399"/>
      </right>
      <top style="medium">
        <color rgb="FF333399"/>
      </top>
      <bottom style="thin">
        <color rgb="FF333399"/>
      </bottom>
      <diagonal/>
    </border>
    <border>
      <left style="medium">
        <color rgb="FF333399"/>
      </left>
      <right/>
      <top style="thin">
        <color rgb="FF333399"/>
      </top>
      <bottom style="thin">
        <color rgb="FF333399"/>
      </bottom>
      <diagonal/>
    </border>
    <border>
      <left/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medium">
        <color rgb="FF333399"/>
      </left>
      <right/>
      <top style="thin">
        <color rgb="FF333399"/>
      </top>
      <bottom style="medium">
        <color rgb="FF333399"/>
      </bottom>
      <diagonal/>
    </border>
    <border>
      <left/>
      <right style="thin">
        <color rgb="FF333399"/>
      </right>
      <top style="thin">
        <color rgb="FF333399"/>
      </top>
      <bottom style="medium">
        <color rgb="FF333399"/>
      </bottom>
      <diagonal/>
    </border>
    <border>
      <left style="medium">
        <color rgb="FF333399"/>
      </left>
      <right/>
      <top style="medium">
        <color rgb="FF333399"/>
      </top>
      <bottom/>
      <diagonal/>
    </border>
    <border>
      <left/>
      <right/>
      <top style="medium">
        <color rgb="FF333399"/>
      </top>
      <bottom/>
      <diagonal/>
    </border>
    <border>
      <left/>
      <right style="medium">
        <color rgb="FF333399"/>
      </right>
      <top style="medium">
        <color rgb="FF333399"/>
      </top>
      <bottom/>
      <diagonal/>
    </border>
    <border>
      <left style="medium">
        <color rgb="FF333399"/>
      </left>
      <right/>
      <top/>
      <bottom/>
      <diagonal/>
    </border>
    <border>
      <left/>
      <right style="medium">
        <color rgb="FF333399"/>
      </right>
      <top/>
      <bottom/>
      <diagonal/>
    </border>
    <border>
      <left style="medium">
        <color rgb="FF333399"/>
      </left>
      <right/>
      <top/>
      <bottom/>
      <diagonal/>
    </border>
    <border>
      <left/>
      <right/>
      <top/>
      <bottom/>
      <diagonal/>
    </border>
    <border>
      <left/>
      <right style="medium">
        <color rgb="FF333399"/>
      </right>
      <top/>
      <bottom/>
      <diagonal/>
    </border>
    <border>
      <left style="medium">
        <color rgb="FF333399"/>
      </left>
      <right/>
      <top/>
      <bottom/>
      <diagonal/>
    </border>
    <border>
      <left/>
      <right/>
      <top/>
      <bottom/>
      <diagonal/>
    </border>
    <border>
      <left/>
      <right style="medium">
        <color rgb="FF333399"/>
      </right>
      <top/>
      <bottom/>
      <diagonal/>
    </border>
    <border>
      <left style="medium">
        <color rgb="FF333399"/>
      </left>
      <right/>
      <top/>
      <bottom style="medium">
        <color rgb="FF333399"/>
      </bottom>
      <diagonal/>
    </border>
    <border>
      <left/>
      <right/>
      <top/>
      <bottom style="medium">
        <color rgb="FF333399"/>
      </bottom>
      <diagonal/>
    </border>
    <border>
      <left/>
      <right style="medium">
        <color rgb="FF333399"/>
      </right>
      <top/>
      <bottom style="medium">
        <color rgb="FF333399"/>
      </bottom>
      <diagonal/>
    </border>
    <border>
      <left style="medium">
        <color rgb="FF333399"/>
      </left>
      <right style="thin">
        <color rgb="FF333399"/>
      </right>
      <top style="medium">
        <color rgb="FF333399"/>
      </top>
      <bottom style="medium">
        <color rgb="FF333399"/>
      </bottom>
      <diagonal/>
    </border>
    <border>
      <left style="thin">
        <color rgb="FF333399"/>
      </left>
      <right style="medium">
        <color rgb="FF333399"/>
      </right>
      <top style="medium">
        <color rgb="FF333399"/>
      </top>
      <bottom style="medium">
        <color rgb="FF333399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3366"/>
      </left>
      <right style="thin">
        <color rgb="FF003366"/>
      </right>
      <top style="medium">
        <color rgb="FF003366"/>
      </top>
      <bottom style="thin">
        <color rgb="FF003366"/>
      </bottom>
      <diagonal/>
    </border>
    <border>
      <left style="thin">
        <color rgb="FF003366"/>
      </left>
      <right style="thin">
        <color rgb="FF003366"/>
      </right>
      <top style="medium">
        <color rgb="FF003366"/>
      </top>
      <bottom style="thin">
        <color rgb="FF003366"/>
      </bottom>
      <diagonal/>
    </border>
    <border>
      <left style="thin">
        <color rgb="FF003366"/>
      </left>
      <right/>
      <top style="medium">
        <color rgb="FF003366"/>
      </top>
      <bottom style="thin">
        <color rgb="FF003366"/>
      </bottom>
      <diagonal/>
    </border>
    <border>
      <left/>
      <right/>
      <top style="medium">
        <color rgb="FF003366"/>
      </top>
      <bottom style="thin">
        <color rgb="FF003366"/>
      </bottom>
      <diagonal/>
    </border>
    <border>
      <left/>
      <right style="medium">
        <color rgb="FF003366"/>
      </right>
      <top style="medium">
        <color rgb="FF003366"/>
      </top>
      <bottom style="thin">
        <color rgb="FF003366"/>
      </bottom>
      <diagonal/>
    </border>
    <border>
      <left style="medium">
        <color rgb="FF003366"/>
      </left>
      <right style="thin">
        <color rgb="FF003366"/>
      </right>
      <top style="thin">
        <color rgb="FF003366"/>
      </top>
      <bottom/>
      <diagonal/>
    </border>
    <border>
      <left style="thin">
        <color rgb="FF003366"/>
      </left>
      <right style="thin">
        <color rgb="FF003366"/>
      </right>
      <top style="thin">
        <color rgb="FF003366"/>
      </top>
      <bottom style="thin">
        <color rgb="FF003366"/>
      </bottom>
      <diagonal/>
    </border>
    <border>
      <left style="thin">
        <color rgb="FF003366"/>
      </left>
      <right style="medium">
        <color rgb="FF003366"/>
      </right>
      <top style="thin">
        <color rgb="FF003366"/>
      </top>
      <bottom style="thin">
        <color rgb="FF003366"/>
      </bottom>
      <diagonal/>
    </border>
    <border>
      <left style="medium">
        <color rgb="FF003366"/>
      </left>
      <right style="thin">
        <color rgb="FF003366"/>
      </right>
      <top/>
      <bottom style="thin">
        <color rgb="FF003366"/>
      </bottom>
      <diagonal/>
    </border>
    <border>
      <left style="medium">
        <color rgb="FF003366"/>
      </left>
      <right style="thin">
        <color rgb="FF003366"/>
      </right>
      <top style="thin">
        <color rgb="FF003366"/>
      </top>
      <bottom style="thin">
        <color rgb="FF003366"/>
      </bottom>
      <diagonal/>
    </border>
    <border>
      <left style="medium">
        <color rgb="FF003366"/>
      </left>
      <right/>
      <top style="thin">
        <color rgb="FF003366"/>
      </top>
      <bottom style="medium">
        <color rgb="FF003366"/>
      </bottom>
      <diagonal/>
    </border>
    <border>
      <left/>
      <right/>
      <top style="thin">
        <color rgb="FF003366"/>
      </top>
      <bottom style="medium">
        <color rgb="FF003366"/>
      </bottom>
      <diagonal/>
    </border>
    <border>
      <left/>
      <right style="thin">
        <color rgb="FF003366"/>
      </right>
      <top style="thin">
        <color rgb="FF003366"/>
      </top>
      <bottom style="medium">
        <color rgb="FF003366"/>
      </bottom>
      <diagonal/>
    </border>
    <border>
      <left style="thin">
        <color rgb="FF003366"/>
      </left>
      <right style="thin">
        <color rgb="FF003366"/>
      </right>
      <top style="thin">
        <color rgb="FF003366"/>
      </top>
      <bottom style="medium">
        <color rgb="FF003366"/>
      </bottom>
      <diagonal/>
    </border>
    <border>
      <left style="thin">
        <color rgb="FF003366"/>
      </left>
      <right style="medium">
        <color rgb="FF003366"/>
      </right>
      <top style="thin">
        <color rgb="FF003366"/>
      </top>
      <bottom style="medium">
        <color rgb="FF003366"/>
      </bottom>
      <diagonal/>
    </border>
  </borders>
  <cellStyleXfs count="1">
    <xf numFmtId="0" fontId="0" fillId="0" borderId="0"/>
  </cellStyleXfs>
  <cellXfs count="210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3" borderId="4" xfId="0" applyFont="1" applyFill="1" applyBorder="1"/>
    <xf numFmtId="0" fontId="5" fillId="3" borderId="5" xfId="0" applyFont="1" applyFill="1" applyBorder="1"/>
    <xf numFmtId="0" fontId="0" fillId="3" borderId="6" xfId="0" quotePrefix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0" fillId="3" borderId="7" xfId="0" quotePrefix="1" applyFont="1" applyFill="1" applyBorder="1" applyAlignment="1">
      <alignment horizontal="left"/>
    </xf>
    <xf numFmtId="0" fontId="6" fillId="4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0" fillId="3" borderId="7" xfId="0" applyFont="1" applyFill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0" fillId="3" borderId="15" xfId="0" applyFont="1" applyFill="1" applyBorder="1"/>
    <xf numFmtId="0" fontId="6" fillId="0" borderId="9" xfId="0" applyFont="1" applyBorder="1"/>
    <xf numFmtId="0" fontId="6" fillId="0" borderId="16" xfId="0" applyFont="1" applyBorder="1"/>
    <xf numFmtId="0" fontId="6" fillId="4" borderId="17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0" fillId="3" borderId="6" xfId="0" applyFont="1" applyFill="1" applyBorder="1"/>
    <xf numFmtId="0" fontId="6" fillId="0" borderId="10" xfId="0" applyFont="1" applyBorder="1"/>
    <xf numFmtId="0" fontId="6" fillId="0" borderId="18" xfId="0" applyFont="1" applyBorder="1"/>
    <xf numFmtId="0" fontId="0" fillId="3" borderId="7" xfId="0" quotePrefix="1" applyFont="1" applyFill="1" applyBorder="1"/>
    <xf numFmtId="0" fontId="6" fillId="4" borderId="13" xfId="0" applyFont="1" applyFill="1" applyBorder="1" applyAlignment="1">
      <alignment horizontal="center"/>
    </xf>
    <xf numFmtId="0" fontId="1" fillId="3" borderId="19" xfId="0" applyFont="1" applyFill="1" applyBorder="1"/>
    <xf numFmtId="0" fontId="1" fillId="3" borderId="20" xfId="0" quotePrefix="1" applyFont="1" applyFill="1" applyBorder="1" applyAlignment="1">
      <alignment horizontal="left"/>
    </xf>
    <xf numFmtId="0" fontId="1" fillId="3" borderId="21" xfId="0" applyFont="1" applyFill="1" applyBorder="1"/>
    <xf numFmtId="0" fontId="6" fillId="0" borderId="11" xfId="0" applyFont="1" applyBorder="1"/>
    <xf numFmtId="0" fontId="6" fillId="0" borderId="17" xfId="0" applyFont="1" applyBorder="1"/>
    <xf numFmtId="0" fontId="6" fillId="0" borderId="0" xfId="0" applyFont="1" applyAlignment="1">
      <alignment horizontal="center"/>
    </xf>
    <xf numFmtId="0" fontId="6" fillId="5" borderId="22" xfId="0" applyFont="1" applyFill="1" applyBorder="1" applyAlignment="1">
      <alignment horizontal="center"/>
    </xf>
    <xf numFmtId="0" fontId="1" fillId="3" borderId="19" xfId="0" quotePrefix="1" applyFont="1" applyFill="1" applyBorder="1" applyAlignment="1">
      <alignment horizontal="left"/>
    </xf>
    <xf numFmtId="0" fontId="1" fillId="3" borderId="20" xfId="0" applyFont="1" applyFill="1" applyBorder="1"/>
    <xf numFmtId="0" fontId="6" fillId="4" borderId="23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7" fillId="0" borderId="25" xfId="0" applyFont="1" applyBorder="1"/>
    <xf numFmtId="0" fontId="7" fillId="0" borderId="26" xfId="0" applyFont="1" applyBorder="1"/>
    <xf numFmtId="0" fontId="7" fillId="0" borderId="27" xfId="0" applyFont="1" applyBorder="1"/>
    <xf numFmtId="0" fontId="7" fillId="6" borderId="22" xfId="0" applyFont="1" applyFill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" fillId="6" borderId="22" xfId="0" applyFont="1" applyFill="1" applyBorder="1"/>
    <xf numFmtId="0" fontId="1" fillId="7" borderId="22" xfId="0" applyFont="1" applyFill="1" applyBorder="1"/>
    <xf numFmtId="0" fontId="1" fillId="7" borderId="22" xfId="0" applyFont="1" applyFill="1" applyBorder="1" applyAlignment="1">
      <alignment horizontal="center"/>
    </xf>
    <xf numFmtId="0" fontId="9" fillId="5" borderId="28" xfId="0" applyFont="1" applyFill="1" applyBorder="1"/>
    <xf numFmtId="0" fontId="10" fillId="5" borderId="28" xfId="0" applyFont="1" applyFill="1" applyBorder="1"/>
    <xf numFmtId="1" fontId="9" fillId="5" borderId="28" xfId="0" applyNumberFormat="1" applyFont="1" applyFill="1" applyBorder="1"/>
    <xf numFmtId="0" fontId="9" fillId="3" borderId="28" xfId="0" applyFont="1" applyFill="1" applyBorder="1"/>
    <xf numFmtId="0" fontId="10" fillId="3" borderId="28" xfId="0" applyFont="1" applyFill="1" applyBorder="1"/>
    <xf numFmtId="0" fontId="9" fillId="3" borderId="28" xfId="0" quotePrefix="1" applyFont="1" applyFill="1" applyBorder="1" applyAlignment="1">
      <alignment horizontal="left"/>
    </xf>
    <xf numFmtId="1" fontId="9" fillId="3" borderId="28" xfId="0" applyNumberFormat="1" applyFont="1" applyFill="1" applyBorder="1"/>
    <xf numFmtId="0" fontId="11" fillId="3" borderId="28" xfId="0" applyFont="1" applyFill="1" applyBorder="1"/>
    <xf numFmtId="0" fontId="11" fillId="3" borderId="28" xfId="0" quotePrefix="1" applyFont="1" applyFill="1" applyBorder="1" applyAlignment="1">
      <alignment horizontal="left"/>
    </xf>
    <xf numFmtId="0" fontId="10" fillId="3" borderId="28" xfId="0" quotePrefix="1" applyFont="1" applyFill="1" applyBorder="1" applyAlignment="1">
      <alignment horizontal="left"/>
    </xf>
    <xf numFmtId="0" fontId="9" fillId="3" borderId="28" xfId="0" quotePrefix="1" applyFont="1" applyFill="1" applyBorder="1"/>
    <xf numFmtId="0" fontId="10" fillId="3" borderId="28" xfId="0" quotePrefix="1" applyFont="1" applyFill="1" applyBorder="1"/>
    <xf numFmtId="0" fontId="9" fillId="3" borderId="28" xfId="0" applyFont="1" applyFill="1" applyBorder="1" applyAlignment="1">
      <alignment horizontal="left"/>
    </xf>
    <xf numFmtId="0" fontId="11" fillId="5" borderId="28" xfId="0" applyFont="1" applyFill="1" applyBorder="1"/>
    <xf numFmtId="0" fontId="12" fillId="3" borderId="28" xfId="0" applyFont="1" applyFill="1" applyBorder="1"/>
    <xf numFmtId="0" fontId="10" fillId="3" borderId="28" xfId="0" applyFont="1" applyFill="1" applyBorder="1" applyAlignment="1">
      <alignment horizontal="left"/>
    </xf>
    <xf numFmtId="0" fontId="9" fillId="5" borderId="32" xfId="0" applyFont="1" applyFill="1" applyBorder="1"/>
    <xf numFmtId="1" fontId="9" fillId="5" borderId="32" xfId="0" applyNumberFormat="1" applyFont="1" applyFill="1" applyBorder="1"/>
    <xf numFmtId="0" fontId="9" fillId="5" borderId="33" xfId="0" applyFont="1" applyFill="1" applyBorder="1"/>
    <xf numFmtId="0" fontId="9" fillId="5" borderId="37" xfId="0" applyFont="1" applyFill="1" applyBorder="1"/>
    <xf numFmtId="0" fontId="10" fillId="5" borderId="38" xfId="0" applyFont="1" applyFill="1" applyBorder="1"/>
    <xf numFmtId="0" fontId="9" fillId="5" borderId="38" xfId="0" applyFont="1" applyFill="1" applyBorder="1"/>
    <xf numFmtId="1" fontId="14" fillId="3" borderId="28" xfId="0" applyNumberFormat="1" applyFont="1" applyFill="1" applyBorder="1"/>
    <xf numFmtId="0" fontId="11" fillId="3" borderId="28" xfId="0" applyFont="1" applyFill="1" applyBorder="1" applyAlignment="1">
      <alignment wrapText="1"/>
    </xf>
    <xf numFmtId="0" fontId="9" fillId="3" borderId="28" xfId="0" quotePrefix="1" applyFont="1" applyFill="1" applyBorder="1" applyAlignment="1">
      <alignment wrapText="1"/>
    </xf>
    <xf numFmtId="0" fontId="9" fillId="5" borderId="28" xfId="0" applyFont="1" applyFill="1" applyBorder="1" applyAlignment="1">
      <alignment wrapText="1"/>
    </xf>
    <xf numFmtId="0" fontId="9" fillId="3" borderId="28" xfId="0" applyFont="1" applyFill="1" applyBorder="1" applyAlignment="1">
      <alignment wrapText="1"/>
    </xf>
    <xf numFmtId="0" fontId="11" fillId="3" borderId="28" xfId="0" applyFont="1" applyFill="1" applyBorder="1" applyAlignment="1">
      <alignment horizontal="left"/>
    </xf>
    <xf numFmtId="1" fontId="11" fillId="3" borderId="28" xfId="0" applyNumberFormat="1" applyFont="1" applyFill="1" applyBorder="1"/>
    <xf numFmtId="0" fontId="0" fillId="0" borderId="0" xfId="0" applyFont="1" applyAlignment="1">
      <alignment horizontal="center"/>
    </xf>
    <xf numFmtId="0" fontId="15" fillId="3" borderId="18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 wrapText="1"/>
    </xf>
    <xf numFmtId="0" fontId="15" fillId="4" borderId="10" xfId="0" applyFont="1" applyFill="1" applyBorder="1" applyAlignment="1">
      <alignment horizontal="center"/>
    </xf>
    <xf numFmtId="0" fontId="6" fillId="4" borderId="11" xfId="0" applyFont="1" applyFill="1" applyBorder="1"/>
    <xf numFmtId="0" fontId="15" fillId="4" borderId="18" xfId="0" applyFont="1" applyFill="1" applyBorder="1" applyAlignment="1">
      <alignment horizontal="center"/>
    </xf>
    <xf numFmtId="0" fontId="6" fillId="4" borderId="17" xfId="0" applyFont="1" applyFill="1" applyBorder="1"/>
    <xf numFmtId="0" fontId="15" fillId="4" borderId="13" xfId="0" applyFont="1" applyFill="1" applyBorder="1" applyAlignment="1">
      <alignment horizontal="center"/>
    </xf>
    <xf numFmtId="0" fontId="6" fillId="4" borderId="14" xfId="0" applyFont="1" applyFill="1" applyBorder="1"/>
    <xf numFmtId="0" fontId="15" fillId="3" borderId="9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0" fillId="3" borderId="60" xfId="0" applyFont="1" applyFill="1" applyBorder="1"/>
    <xf numFmtId="0" fontId="6" fillId="3" borderId="61" xfId="0" applyFont="1" applyFill="1" applyBorder="1" applyAlignment="1">
      <alignment horizontal="center"/>
    </xf>
    <xf numFmtId="0" fontId="0" fillId="3" borderId="61" xfId="0" applyFont="1" applyFill="1" applyBorder="1"/>
    <xf numFmtId="0" fontId="0" fillId="3" borderId="62" xfId="0" applyFont="1" applyFill="1" applyBorder="1"/>
    <xf numFmtId="0" fontId="16" fillId="0" borderId="16" xfId="0" applyFont="1" applyBorder="1"/>
    <xf numFmtId="164" fontId="16" fillId="0" borderId="18" xfId="0" applyNumberFormat="1" applyFont="1" applyBorder="1"/>
    <xf numFmtId="164" fontId="16" fillId="4" borderId="18" xfId="0" applyNumberFormat="1" applyFont="1" applyFill="1" applyBorder="1" applyAlignment="1">
      <alignment horizontal="center"/>
    </xf>
    <xf numFmtId="164" fontId="16" fillId="4" borderId="17" xfId="0" applyNumberFormat="1" applyFont="1" applyFill="1" applyBorder="1" applyAlignment="1">
      <alignment horizontal="center"/>
    </xf>
    <xf numFmtId="9" fontId="6" fillId="0" borderId="24" xfId="0" applyNumberFormat="1" applyFont="1" applyBorder="1"/>
    <xf numFmtId="0" fontId="0" fillId="3" borderId="63" xfId="0" applyFont="1" applyFill="1" applyBorder="1" applyAlignment="1">
      <alignment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vertical="center"/>
    </xf>
    <xf numFmtId="0" fontId="0" fillId="3" borderId="64" xfId="0" applyFont="1" applyFill="1" applyBorder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0" fillId="3" borderId="71" xfId="0" applyFont="1" applyFill="1" applyBorder="1"/>
    <xf numFmtId="0" fontId="0" fillId="3" borderId="72" xfId="0" applyFont="1" applyFill="1" applyBorder="1"/>
    <xf numFmtId="0" fontId="0" fillId="3" borderId="73" xfId="0" applyFont="1" applyFill="1" applyBorder="1"/>
    <xf numFmtId="0" fontId="16" fillId="0" borderId="12" xfId="0" applyFont="1" applyBorder="1"/>
    <xf numFmtId="164" fontId="16" fillId="0" borderId="13" xfId="0" applyNumberFormat="1" applyFont="1" applyBorder="1"/>
    <xf numFmtId="164" fontId="16" fillId="4" borderId="13" xfId="0" applyNumberFormat="1" applyFont="1" applyFill="1" applyBorder="1" applyAlignment="1">
      <alignment horizontal="center"/>
    </xf>
    <xf numFmtId="0" fontId="16" fillId="0" borderId="13" xfId="0" applyFont="1" applyBorder="1" applyAlignment="1">
      <alignment horizontal="center"/>
    </xf>
    <xf numFmtId="164" fontId="16" fillId="4" borderId="14" xfId="0" applyNumberFormat="1" applyFont="1" applyFill="1" applyBorder="1" applyAlignment="1">
      <alignment horizontal="center"/>
    </xf>
    <xf numFmtId="0" fontId="15" fillId="3" borderId="74" xfId="0" applyFont="1" applyFill="1" applyBorder="1" applyAlignment="1">
      <alignment horizontal="center" wrapText="1"/>
    </xf>
    <xf numFmtId="164" fontId="16" fillId="4" borderId="75" xfId="0" applyNumberFormat="1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17" fillId="3" borderId="16" xfId="0" applyFont="1" applyFill="1" applyBorder="1"/>
    <xf numFmtId="165" fontId="17" fillId="0" borderId="18" xfId="0" applyNumberFormat="1" applyFont="1" applyBorder="1"/>
    <xf numFmtId="166" fontId="17" fillId="4" borderId="17" xfId="0" applyNumberFormat="1" applyFont="1" applyFill="1" applyBorder="1"/>
    <xf numFmtId="0" fontId="5" fillId="3" borderId="12" xfId="0" applyFont="1" applyFill="1" applyBorder="1" applyAlignment="1">
      <alignment vertical="center"/>
    </xf>
    <xf numFmtId="165" fontId="6" fillId="0" borderId="13" xfId="0" applyNumberFormat="1" applyFont="1" applyBorder="1"/>
    <xf numFmtId="166" fontId="6" fillId="4" borderId="14" xfId="0" applyNumberFormat="1" applyFont="1" applyFill="1" applyBorder="1"/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67" fontId="17" fillId="0" borderId="18" xfId="0" applyNumberFormat="1" applyFont="1" applyBorder="1" applyAlignment="1">
      <alignment horizontal="center"/>
    </xf>
    <xf numFmtId="9" fontId="17" fillId="0" borderId="18" xfId="0" applyNumberFormat="1" applyFont="1" applyBorder="1" applyAlignment="1">
      <alignment horizontal="center"/>
    </xf>
    <xf numFmtId="2" fontId="17" fillId="4" borderId="18" xfId="0" applyNumberFormat="1" applyFont="1" applyFill="1" applyBorder="1"/>
    <xf numFmtId="2" fontId="17" fillId="4" borderId="17" xfId="0" applyNumberFormat="1" applyFont="1" applyFill="1" applyBorder="1"/>
    <xf numFmtId="0" fontId="17" fillId="3" borderId="12" xfId="0" applyFont="1" applyFill="1" applyBorder="1"/>
    <xf numFmtId="167" fontId="17" fillId="0" borderId="13" xfId="0" applyNumberFormat="1" applyFont="1" applyBorder="1" applyAlignment="1">
      <alignment horizontal="center"/>
    </xf>
    <xf numFmtId="9" fontId="17" fillId="0" borderId="13" xfId="0" applyNumberFormat="1" applyFont="1" applyBorder="1" applyAlignment="1">
      <alignment horizontal="center"/>
    </xf>
    <xf numFmtId="2" fontId="17" fillId="4" borderId="13" xfId="0" applyNumberFormat="1" applyFont="1" applyFill="1" applyBorder="1"/>
    <xf numFmtId="2" fontId="17" fillId="4" borderId="14" xfId="0" applyNumberFormat="1" applyFont="1" applyFill="1" applyBorder="1"/>
    <xf numFmtId="0" fontId="3" fillId="0" borderId="0" xfId="0" applyFont="1" applyAlignment="1">
      <alignment vertical="center"/>
    </xf>
    <xf numFmtId="0" fontId="5" fillId="3" borderId="77" xfId="0" applyFont="1" applyFill="1" applyBorder="1" applyAlignment="1">
      <alignment horizontal="center" vertical="center" wrapText="1"/>
    </xf>
    <xf numFmtId="164" fontId="5" fillId="3" borderId="78" xfId="0" applyNumberFormat="1" applyFont="1" applyFill="1" applyBorder="1" applyAlignment="1">
      <alignment horizontal="center" vertical="center" wrapText="1"/>
    </xf>
    <xf numFmtId="2" fontId="5" fillId="3" borderId="83" xfId="0" applyNumberFormat="1" applyFont="1" applyFill="1" applyBorder="1" applyAlignment="1">
      <alignment horizontal="center" vertical="center" wrapText="1"/>
    </xf>
    <xf numFmtId="0" fontId="5" fillId="3" borderId="83" xfId="0" applyFont="1" applyFill="1" applyBorder="1" applyAlignment="1">
      <alignment horizontal="center" vertical="center" wrapText="1"/>
    </xf>
    <xf numFmtId="164" fontId="5" fillId="3" borderId="83" xfId="0" applyNumberFormat="1" applyFont="1" applyFill="1" applyBorder="1" applyAlignment="1">
      <alignment horizontal="center" vertical="center" wrapText="1"/>
    </xf>
    <xf numFmtId="166" fontId="5" fillId="3" borderId="84" xfId="0" applyNumberFormat="1" applyFont="1" applyFill="1" applyBorder="1" applyAlignment="1">
      <alignment horizontal="center" vertical="center" wrapText="1"/>
    </xf>
    <xf numFmtId="0" fontId="6" fillId="0" borderId="86" xfId="0" applyFont="1" applyBorder="1" applyAlignment="1">
      <alignment horizontal="left" vertical="center" wrapText="1"/>
    </xf>
    <xf numFmtId="2" fontId="6" fillId="0" borderId="83" xfId="0" applyNumberFormat="1" applyFont="1" applyBorder="1" applyAlignment="1">
      <alignment horizontal="center" vertical="center" wrapText="1"/>
    </xf>
    <xf numFmtId="0" fontId="6" fillId="3" borderId="83" xfId="0" applyFont="1" applyFill="1" applyBorder="1" applyAlignment="1">
      <alignment horizontal="center" vertical="center" wrapText="1"/>
    </xf>
    <xf numFmtId="0" fontId="6" fillId="4" borderId="83" xfId="0" applyFont="1" applyFill="1" applyBorder="1" applyAlignment="1">
      <alignment horizontal="center" vertical="center" wrapText="1"/>
    </xf>
    <xf numFmtId="164" fontId="6" fillId="4" borderId="83" xfId="0" applyNumberFormat="1" applyFont="1" applyFill="1" applyBorder="1" applyAlignment="1">
      <alignment horizontal="center" vertical="center" wrapText="1"/>
    </xf>
    <xf numFmtId="166" fontId="6" fillId="4" borderId="84" xfId="0" applyNumberFormat="1" applyFont="1" applyFill="1" applyBorder="1" applyAlignment="1">
      <alignment horizontal="center" vertical="center" wrapText="1"/>
    </xf>
    <xf numFmtId="0" fontId="5" fillId="3" borderId="90" xfId="0" applyFont="1" applyFill="1" applyBorder="1" applyAlignment="1">
      <alignment horizontal="center" vertical="center" wrapText="1"/>
    </xf>
    <xf numFmtId="164" fontId="5" fillId="4" borderId="90" xfId="0" applyNumberFormat="1" applyFont="1" applyFill="1" applyBorder="1" applyAlignment="1">
      <alignment horizontal="center" vertical="center" wrapText="1"/>
    </xf>
    <xf numFmtId="166" fontId="5" fillId="4" borderId="9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29" xfId="0" applyFont="1" applyFill="1" applyBorder="1" applyAlignment="1">
      <alignment horizontal="center"/>
    </xf>
    <xf numFmtId="0" fontId="4" fillId="0" borderId="30" xfId="0" applyFont="1" applyBorder="1"/>
    <xf numFmtId="0" fontId="4" fillId="0" borderId="31" xfId="0" applyFont="1" applyBorder="1"/>
    <xf numFmtId="0" fontId="3" fillId="2" borderId="34" xfId="0" applyFont="1" applyFill="1" applyBorder="1" applyAlignment="1">
      <alignment horizontal="center"/>
    </xf>
    <xf numFmtId="0" fontId="4" fillId="0" borderId="35" xfId="0" applyFont="1" applyBorder="1"/>
    <xf numFmtId="0" fontId="4" fillId="0" borderId="36" xfId="0" applyFont="1" applyBorder="1"/>
    <xf numFmtId="0" fontId="13" fillId="2" borderId="34" xfId="0" quotePrefix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15" fillId="3" borderId="56" xfId="0" applyFont="1" applyFill="1" applyBorder="1" applyAlignment="1">
      <alignment horizontal="center"/>
    </xf>
    <xf numFmtId="0" fontId="4" fillId="0" borderId="57" xfId="0" applyFont="1" applyBorder="1"/>
    <xf numFmtId="0" fontId="15" fillId="3" borderId="58" xfId="0" applyFont="1" applyFill="1" applyBorder="1" applyAlignment="1">
      <alignment horizontal="center"/>
    </xf>
    <xf numFmtId="0" fontId="4" fillId="0" borderId="59" xfId="0" applyFont="1" applyBorder="1"/>
    <xf numFmtId="0" fontId="15" fillId="3" borderId="39" xfId="0" applyFont="1" applyFill="1" applyBorder="1" applyAlignment="1">
      <alignment horizontal="center" vertical="center" wrapText="1"/>
    </xf>
    <xf numFmtId="0" fontId="4" fillId="0" borderId="47" xfId="0" applyFont="1" applyBorder="1"/>
    <xf numFmtId="0" fontId="15" fillId="3" borderId="40" xfId="0" applyFont="1" applyFill="1" applyBorder="1" applyAlignment="1">
      <alignment horizontal="center" vertical="center" wrapText="1"/>
    </xf>
    <xf numFmtId="0" fontId="4" fillId="0" borderId="48" xfId="0" applyFont="1" applyBorder="1"/>
    <xf numFmtId="0" fontId="15" fillId="3" borderId="41" xfId="0" applyFont="1" applyFill="1" applyBorder="1" applyAlignment="1">
      <alignment horizontal="center" vertical="center"/>
    </xf>
    <xf numFmtId="0" fontId="4" fillId="0" borderId="42" xfId="0" applyFont="1" applyBorder="1"/>
    <xf numFmtId="0" fontId="4" fillId="0" borderId="43" xfId="0" applyFont="1" applyBorder="1"/>
    <xf numFmtId="0" fontId="6" fillId="3" borderId="44" xfId="0" applyFont="1" applyFill="1" applyBorder="1" applyAlignment="1">
      <alignment horizontal="left" vertical="center" wrapText="1"/>
    </xf>
    <xf numFmtId="0" fontId="4" fillId="0" borderId="45" xfId="0" applyFont="1" applyBorder="1"/>
    <xf numFmtId="0" fontId="4" fillId="0" borderId="46" xfId="0" applyFont="1" applyBorder="1"/>
    <xf numFmtId="0" fontId="4" fillId="0" borderId="49" xfId="0" applyFont="1" applyBorder="1"/>
    <xf numFmtId="0" fontId="4" fillId="0" borderId="50" xfId="0" applyFont="1" applyBorder="1"/>
    <xf numFmtId="0" fontId="4" fillId="0" borderId="51" xfId="0" applyFont="1" applyBorder="1"/>
    <xf numFmtId="0" fontId="4" fillId="0" borderId="52" xfId="0" applyFont="1" applyBorder="1"/>
    <xf numFmtId="0" fontId="4" fillId="0" borderId="53" xfId="0" applyFont="1" applyBorder="1"/>
    <xf numFmtId="0" fontId="15" fillId="3" borderId="54" xfId="0" applyFont="1" applyFill="1" applyBorder="1" applyAlignment="1">
      <alignment horizontal="center"/>
    </xf>
    <xf numFmtId="0" fontId="4" fillId="0" borderId="55" xfId="0" applyFont="1" applyBorder="1"/>
    <xf numFmtId="0" fontId="0" fillId="3" borderId="65" xfId="0" applyFont="1" applyFill="1" applyBorder="1" applyAlignment="1">
      <alignment horizontal="left" vertical="center" wrapText="1"/>
    </xf>
    <xf numFmtId="0" fontId="4" fillId="0" borderId="66" xfId="0" applyFont="1" applyBorder="1"/>
    <xf numFmtId="0" fontId="4" fillId="0" borderId="67" xfId="0" applyFont="1" applyBorder="1"/>
    <xf numFmtId="0" fontId="4" fillId="0" borderId="68" xfId="0" applyFont="1" applyBorder="1"/>
    <xf numFmtId="0" fontId="4" fillId="0" borderId="69" xfId="0" applyFont="1" applyBorder="1"/>
    <xf numFmtId="0" fontId="4" fillId="0" borderId="70" xfId="0" applyFont="1" applyBorder="1"/>
    <xf numFmtId="0" fontId="3" fillId="2" borderId="1" xfId="0" applyFont="1" applyFill="1" applyBorder="1" applyAlignment="1">
      <alignment horizontal="center" vertical="center"/>
    </xf>
    <xf numFmtId="0" fontId="17" fillId="3" borderId="44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/>
    </xf>
    <xf numFmtId="0" fontId="5" fillId="3" borderId="79" xfId="0" applyFont="1" applyFill="1" applyBorder="1" applyAlignment="1">
      <alignment horizontal="center" vertical="center" wrapText="1"/>
    </xf>
    <xf numFmtId="0" fontId="4" fillId="0" borderId="80" xfId="0" applyFont="1" applyBorder="1"/>
    <xf numFmtId="0" fontId="4" fillId="0" borderId="81" xfId="0" applyFont="1" applyBorder="1"/>
    <xf numFmtId="0" fontId="5" fillId="3" borderId="82" xfId="0" applyFont="1" applyFill="1" applyBorder="1" applyAlignment="1">
      <alignment horizontal="center" vertical="center" wrapText="1"/>
    </xf>
    <xf numFmtId="0" fontId="4" fillId="0" borderId="85" xfId="0" applyFont="1" applyBorder="1"/>
    <xf numFmtId="0" fontId="5" fillId="3" borderId="87" xfId="0" applyFont="1" applyFill="1" applyBorder="1" applyAlignment="1">
      <alignment horizontal="center" vertical="center" wrapText="1"/>
    </xf>
    <xf numFmtId="0" fontId="4" fillId="0" borderId="88" xfId="0" applyFont="1" applyBorder="1"/>
    <xf numFmtId="0" fontId="4" fillId="0" borderId="89" xfId="0" applyFont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3A61A7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Prądy'!$G$6</c:f>
              <c:numCache>
                <c:formatCode>0\.0%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4D84B5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Prądy'!$G$7</c:f>
              <c:numCache>
                <c:formatCode>0\.0%</c:formatCode>
                <c:ptCount val="1"/>
              </c:numCache>
            </c:numRef>
          </c:val>
        </c:ser>
        <c:ser>
          <c:idx val="2"/>
          <c:order val="2"/>
          <c:spPr>
            <a:solidFill>
              <a:srgbClr val="C96A2A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Prądy'!$G$8</c:f>
              <c:numCache>
                <c:formatCode>0\.0%</c:formatCode>
                <c:ptCount val="1"/>
              </c:numCache>
            </c:numRef>
          </c:val>
        </c:ser>
        <c:ser>
          <c:idx val="3"/>
          <c:order val="3"/>
          <c:spPr>
            <a:solidFill>
              <a:srgbClr val="8C8C8C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Prądy'!$G$9</c:f>
              <c:numCache>
                <c:formatCode>0\.0%</c:formatCode>
                <c:ptCount val="1"/>
              </c:numCache>
            </c:numRef>
          </c:val>
        </c:ser>
        <c:ser>
          <c:idx val="4"/>
          <c:order val="4"/>
          <c:spPr>
            <a:solidFill>
              <a:srgbClr val="D9A300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Prądy'!$G$10</c:f>
              <c:numCache>
                <c:formatCode>0\.0%</c:formatCode>
                <c:ptCount val="1"/>
              </c:numCache>
            </c:numRef>
          </c:val>
        </c:ser>
        <c:ser>
          <c:idx val="5"/>
          <c:order val="5"/>
          <c:spPr>
            <a:solidFill>
              <a:srgbClr val="5F933C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Prądy'!$G$11</c:f>
              <c:numCache>
                <c:formatCode>0\.0%</c:formatCode>
                <c:ptCount val="1"/>
              </c:numCache>
            </c:numRef>
          </c:val>
        </c:ser>
        <c:ser>
          <c:idx val="6"/>
          <c:order val="6"/>
          <c:spPr>
            <a:solidFill>
              <a:srgbClr val="6BA5D9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Prądy'!$G$12</c:f>
              <c:numCache>
                <c:formatCode>0\.0%</c:formatCode>
                <c:ptCount val="1"/>
              </c:numCache>
            </c:numRef>
          </c:val>
        </c:ser>
        <c:ser>
          <c:idx val="7"/>
          <c:order val="7"/>
          <c:spPr>
            <a:solidFill>
              <a:srgbClr val="EF8A46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Prądy'!$G$13</c:f>
              <c:numCache>
                <c:formatCode>0\.0%</c:formatCode>
                <c:ptCount val="1"/>
              </c:numCache>
            </c:numRef>
          </c:val>
        </c:ser>
        <c:ser>
          <c:idx val="8"/>
          <c:order val="8"/>
          <c:spPr>
            <a:solidFill>
              <a:srgbClr val="AEAEAE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Prądy'!$G$14</c:f>
              <c:numCache>
                <c:formatCode>0\.0%</c:formatCode>
                <c:ptCount val="1"/>
              </c:numCache>
            </c:numRef>
          </c:val>
        </c:ser>
        <c:ser>
          <c:idx val="9"/>
          <c:order val="9"/>
          <c:spPr>
            <a:solidFill>
              <a:srgbClr val="FFC61A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Prądy'!$G$15</c:f>
              <c:numCache>
                <c:formatCode>0\.0%</c:formatCode>
                <c:ptCount val="1"/>
              </c:numCache>
            </c:numRef>
          </c:val>
        </c:ser>
        <c:ser>
          <c:idx val="10"/>
          <c:order val="10"/>
          <c:spPr>
            <a:solidFill>
              <a:srgbClr val="5780CA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Prądy'!$G$16</c:f>
              <c:numCache>
                <c:formatCode>0\.0%</c:formatCode>
                <c:ptCount val="1"/>
              </c:numCache>
            </c:numRef>
          </c:val>
        </c:ser>
        <c:ser>
          <c:idx val="11"/>
          <c:order val="11"/>
          <c:spPr>
            <a:solidFill>
              <a:srgbClr val="7EB559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Prądy'!$G$17</c:f>
              <c:numCache>
                <c:formatCode>0\.0%</c:formatCode>
                <c:ptCount val="1"/>
              </c:numCache>
            </c:numRef>
          </c:val>
        </c:ser>
        <c:ser>
          <c:idx val="12"/>
          <c:order val="12"/>
          <c:spPr>
            <a:solidFill>
              <a:srgbClr val="6BA5D9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Prądy'!$G$18</c:f>
              <c:numCache>
                <c:formatCode>0\.0%</c:formatCode>
                <c:ptCount val="1"/>
              </c:numCache>
            </c:numRef>
          </c:val>
        </c:ser>
        <c:ser>
          <c:idx val="13"/>
          <c:order val="13"/>
          <c:spPr>
            <a:solidFill>
              <a:srgbClr val="6633CC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Prądy'!$G$19</c:f>
              <c:numCache>
                <c:formatCode>0\.0%</c:formatCode>
                <c:ptCount val="1"/>
              </c:numCache>
            </c:numRef>
          </c:val>
        </c:ser>
        <c:ser>
          <c:idx val="14"/>
          <c:order val="14"/>
          <c:spPr>
            <a:solidFill>
              <a:srgbClr val="E67300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Prądy'!$G$20</c:f>
              <c:numCache>
                <c:formatCode>0\.0%</c:formatCode>
                <c:ptCount val="1"/>
              </c:numCache>
            </c:numRef>
          </c:val>
        </c:ser>
        <c:ser>
          <c:idx val="15"/>
          <c:order val="15"/>
          <c:spPr>
            <a:solidFill>
              <a:srgbClr val="8B0707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Prądy'!$G$21</c:f>
              <c:numCache>
                <c:formatCode>0\.0%</c:formatCode>
                <c:ptCount val="1"/>
              </c:numCache>
            </c:numRef>
          </c:val>
        </c:ser>
        <c:ser>
          <c:idx val="16"/>
          <c:order val="16"/>
          <c:spPr>
            <a:solidFill>
              <a:srgbClr val="651067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Prądy'!$G$7</c:f>
              <c:numCache>
                <c:formatCode>0\.0%</c:formatCode>
                <c:ptCount val="1"/>
              </c:numCache>
            </c:numRef>
          </c:val>
        </c:ser>
        <c:ser>
          <c:idx val="17"/>
          <c:order val="17"/>
          <c:spPr>
            <a:solidFill>
              <a:srgbClr val="329262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Prądy'!$G$8</c:f>
              <c:numCache>
                <c:formatCode>0\.0%</c:formatCode>
                <c:ptCount val="1"/>
              </c:numCache>
            </c:numRef>
          </c:val>
        </c:ser>
        <c:ser>
          <c:idx val="18"/>
          <c:order val="18"/>
          <c:spPr>
            <a:solidFill>
              <a:srgbClr val="5574A6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Prądy'!$G$9</c:f>
              <c:numCache>
                <c:formatCode>0\.0%</c:formatCode>
                <c:ptCount val="1"/>
              </c:numCache>
            </c:numRef>
          </c:val>
        </c:ser>
        <c:ser>
          <c:idx val="19"/>
          <c:order val="19"/>
          <c:spPr>
            <a:solidFill>
              <a:srgbClr val="3B3EAC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Prądy'!$G$10</c:f>
              <c:numCache>
                <c:formatCode>0\.0%</c:formatCode>
                <c:ptCount val="1"/>
              </c:numCache>
            </c:numRef>
          </c:val>
        </c:ser>
        <c:ser>
          <c:idx val="20"/>
          <c:order val="20"/>
          <c:spPr>
            <a:solidFill>
              <a:srgbClr val="B77322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Prądy'!$G$11</c:f>
              <c:numCache>
                <c:formatCode>0\.0%</c:formatCode>
                <c:ptCount val="1"/>
              </c:numCache>
            </c:numRef>
          </c:val>
        </c:ser>
        <c:ser>
          <c:idx val="21"/>
          <c:order val="21"/>
          <c:spPr>
            <a:solidFill>
              <a:srgbClr val="16D620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Prądy'!$G$12</c:f>
              <c:numCache>
                <c:formatCode>0\.0%</c:formatCode>
                <c:ptCount val="1"/>
              </c:numCache>
            </c:numRef>
          </c:val>
        </c:ser>
        <c:ser>
          <c:idx val="22"/>
          <c:order val="22"/>
          <c:spPr>
            <a:solidFill>
              <a:srgbClr val="B91383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Prądy'!$G$13</c:f>
              <c:numCache>
                <c:formatCode>0\.0%</c:formatCode>
                <c:ptCount val="1"/>
              </c:numCache>
            </c:numRef>
          </c:val>
        </c:ser>
        <c:ser>
          <c:idx val="23"/>
          <c:order val="23"/>
          <c:spPr>
            <a:solidFill>
              <a:srgbClr val="F4359E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Prądy'!$G$14</c:f>
              <c:numCache>
                <c:formatCode>0\.0%</c:formatCode>
                <c:ptCount val="1"/>
              </c:numCache>
            </c:numRef>
          </c:val>
        </c:ser>
        <c:ser>
          <c:idx val="24"/>
          <c:order val="24"/>
          <c:spPr>
            <a:solidFill>
              <a:srgbClr val="9C5935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Prądy'!$G$15</c:f>
              <c:numCache>
                <c:formatCode>0\.0%</c:formatCode>
                <c:ptCount val="1"/>
              </c:numCache>
            </c:numRef>
          </c:val>
        </c:ser>
        <c:ser>
          <c:idx val="25"/>
          <c:order val="25"/>
          <c:spPr>
            <a:solidFill>
              <a:srgbClr val="A9C413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Prądy'!$G$16</c:f>
              <c:numCache>
                <c:formatCode>0\.0%</c:formatCode>
                <c:ptCount val="1"/>
              </c:numCache>
            </c:numRef>
          </c:val>
        </c:ser>
        <c:ser>
          <c:idx val="26"/>
          <c:order val="26"/>
          <c:spPr>
            <a:solidFill>
              <a:srgbClr val="2A778D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Prądy'!$G$17</c:f>
              <c:numCache>
                <c:formatCode>0\.0%</c:formatCode>
                <c:ptCount val="1"/>
              </c:numCache>
            </c:numRef>
          </c:val>
        </c:ser>
        <c:ser>
          <c:idx val="27"/>
          <c:order val="27"/>
          <c:spPr>
            <a:solidFill>
              <a:srgbClr val="668D1C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Prądy'!$G$18</c:f>
              <c:numCache>
                <c:formatCode>0\.0%</c:formatCode>
                <c:ptCount val="1"/>
              </c:numCache>
            </c:numRef>
          </c:val>
        </c:ser>
        <c:ser>
          <c:idx val="28"/>
          <c:order val="28"/>
          <c:spPr>
            <a:solidFill>
              <a:srgbClr val="BEA413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Prądy'!$G$19</c:f>
              <c:numCache>
                <c:formatCode>0\.0%</c:formatCode>
                <c:ptCount val="1"/>
              </c:numCache>
            </c:numRef>
          </c:val>
        </c:ser>
        <c:ser>
          <c:idx val="29"/>
          <c:order val="29"/>
          <c:spPr>
            <a:solidFill>
              <a:srgbClr val="0C5922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Prądy'!$G$20</c:f>
              <c:numCache>
                <c:formatCode>0\.0%</c:formatCode>
                <c:ptCount val="1"/>
              </c:numCache>
            </c:numRef>
          </c:val>
        </c:ser>
        <c:ser>
          <c:idx val="30"/>
          <c:order val="30"/>
          <c:spPr>
            <a:solidFill>
              <a:srgbClr val="743411"/>
            </a:solidFill>
          </c:spPr>
          <c:cat>
            <c:strRef>
              <c:f>'Zadanie 6 - Prądy'!$G$5</c:f>
              <c:strCache>
                <c:ptCount val="1"/>
                <c:pt idx="0">
                  <c:v>Udziały</c:v>
                </c:pt>
              </c:strCache>
            </c:strRef>
          </c:cat>
          <c:val>
            <c:numRef>
              <c:f>'Zadanie 6 - Prądy'!$G$21</c:f>
              <c:numCache>
                <c:formatCode>0\.0%</c:formatCode>
                <c:ptCount val="1"/>
              </c:numCache>
            </c:numRef>
          </c:val>
        </c:ser>
        <c:axId val="80201216"/>
        <c:axId val="80202752"/>
      </c:barChart>
      <c:catAx>
        <c:axId val="80201216"/>
        <c:scaling>
          <c:orientation val="minMax"/>
        </c:scaling>
        <c:axPos val="b"/>
        <c:tickLblPos val="nextTo"/>
        <c:txPr>
          <a:bodyPr/>
          <a:lstStyle/>
          <a:p>
            <a:pPr lvl="0">
              <a:defRPr b="0"/>
            </a:pPr>
            <a:endParaRPr lang="pl-PL"/>
          </a:p>
        </c:txPr>
        <c:crossAx val="80202752"/>
        <c:crosses val="autoZero"/>
        <c:lblAlgn val="ctr"/>
        <c:lblOffset val="100"/>
      </c:catAx>
      <c:valAx>
        <c:axId val="8020275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\.0%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l-PL"/>
          </a:p>
        </c:txPr>
        <c:crossAx val="80201216"/>
        <c:crosses val="autoZero"/>
        <c:crossBetween val="between"/>
      </c:valAx>
      <c:spPr>
        <a:solidFill>
          <a:srgbClr val="FFFFFF"/>
        </a:solidFill>
      </c:spPr>
    </c:plotArea>
    <c:legend>
      <c:legendPos val="r"/>
    </c:legend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1019175</xdr:colOff>
      <xdr:row>0</xdr:row>
      <xdr:rowOff>142875</xdr:rowOff>
    </xdr:from>
    <xdr:to>
      <xdr:col>12</xdr:col>
      <xdr:colOff>219075</xdr:colOff>
      <xdr:row>24</xdr:row>
      <xdr:rowOff>38100</xdr:rowOff>
    </xdr:to>
    <xdr:sp macro="" textlink="">
      <xdr:nvSpPr>
        <xdr:cNvPr id="3" name="Shape 3"/>
        <xdr:cNvSpPr txBox="1"/>
      </xdr:nvSpPr>
      <xdr:spPr>
        <a:xfrm>
          <a:off x="2631375" y="1894050"/>
          <a:ext cx="5429250" cy="37719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27425" tIns="2285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TŁUMACZENIE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Aby policzyć cokolwiek w excelu (oczywiscie nie w pamięci :) ) musimy napisać formułę. Formuła to nic innego jak zestaw działań  i procedur (np. sumowanie, mnożenie lub wyliczenie wartości maksymalnej albo wykonanie wszystkich tych operacji jednocześnie.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Wszystkie formuły w Excel'u rozpoczynamy od wpisania znaku równości "=" nastepnie wpisujemy działania ktore maja byc wykonane w sposob identyczny jak na zwykłym kalkulatorze (np 645 +412). Po wpisaniu całej formuły naciskamy enter aby zaakceptowac.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(ćwiczenie: wpisz w wolnej komórce =14/78 a nastepnie naciśnij enter, powinien pojawić się wynik tej operacji 0,179487)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Formuły Excela wykonują jekieś operacje na konkretnych danych, dane te możemy podawać jawnie (np.  liczby 1645,45 lub 0,978) lub w postaci adresów komorek ktore zawierają dane(np b5 lub c17). W tym arkuszu dane do obliczeń zawierają komórki b3, b4 oraz b5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UWAGA</a:t>
          </a:r>
          <a:endParaRPr sz="1000" b="0" i="0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Excel wykonując obliczenia bierze pod uwagę kolejność działań (identycznie jak w matematyce), kolejno:działania w nawiasach, potęgowanie, pierwiastkowanie, mnożenie, dzielenie, dodawanie i na samym końcu odejmowanie.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twoCellAnchor>
  <xdr:twoCellAnchor>
    <xdr:from>
      <xdr:col>2</xdr:col>
      <xdr:colOff>47625</xdr:colOff>
      <xdr:row>0</xdr:row>
      <xdr:rowOff>133350</xdr:rowOff>
    </xdr:from>
    <xdr:to>
      <xdr:col>4</xdr:col>
      <xdr:colOff>114300</xdr:colOff>
      <xdr:row>5</xdr:row>
      <xdr:rowOff>133350</xdr:rowOff>
    </xdr:to>
    <xdr:sp macro="" textlink="">
      <xdr:nvSpPr>
        <xdr:cNvPr id="4" name="Shape 4"/>
        <xdr:cNvSpPr/>
      </xdr:nvSpPr>
      <xdr:spPr>
        <a:xfrm>
          <a:off x="3731513" y="3375188"/>
          <a:ext cx="3228975" cy="809625"/>
        </a:xfrm>
        <a:prstGeom prst="leftArrow">
          <a:avLst>
            <a:gd name="adj1" fmla="val 62352"/>
            <a:gd name="adj2" fmla="val 93483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27425" tIns="22850" rIns="27425" bIns="2285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1" i="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W tych trzech komórkach możesz wpisac dowolne liczby, na nich będą wykonywane obliczenia</a:t>
          </a:r>
          <a:endParaRPr sz="1400"/>
        </a:p>
      </xdr:txBody>
    </xdr:sp>
    <xdr:clientData fLocksWithSheet="0"/>
  </xdr:twoCellAnchor>
  <xdr:twoCellAnchor>
    <xdr:from>
      <xdr:col>2</xdr:col>
      <xdr:colOff>95250</xdr:colOff>
      <xdr:row>28</xdr:row>
      <xdr:rowOff>66675</xdr:rowOff>
    </xdr:from>
    <xdr:to>
      <xdr:col>3</xdr:col>
      <xdr:colOff>1181100</xdr:colOff>
      <xdr:row>32</xdr:row>
      <xdr:rowOff>95250</xdr:rowOff>
    </xdr:to>
    <xdr:sp macro="" textlink="">
      <xdr:nvSpPr>
        <xdr:cNvPr id="5" name="Shape 5"/>
        <xdr:cNvSpPr/>
      </xdr:nvSpPr>
      <xdr:spPr>
        <a:xfrm>
          <a:off x="4122038" y="3441863"/>
          <a:ext cx="2447925" cy="676275"/>
        </a:xfrm>
        <a:prstGeom prst="leftArrow">
          <a:avLst>
            <a:gd name="adj1" fmla="val 62352"/>
            <a:gd name="adj2" fmla="val 84846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27425" tIns="22850" rIns="27425" bIns="2285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1" i="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tutaj ponownie wpisz swoje własne liczby, obojętnie jakie!</a:t>
          </a:r>
          <a:endParaRPr sz="1400"/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9525</xdr:rowOff>
    </xdr:from>
    <xdr:to>
      <xdr:col>16</xdr:col>
      <xdr:colOff>0</xdr:colOff>
      <xdr:row>18</xdr:row>
      <xdr:rowOff>9525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/>
  </sheetViews>
  <sheetFormatPr defaultColWidth="14.42578125" defaultRowHeight="15" customHeight="1"/>
  <cols>
    <col min="1" max="1" width="9.140625" customWidth="1"/>
    <col min="2" max="2" width="10" customWidth="1"/>
    <col min="3" max="3" width="20.42578125" customWidth="1"/>
    <col min="4" max="4" width="27" customWidth="1"/>
    <col min="5" max="5" width="26.7109375" customWidth="1"/>
    <col min="6" max="6" width="12" hidden="1" customWidth="1"/>
    <col min="7" max="18" width="9.140625" customWidth="1"/>
    <col min="19" max="26" width="8.7109375" customWidth="1"/>
  </cols>
  <sheetData>
    <row r="1" spans="1:26" ht="12.7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2.75" customHeight="1">
      <c r="A2" s="160" t="s">
        <v>37</v>
      </c>
      <c r="B2" s="161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2.75" customHeight="1">
      <c r="A3" s="42" t="s">
        <v>38</v>
      </c>
      <c r="B3" s="43">
        <v>478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2.75" customHeight="1">
      <c r="A4" s="42" t="s">
        <v>39</v>
      </c>
      <c r="B4" s="44">
        <v>14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2.75" customHeight="1">
      <c r="A5" s="42" t="s">
        <v>40</v>
      </c>
      <c r="B5" s="45">
        <v>5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2.75" customHeigh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2.75" customHeight="1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2.75" customHeight="1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2.75" customHeight="1">
      <c r="A9" s="40"/>
      <c r="B9" s="2" t="s">
        <v>41</v>
      </c>
      <c r="C9" s="2" t="s">
        <v>42</v>
      </c>
      <c r="D9" s="2" t="s">
        <v>43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2.75" customHeight="1">
      <c r="A10" s="40"/>
      <c r="B10" s="46">
        <f>2487-1784.45</f>
        <v>702.55</v>
      </c>
      <c r="C10" s="40" t="s">
        <v>44</v>
      </c>
      <c r="D10" s="40" t="s">
        <v>45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2.75" customHeight="1">
      <c r="A11" s="40"/>
      <c r="B11" s="46">
        <f>12.75+4789+368.5</f>
        <v>5170.25</v>
      </c>
      <c r="C11" s="40" t="s">
        <v>46</v>
      </c>
      <c r="D11" s="47" t="s">
        <v>47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2.75" customHeight="1">
      <c r="A12" s="40"/>
      <c r="B12" s="46">
        <f>(912/7)+95</f>
        <v>225.28571428571428</v>
      </c>
      <c r="C12" s="40" t="s">
        <v>48</v>
      </c>
      <c r="D12" s="40" t="s">
        <v>49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2.75" customHeight="1">
      <c r="A13" s="40"/>
      <c r="B13" s="46">
        <f>(45/7)/(99+4.3)</f>
        <v>6.2232056423731162E-2</v>
      </c>
      <c r="C13" s="40" t="s">
        <v>50</v>
      </c>
      <c r="D13" s="40" t="s">
        <v>51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2.75" customHeight="1">
      <c r="A14" s="40"/>
      <c r="B14" s="46">
        <f>B3+B4+B5</f>
        <v>497</v>
      </c>
      <c r="C14" s="40" t="s">
        <v>52</v>
      </c>
      <c r="D14" s="47" t="s">
        <v>53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2.75" customHeight="1">
      <c r="A15" s="40"/>
      <c r="B15" s="46">
        <f>B3*B4*B5</f>
        <v>33460</v>
      </c>
      <c r="C15" s="40" t="s">
        <v>54</v>
      </c>
      <c r="D15" s="47" t="s">
        <v>55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2.75" customHeight="1">
      <c r="A16" s="40"/>
      <c r="B16" s="46">
        <f>B5-B4</f>
        <v>-9</v>
      </c>
      <c r="C16" s="40" t="s">
        <v>56</v>
      </c>
      <c r="D16" s="47" t="s">
        <v>57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2.75" customHeight="1">
      <c r="A17" s="40"/>
      <c r="B17" s="46">
        <f>B4/B5</f>
        <v>2.8</v>
      </c>
      <c r="C17" s="40" t="s">
        <v>58</v>
      </c>
      <c r="D17" s="47" t="s">
        <v>59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2.75" customHeight="1">
      <c r="A18" s="40"/>
      <c r="B18" s="46">
        <f>(B3+B4)/95</f>
        <v>5.1789473684210527</v>
      </c>
      <c r="C18" s="40" t="s">
        <v>60</v>
      </c>
      <c r="D18" s="47" t="s">
        <v>61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2.75" customHeight="1">
      <c r="A19" s="40"/>
      <c r="B19" s="46">
        <f>(B3+12)/(B4-32)</f>
        <v>-27.222222222222221</v>
      </c>
      <c r="C19" s="40" t="s">
        <v>62</v>
      </c>
      <c r="D19" s="47" t="s">
        <v>63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2.75" customHeight="1">
      <c r="A20" s="40"/>
      <c r="B20" s="46">
        <f>(B3-B4)*B5</f>
        <v>2320</v>
      </c>
      <c r="C20" s="40" t="s">
        <v>64</v>
      </c>
      <c r="D20" s="47" t="s">
        <v>65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2.75" customHeight="1">
      <c r="A21" s="40"/>
      <c r="B21" s="46">
        <f>B3-B4*B5</f>
        <v>408</v>
      </c>
      <c r="C21" s="40" t="s">
        <v>66</v>
      </c>
      <c r="D21" s="47" t="s">
        <v>67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2.75" customHeight="1">
      <c r="A22" s="40"/>
      <c r="B22" s="46">
        <f>B3^2</f>
        <v>228484</v>
      </c>
      <c r="C22" s="40" t="s">
        <v>68</v>
      </c>
      <c r="D22" s="47" t="s">
        <v>69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2.75" customHeight="1">
      <c r="A23" s="40"/>
      <c r="B23" s="46">
        <f>B3^3</f>
        <v>109215352</v>
      </c>
      <c r="C23" s="40" t="s">
        <v>70</v>
      </c>
      <c r="D23" s="47" t="s">
        <v>71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2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2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2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2.75" customHeight="1">
      <c r="A27" s="2" t="s">
        <v>72</v>
      </c>
      <c r="B27" s="2"/>
      <c r="C27" s="2" t="s">
        <v>72</v>
      </c>
      <c r="D27" s="2" t="s">
        <v>72</v>
      </c>
      <c r="E27" s="2" t="s">
        <v>72</v>
      </c>
      <c r="F27" s="2" t="s">
        <v>72</v>
      </c>
      <c r="G27" s="40"/>
      <c r="H27" s="2" t="s">
        <v>72</v>
      </c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2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2.75" customHeight="1">
      <c r="A29" s="40" t="s">
        <v>37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2.75" customHeight="1">
      <c r="A30" s="40" t="s">
        <v>73</v>
      </c>
      <c r="B30" s="43">
        <v>19.399999999999999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2.75" customHeight="1">
      <c r="A31" s="40" t="s">
        <v>74</v>
      </c>
      <c r="B31" s="44">
        <v>45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2.75" customHeight="1">
      <c r="A32" s="40" t="s">
        <v>75</v>
      </c>
      <c r="B32" s="45">
        <v>0.8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2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2.75" customHeight="1">
      <c r="A34" s="40"/>
      <c r="B34" s="48"/>
      <c r="C34" s="2" t="s">
        <v>76</v>
      </c>
      <c r="D34" s="49" t="s">
        <v>77</v>
      </c>
      <c r="E34" s="50" t="s">
        <v>78</v>
      </c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2.75" customHeight="1">
      <c r="A35" s="40"/>
      <c r="B35" s="48">
        <v>1</v>
      </c>
      <c r="C35" s="40" t="s">
        <v>79</v>
      </c>
      <c r="D35" s="46"/>
      <c r="E35" s="51" t="str">
        <f t="shared" ref="E35:E54" si="0">IF(D35="","",IF(F35=D35,"tak","nie"))</f>
        <v/>
      </c>
      <c r="F35" s="40">
        <f>B30+B30+B31</f>
        <v>83.8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2.75" customHeight="1">
      <c r="A36" s="40"/>
      <c r="B36" s="48">
        <v>2</v>
      </c>
      <c r="C36" s="40" t="s">
        <v>80</v>
      </c>
      <c r="D36" s="46"/>
      <c r="E36" s="51" t="str">
        <f t="shared" si="0"/>
        <v/>
      </c>
      <c r="F36" s="40">
        <f>(B31/B32)+78</f>
        <v>134.25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2.75" customHeight="1">
      <c r="A37" s="40"/>
      <c r="B37" s="48">
        <v>3</v>
      </c>
      <c r="C37" s="40" t="s">
        <v>81</v>
      </c>
      <c r="D37" s="46"/>
      <c r="E37" s="51" t="str">
        <f t="shared" si="0"/>
        <v/>
      </c>
      <c r="F37" s="40">
        <f>78*B32/42*B32</f>
        <v>1.1885714285714286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2.75" customHeight="1">
      <c r="A38" s="40"/>
      <c r="B38" s="48">
        <v>4</v>
      </c>
      <c r="C38" s="40" t="s">
        <v>82</v>
      </c>
      <c r="D38" s="46"/>
      <c r="E38" s="51" t="str">
        <f t="shared" si="0"/>
        <v/>
      </c>
      <c r="F38" s="40">
        <f>(78*B32)/(42*B32)</f>
        <v>1.8571428571428572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2.75" customHeight="1">
      <c r="A39" s="40"/>
      <c r="B39" s="48">
        <v>5</v>
      </c>
      <c r="C39" s="40" t="s">
        <v>83</v>
      </c>
      <c r="D39" s="46"/>
      <c r="E39" s="51" t="str">
        <f t="shared" si="0"/>
        <v/>
      </c>
      <c r="F39" s="40">
        <f>95/(B30+B32)</f>
        <v>4.7029702970297027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2.75" customHeight="1">
      <c r="A40" s="40"/>
      <c r="B40" s="48">
        <v>6</v>
      </c>
      <c r="C40" s="40" t="s">
        <v>84</v>
      </c>
      <c r="D40" s="46"/>
      <c r="E40" s="51" t="str">
        <f t="shared" si="0"/>
        <v/>
      </c>
      <c r="F40" s="40">
        <f>B30*B31*B31/B32</f>
        <v>49106.249999999985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2.75" customHeight="1">
      <c r="A41" s="40"/>
      <c r="B41" s="48">
        <v>7</v>
      </c>
      <c r="C41" s="40" t="s">
        <v>85</v>
      </c>
      <c r="D41" s="46"/>
      <c r="E41" s="51" t="str">
        <f t="shared" si="0"/>
        <v/>
      </c>
      <c r="F41" s="40">
        <f>(12/B32+19)/B31</f>
        <v>0.75555555555555554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2.75" customHeight="1">
      <c r="A42" s="40"/>
      <c r="B42" s="48">
        <v>8</v>
      </c>
      <c r="C42" s="40" t="s">
        <v>86</v>
      </c>
      <c r="D42" s="46"/>
      <c r="E42" s="51" t="str">
        <f t="shared" si="0"/>
        <v/>
      </c>
      <c r="F42" s="40">
        <f>19/78*12</f>
        <v>2.9230769230769229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2.75" customHeight="1">
      <c r="A43" s="40"/>
      <c r="B43" s="48">
        <v>9</v>
      </c>
      <c r="C43" s="40" t="s">
        <v>87</v>
      </c>
      <c r="D43" s="46"/>
      <c r="E43" s="51" t="str">
        <f t="shared" si="0"/>
        <v/>
      </c>
      <c r="F43" s="40">
        <f>(0.75*B30)/((12/45)/(B30/B32))</f>
        <v>1323.1406249999998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2.75" customHeight="1">
      <c r="A44" s="40"/>
      <c r="B44" s="48">
        <v>10</v>
      </c>
      <c r="C44" s="40" t="s">
        <v>88</v>
      </c>
      <c r="D44" s="46"/>
      <c r="E44" s="51" t="str">
        <f t="shared" si="0"/>
        <v/>
      </c>
      <c r="F44" s="40">
        <f>B32/1978</f>
        <v>4.0444893832153691E-4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2.75" customHeight="1">
      <c r="A45" s="40"/>
      <c r="B45" s="48">
        <v>11</v>
      </c>
      <c r="C45" s="40" t="s">
        <v>89</v>
      </c>
      <c r="D45" s="46"/>
      <c r="E45" s="51" t="str">
        <f t="shared" si="0"/>
        <v/>
      </c>
      <c r="F45" s="40">
        <f>12.2*B32+18</f>
        <v>27.759999999999998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2.75" customHeight="1">
      <c r="A46" s="40"/>
      <c r="B46" s="48">
        <v>12</v>
      </c>
      <c r="C46" s="40" t="s">
        <v>90</v>
      </c>
      <c r="D46" s="46"/>
      <c r="E46" s="51" t="str">
        <f t="shared" si="0"/>
        <v/>
      </c>
      <c r="F46" s="40">
        <f>(187/12)*(132/(12-7.86))</f>
        <v>496.8599033816426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2.75" customHeight="1">
      <c r="A47" s="40"/>
      <c r="B47" s="48">
        <v>13</v>
      </c>
      <c r="C47" s="40" t="s">
        <v>91</v>
      </c>
      <c r="D47" s="46"/>
      <c r="E47" s="51" t="str">
        <f t="shared" si="0"/>
        <v/>
      </c>
      <c r="F47" s="40">
        <f>9/B32+(78/B30)</f>
        <v>15.270618556701031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2.75" customHeight="1">
      <c r="A48" s="40"/>
      <c r="B48" s="48">
        <v>14</v>
      </c>
      <c r="C48" s="40" t="s">
        <v>92</v>
      </c>
      <c r="D48" s="46"/>
      <c r="E48" s="51" t="str">
        <f t="shared" si="0"/>
        <v/>
      </c>
      <c r="F48" s="40">
        <f>B31^2/B30</f>
        <v>104.38144329896907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2.75" customHeight="1">
      <c r="A49" s="40"/>
      <c r="B49" s="48">
        <v>15</v>
      </c>
      <c r="C49" s="40" t="s">
        <v>93</v>
      </c>
      <c r="D49" s="46"/>
      <c r="E49" s="51" t="str">
        <f t="shared" si="0"/>
        <v/>
      </c>
      <c r="F49" s="40">
        <f>B32^3-(4^2*B30/3)</f>
        <v>-102.95466666666665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2.75" customHeight="1">
      <c r="A50" s="40"/>
      <c r="B50" s="48">
        <v>16</v>
      </c>
      <c r="C50" s="40" t="s">
        <v>94</v>
      </c>
      <c r="D50" s="46"/>
      <c r="E50" s="51" t="str">
        <f t="shared" si="0"/>
        <v/>
      </c>
      <c r="F50" s="40">
        <f>B30^2/B31^2</f>
        <v>0.18585679012345677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2.75" customHeight="1">
      <c r="A51" s="40"/>
      <c r="B51" s="48">
        <v>17</v>
      </c>
      <c r="C51" s="40" t="s">
        <v>95</v>
      </c>
      <c r="D51" s="46"/>
      <c r="E51" s="51" t="str">
        <f t="shared" si="0"/>
        <v/>
      </c>
      <c r="F51" s="40">
        <f>13^2+B30/3+5^3</f>
        <v>300.4666666666667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2.75" customHeight="1">
      <c r="A52" s="40"/>
      <c r="B52" s="48">
        <v>18</v>
      </c>
      <c r="C52" s="40" t="s">
        <v>96</v>
      </c>
      <c r="D52" s="46"/>
      <c r="E52" s="51" t="str">
        <f t="shared" si="0"/>
        <v/>
      </c>
      <c r="F52" s="40">
        <f>(24/B30)*6+(14*B32^2)</f>
        <v>16.382680412371137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2.75" customHeight="1">
      <c r="A53" s="40"/>
      <c r="B53" s="48">
        <v>19</v>
      </c>
      <c r="C53" s="40" t="s">
        <v>97</v>
      </c>
      <c r="D53" s="46"/>
      <c r="E53" s="51" t="str">
        <f t="shared" si="0"/>
        <v/>
      </c>
      <c r="F53" s="40">
        <f>(85*B32*B31*B31)^2</f>
        <v>18961290000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2.75" customHeight="1">
      <c r="A54" s="40"/>
      <c r="B54" s="48">
        <v>20</v>
      </c>
      <c r="C54" s="40" t="s">
        <v>98</v>
      </c>
      <c r="D54" s="46"/>
      <c r="E54" s="51" t="str">
        <f t="shared" si="0"/>
        <v/>
      </c>
      <c r="F54" s="40">
        <f>(65+B32)*12/B30</f>
        <v>40.701030927835049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2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2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2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2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2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2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2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2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2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2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2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2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2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2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2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2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2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2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2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2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2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2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2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2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2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2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2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2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2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2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2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2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2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2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2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2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2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2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2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2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2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2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2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2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2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2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2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2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2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2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2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2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2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2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2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2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2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2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2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2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2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2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2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2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2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2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2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2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2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2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A2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3.42578125" customWidth="1"/>
    <col min="2" max="2" width="29.28515625" customWidth="1"/>
    <col min="3" max="3" width="43.42578125" customWidth="1"/>
    <col min="4" max="4" width="10.140625" customWidth="1"/>
    <col min="5" max="5" width="12" customWidth="1"/>
    <col min="6" max="6" width="9.85546875" customWidth="1"/>
    <col min="7" max="14" width="9.140625" customWidth="1"/>
    <col min="15" max="26" width="8.7109375" customWidth="1"/>
  </cols>
  <sheetData>
    <row r="1" spans="1:26" ht="12.75" customHeight="1">
      <c r="A1" s="52"/>
      <c r="B1" s="53"/>
      <c r="C1" s="52"/>
      <c r="D1" s="54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ht="12.75" customHeight="1">
      <c r="A2" s="52"/>
      <c r="B2" s="162" t="s">
        <v>99</v>
      </c>
      <c r="C2" s="163"/>
      <c r="D2" s="163"/>
      <c r="E2" s="164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ht="12.75" customHeight="1">
      <c r="A3" s="52"/>
      <c r="B3" s="53"/>
      <c r="C3" s="52"/>
      <c r="D3" s="54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 ht="12.75" customHeight="1">
      <c r="A4" s="55">
        <v>1</v>
      </c>
      <c r="B4" s="56" t="s">
        <v>100</v>
      </c>
      <c r="C4" s="57" t="s">
        <v>101</v>
      </c>
      <c r="D4" s="58"/>
      <c r="E4" s="55"/>
      <c r="F4" s="55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spans="1:26" ht="12.75" customHeight="1">
      <c r="A5" s="55"/>
      <c r="B5" s="56"/>
      <c r="C5" s="57" t="s">
        <v>102</v>
      </c>
      <c r="D5" s="58"/>
      <c r="E5" s="55"/>
      <c r="F5" s="55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6" ht="12.75" customHeight="1">
      <c r="A6" s="55"/>
      <c r="B6" s="56"/>
      <c r="C6" s="59" t="s">
        <v>103</v>
      </c>
      <c r="D6" s="58"/>
      <c r="E6" s="55"/>
      <c r="F6" s="55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pans="1:26" ht="12.75" customHeight="1">
      <c r="A7" s="55"/>
      <c r="B7" s="56"/>
      <c r="C7" s="59" t="s">
        <v>104</v>
      </c>
      <c r="D7" s="58"/>
      <c r="E7" s="55"/>
      <c r="F7" s="55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 ht="12.75" customHeight="1">
      <c r="A8" s="55"/>
      <c r="B8" s="56"/>
      <c r="C8" s="55" t="s">
        <v>105</v>
      </c>
      <c r="D8" s="58"/>
      <c r="E8" s="55"/>
      <c r="F8" s="55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 ht="12.75" customHeight="1">
      <c r="A9" s="52"/>
      <c r="B9" s="53"/>
      <c r="C9" s="52"/>
      <c r="D9" s="54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 ht="12.75" customHeight="1">
      <c r="A10" s="55">
        <v>2</v>
      </c>
      <c r="B10" s="56" t="s">
        <v>106</v>
      </c>
      <c r="C10" s="57" t="s">
        <v>107</v>
      </c>
      <c r="D10" s="58"/>
      <c r="E10" s="55"/>
      <c r="F10" s="55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 ht="12.75" customHeight="1">
      <c r="A11" s="55"/>
      <c r="B11" s="56"/>
      <c r="C11" s="55"/>
      <c r="D11" s="58"/>
      <c r="E11" s="55"/>
      <c r="F11" s="55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 ht="12.75" customHeight="1">
      <c r="A12" s="55"/>
      <c r="B12" s="56"/>
      <c r="C12" s="57" t="s">
        <v>108</v>
      </c>
      <c r="D12" s="58"/>
      <c r="E12" s="55"/>
      <c r="F12" s="55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pans="1:26" ht="12.75" customHeight="1">
      <c r="A13" s="55"/>
      <c r="B13" s="56"/>
      <c r="C13" s="59" t="s">
        <v>103</v>
      </c>
      <c r="D13" s="58"/>
      <c r="E13" s="55"/>
      <c r="F13" s="55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ht="12.75" customHeight="1">
      <c r="A14" s="55"/>
      <c r="B14" s="56"/>
      <c r="C14" s="59" t="s">
        <v>104</v>
      </c>
      <c r="D14" s="58"/>
      <c r="E14" s="55"/>
      <c r="F14" s="55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ht="12.75" customHeight="1">
      <c r="A15" s="55"/>
      <c r="B15" s="56"/>
      <c r="C15" s="55" t="s">
        <v>105</v>
      </c>
      <c r="D15" s="58"/>
      <c r="E15" s="55"/>
      <c r="F15" s="55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 ht="12.75" customHeight="1">
      <c r="A16" s="52"/>
      <c r="B16" s="53"/>
      <c r="C16" s="52"/>
      <c r="D16" s="54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 ht="12.75" customHeight="1">
      <c r="A17" s="55">
        <v>3</v>
      </c>
      <c r="B17" s="56" t="s">
        <v>109</v>
      </c>
      <c r="C17" s="57" t="s">
        <v>110</v>
      </c>
      <c r="D17" s="58"/>
      <c r="E17" s="55"/>
      <c r="F17" s="55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 ht="12.75" customHeight="1">
      <c r="A18" s="55"/>
      <c r="B18" s="56"/>
      <c r="C18" s="57" t="s">
        <v>102</v>
      </c>
      <c r="D18" s="58"/>
      <c r="E18" s="55"/>
      <c r="F18" s="55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ht="12.75" customHeight="1">
      <c r="A19" s="55"/>
      <c r="B19" s="56"/>
      <c r="C19" s="59" t="s">
        <v>111</v>
      </c>
      <c r="D19" s="58"/>
      <c r="E19" s="55"/>
      <c r="F19" s="55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 ht="12.75" customHeight="1">
      <c r="A20" s="55"/>
      <c r="B20" s="56"/>
      <c r="C20" s="60" t="s">
        <v>112</v>
      </c>
      <c r="D20" s="58"/>
      <c r="E20" s="55"/>
      <c r="F20" s="55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1:26" ht="12.75" customHeight="1">
      <c r="A21" s="55"/>
      <c r="B21" s="56"/>
      <c r="C21" s="59" t="s">
        <v>113</v>
      </c>
      <c r="D21" s="58"/>
      <c r="E21" s="55"/>
      <c r="F21" s="55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 ht="12.75" customHeight="1">
      <c r="A22" s="55"/>
      <c r="B22" s="56"/>
      <c r="C22" s="57" t="s">
        <v>114</v>
      </c>
      <c r="D22" s="58"/>
      <c r="E22" s="55"/>
      <c r="F22" s="55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 ht="12.75" customHeight="1">
      <c r="A23" s="55"/>
      <c r="B23" s="56"/>
      <c r="C23" s="55"/>
      <c r="D23" s="58"/>
      <c r="E23" s="55"/>
      <c r="F23" s="55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 ht="12.75" customHeight="1">
      <c r="A24" s="52"/>
      <c r="B24" s="53"/>
      <c r="C24" s="52"/>
      <c r="D24" s="54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 ht="12.75" customHeight="1">
      <c r="A25" s="55">
        <v>4</v>
      </c>
      <c r="B25" s="61" t="s">
        <v>115</v>
      </c>
      <c r="C25" s="57" t="s">
        <v>116</v>
      </c>
      <c r="D25" s="58"/>
      <c r="E25" s="55"/>
      <c r="F25" s="55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 ht="12.75" customHeight="1">
      <c r="A26" s="55"/>
      <c r="B26" s="56"/>
      <c r="C26" s="57" t="s">
        <v>102</v>
      </c>
      <c r="D26" s="58"/>
      <c r="E26" s="55"/>
      <c r="F26" s="55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spans="1:26" ht="12.75" customHeight="1">
      <c r="A27" s="55"/>
      <c r="B27" s="56"/>
      <c r="C27" s="59" t="s">
        <v>111</v>
      </c>
      <c r="D27" s="58"/>
      <c r="E27" s="55"/>
      <c r="F27" s="55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6" ht="12.75" customHeight="1">
      <c r="A28" s="55"/>
      <c r="B28" s="56"/>
      <c r="C28" s="60" t="s">
        <v>112</v>
      </c>
      <c r="D28" s="58"/>
      <c r="E28" s="55"/>
      <c r="F28" s="55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1:26" ht="12.75" customHeight="1">
      <c r="A29" s="55"/>
      <c r="B29" s="56"/>
      <c r="C29" s="59" t="s">
        <v>113</v>
      </c>
      <c r="D29" s="58"/>
      <c r="E29" s="55"/>
      <c r="F29" s="55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spans="1:26" ht="12.75" customHeight="1">
      <c r="A30" s="55"/>
      <c r="B30" s="56"/>
      <c r="C30" s="57" t="s">
        <v>114</v>
      </c>
      <c r="D30" s="58"/>
      <c r="E30" s="55"/>
      <c r="F30" s="55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 ht="12.75" customHeight="1">
      <c r="A31" s="52"/>
      <c r="B31" s="53"/>
      <c r="C31" s="52"/>
      <c r="D31" s="54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 ht="12.75" customHeight="1">
      <c r="A32" s="55">
        <v>6</v>
      </c>
      <c r="B32" s="56" t="s">
        <v>117</v>
      </c>
      <c r="C32" s="62" t="s">
        <v>118</v>
      </c>
      <c r="D32" s="58"/>
      <c r="E32" s="55"/>
      <c r="F32" s="55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 ht="12.75" customHeight="1">
      <c r="A33" s="55"/>
      <c r="B33" s="56"/>
      <c r="C33" s="57" t="s">
        <v>102</v>
      </c>
      <c r="D33" s="58"/>
      <c r="E33" s="55"/>
      <c r="F33" s="55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26" ht="12.75" customHeight="1">
      <c r="A34" s="55"/>
      <c r="B34" s="56"/>
      <c r="C34" s="59" t="s">
        <v>111</v>
      </c>
      <c r="D34" s="58"/>
      <c r="E34" s="55"/>
      <c r="F34" s="55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 ht="12.75" customHeight="1">
      <c r="A35" s="55"/>
      <c r="B35" s="56"/>
      <c r="C35" s="60" t="s">
        <v>112</v>
      </c>
      <c r="D35" s="58"/>
      <c r="E35" s="55"/>
      <c r="F35" s="55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 ht="12.75" customHeight="1">
      <c r="A36" s="55"/>
      <c r="B36" s="56"/>
      <c r="C36" s="59" t="s">
        <v>113</v>
      </c>
      <c r="D36" s="58"/>
      <c r="E36" s="55"/>
      <c r="F36" s="55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spans="1:26" ht="12.75" customHeight="1">
      <c r="A37" s="52"/>
      <c r="B37" s="53"/>
      <c r="C37" s="52"/>
      <c r="D37" s="54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1:26" ht="12.75" customHeight="1">
      <c r="A38" s="55">
        <v>7</v>
      </c>
      <c r="B38" s="63" t="s">
        <v>119</v>
      </c>
      <c r="C38" s="62" t="s">
        <v>120</v>
      </c>
      <c r="D38" s="58"/>
      <c r="E38" s="55"/>
      <c r="F38" s="55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26" ht="12.75" customHeight="1">
      <c r="A39" s="55"/>
      <c r="B39" s="56" t="s">
        <v>121</v>
      </c>
      <c r="C39" s="57" t="s">
        <v>122</v>
      </c>
      <c r="D39" s="58"/>
      <c r="E39" s="55"/>
      <c r="F39" s="55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1:26" ht="12.75" customHeight="1">
      <c r="A40" s="55"/>
      <c r="B40" s="55"/>
      <c r="C40" s="60" t="s">
        <v>123</v>
      </c>
      <c r="D40" s="58"/>
      <c r="E40" s="55"/>
      <c r="F40" s="55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spans="1:26" ht="12.75" customHeight="1">
      <c r="A41" s="55"/>
      <c r="B41" s="56"/>
      <c r="C41" s="60" t="s">
        <v>124</v>
      </c>
      <c r="D41" s="58"/>
      <c r="E41" s="55"/>
      <c r="F41" s="55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 ht="12.75" customHeight="1">
      <c r="A42" s="55"/>
      <c r="B42" s="56"/>
      <c r="C42" s="59" t="s">
        <v>125</v>
      </c>
      <c r="D42" s="58"/>
      <c r="E42" s="55"/>
      <c r="F42" s="55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 ht="12.75" customHeight="1">
      <c r="A43" s="55"/>
      <c r="B43" s="55"/>
      <c r="C43" s="55"/>
      <c r="D43" s="58"/>
      <c r="E43" s="55"/>
      <c r="F43" s="55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ht="12.75" customHeight="1">
      <c r="A44" s="52"/>
      <c r="B44" s="53"/>
      <c r="C44" s="52"/>
      <c r="D44" s="54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ht="12.75" customHeight="1">
      <c r="A45" s="52"/>
      <c r="B45" s="162" t="s">
        <v>126</v>
      </c>
      <c r="C45" s="163"/>
      <c r="D45" s="163"/>
      <c r="E45" s="164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ht="12.75" customHeight="1">
      <c r="A46" s="52"/>
      <c r="B46" s="53"/>
      <c r="C46" s="52"/>
      <c r="D46" s="54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ht="12.75" customHeight="1">
      <c r="A47" s="55">
        <v>1</v>
      </c>
      <c r="B47" s="56" t="s">
        <v>127</v>
      </c>
      <c r="C47" s="62" t="s">
        <v>128</v>
      </c>
      <c r="D47" s="58"/>
      <c r="E47" s="55"/>
      <c r="F47" s="55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 ht="12.75" customHeight="1">
      <c r="A48" s="55"/>
      <c r="B48" s="56"/>
      <c r="C48" s="57" t="s">
        <v>108</v>
      </c>
      <c r="D48" s="58"/>
      <c r="E48" s="55"/>
      <c r="F48" s="55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ht="12.75" customHeight="1">
      <c r="A49" s="55"/>
      <c r="B49" s="56"/>
      <c r="C49" s="59" t="s">
        <v>103</v>
      </c>
      <c r="D49" s="58"/>
      <c r="E49" s="55"/>
      <c r="F49" s="55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ht="12.75" customHeight="1">
      <c r="A50" s="55"/>
      <c r="B50" s="56"/>
      <c r="C50" s="59" t="s">
        <v>104</v>
      </c>
      <c r="D50" s="58"/>
      <c r="E50" s="55"/>
      <c r="F50" s="55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ht="12.75" customHeight="1">
      <c r="A51" s="55"/>
      <c r="B51" s="56"/>
      <c r="C51" s="55" t="s">
        <v>105</v>
      </c>
      <c r="D51" s="58"/>
      <c r="E51" s="55"/>
      <c r="F51" s="55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ht="12.75" customHeight="1">
      <c r="A52" s="52"/>
      <c r="B52" s="53"/>
      <c r="C52" s="52"/>
      <c r="D52" s="54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ht="12.75" customHeight="1">
      <c r="A53" s="55">
        <v>2</v>
      </c>
      <c r="B53" s="56" t="s">
        <v>129</v>
      </c>
      <c r="C53" s="62" t="s">
        <v>130</v>
      </c>
      <c r="D53" s="58"/>
      <c r="E53" s="55"/>
      <c r="F53" s="55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ht="12.75" customHeight="1">
      <c r="A54" s="55"/>
      <c r="B54" s="56" t="s">
        <v>131</v>
      </c>
      <c r="C54" s="57" t="s">
        <v>108</v>
      </c>
      <c r="D54" s="58"/>
      <c r="E54" s="55"/>
      <c r="F54" s="55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ht="12.75" customHeight="1">
      <c r="A55" s="55"/>
      <c r="B55" s="56"/>
      <c r="C55" s="59" t="s">
        <v>103</v>
      </c>
      <c r="D55" s="58"/>
      <c r="E55" s="55"/>
      <c r="F55" s="55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ht="12.75" customHeight="1">
      <c r="A56" s="55"/>
      <c r="B56" s="56"/>
      <c r="C56" s="59" t="s">
        <v>104</v>
      </c>
      <c r="D56" s="58"/>
      <c r="E56" s="55"/>
      <c r="F56" s="55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ht="12.75" customHeight="1">
      <c r="A57" s="55"/>
      <c r="B57" s="56"/>
      <c r="C57" s="55" t="s">
        <v>105</v>
      </c>
      <c r="D57" s="64"/>
      <c r="E57" s="55"/>
      <c r="F57" s="55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ht="12.75" customHeight="1">
      <c r="A58" s="52"/>
      <c r="B58" s="53"/>
      <c r="C58" s="52"/>
      <c r="D58" s="65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ht="12.75" customHeight="1">
      <c r="A59" s="55">
        <v>3</v>
      </c>
      <c r="B59" s="56" t="s">
        <v>132</v>
      </c>
      <c r="C59" s="62" t="s">
        <v>133</v>
      </c>
      <c r="D59" s="59"/>
      <c r="E59" s="55"/>
      <c r="F59" s="55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ht="12.75" customHeight="1">
      <c r="A60" s="55"/>
      <c r="B60" s="56"/>
      <c r="C60" s="55"/>
      <c r="D60" s="55"/>
      <c r="E60" s="55"/>
      <c r="F60" s="55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ht="12.75" customHeight="1">
      <c r="A61" s="55"/>
      <c r="B61" s="56"/>
      <c r="C61" s="57" t="s">
        <v>108</v>
      </c>
      <c r="D61" s="58"/>
      <c r="E61" s="55"/>
      <c r="F61" s="55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ht="12.75" customHeight="1">
      <c r="A62" s="55"/>
      <c r="B62" s="56"/>
      <c r="C62" s="59" t="s">
        <v>103</v>
      </c>
      <c r="D62" s="58"/>
      <c r="E62" s="55"/>
      <c r="F62" s="55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ht="12.75" customHeight="1">
      <c r="A63" s="55"/>
      <c r="B63" s="56"/>
      <c r="C63" s="59" t="s">
        <v>104</v>
      </c>
      <c r="D63" s="58"/>
      <c r="E63" s="55"/>
      <c r="F63" s="55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ht="12.75" customHeight="1">
      <c r="A64" s="55"/>
      <c r="B64" s="56"/>
      <c r="C64" s="55" t="s">
        <v>105</v>
      </c>
      <c r="D64" s="58"/>
      <c r="E64" s="55"/>
      <c r="F64" s="55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ht="12.75" customHeight="1">
      <c r="A65" s="52"/>
      <c r="B65" s="53"/>
      <c r="C65" s="52"/>
      <c r="D65" s="54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ht="12.75" customHeight="1">
      <c r="A66" s="55">
        <v>4</v>
      </c>
      <c r="B66" s="56" t="s">
        <v>134</v>
      </c>
      <c r="C66" s="62" t="s">
        <v>135</v>
      </c>
      <c r="D66" s="58"/>
      <c r="E66" s="55"/>
      <c r="F66" s="55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ht="12.75" customHeight="1">
      <c r="A67" s="55"/>
      <c r="B67" s="56"/>
      <c r="C67" s="57" t="s">
        <v>108</v>
      </c>
      <c r="D67" s="58"/>
      <c r="E67" s="55"/>
      <c r="F67" s="55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ht="12.75" customHeight="1">
      <c r="A68" s="55"/>
      <c r="B68" s="56"/>
      <c r="C68" s="59" t="s">
        <v>103</v>
      </c>
      <c r="D68" s="58"/>
      <c r="E68" s="55"/>
      <c r="F68" s="55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ht="12.75" customHeight="1">
      <c r="A69" s="55"/>
      <c r="B69" s="56"/>
      <c r="C69" s="59" t="s">
        <v>104</v>
      </c>
      <c r="D69" s="58"/>
      <c r="E69" s="55"/>
      <c r="F69" s="55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ht="12.75" customHeight="1">
      <c r="A70" s="55"/>
      <c r="B70" s="56"/>
      <c r="C70" s="55" t="s">
        <v>105</v>
      </c>
      <c r="D70" s="58"/>
      <c r="E70" s="55"/>
      <c r="F70" s="55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ht="12.75" customHeight="1">
      <c r="A71" s="52"/>
      <c r="B71" s="53"/>
      <c r="C71" s="52"/>
      <c r="D71" s="54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ht="12.75" customHeight="1">
      <c r="A72" s="52"/>
      <c r="B72" s="162" t="s">
        <v>136</v>
      </c>
      <c r="C72" s="163"/>
      <c r="D72" s="163"/>
      <c r="E72" s="164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ht="12.75" customHeight="1">
      <c r="A73" s="52"/>
      <c r="B73" s="53"/>
      <c r="C73" s="52"/>
      <c r="D73" s="54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ht="12.75" customHeight="1">
      <c r="A74" s="55">
        <v>1</v>
      </c>
      <c r="B74" s="56" t="s">
        <v>137</v>
      </c>
      <c r="C74" s="62" t="s">
        <v>138</v>
      </c>
      <c r="D74" s="58"/>
      <c r="E74" s="55"/>
      <c r="F74" s="55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ht="12.75" customHeight="1">
      <c r="A75" s="55"/>
      <c r="B75" s="56"/>
      <c r="C75" s="55" t="s">
        <v>139</v>
      </c>
      <c r="D75" s="58"/>
      <c r="E75" s="55"/>
      <c r="F75" s="55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ht="12.75" customHeight="1">
      <c r="A76" s="55"/>
      <c r="B76" s="56"/>
      <c r="C76" s="57" t="s">
        <v>140</v>
      </c>
      <c r="D76" s="58"/>
      <c r="E76" s="55"/>
      <c r="F76" s="55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ht="12.75" customHeight="1">
      <c r="A77" s="55"/>
      <c r="B77" s="56"/>
      <c r="C77" s="55" t="s">
        <v>141</v>
      </c>
      <c r="D77" s="58"/>
      <c r="E77" s="55"/>
      <c r="F77" s="55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ht="12.75" customHeight="1">
      <c r="A78" s="55"/>
      <c r="B78" s="56"/>
      <c r="C78" s="55" t="s">
        <v>142</v>
      </c>
      <c r="D78" s="58"/>
      <c r="E78" s="55"/>
      <c r="F78" s="55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ht="12.75" customHeight="1">
      <c r="A79" s="55"/>
      <c r="B79" s="56"/>
      <c r="C79" s="55" t="s">
        <v>143</v>
      </c>
      <c r="D79" s="58"/>
      <c r="E79" s="55"/>
      <c r="F79" s="55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ht="12.75" customHeight="1">
      <c r="A80" s="52"/>
      <c r="B80" s="53"/>
      <c r="C80" s="52"/>
      <c r="D80" s="54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ht="12.75" customHeight="1">
      <c r="A81" s="55">
        <v>2</v>
      </c>
      <c r="B81" s="56" t="s">
        <v>144</v>
      </c>
      <c r="C81" s="62" t="s">
        <v>145</v>
      </c>
      <c r="D81" s="58"/>
      <c r="E81" s="55"/>
      <c r="F81" s="55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ht="12.75" customHeight="1">
      <c r="A82" s="55"/>
      <c r="B82" s="56"/>
      <c r="C82" s="55"/>
      <c r="D82" s="58"/>
      <c r="E82" s="55"/>
      <c r="F82" s="55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ht="12.75" customHeight="1">
      <c r="A83" s="55"/>
      <c r="B83" s="56" t="s">
        <v>146</v>
      </c>
      <c r="C83" s="57" t="s">
        <v>147</v>
      </c>
      <c r="D83" s="58"/>
      <c r="E83" s="55"/>
      <c r="F83" s="55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ht="12.75" customHeight="1">
      <c r="A84" s="55"/>
      <c r="B84" s="56" t="s">
        <v>148</v>
      </c>
      <c r="C84" s="59" t="s">
        <v>149</v>
      </c>
      <c r="D84" s="58"/>
      <c r="E84" s="55"/>
      <c r="F84" s="55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ht="12.75" customHeight="1">
      <c r="A85" s="55"/>
      <c r="B85" s="56"/>
      <c r="C85" s="55" t="s">
        <v>105</v>
      </c>
      <c r="D85" s="58"/>
      <c r="E85" s="55"/>
      <c r="F85" s="55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ht="12.75" customHeight="1">
      <c r="A86" s="52"/>
      <c r="B86" s="53"/>
      <c r="C86" s="52"/>
      <c r="D86" s="54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ht="12.75" customHeight="1">
      <c r="A87" s="55">
        <v>3</v>
      </c>
      <c r="B87" s="56" t="s">
        <v>150</v>
      </c>
      <c r="C87" s="62" t="s">
        <v>151</v>
      </c>
      <c r="D87" s="58"/>
      <c r="E87" s="55"/>
      <c r="F87" s="55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ht="12.75" customHeight="1">
      <c r="A88" s="55"/>
      <c r="B88" s="56"/>
      <c r="C88" s="55"/>
      <c r="D88" s="58"/>
      <c r="E88" s="55"/>
      <c r="F88" s="55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ht="12.75" customHeight="1">
      <c r="A89" s="55"/>
      <c r="B89" s="56" t="s">
        <v>146</v>
      </c>
      <c r="C89" s="57" t="s">
        <v>152</v>
      </c>
      <c r="D89" s="58"/>
      <c r="E89" s="55"/>
      <c r="F89" s="55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ht="12.75" customHeight="1">
      <c r="A90" s="55"/>
      <c r="B90" s="56" t="s">
        <v>148</v>
      </c>
      <c r="C90" s="59" t="s">
        <v>153</v>
      </c>
      <c r="D90" s="58"/>
      <c r="E90" s="55"/>
      <c r="F90" s="55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ht="12.75" customHeight="1">
      <c r="A91" s="55"/>
      <c r="B91" s="56"/>
      <c r="C91" s="59" t="s">
        <v>154</v>
      </c>
      <c r="D91" s="58"/>
      <c r="E91" s="55"/>
      <c r="F91" s="55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ht="12.75" customHeight="1">
      <c r="A92" s="55"/>
      <c r="B92" s="56"/>
      <c r="C92" s="55" t="s">
        <v>105</v>
      </c>
      <c r="D92" s="58"/>
      <c r="E92" s="55"/>
      <c r="F92" s="55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ht="12.75" customHeight="1">
      <c r="A93" s="52"/>
      <c r="B93" s="53"/>
      <c r="C93" s="52"/>
      <c r="D93" s="54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ht="12.75" customHeight="1">
      <c r="A94" s="55">
        <v>4</v>
      </c>
      <c r="B94" s="56" t="s">
        <v>155</v>
      </c>
      <c r="C94" s="62" t="s">
        <v>156</v>
      </c>
      <c r="D94" s="58"/>
      <c r="E94" s="55"/>
      <c r="F94" s="55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ht="12.75" customHeight="1">
      <c r="A95" s="55"/>
      <c r="B95" s="56" t="s">
        <v>146</v>
      </c>
      <c r="C95" s="57" t="s">
        <v>152</v>
      </c>
      <c r="D95" s="58"/>
      <c r="E95" s="55"/>
      <c r="F95" s="55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ht="12.75" customHeight="1">
      <c r="A96" s="55"/>
      <c r="B96" s="56" t="s">
        <v>148</v>
      </c>
      <c r="C96" s="59" t="s">
        <v>157</v>
      </c>
      <c r="D96" s="58"/>
      <c r="E96" s="55"/>
      <c r="F96" s="55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ht="12.75" customHeight="1">
      <c r="A97" s="55"/>
      <c r="B97" s="56"/>
      <c r="C97" s="60" t="s">
        <v>158</v>
      </c>
      <c r="D97" s="58"/>
      <c r="E97" s="55"/>
      <c r="F97" s="55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ht="12.75" customHeight="1">
      <c r="A98" s="55"/>
      <c r="B98" s="56"/>
      <c r="C98" s="60" t="s">
        <v>159</v>
      </c>
      <c r="D98" s="58"/>
      <c r="E98" s="55"/>
      <c r="F98" s="55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ht="12.75" customHeight="1">
      <c r="A99" s="52"/>
      <c r="B99" s="53"/>
      <c r="C99" s="52"/>
      <c r="D99" s="54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 ht="12.75" customHeight="1">
      <c r="A100" s="52"/>
      <c r="B100" s="162" t="s">
        <v>160</v>
      </c>
      <c r="C100" s="163"/>
      <c r="D100" s="163"/>
      <c r="E100" s="164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 ht="12.75" customHeight="1">
      <c r="A101" s="52"/>
      <c r="B101" s="53"/>
      <c r="C101" s="52"/>
      <c r="D101" s="54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 ht="12.75" customHeight="1">
      <c r="A102" s="55">
        <v>1</v>
      </c>
      <c r="B102" s="56" t="s">
        <v>161</v>
      </c>
      <c r="C102" s="62" t="s">
        <v>162</v>
      </c>
      <c r="D102" s="58"/>
      <c r="E102" s="55"/>
      <c r="F102" s="55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 ht="12.75" customHeight="1">
      <c r="A103" s="55"/>
      <c r="B103" s="56"/>
      <c r="C103" s="55" t="s">
        <v>163</v>
      </c>
      <c r="D103" s="58"/>
      <c r="E103" s="55"/>
      <c r="F103" s="58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 ht="12.75" customHeight="1">
      <c r="A104" s="55"/>
      <c r="B104" s="56"/>
      <c r="C104" s="55" t="s">
        <v>164</v>
      </c>
      <c r="D104" s="58"/>
      <c r="E104" s="55"/>
      <c r="F104" s="55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 ht="12.75" customHeight="1">
      <c r="A105" s="55"/>
      <c r="B105" s="56"/>
      <c r="C105" s="55" t="s">
        <v>165</v>
      </c>
      <c r="D105" s="58"/>
      <c r="E105" s="55"/>
      <c r="F105" s="55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 ht="12.75" customHeight="1">
      <c r="A106" s="55"/>
      <c r="B106" s="56"/>
      <c r="C106" s="59" t="s">
        <v>166</v>
      </c>
      <c r="D106" s="58"/>
      <c r="E106" s="55"/>
      <c r="F106" s="55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 ht="12.75" customHeight="1">
      <c r="A107" s="52"/>
      <c r="B107" s="52"/>
      <c r="C107" s="52"/>
      <c r="D107" s="54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2.75" customHeight="1">
      <c r="A108" s="55">
        <v>2</v>
      </c>
      <c r="B108" s="56" t="s">
        <v>167</v>
      </c>
      <c r="C108" s="62" t="s">
        <v>168</v>
      </c>
      <c r="D108" s="58"/>
      <c r="E108" s="55"/>
      <c r="F108" s="55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 ht="12.75" customHeight="1">
      <c r="A109" s="55"/>
      <c r="B109" s="56"/>
      <c r="C109" s="55" t="s">
        <v>163</v>
      </c>
      <c r="D109" s="58"/>
      <c r="E109" s="55"/>
      <c r="F109" s="55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ht="12.75" customHeight="1">
      <c r="A110" s="55"/>
      <c r="B110" s="56"/>
      <c r="C110" s="55" t="s">
        <v>164</v>
      </c>
      <c r="D110" s="58"/>
      <c r="E110" s="55"/>
      <c r="F110" s="55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ht="12.75" customHeight="1">
      <c r="A111" s="55"/>
      <c r="B111" s="56"/>
      <c r="C111" s="55" t="s">
        <v>165</v>
      </c>
      <c r="D111" s="58"/>
      <c r="E111" s="55"/>
      <c r="F111" s="55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ht="12.75" customHeight="1">
      <c r="A112" s="55"/>
      <c r="B112" s="56"/>
      <c r="C112" s="59" t="s">
        <v>169</v>
      </c>
      <c r="D112" s="58"/>
      <c r="E112" s="55"/>
      <c r="F112" s="55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ht="12.75" customHeight="1">
      <c r="A113" s="52"/>
      <c r="B113" s="52"/>
      <c r="C113" s="52"/>
      <c r="D113" s="54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 ht="12.75" customHeight="1">
      <c r="A114" s="55">
        <v>3</v>
      </c>
      <c r="B114" s="56" t="s">
        <v>170</v>
      </c>
      <c r="C114" s="62" t="s">
        <v>171</v>
      </c>
      <c r="D114" s="58"/>
      <c r="E114" s="55"/>
      <c r="F114" s="55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 ht="12.75" customHeight="1">
      <c r="A115" s="55"/>
      <c r="B115" s="66" t="s">
        <v>172</v>
      </c>
      <c r="C115" s="55" t="s">
        <v>163</v>
      </c>
      <c r="D115" s="58"/>
      <c r="E115" s="55"/>
      <c r="F115" s="55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 ht="12.75" customHeight="1">
      <c r="A116" s="55"/>
      <c r="B116" s="61" t="s">
        <v>173</v>
      </c>
      <c r="C116" s="55" t="s">
        <v>164</v>
      </c>
      <c r="D116" s="58"/>
      <c r="E116" s="55"/>
      <c r="F116" s="55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 ht="12.75" customHeight="1">
      <c r="A117" s="55"/>
      <c r="B117" s="61" t="s">
        <v>174</v>
      </c>
      <c r="C117" s="55" t="s">
        <v>165</v>
      </c>
      <c r="D117" s="58"/>
      <c r="E117" s="55"/>
      <c r="F117" s="55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 ht="12.75" customHeight="1">
      <c r="A118" s="55"/>
      <c r="B118" s="61" t="s">
        <v>175</v>
      </c>
      <c r="C118" s="59" t="s">
        <v>176</v>
      </c>
      <c r="D118" s="58"/>
      <c r="E118" s="55"/>
      <c r="F118" s="55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 ht="12.75" customHeight="1">
      <c r="A119" s="55"/>
      <c r="B119" s="56" t="s">
        <v>177</v>
      </c>
      <c r="C119" s="59" t="s">
        <v>178</v>
      </c>
      <c r="D119" s="58"/>
      <c r="E119" s="55"/>
      <c r="F119" s="55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 ht="12.75" customHeight="1">
      <c r="A120" s="55"/>
      <c r="B120" s="67" t="s">
        <v>179</v>
      </c>
      <c r="C120" s="55"/>
      <c r="D120" s="58"/>
      <c r="E120" s="55"/>
      <c r="F120" s="55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 ht="12.75" customHeight="1">
      <c r="A121" s="52"/>
      <c r="B121" s="68"/>
      <c r="C121" s="68"/>
      <c r="D121" s="69"/>
      <c r="E121" s="68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 ht="12.75" customHeight="1">
      <c r="A122" s="70"/>
      <c r="B122" s="165" t="s">
        <v>180</v>
      </c>
      <c r="C122" s="166"/>
      <c r="D122" s="166"/>
      <c r="E122" s="167"/>
      <c r="F122" s="71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 ht="12.75" customHeight="1">
      <c r="A123" s="70"/>
      <c r="B123" s="168" t="s">
        <v>181</v>
      </c>
      <c r="C123" s="166"/>
      <c r="D123" s="166"/>
      <c r="E123" s="167"/>
      <c r="F123" s="71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 ht="12.75" customHeight="1">
      <c r="A124" s="52"/>
      <c r="B124" s="72"/>
      <c r="C124" s="73"/>
      <c r="D124" s="73"/>
      <c r="E124" s="73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 ht="12.75" customHeight="1">
      <c r="A125" s="55">
        <v>1</v>
      </c>
      <c r="B125" s="56" t="s">
        <v>182</v>
      </c>
      <c r="C125" s="62" t="s">
        <v>183</v>
      </c>
      <c r="D125" s="55"/>
      <c r="E125" s="55"/>
      <c r="F125" s="55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 ht="12.75" customHeight="1">
      <c r="A126" s="55"/>
      <c r="B126" s="56"/>
      <c r="C126" s="55"/>
      <c r="D126" s="58"/>
      <c r="E126" s="55"/>
      <c r="F126" s="55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 ht="12.75" customHeight="1">
      <c r="A127" s="55"/>
      <c r="B127" s="56"/>
      <c r="C127" s="55" t="s">
        <v>184</v>
      </c>
      <c r="D127" s="58"/>
      <c r="E127" s="55"/>
      <c r="F127" s="55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 ht="12.75" customHeight="1">
      <c r="A128" s="55"/>
      <c r="B128" s="56"/>
      <c r="C128" s="59" t="s">
        <v>185</v>
      </c>
      <c r="D128" s="58"/>
      <c r="E128" s="55"/>
      <c r="F128" s="55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 ht="12.75" customHeight="1">
      <c r="A129" s="52"/>
      <c r="B129" s="52"/>
      <c r="C129" s="52"/>
      <c r="D129" s="54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 ht="12.75" customHeight="1">
      <c r="A130" s="55">
        <v>2</v>
      </c>
      <c r="B130" s="56" t="s">
        <v>186</v>
      </c>
      <c r="C130" s="62" t="s">
        <v>187</v>
      </c>
      <c r="D130" s="58"/>
      <c r="E130" s="55"/>
      <c r="F130" s="55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 ht="12.75" customHeight="1">
      <c r="A131" s="55"/>
      <c r="B131" s="56"/>
      <c r="C131" s="55" t="s">
        <v>184</v>
      </c>
      <c r="D131" s="58"/>
      <c r="E131" s="55"/>
      <c r="F131" s="55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 ht="12.75" customHeight="1">
      <c r="A132" s="55"/>
      <c r="B132" s="56"/>
      <c r="C132" s="59" t="s">
        <v>188</v>
      </c>
      <c r="D132" s="58"/>
      <c r="E132" s="55"/>
      <c r="F132" s="55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 ht="12.75" customHeight="1">
      <c r="A133" s="55"/>
      <c r="B133" s="56"/>
      <c r="C133" s="59" t="s">
        <v>189</v>
      </c>
      <c r="D133" s="58"/>
      <c r="E133" s="55"/>
      <c r="F133" s="55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 ht="12.75" customHeight="1">
      <c r="A134" s="55"/>
      <c r="B134" s="56"/>
      <c r="C134" s="59" t="s">
        <v>190</v>
      </c>
      <c r="D134" s="58"/>
      <c r="E134" s="55"/>
      <c r="F134" s="55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 ht="12.75" customHeight="1">
      <c r="A135" s="55"/>
      <c r="B135" s="55"/>
      <c r="C135" s="59" t="s">
        <v>191</v>
      </c>
      <c r="D135" s="55"/>
      <c r="E135" s="55"/>
      <c r="F135" s="55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 ht="12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 ht="12.75" customHeight="1">
      <c r="A137" s="55">
        <v>3</v>
      </c>
      <c r="B137" s="56" t="s">
        <v>192</v>
      </c>
      <c r="C137" s="62" t="s">
        <v>193</v>
      </c>
      <c r="D137" s="58"/>
      <c r="E137" s="55"/>
      <c r="F137" s="55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 ht="12.75" customHeight="1">
      <c r="A138" s="55"/>
      <c r="B138" s="56"/>
      <c r="C138" s="55"/>
      <c r="D138" s="58"/>
      <c r="E138" s="55"/>
      <c r="F138" s="55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 ht="12.75" customHeight="1">
      <c r="A139" s="55"/>
      <c r="B139" s="56"/>
      <c r="C139" s="57" t="s">
        <v>194</v>
      </c>
      <c r="D139" s="58"/>
      <c r="E139" s="55"/>
      <c r="F139" s="55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spans="1:26" ht="12.75" customHeight="1">
      <c r="A140" s="55"/>
      <c r="B140" s="56"/>
      <c r="C140" s="57" t="s">
        <v>195</v>
      </c>
      <c r="D140" s="58"/>
      <c r="E140" s="55"/>
      <c r="F140" s="55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spans="1:26" ht="12.75" customHeight="1">
      <c r="A141" s="52"/>
      <c r="B141" s="53"/>
      <c r="C141" s="52"/>
      <c r="D141" s="54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spans="1:26" ht="12.75" customHeight="1">
      <c r="A142" s="55">
        <v>4</v>
      </c>
      <c r="B142" s="56" t="s">
        <v>196</v>
      </c>
      <c r="C142" s="62" t="s">
        <v>197</v>
      </c>
      <c r="D142" s="55"/>
      <c r="E142" s="55"/>
      <c r="F142" s="55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spans="1:26" ht="12.75" customHeight="1">
      <c r="A143" s="55"/>
      <c r="B143" s="56"/>
      <c r="C143" s="55"/>
      <c r="D143" s="55"/>
      <c r="E143" s="55"/>
      <c r="F143" s="55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spans="1:26" ht="12.75" customHeight="1">
      <c r="A144" s="55"/>
      <c r="B144" s="56"/>
      <c r="C144" s="55" t="s">
        <v>184</v>
      </c>
      <c r="D144" s="55"/>
      <c r="E144" s="55"/>
      <c r="F144" s="55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 ht="12.75" customHeight="1">
      <c r="A145" s="55"/>
      <c r="B145" s="56"/>
      <c r="C145" s="59" t="s">
        <v>198</v>
      </c>
      <c r="D145" s="55"/>
      <c r="E145" s="55"/>
      <c r="F145" s="55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 ht="12.75" customHeight="1">
      <c r="A146" s="52"/>
      <c r="B146" s="53"/>
      <c r="C146" s="52"/>
      <c r="D146" s="54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 ht="12.75" customHeight="1">
      <c r="A147" s="55">
        <v>5</v>
      </c>
      <c r="B147" s="56" t="s">
        <v>196</v>
      </c>
      <c r="C147" s="62" t="s">
        <v>199</v>
      </c>
      <c r="D147" s="58"/>
      <c r="E147" s="55"/>
      <c r="F147" s="55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 ht="12.75" customHeight="1">
      <c r="A148" s="55"/>
      <c r="B148" s="56"/>
      <c r="C148" s="55"/>
      <c r="D148" s="58"/>
      <c r="E148" s="55"/>
      <c r="F148" s="55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spans="1:26" ht="12.75" customHeight="1">
      <c r="A149" s="55"/>
      <c r="B149" s="56"/>
      <c r="C149" s="55" t="s">
        <v>184</v>
      </c>
      <c r="D149" s="55"/>
      <c r="E149" s="55"/>
      <c r="F149" s="55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spans="1:26" ht="12.75" customHeight="1">
      <c r="A150" s="55"/>
      <c r="B150" s="56"/>
      <c r="C150" s="60" t="s">
        <v>200</v>
      </c>
      <c r="D150" s="58"/>
      <c r="E150" s="55"/>
      <c r="F150" s="55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 ht="12.75" customHeight="1">
      <c r="A151" s="52"/>
      <c r="B151" s="52"/>
      <c r="C151" s="52"/>
      <c r="D151" s="54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spans="1:26" ht="12.75" customHeight="1">
      <c r="A152" s="55">
        <v>6</v>
      </c>
      <c r="B152" s="56" t="s">
        <v>201</v>
      </c>
      <c r="C152" s="62" t="s">
        <v>202</v>
      </c>
      <c r="D152" s="58"/>
      <c r="E152" s="55"/>
      <c r="F152" s="55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 ht="12.75" customHeight="1">
      <c r="A153" s="55"/>
      <c r="B153" s="56"/>
      <c r="C153" s="55"/>
      <c r="D153" s="58"/>
      <c r="E153" s="55"/>
      <c r="F153" s="55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spans="1:26" ht="12.75" customHeight="1">
      <c r="A154" s="55"/>
      <c r="B154" s="56"/>
      <c r="C154" s="55" t="s">
        <v>184</v>
      </c>
      <c r="D154" s="58"/>
      <c r="E154" s="55"/>
      <c r="F154" s="55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spans="1:26" ht="12.75" customHeight="1">
      <c r="A155" s="55"/>
      <c r="B155" s="56"/>
      <c r="C155" s="59" t="s">
        <v>203</v>
      </c>
      <c r="D155" s="58"/>
      <c r="E155" s="55"/>
      <c r="F155" s="55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spans="1:26" ht="12.75" customHeight="1">
      <c r="A156" s="55"/>
      <c r="B156" s="56"/>
      <c r="C156" s="59" t="s">
        <v>204</v>
      </c>
      <c r="D156" s="58"/>
      <c r="E156" s="55"/>
      <c r="F156" s="55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spans="1:26" ht="12.75" customHeight="1">
      <c r="A157" s="52"/>
      <c r="B157" s="52"/>
      <c r="C157" s="52"/>
      <c r="D157" s="54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1:26" ht="12.75" customHeight="1">
      <c r="A158" s="52"/>
      <c r="B158" s="162" t="s">
        <v>205</v>
      </c>
      <c r="C158" s="163"/>
      <c r="D158" s="163"/>
      <c r="E158" s="164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spans="1:26" ht="12.75" customHeight="1">
      <c r="A159" s="52"/>
      <c r="B159" s="53"/>
      <c r="C159" s="52"/>
      <c r="D159" s="54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spans="1:26" ht="12.75" customHeight="1">
      <c r="A160" s="55">
        <v>1</v>
      </c>
      <c r="B160" s="56" t="s">
        <v>206</v>
      </c>
      <c r="C160" s="62" t="s">
        <v>207</v>
      </c>
      <c r="D160" s="58"/>
      <c r="E160" s="55"/>
      <c r="F160" s="55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spans="1:26" ht="12.75" customHeight="1">
      <c r="A161" s="55"/>
      <c r="B161" s="56"/>
      <c r="C161" s="55"/>
      <c r="D161" s="58"/>
      <c r="E161" s="55"/>
      <c r="F161" s="55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spans="1:26" ht="12.75" customHeight="1">
      <c r="A162" s="55"/>
      <c r="B162" s="56"/>
      <c r="C162" s="55" t="s">
        <v>208</v>
      </c>
      <c r="D162" s="58"/>
      <c r="E162" s="55"/>
      <c r="F162" s="55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spans="1:26" ht="12.75" customHeight="1">
      <c r="A163" s="55"/>
      <c r="B163" s="56"/>
      <c r="C163" s="59" t="s">
        <v>209</v>
      </c>
      <c r="D163" s="58"/>
      <c r="E163" s="55"/>
      <c r="F163" s="55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spans="1:26" ht="12.75" customHeight="1">
      <c r="A164" s="52"/>
      <c r="B164" s="53"/>
      <c r="C164" s="52"/>
      <c r="D164" s="54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spans="1:26" ht="12.75" customHeight="1">
      <c r="A165" s="55">
        <v>2</v>
      </c>
      <c r="B165" s="56" t="s">
        <v>210</v>
      </c>
      <c r="C165" s="62" t="s">
        <v>211</v>
      </c>
      <c r="D165" s="58"/>
      <c r="E165" s="55"/>
      <c r="F165" s="55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spans="1:26" ht="12.75" customHeight="1">
      <c r="A166" s="55"/>
      <c r="B166" s="56"/>
      <c r="C166" s="59" t="s">
        <v>212</v>
      </c>
      <c r="D166" s="58"/>
      <c r="E166" s="55"/>
      <c r="F166" s="55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spans="1:26" ht="12.75" customHeight="1">
      <c r="A167" s="52"/>
      <c r="B167" s="53"/>
      <c r="C167" s="52"/>
      <c r="D167" s="54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spans="1:26" ht="12.75" customHeight="1">
      <c r="A168" s="55">
        <v>3</v>
      </c>
      <c r="B168" s="56" t="s">
        <v>213</v>
      </c>
      <c r="C168" s="62" t="s">
        <v>214</v>
      </c>
      <c r="D168" s="58"/>
      <c r="E168" s="55"/>
      <c r="F168" s="55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spans="1:26" ht="12.75" customHeight="1">
      <c r="A169" s="55"/>
      <c r="B169" s="74" t="s">
        <v>215</v>
      </c>
      <c r="C169" s="55"/>
      <c r="D169" s="58"/>
      <c r="E169" s="55"/>
      <c r="F169" s="55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spans="1:26" ht="12.75" customHeight="1">
      <c r="A170" s="55"/>
      <c r="B170" s="56"/>
      <c r="C170" s="55" t="s">
        <v>216</v>
      </c>
      <c r="D170" s="58"/>
      <c r="E170" s="55"/>
      <c r="F170" s="55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spans="1:26" ht="12.75" customHeight="1">
      <c r="A171" s="55"/>
      <c r="B171" s="56"/>
      <c r="C171" s="59" t="s">
        <v>217</v>
      </c>
      <c r="D171" s="58"/>
      <c r="E171" s="55"/>
      <c r="F171" s="55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spans="1:26" ht="12.75" customHeight="1">
      <c r="A172" s="55"/>
      <c r="B172" s="56"/>
      <c r="C172" s="59" t="s">
        <v>218</v>
      </c>
      <c r="D172" s="55"/>
      <c r="E172" s="55"/>
      <c r="F172" s="55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spans="1:26" ht="12.75" customHeight="1">
      <c r="A173" s="52"/>
      <c r="B173" s="53"/>
      <c r="C173" s="52"/>
      <c r="D173" s="54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spans="1:26" ht="12.75" customHeight="1">
      <c r="A174" s="55">
        <v>4</v>
      </c>
      <c r="B174" s="56" t="s">
        <v>219</v>
      </c>
      <c r="C174" s="62" t="s">
        <v>220</v>
      </c>
      <c r="D174" s="58"/>
      <c r="E174" s="55"/>
      <c r="F174" s="55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spans="1:26" ht="12.75" customHeight="1">
      <c r="A175" s="55"/>
      <c r="B175" s="56"/>
      <c r="C175" s="55"/>
      <c r="D175" s="58"/>
      <c r="E175" s="55"/>
      <c r="F175" s="55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spans="1:26" ht="12.75" customHeight="1">
      <c r="A176" s="55"/>
      <c r="B176" s="56"/>
      <c r="C176" s="57" t="s">
        <v>221</v>
      </c>
      <c r="D176" s="58"/>
      <c r="E176" s="55"/>
      <c r="F176" s="55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spans="1:26" ht="12.75" customHeight="1">
      <c r="A177" s="55"/>
      <c r="B177" s="56"/>
      <c r="C177" s="55" t="s">
        <v>222</v>
      </c>
      <c r="D177" s="58"/>
      <c r="E177" s="55"/>
      <c r="F177" s="55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spans="1:26" ht="12.75" customHeight="1">
      <c r="A178" s="55"/>
      <c r="B178" s="56"/>
      <c r="C178" s="55" t="s">
        <v>223</v>
      </c>
      <c r="D178" s="58"/>
      <c r="E178" s="55"/>
      <c r="F178" s="55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spans="1:26" ht="12.75" customHeight="1">
      <c r="A179" s="55"/>
      <c r="B179" s="56"/>
      <c r="C179" s="55" t="s">
        <v>224</v>
      </c>
      <c r="D179" s="58"/>
      <c r="E179" s="55"/>
      <c r="F179" s="55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spans="1:26" ht="12.75" customHeight="1">
      <c r="A180" s="55"/>
      <c r="B180" s="56"/>
      <c r="C180" s="59" t="s">
        <v>225</v>
      </c>
      <c r="D180" s="58"/>
      <c r="E180" s="55"/>
      <c r="F180" s="55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spans="1:26" ht="12.75" customHeight="1">
      <c r="A181" s="52"/>
      <c r="B181" s="53"/>
      <c r="C181" s="52"/>
      <c r="D181" s="54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spans="1:26" ht="12.75" customHeight="1">
      <c r="A182" s="55">
        <v>5</v>
      </c>
      <c r="B182" s="56" t="s">
        <v>226</v>
      </c>
      <c r="C182" s="62" t="s">
        <v>227</v>
      </c>
      <c r="D182" s="55"/>
      <c r="E182" s="55"/>
      <c r="F182" s="55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spans="1:26" ht="12.75" customHeight="1">
      <c r="A183" s="55"/>
      <c r="B183" s="56"/>
      <c r="C183" s="55"/>
      <c r="D183" s="55"/>
      <c r="E183" s="55"/>
      <c r="F183" s="55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spans="1:26" ht="12.75" customHeight="1">
      <c r="A184" s="55"/>
      <c r="B184" s="56"/>
      <c r="C184" s="57" t="s">
        <v>221</v>
      </c>
      <c r="D184" s="55"/>
      <c r="E184" s="55"/>
      <c r="F184" s="55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spans="1:26" ht="12.75" customHeight="1">
      <c r="A185" s="55"/>
      <c r="B185" s="56"/>
      <c r="C185" s="59" t="s">
        <v>228</v>
      </c>
      <c r="D185" s="55"/>
      <c r="E185" s="55"/>
      <c r="F185" s="55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spans="1:26" ht="12.75" customHeight="1">
      <c r="A186" s="52"/>
      <c r="B186" s="52"/>
      <c r="C186" s="52"/>
      <c r="D186" s="54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spans="1:26" ht="12.75" customHeight="1">
      <c r="A187" s="55">
        <v>6</v>
      </c>
      <c r="B187" s="56" t="s">
        <v>229</v>
      </c>
      <c r="C187" s="62" t="s">
        <v>230</v>
      </c>
      <c r="D187" s="58"/>
      <c r="E187" s="55"/>
      <c r="F187" s="55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spans="1:26" ht="12.75" customHeight="1">
      <c r="A188" s="55"/>
      <c r="B188" s="56"/>
      <c r="C188" s="55"/>
      <c r="D188" s="58"/>
      <c r="E188" s="55"/>
      <c r="F188" s="55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spans="1:26" ht="12.75" customHeight="1">
      <c r="A189" s="55"/>
      <c r="B189" s="56"/>
      <c r="C189" s="57" t="s">
        <v>221</v>
      </c>
      <c r="D189" s="58"/>
      <c r="E189" s="55"/>
      <c r="F189" s="55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spans="1:26" ht="12.75" customHeight="1">
      <c r="A190" s="55"/>
      <c r="B190" s="56"/>
      <c r="C190" s="60" t="s">
        <v>231</v>
      </c>
      <c r="D190" s="55"/>
      <c r="E190" s="55"/>
      <c r="F190" s="55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spans="1:26" ht="12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spans="1:26" ht="12.75" customHeight="1">
      <c r="A192" s="55">
        <v>7</v>
      </c>
      <c r="B192" s="56" t="s">
        <v>232</v>
      </c>
      <c r="C192" s="62" t="s">
        <v>233</v>
      </c>
      <c r="D192" s="55"/>
      <c r="E192" s="55"/>
      <c r="F192" s="55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spans="1:26" ht="12.75" customHeight="1">
      <c r="A193" s="55"/>
      <c r="B193" s="56"/>
      <c r="C193" s="55"/>
      <c r="D193" s="55"/>
      <c r="E193" s="55"/>
      <c r="F193" s="55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spans="1:26" ht="12.75" customHeight="1">
      <c r="A194" s="55"/>
      <c r="B194" s="56"/>
      <c r="C194" s="57" t="s">
        <v>221</v>
      </c>
      <c r="D194" s="55"/>
      <c r="E194" s="55"/>
      <c r="F194" s="55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spans="1:26" ht="12.75" customHeight="1">
      <c r="A195" s="55"/>
      <c r="B195" s="56"/>
      <c r="C195" s="57" t="s">
        <v>234</v>
      </c>
      <c r="D195" s="55"/>
      <c r="E195" s="55"/>
      <c r="F195" s="55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spans="1:26" ht="12.75" customHeight="1">
      <c r="A196" s="52"/>
      <c r="B196" s="53"/>
      <c r="C196" s="52"/>
      <c r="D196" s="54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spans="1:26" ht="12.75" customHeight="1">
      <c r="A197" s="55"/>
      <c r="B197" s="55" t="s">
        <v>235</v>
      </c>
      <c r="C197" s="62" t="s">
        <v>236</v>
      </c>
      <c r="D197" s="58"/>
      <c r="E197" s="55"/>
      <c r="F197" s="55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spans="1:26" ht="12.75" customHeight="1">
      <c r="A198" s="55"/>
      <c r="B198" s="55"/>
      <c r="C198" s="55"/>
      <c r="D198" s="58"/>
      <c r="E198" s="55"/>
      <c r="F198" s="55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spans="1:26" ht="12.75" customHeight="1">
      <c r="A199" s="55"/>
      <c r="B199" s="55"/>
      <c r="C199" s="75" t="s">
        <v>237</v>
      </c>
      <c r="D199" s="55"/>
      <c r="E199" s="55"/>
      <c r="F199" s="55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spans="1:26" ht="13.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spans="1:26" ht="14.25" customHeight="1">
      <c r="A201" s="55"/>
      <c r="B201" s="55" t="s">
        <v>238</v>
      </c>
      <c r="C201" s="76" t="s">
        <v>239</v>
      </c>
      <c r="D201" s="55"/>
      <c r="E201" s="55"/>
      <c r="F201" s="55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spans="1:26" ht="12.75" customHeight="1">
      <c r="A202" s="55"/>
      <c r="B202" s="55"/>
      <c r="C202" s="55"/>
      <c r="D202" s="55"/>
      <c r="E202" s="55"/>
      <c r="F202" s="55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spans="1:26" ht="12.75" customHeight="1">
      <c r="A203" s="55"/>
      <c r="B203" s="55"/>
      <c r="C203" s="55" t="s">
        <v>240</v>
      </c>
      <c r="D203" s="55"/>
      <c r="E203" s="55"/>
      <c r="F203" s="55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spans="1:26" ht="12.75" customHeight="1">
      <c r="A204" s="55"/>
      <c r="B204" s="55"/>
      <c r="C204" s="55" t="s">
        <v>241</v>
      </c>
      <c r="D204" s="55"/>
      <c r="E204" s="55"/>
      <c r="F204" s="55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spans="1:26" ht="12.75" customHeight="1">
      <c r="A205" s="55"/>
      <c r="B205" s="55"/>
      <c r="C205" s="59" t="s">
        <v>242</v>
      </c>
      <c r="D205" s="55"/>
      <c r="E205" s="55"/>
      <c r="F205" s="55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spans="1:26" ht="12.75" customHeight="1">
      <c r="A206" s="55"/>
      <c r="B206" s="55"/>
      <c r="C206" s="55" t="s">
        <v>243</v>
      </c>
      <c r="D206" s="55"/>
      <c r="E206" s="55"/>
      <c r="F206" s="55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spans="1:26" ht="12.75" customHeight="1">
      <c r="A207" s="55"/>
      <c r="B207" s="55"/>
      <c r="C207" s="59" t="s">
        <v>244</v>
      </c>
      <c r="D207" s="55"/>
      <c r="E207" s="55"/>
      <c r="F207" s="55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spans="1:26" ht="11.25" customHeight="1">
      <c r="A208" s="55"/>
      <c r="B208" s="56"/>
      <c r="C208" s="75" t="s">
        <v>245</v>
      </c>
      <c r="D208" s="58"/>
      <c r="E208" s="55"/>
      <c r="F208" s="55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spans="1:26" ht="12.75" customHeight="1">
      <c r="A209" s="52"/>
      <c r="B209" s="53"/>
      <c r="C209" s="52"/>
      <c r="D209" s="54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spans="1:26" ht="12.75" customHeight="1">
      <c r="A210" s="55"/>
      <c r="B210" s="56" t="s">
        <v>246</v>
      </c>
      <c r="C210" s="62" t="s">
        <v>247</v>
      </c>
      <c r="D210" s="58"/>
      <c r="E210" s="55"/>
      <c r="F210" s="55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spans="1:26" ht="12.75" customHeight="1">
      <c r="A211" s="55"/>
      <c r="B211" s="55"/>
      <c r="C211" s="55"/>
      <c r="D211" s="58"/>
      <c r="E211" s="55"/>
      <c r="F211" s="55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spans="1:26" ht="12.75" customHeight="1">
      <c r="A212" s="55"/>
      <c r="B212" s="55"/>
      <c r="C212" s="55" t="s">
        <v>248</v>
      </c>
      <c r="D212" s="58"/>
      <c r="E212" s="55"/>
      <c r="F212" s="55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spans="1:26" ht="12.75" customHeight="1">
      <c r="A213" s="55"/>
      <c r="B213" s="55"/>
      <c r="C213" s="59" t="s">
        <v>249</v>
      </c>
      <c r="D213" s="58"/>
      <c r="E213" s="55"/>
      <c r="F213" s="55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spans="1:26" ht="26.25">
      <c r="A214" s="52"/>
      <c r="B214" s="52"/>
      <c r="C214" s="77" t="s">
        <v>250</v>
      </c>
      <c r="D214" s="54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spans="1:26" ht="12.75" customHeight="1">
      <c r="A215" s="55"/>
      <c r="B215" s="55" t="s">
        <v>251</v>
      </c>
      <c r="C215" s="78" t="s">
        <v>252</v>
      </c>
      <c r="D215" s="58"/>
      <c r="E215" s="55"/>
      <c r="F215" s="55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spans="1:26" ht="12.75" customHeight="1">
      <c r="A216" s="55"/>
      <c r="B216" s="55"/>
      <c r="C216" s="55"/>
      <c r="D216" s="58"/>
      <c r="E216" s="55"/>
      <c r="F216" s="55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spans="1:26" ht="12.75" customHeight="1">
      <c r="A217" s="55"/>
      <c r="B217" s="55"/>
      <c r="C217" s="59" t="s">
        <v>253</v>
      </c>
      <c r="D217" s="58"/>
      <c r="E217" s="55"/>
      <c r="F217" s="55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spans="1:26" ht="12.75" customHeight="1">
      <c r="A218" s="55"/>
      <c r="B218" s="55"/>
      <c r="C218" s="59" t="s">
        <v>254</v>
      </c>
      <c r="D218" s="58"/>
      <c r="E218" s="55"/>
      <c r="F218" s="55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spans="1:26" ht="12.75" customHeight="1">
      <c r="A219" s="55"/>
      <c r="B219" s="55"/>
      <c r="C219" s="55" t="s">
        <v>255</v>
      </c>
      <c r="D219" s="58" t="s">
        <v>256</v>
      </c>
      <c r="E219" s="55"/>
      <c r="F219" s="55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spans="1:26" ht="12.75" customHeight="1">
      <c r="A220" s="55"/>
      <c r="B220" s="55"/>
      <c r="C220" s="79">
        <v>1</v>
      </c>
      <c r="D220" s="80" t="s">
        <v>127</v>
      </c>
      <c r="E220" s="55"/>
      <c r="F220" s="55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spans="1:26" ht="12.75" customHeight="1">
      <c r="A221" s="55"/>
      <c r="B221" s="55"/>
      <c r="C221" s="79">
        <v>2</v>
      </c>
      <c r="D221" s="80" t="s">
        <v>257</v>
      </c>
      <c r="E221" s="55"/>
      <c r="F221" s="55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spans="1:26" ht="12.75" customHeight="1">
      <c r="A222" s="55"/>
      <c r="B222" s="55"/>
      <c r="C222" s="79">
        <v>3</v>
      </c>
      <c r="D222" s="80" t="s">
        <v>258</v>
      </c>
      <c r="E222" s="55"/>
      <c r="F222" s="55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spans="1:26" ht="12.75" customHeight="1">
      <c r="A223" s="55"/>
      <c r="B223" s="55"/>
      <c r="C223" s="79">
        <v>4</v>
      </c>
      <c r="D223" s="80" t="s">
        <v>259</v>
      </c>
      <c r="E223" s="55"/>
      <c r="F223" s="55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spans="1:26" ht="12.75" customHeight="1">
      <c r="A224" s="55"/>
      <c r="B224" s="55"/>
      <c r="C224" s="79">
        <v>5</v>
      </c>
      <c r="D224" s="80" t="s">
        <v>260</v>
      </c>
      <c r="E224" s="55"/>
      <c r="F224" s="55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spans="1:26" ht="12.75" customHeight="1">
      <c r="A225" s="55"/>
      <c r="B225" s="55"/>
      <c r="C225" s="79">
        <v>6</v>
      </c>
      <c r="D225" s="80" t="s">
        <v>100</v>
      </c>
      <c r="E225" s="55"/>
      <c r="F225" s="55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spans="1:26" ht="12.75" customHeight="1">
      <c r="A226" s="55"/>
      <c r="B226" s="55"/>
      <c r="C226" s="79">
        <v>7</v>
      </c>
      <c r="D226" s="80" t="s">
        <v>261</v>
      </c>
      <c r="E226" s="55"/>
      <c r="F226" s="55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spans="1:26" ht="12.75" customHeight="1">
      <c r="A227" s="55"/>
      <c r="B227" s="55"/>
      <c r="C227" s="79">
        <v>8</v>
      </c>
      <c r="D227" s="80" t="s">
        <v>262</v>
      </c>
      <c r="E227" s="55"/>
      <c r="F227" s="55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spans="1:26" ht="12.75" customHeight="1">
      <c r="A228" s="55"/>
      <c r="B228" s="55"/>
      <c r="C228" s="79">
        <v>9</v>
      </c>
      <c r="D228" s="80" t="s">
        <v>106</v>
      </c>
      <c r="E228" s="55"/>
      <c r="F228" s="55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spans="1:26" ht="12.75" customHeight="1">
      <c r="A229" s="55"/>
      <c r="B229" s="55"/>
      <c r="C229" s="79">
        <v>10</v>
      </c>
      <c r="D229" s="80" t="s">
        <v>263</v>
      </c>
      <c r="E229" s="55"/>
      <c r="F229" s="55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spans="1:26" ht="12.75" customHeight="1">
      <c r="A230" s="55"/>
      <c r="B230" s="55"/>
      <c r="C230" s="79">
        <v>11</v>
      </c>
      <c r="D230" s="80" t="s">
        <v>264</v>
      </c>
      <c r="E230" s="55"/>
      <c r="F230" s="55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spans="1:26" ht="12.75" customHeight="1">
      <c r="A231" s="55"/>
      <c r="B231" s="55"/>
      <c r="C231" s="55" t="s">
        <v>265</v>
      </c>
      <c r="D231" s="58"/>
      <c r="E231" s="55"/>
      <c r="F231" s="55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spans="1:26" ht="12.75" customHeight="1">
      <c r="A232" s="52"/>
      <c r="B232" s="52"/>
      <c r="C232" s="52"/>
      <c r="D232" s="54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spans="1:26" ht="12.75" customHeight="1">
      <c r="A233" s="52"/>
      <c r="B233" s="53"/>
      <c r="C233" s="52"/>
      <c r="D233" s="54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spans="1:26" ht="12.75" customHeight="1">
      <c r="A234" s="52"/>
      <c r="B234" s="53"/>
      <c r="C234" s="52"/>
      <c r="D234" s="54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spans="1:26" ht="12.75" customHeight="1">
      <c r="A235" s="52"/>
      <c r="B235" s="53"/>
      <c r="C235" s="52"/>
      <c r="D235" s="54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spans="1:26" ht="12.75" customHeight="1">
      <c r="A236" s="52"/>
      <c r="B236" s="53"/>
      <c r="C236" s="52"/>
      <c r="D236" s="54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spans="1:26" ht="12.75" customHeight="1">
      <c r="A237" s="52"/>
      <c r="B237" s="53"/>
      <c r="C237" s="52"/>
      <c r="D237" s="54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spans="1:26" ht="12.75" customHeight="1">
      <c r="A238" s="52"/>
      <c r="B238" s="53"/>
      <c r="C238" s="52"/>
      <c r="D238" s="54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spans="1:26" ht="12.75" customHeight="1">
      <c r="A239" s="52"/>
      <c r="B239" s="53"/>
      <c r="C239" s="52"/>
      <c r="D239" s="54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spans="1:26" ht="12.75" customHeight="1">
      <c r="A240" s="52"/>
      <c r="B240" s="53"/>
      <c r="C240" s="52"/>
      <c r="D240" s="54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spans="1:26" ht="12.75" customHeight="1">
      <c r="A241" s="52"/>
      <c r="B241" s="53"/>
      <c r="C241" s="52"/>
      <c r="D241" s="54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spans="1:26" ht="12.75" customHeight="1">
      <c r="A242" s="52"/>
      <c r="B242" s="53"/>
      <c r="C242" s="52"/>
      <c r="D242" s="54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spans="1:26" ht="12.75" customHeight="1">
      <c r="A243" s="52"/>
      <c r="B243" s="53"/>
      <c r="C243" s="52"/>
      <c r="D243" s="54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spans="1:26" ht="12.75" customHeight="1">
      <c r="A244" s="52"/>
      <c r="B244" s="53"/>
      <c r="C244" s="52"/>
      <c r="D244" s="54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spans="1:26" ht="12.75" customHeight="1">
      <c r="A245" s="52"/>
      <c r="B245" s="53"/>
      <c r="C245" s="52"/>
      <c r="D245" s="54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spans="1:26" ht="12.75" customHeight="1">
      <c r="A246" s="52"/>
      <c r="B246" s="53"/>
      <c r="C246" s="52"/>
      <c r="D246" s="54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spans="1:26" ht="12.75" customHeight="1">
      <c r="A247" s="52"/>
      <c r="B247" s="53"/>
      <c r="C247" s="52"/>
      <c r="D247" s="54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spans="1:26" ht="12.75" customHeight="1">
      <c r="A248" s="52"/>
      <c r="B248" s="53"/>
      <c r="C248" s="52"/>
      <c r="D248" s="54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spans="1:26" ht="12.75" customHeight="1">
      <c r="A249" s="52"/>
      <c r="B249" s="53"/>
      <c r="C249" s="52"/>
      <c r="D249" s="54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spans="1:26" ht="12.75" customHeight="1">
      <c r="A250" s="52"/>
      <c r="B250" s="53"/>
      <c r="C250" s="52"/>
      <c r="D250" s="54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spans="1:26" ht="12.75" customHeight="1">
      <c r="A251" s="52"/>
      <c r="B251" s="53"/>
      <c r="C251" s="52"/>
      <c r="D251" s="54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spans="1:26" ht="12.75" customHeight="1">
      <c r="A252" s="52"/>
      <c r="B252" s="53"/>
      <c r="C252" s="52"/>
      <c r="D252" s="54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spans="1:26" ht="12.75" customHeight="1">
      <c r="A253" s="52"/>
      <c r="B253" s="53"/>
      <c r="C253" s="52"/>
      <c r="D253" s="54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spans="1:26" ht="12.75" customHeight="1">
      <c r="A254" s="52"/>
      <c r="B254" s="53"/>
      <c r="C254" s="52"/>
      <c r="D254" s="54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spans="1:26" ht="12.75" customHeight="1">
      <c r="A255" s="52"/>
      <c r="B255" s="53"/>
      <c r="C255" s="52"/>
      <c r="D255" s="54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spans="1:26" ht="12.75" customHeight="1">
      <c r="A256" s="52"/>
      <c r="B256" s="53"/>
      <c r="C256" s="52"/>
      <c r="D256" s="54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spans="1:26" ht="12.75" customHeight="1">
      <c r="A257" s="52"/>
      <c r="B257" s="53"/>
      <c r="C257" s="52"/>
      <c r="D257" s="54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spans="1:26" ht="12.75" customHeight="1">
      <c r="A258" s="52"/>
      <c r="B258" s="53"/>
      <c r="C258" s="52"/>
      <c r="D258" s="54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spans="1:26" ht="12.75" customHeight="1">
      <c r="A259" s="52"/>
      <c r="B259" s="53"/>
      <c r="C259" s="52"/>
      <c r="D259" s="54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spans="1:26" ht="12.75" customHeight="1">
      <c r="A260" s="52"/>
      <c r="B260" s="53"/>
      <c r="C260" s="52"/>
      <c r="D260" s="54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spans="1:26" ht="12.75" customHeight="1">
      <c r="A261" s="52"/>
      <c r="B261" s="53"/>
      <c r="C261" s="52"/>
      <c r="D261" s="54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spans="1:26" ht="12.75" customHeight="1">
      <c r="A262" s="52"/>
      <c r="B262" s="53"/>
      <c r="C262" s="52"/>
      <c r="D262" s="54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spans="1:26" ht="12.75" customHeight="1">
      <c r="A263" s="52"/>
      <c r="B263" s="53"/>
      <c r="C263" s="52"/>
      <c r="D263" s="54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spans="1:26" ht="12.75" customHeight="1">
      <c r="A264" s="52"/>
      <c r="B264" s="53"/>
      <c r="C264" s="52"/>
      <c r="D264" s="54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spans="1:26" ht="12.75" customHeight="1">
      <c r="A265" s="52"/>
      <c r="B265" s="53"/>
      <c r="C265" s="52"/>
      <c r="D265" s="54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spans="1:26" ht="12.75" customHeight="1">
      <c r="A266" s="52"/>
      <c r="B266" s="53"/>
      <c r="C266" s="52"/>
      <c r="D266" s="54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spans="1:26" ht="12.75" customHeight="1">
      <c r="A267" s="52"/>
      <c r="B267" s="53"/>
      <c r="C267" s="52"/>
      <c r="D267" s="54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spans="1:26" ht="12.75" customHeight="1">
      <c r="A268" s="52"/>
      <c r="B268" s="53"/>
      <c r="C268" s="52"/>
      <c r="D268" s="54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spans="1:26" ht="12.75" customHeight="1">
      <c r="A269" s="52"/>
      <c r="B269" s="53"/>
      <c r="C269" s="52"/>
      <c r="D269" s="54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spans="1:26" ht="12.75" customHeight="1">
      <c r="A270" s="52"/>
      <c r="B270" s="53"/>
      <c r="C270" s="52"/>
      <c r="D270" s="54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spans="1:26" ht="12.75" customHeight="1">
      <c r="A271" s="52"/>
      <c r="B271" s="53"/>
      <c r="C271" s="52"/>
      <c r="D271" s="54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spans="1:26" ht="12.75" customHeight="1">
      <c r="A272" s="52"/>
      <c r="B272" s="53"/>
      <c r="C272" s="52"/>
      <c r="D272" s="54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spans="1:26" ht="12.75" customHeight="1">
      <c r="A273" s="52"/>
      <c r="B273" s="53"/>
      <c r="C273" s="52"/>
      <c r="D273" s="54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spans="1:26" ht="12.75" customHeight="1">
      <c r="A274" s="52"/>
      <c r="B274" s="53"/>
      <c r="C274" s="52"/>
      <c r="D274" s="54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spans="1:26" ht="12.75" customHeight="1">
      <c r="A275" s="52"/>
      <c r="B275" s="53"/>
      <c r="C275" s="52"/>
      <c r="D275" s="54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spans="1:26" ht="12.75" customHeight="1">
      <c r="A276" s="52"/>
      <c r="B276" s="53"/>
      <c r="C276" s="52"/>
      <c r="D276" s="54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spans="1:26" ht="12.75" customHeight="1">
      <c r="A277" s="52"/>
      <c r="B277" s="53"/>
      <c r="C277" s="52"/>
      <c r="D277" s="54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spans="1:26" ht="12.75" customHeight="1">
      <c r="A278" s="52"/>
      <c r="B278" s="53"/>
      <c r="C278" s="52"/>
      <c r="D278" s="54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spans="1:26" ht="12.75" customHeight="1">
      <c r="A279" s="52"/>
      <c r="B279" s="53"/>
      <c r="C279" s="52"/>
      <c r="D279" s="54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spans="1:26" ht="12.75" customHeight="1">
      <c r="A280" s="52"/>
      <c r="B280" s="53"/>
      <c r="C280" s="52"/>
      <c r="D280" s="54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spans="1:26" ht="12.75" customHeight="1">
      <c r="A281" s="52"/>
      <c r="B281" s="53"/>
      <c r="C281" s="52"/>
      <c r="D281" s="54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spans="1:26" ht="12.75" customHeight="1">
      <c r="A282" s="52"/>
      <c r="B282" s="53"/>
      <c r="C282" s="52"/>
      <c r="D282" s="54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spans="1:26" ht="12.75" customHeight="1">
      <c r="A283" s="52"/>
      <c r="B283" s="53"/>
      <c r="C283" s="52"/>
      <c r="D283" s="54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spans="1:26" ht="12.75" customHeight="1">
      <c r="A284" s="52"/>
      <c r="B284" s="53"/>
      <c r="C284" s="52"/>
      <c r="D284" s="54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spans="1:26" ht="12.75" customHeight="1">
      <c r="A285" s="52"/>
      <c r="B285" s="53"/>
      <c r="C285" s="52"/>
      <c r="D285" s="54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spans="1:26" ht="12.75" customHeight="1">
      <c r="A286" s="52"/>
      <c r="B286" s="53"/>
      <c r="C286" s="52"/>
      <c r="D286" s="54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spans="1:26" ht="12.75" customHeight="1">
      <c r="A287" s="52"/>
      <c r="B287" s="53"/>
      <c r="C287" s="52"/>
      <c r="D287" s="54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spans="1:26" ht="12.75" customHeight="1">
      <c r="A288" s="52"/>
      <c r="B288" s="53"/>
      <c r="C288" s="52"/>
      <c r="D288" s="54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spans="1:26" ht="12.75" customHeight="1">
      <c r="A289" s="52"/>
      <c r="B289" s="53"/>
      <c r="C289" s="52"/>
      <c r="D289" s="54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spans="1:26" ht="12.75" customHeight="1">
      <c r="A290" s="52"/>
      <c r="B290" s="53"/>
      <c r="C290" s="52"/>
      <c r="D290" s="54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spans="1:26" ht="12.75" customHeight="1">
      <c r="A291" s="52"/>
      <c r="B291" s="53"/>
      <c r="C291" s="52"/>
      <c r="D291" s="54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spans="1:26" ht="12.75" customHeight="1">
      <c r="A292" s="52"/>
      <c r="B292" s="53"/>
      <c r="C292" s="52"/>
      <c r="D292" s="54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spans="1:26" ht="12.75" customHeight="1">
      <c r="A293" s="52"/>
      <c r="B293" s="53"/>
      <c r="C293" s="52"/>
      <c r="D293" s="54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spans="1:26" ht="12.75" customHeight="1">
      <c r="A294" s="52"/>
      <c r="B294" s="53"/>
      <c r="C294" s="52"/>
      <c r="D294" s="54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spans="1:26" ht="12.75" customHeight="1">
      <c r="A295" s="52"/>
      <c r="B295" s="53"/>
      <c r="C295" s="52"/>
      <c r="D295" s="54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spans="1:26" ht="12.75" customHeight="1">
      <c r="A296" s="52"/>
      <c r="B296" s="53"/>
      <c r="C296" s="52"/>
      <c r="D296" s="54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spans="1:26" ht="12.75" customHeight="1">
      <c r="A297" s="52"/>
      <c r="B297" s="53"/>
      <c r="C297" s="52"/>
      <c r="D297" s="54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spans="1:26" ht="12.75" customHeight="1">
      <c r="A298" s="52"/>
      <c r="B298" s="53"/>
      <c r="C298" s="52"/>
      <c r="D298" s="54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spans="1:26" ht="12.75" customHeight="1">
      <c r="A299" s="52"/>
      <c r="B299" s="53"/>
      <c r="C299" s="52"/>
      <c r="D299" s="54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spans="1:26" ht="12.75" customHeight="1">
      <c r="A300" s="52"/>
      <c r="B300" s="53"/>
      <c r="C300" s="52"/>
      <c r="D300" s="54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spans="1:26" ht="12.75" customHeight="1">
      <c r="A301" s="52"/>
      <c r="B301" s="53"/>
      <c r="C301" s="52"/>
      <c r="D301" s="54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spans="1:26" ht="12.75" customHeight="1">
      <c r="A302" s="52"/>
      <c r="B302" s="53"/>
      <c r="C302" s="52"/>
      <c r="D302" s="54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spans="1:26" ht="12.75" customHeight="1">
      <c r="A303" s="52"/>
      <c r="B303" s="53"/>
      <c r="C303" s="52"/>
      <c r="D303" s="54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spans="1:26" ht="12.75" customHeight="1">
      <c r="A304" s="52"/>
      <c r="B304" s="53"/>
      <c r="C304" s="52"/>
      <c r="D304" s="54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spans="1:26" ht="12.75" customHeight="1">
      <c r="A305" s="52"/>
      <c r="B305" s="53"/>
      <c r="C305" s="52"/>
      <c r="D305" s="54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spans="1:26" ht="12.75" customHeight="1">
      <c r="A306" s="52"/>
      <c r="B306" s="53"/>
      <c r="C306" s="52"/>
      <c r="D306" s="54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spans="1:26" ht="12.75" customHeight="1">
      <c r="A307" s="52"/>
      <c r="B307" s="53"/>
      <c r="C307" s="52"/>
      <c r="D307" s="54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spans="1:26" ht="12.75" customHeight="1">
      <c r="A308" s="52"/>
      <c r="B308" s="53"/>
      <c r="C308" s="52"/>
      <c r="D308" s="54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spans="1:26" ht="12.75" customHeight="1">
      <c r="A309" s="52"/>
      <c r="B309" s="53"/>
      <c r="C309" s="52"/>
      <c r="D309" s="54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spans="1:26" ht="12.75" customHeight="1">
      <c r="A310" s="52"/>
      <c r="B310" s="53"/>
      <c r="C310" s="52"/>
      <c r="D310" s="54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spans="1:26" ht="12.75" customHeight="1">
      <c r="A311" s="52"/>
      <c r="B311" s="53"/>
      <c r="C311" s="52"/>
      <c r="D311" s="54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spans="1:26" ht="12.75" customHeight="1">
      <c r="A312" s="52"/>
      <c r="B312" s="53"/>
      <c r="C312" s="52"/>
      <c r="D312" s="54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spans="1:26" ht="12.75" customHeight="1">
      <c r="A313" s="52"/>
      <c r="B313" s="53"/>
      <c r="C313" s="52"/>
      <c r="D313" s="54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spans="1:26" ht="12.75" customHeight="1">
      <c r="A314" s="52"/>
      <c r="B314" s="53"/>
      <c r="C314" s="52"/>
      <c r="D314" s="54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spans="1:26" ht="12.75" customHeight="1">
      <c r="A315" s="52"/>
      <c r="B315" s="53"/>
      <c r="C315" s="52"/>
      <c r="D315" s="54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spans="1:26" ht="12.75" customHeight="1">
      <c r="A316" s="52"/>
      <c r="B316" s="53"/>
      <c r="C316" s="52"/>
      <c r="D316" s="54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spans="1:26" ht="12.75" customHeight="1">
      <c r="A317" s="52"/>
      <c r="B317" s="53"/>
      <c r="C317" s="52"/>
      <c r="D317" s="54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spans="1:26" ht="12.75" customHeight="1">
      <c r="A318" s="52"/>
      <c r="B318" s="53"/>
      <c r="C318" s="52"/>
      <c r="D318" s="54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spans="1:26" ht="12.75" customHeight="1">
      <c r="A319" s="52"/>
      <c r="B319" s="53"/>
      <c r="C319" s="52"/>
      <c r="D319" s="54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spans="1:26" ht="12.75" customHeight="1">
      <c r="A320" s="52"/>
      <c r="B320" s="53"/>
      <c r="C320" s="52"/>
      <c r="D320" s="54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spans="1:26" ht="12.75" customHeight="1">
      <c r="A321" s="52"/>
      <c r="B321" s="53"/>
      <c r="C321" s="52"/>
      <c r="D321" s="54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spans="1:26" ht="12.75" customHeight="1">
      <c r="A322" s="52"/>
      <c r="B322" s="53"/>
      <c r="C322" s="52"/>
      <c r="D322" s="54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spans="1:26" ht="12.75" customHeight="1">
      <c r="A323" s="52"/>
      <c r="B323" s="53"/>
      <c r="C323" s="52"/>
      <c r="D323" s="54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spans="1:26" ht="12.75" customHeight="1">
      <c r="A324" s="52"/>
      <c r="B324" s="53"/>
      <c r="C324" s="52"/>
      <c r="D324" s="54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spans="1:26" ht="12.75" customHeight="1">
      <c r="A325" s="52"/>
      <c r="B325" s="53"/>
      <c r="C325" s="52"/>
      <c r="D325" s="54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spans="1:26" ht="12.75" customHeight="1">
      <c r="A326" s="52"/>
      <c r="B326" s="53"/>
      <c r="C326" s="52"/>
      <c r="D326" s="54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spans="1:26" ht="12.75" customHeight="1">
      <c r="A327" s="52"/>
      <c r="B327" s="53"/>
      <c r="C327" s="52"/>
      <c r="D327" s="54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spans="1:26" ht="12.75" customHeight="1">
      <c r="A328" s="52"/>
      <c r="B328" s="53"/>
      <c r="C328" s="52"/>
      <c r="D328" s="54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spans="1:26" ht="12.75" customHeight="1">
      <c r="A329" s="52"/>
      <c r="B329" s="53"/>
      <c r="C329" s="52"/>
      <c r="D329" s="54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spans="1:26" ht="12.75" customHeight="1">
      <c r="A330" s="52"/>
      <c r="B330" s="53"/>
      <c r="C330" s="52"/>
      <c r="D330" s="54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spans="1:26" ht="12.75" customHeight="1">
      <c r="A331" s="52"/>
      <c r="B331" s="53"/>
      <c r="C331" s="52"/>
      <c r="D331" s="54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spans="1:26" ht="12.75" customHeight="1">
      <c r="A332" s="52"/>
      <c r="B332" s="53"/>
      <c r="C332" s="52"/>
      <c r="D332" s="54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spans="1:26" ht="12.75" customHeight="1">
      <c r="A333" s="52"/>
      <c r="B333" s="53"/>
      <c r="C333" s="52"/>
      <c r="D333" s="54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spans="1:26" ht="12.75" customHeight="1">
      <c r="A334" s="52"/>
      <c r="B334" s="53"/>
      <c r="C334" s="52"/>
      <c r="D334" s="54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spans="1:26" ht="12.75" customHeight="1">
      <c r="A335" s="52"/>
      <c r="B335" s="53"/>
      <c r="C335" s="52"/>
      <c r="D335" s="54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spans="1:26" ht="12.75" customHeight="1">
      <c r="A336" s="52"/>
      <c r="B336" s="53"/>
      <c r="C336" s="52"/>
      <c r="D336" s="54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spans="1:26" ht="12.75" customHeight="1">
      <c r="A337" s="52"/>
      <c r="B337" s="53"/>
      <c r="C337" s="52"/>
      <c r="D337" s="54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spans="1:26" ht="12.75" customHeight="1">
      <c r="A338" s="52"/>
      <c r="B338" s="53"/>
      <c r="C338" s="52"/>
      <c r="D338" s="54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spans="1:26" ht="12.75" customHeight="1">
      <c r="A339" s="52"/>
      <c r="B339" s="53"/>
      <c r="C339" s="52"/>
      <c r="D339" s="54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spans="1:26" ht="12.75" customHeight="1">
      <c r="A340" s="52"/>
      <c r="B340" s="53"/>
      <c r="C340" s="52"/>
      <c r="D340" s="54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spans="1:26" ht="12.75" customHeight="1">
      <c r="A341" s="52"/>
      <c r="B341" s="53"/>
      <c r="C341" s="52"/>
      <c r="D341" s="54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spans="1:26" ht="12.75" customHeight="1">
      <c r="A342" s="52"/>
      <c r="B342" s="53"/>
      <c r="C342" s="52"/>
      <c r="D342" s="54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spans="1:26" ht="12.75" customHeight="1">
      <c r="A343" s="52"/>
      <c r="B343" s="53"/>
      <c r="C343" s="52"/>
      <c r="D343" s="54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spans="1:26" ht="12.75" customHeight="1">
      <c r="A344" s="52"/>
      <c r="B344" s="53"/>
      <c r="C344" s="52"/>
      <c r="D344" s="54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spans="1:26" ht="12.75" customHeight="1">
      <c r="A345" s="52"/>
      <c r="B345" s="53"/>
      <c r="C345" s="52"/>
      <c r="D345" s="54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spans="1:26" ht="12.75" customHeight="1">
      <c r="A346" s="52"/>
      <c r="B346" s="53"/>
      <c r="C346" s="52"/>
      <c r="D346" s="54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spans="1:26" ht="12.75" customHeight="1">
      <c r="A347" s="52"/>
      <c r="B347" s="53"/>
      <c r="C347" s="52"/>
      <c r="D347" s="54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spans="1:26" ht="12.75" customHeight="1">
      <c r="A348" s="52"/>
      <c r="B348" s="53"/>
      <c r="C348" s="52"/>
      <c r="D348" s="54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spans="1:26" ht="12.75" customHeight="1">
      <c r="A349" s="52"/>
      <c r="B349" s="53"/>
      <c r="C349" s="52"/>
      <c r="D349" s="54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spans="1:26" ht="12.75" customHeight="1">
      <c r="A350" s="52"/>
      <c r="B350" s="53"/>
      <c r="C350" s="52"/>
      <c r="D350" s="54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spans="1:26" ht="12.75" customHeight="1">
      <c r="A351" s="52"/>
      <c r="B351" s="53"/>
      <c r="C351" s="52"/>
      <c r="D351" s="54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spans="1:26" ht="12.75" customHeight="1">
      <c r="A352" s="52"/>
      <c r="B352" s="53"/>
      <c r="C352" s="52"/>
      <c r="D352" s="54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spans="1:26" ht="12.75" customHeight="1">
      <c r="A353" s="52"/>
      <c r="B353" s="53"/>
      <c r="C353" s="52"/>
      <c r="D353" s="54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spans="1:26" ht="12.75" customHeight="1">
      <c r="A354" s="52"/>
      <c r="B354" s="53"/>
      <c r="C354" s="52"/>
      <c r="D354" s="54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spans="1:26" ht="12.75" customHeight="1">
      <c r="A355" s="52"/>
      <c r="B355" s="53"/>
      <c r="C355" s="52"/>
      <c r="D355" s="54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spans="1:26" ht="12.75" customHeight="1">
      <c r="A356" s="52"/>
      <c r="B356" s="53"/>
      <c r="C356" s="52"/>
      <c r="D356" s="54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spans="1:26" ht="12.75" customHeight="1">
      <c r="A357" s="52"/>
      <c r="B357" s="53"/>
      <c r="C357" s="52"/>
      <c r="D357" s="54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spans="1:26" ht="12.75" customHeight="1">
      <c r="A358" s="52"/>
      <c r="B358" s="53"/>
      <c r="C358" s="52"/>
      <c r="D358" s="54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spans="1:26" ht="12.75" customHeight="1">
      <c r="A359" s="52"/>
      <c r="B359" s="53"/>
      <c r="C359" s="52"/>
      <c r="D359" s="54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spans="1:26" ht="12.75" customHeight="1">
      <c r="A360" s="52"/>
      <c r="B360" s="53"/>
      <c r="C360" s="52"/>
      <c r="D360" s="54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spans="1:26" ht="12.75" customHeight="1">
      <c r="A361" s="52"/>
      <c r="B361" s="53"/>
      <c r="C361" s="52"/>
      <c r="D361" s="54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spans="1:26" ht="12.75" customHeight="1">
      <c r="A362" s="52"/>
      <c r="B362" s="53"/>
      <c r="C362" s="52"/>
      <c r="D362" s="54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spans="1:26" ht="12.75" customHeight="1">
      <c r="A363" s="52"/>
      <c r="B363" s="53"/>
      <c r="C363" s="52"/>
      <c r="D363" s="54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spans="1:26" ht="12.75" customHeight="1">
      <c r="A364" s="52"/>
      <c r="B364" s="53"/>
      <c r="C364" s="52"/>
      <c r="D364" s="54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spans="1:26" ht="12.75" customHeight="1">
      <c r="A365" s="52"/>
      <c r="B365" s="53"/>
      <c r="C365" s="52"/>
      <c r="D365" s="54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spans="1:26" ht="12.75" customHeight="1">
      <c r="A366" s="52"/>
      <c r="B366" s="53"/>
      <c r="C366" s="52"/>
      <c r="D366" s="54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spans="1:26" ht="12.75" customHeight="1">
      <c r="A367" s="52"/>
      <c r="B367" s="53"/>
      <c r="C367" s="52"/>
      <c r="D367" s="54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spans="1:26" ht="12.75" customHeight="1">
      <c r="A368" s="52"/>
      <c r="B368" s="53"/>
      <c r="C368" s="52"/>
      <c r="D368" s="54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spans="1:26" ht="12.75" customHeight="1">
      <c r="A369" s="52"/>
      <c r="B369" s="53"/>
      <c r="C369" s="52"/>
      <c r="D369" s="54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spans="1:26" ht="12.75" customHeight="1">
      <c r="A370" s="52"/>
      <c r="B370" s="53"/>
      <c r="C370" s="52"/>
      <c r="D370" s="54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spans="1:26" ht="12.75" customHeight="1">
      <c r="A371" s="52"/>
      <c r="B371" s="53"/>
      <c r="C371" s="52"/>
      <c r="D371" s="54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spans="1:26" ht="12.75" customHeight="1">
      <c r="A372" s="52"/>
      <c r="B372" s="53"/>
      <c r="C372" s="52"/>
      <c r="D372" s="54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spans="1:26" ht="12.75" customHeight="1">
      <c r="A373" s="52"/>
      <c r="B373" s="53"/>
      <c r="C373" s="52"/>
      <c r="D373" s="54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spans="1:26" ht="12.75" customHeight="1">
      <c r="A374" s="52"/>
      <c r="B374" s="53"/>
      <c r="C374" s="52"/>
      <c r="D374" s="54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spans="1:26" ht="12.75" customHeight="1">
      <c r="A375" s="52"/>
      <c r="B375" s="53"/>
      <c r="C375" s="52"/>
      <c r="D375" s="54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spans="1:26" ht="12.75" customHeight="1">
      <c r="A376" s="52"/>
      <c r="B376" s="53"/>
      <c r="C376" s="52"/>
      <c r="D376" s="54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spans="1:26" ht="12.75" customHeight="1">
      <c r="A377" s="52"/>
      <c r="B377" s="53"/>
      <c r="C377" s="52"/>
      <c r="D377" s="54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spans="1:26" ht="12.75" customHeight="1">
      <c r="A378" s="52"/>
      <c r="B378" s="53"/>
      <c r="C378" s="52"/>
      <c r="D378" s="54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spans="1:26" ht="12.75" customHeight="1">
      <c r="A379" s="52"/>
      <c r="B379" s="53"/>
      <c r="C379" s="52"/>
      <c r="D379" s="54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spans="1:26" ht="12.75" customHeight="1">
      <c r="A380" s="52"/>
      <c r="B380" s="53"/>
      <c r="C380" s="52"/>
      <c r="D380" s="54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spans="1:26" ht="12.75" customHeight="1">
      <c r="A381" s="52"/>
      <c r="B381" s="53"/>
      <c r="C381" s="52"/>
      <c r="D381" s="54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spans="1:26" ht="12.75" customHeight="1">
      <c r="A382" s="52"/>
      <c r="B382" s="53"/>
      <c r="C382" s="52"/>
      <c r="D382" s="54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spans="1:26" ht="12.75" customHeight="1">
      <c r="A383" s="52"/>
      <c r="B383" s="53"/>
      <c r="C383" s="52"/>
      <c r="D383" s="54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spans="1:26" ht="12.75" customHeight="1">
      <c r="A384" s="52"/>
      <c r="B384" s="53"/>
      <c r="C384" s="52"/>
      <c r="D384" s="54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spans="1:26" ht="12.75" customHeight="1">
      <c r="A385" s="52"/>
      <c r="B385" s="53"/>
      <c r="C385" s="52"/>
      <c r="D385" s="54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spans="1:26" ht="12.75" customHeight="1">
      <c r="A386" s="52"/>
      <c r="B386" s="53"/>
      <c r="C386" s="52"/>
      <c r="D386" s="54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spans="1:26" ht="12.75" customHeight="1">
      <c r="A387" s="52"/>
      <c r="B387" s="53"/>
      <c r="C387" s="52"/>
      <c r="D387" s="54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spans="1:26" ht="12.75" customHeight="1">
      <c r="A388" s="52"/>
      <c r="B388" s="53"/>
      <c r="C388" s="52"/>
      <c r="D388" s="54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spans="1:26" ht="12.75" customHeight="1">
      <c r="A389" s="52"/>
      <c r="B389" s="53"/>
      <c r="C389" s="52"/>
      <c r="D389" s="54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spans="1:26" ht="12.75" customHeight="1">
      <c r="A390" s="52"/>
      <c r="B390" s="53"/>
      <c r="C390" s="52"/>
      <c r="D390" s="54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spans="1:26" ht="12.75" customHeight="1">
      <c r="A391" s="52"/>
      <c r="B391" s="53"/>
      <c r="C391" s="52"/>
      <c r="D391" s="54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spans="1:26" ht="12.75" customHeight="1">
      <c r="A392" s="52"/>
      <c r="B392" s="53"/>
      <c r="C392" s="52"/>
      <c r="D392" s="54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spans="1:26" ht="12.75" customHeight="1">
      <c r="A393" s="52"/>
      <c r="B393" s="53"/>
      <c r="C393" s="52"/>
      <c r="D393" s="54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spans="1:26" ht="12.75" customHeight="1">
      <c r="A394" s="52"/>
      <c r="B394" s="53"/>
      <c r="C394" s="52"/>
      <c r="D394" s="54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spans="1:26" ht="12.75" customHeight="1">
      <c r="A395" s="52"/>
      <c r="B395" s="53"/>
      <c r="C395" s="52"/>
      <c r="D395" s="54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spans="1:26" ht="12.75" customHeight="1">
      <c r="A396" s="52"/>
      <c r="B396" s="53"/>
      <c r="C396" s="52"/>
      <c r="D396" s="54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spans="1:26" ht="12.75" customHeight="1">
      <c r="A397" s="52"/>
      <c r="B397" s="53"/>
      <c r="C397" s="52"/>
      <c r="D397" s="54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spans="1:26" ht="12.75" customHeight="1">
      <c r="A398" s="52"/>
      <c r="B398" s="53"/>
      <c r="C398" s="52"/>
      <c r="D398" s="54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spans="1:26" ht="12.75" customHeight="1">
      <c r="A399" s="52"/>
      <c r="B399" s="53"/>
      <c r="C399" s="52"/>
      <c r="D399" s="54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spans="1:26" ht="12.75" customHeight="1">
      <c r="A400" s="52"/>
      <c r="B400" s="53"/>
      <c r="C400" s="52"/>
      <c r="D400" s="54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spans="1:26" ht="12.75" customHeight="1">
      <c r="A401" s="52"/>
      <c r="B401" s="53"/>
      <c r="C401" s="52"/>
      <c r="D401" s="54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spans="1:26" ht="12.75" customHeight="1">
      <c r="A402" s="52"/>
      <c r="B402" s="53"/>
      <c r="C402" s="52"/>
      <c r="D402" s="54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spans="1:26" ht="12.75" customHeight="1">
      <c r="A403" s="52"/>
      <c r="B403" s="53"/>
      <c r="C403" s="52"/>
      <c r="D403" s="54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spans="1:26" ht="12.75" customHeight="1">
      <c r="A404" s="52"/>
      <c r="B404" s="53"/>
      <c r="C404" s="52"/>
      <c r="D404" s="54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spans="1:26" ht="12.75" customHeight="1">
      <c r="A405" s="52"/>
      <c r="B405" s="53"/>
      <c r="C405" s="52"/>
      <c r="D405" s="54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spans="1:26" ht="12.75" customHeight="1">
      <c r="A406" s="52"/>
      <c r="B406" s="53"/>
      <c r="C406" s="52"/>
      <c r="D406" s="54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spans="1:26" ht="12.75" customHeight="1">
      <c r="A407" s="52"/>
      <c r="B407" s="53"/>
      <c r="C407" s="52"/>
      <c r="D407" s="54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spans="1:26" ht="12.75" customHeight="1">
      <c r="A408" s="52"/>
      <c r="B408" s="53"/>
      <c r="C408" s="52"/>
      <c r="D408" s="54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spans="1:26" ht="12.75" customHeight="1">
      <c r="A409" s="52"/>
      <c r="B409" s="53"/>
      <c r="C409" s="52"/>
      <c r="D409" s="54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spans="1:26" ht="12.75" customHeight="1">
      <c r="A410" s="52"/>
      <c r="B410" s="53"/>
      <c r="C410" s="52"/>
      <c r="D410" s="54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spans="1:26" ht="12.75" customHeight="1">
      <c r="A411" s="52"/>
      <c r="B411" s="53"/>
      <c r="C411" s="52"/>
      <c r="D411" s="54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spans="1:26" ht="12.75" customHeight="1">
      <c r="A412" s="52"/>
      <c r="B412" s="53"/>
      <c r="C412" s="52"/>
      <c r="D412" s="54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spans="1:26" ht="12.75" customHeight="1">
      <c r="A413" s="52"/>
      <c r="B413" s="53"/>
      <c r="C413" s="52"/>
      <c r="D413" s="54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spans="1:26" ht="12.75" customHeight="1">
      <c r="A414" s="52"/>
      <c r="B414" s="53"/>
      <c r="C414" s="52"/>
      <c r="D414" s="54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spans="1:26" ht="12.75" customHeight="1">
      <c r="A415" s="52"/>
      <c r="B415" s="53"/>
      <c r="C415" s="52"/>
      <c r="D415" s="54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spans="1:26" ht="12.75" customHeight="1">
      <c r="A416" s="52"/>
      <c r="B416" s="53"/>
      <c r="C416" s="52"/>
      <c r="D416" s="54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spans="1:26" ht="12.75" customHeight="1">
      <c r="A417" s="52"/>
      <c r="B417" s="53"/>
      <c r="C417" s="52"/>
      <c r="D417" s="54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spans="1:26" ht="12.75" customHeight="1">
      <c r="A418" s="52"/>
      <c r="B418" s="53"/>
      <c r="C418" s="52"/>
      <c r="D418" s="54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spans="1:26" ht="12.75" customHeight="1">
      <c r="A419" s="52"/>
      <c r="B419" s="53"/>
      <c r="C419" s="52"/>
      <c r="D419" s="54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spans="1:26" ht="12.75" customHeight="1">
      <c r="A420" s="52"/>
      <c r="B420" s="53"/>
      <c r="C420" s="52"/>
      <c r="D420" s="54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spans="1:26" ht="12.75" customHeight="1">
      <c r="A421" s="52"/>
      <c r="B421" s="53"/>
      <c r="C421" s="52"/>
      <c r="D421" s="54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spans="1:26" ht="12.75" customHeight="1">
      <c r="A422" s="52"/>
      <c r="B422" s="53"/>
      <c r="C422" s="52"/>
      <c r="D422" s="54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spans="1:26" ht="12.75" customHeight="1">
      <c r="A423" s="52"/>
      <c r="B423" s="53"/>
      <c r="C423" s="52"/>
      <c r="D423" s="54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spans="1:26" ht="12.75" customHeight="1">
      <c r="A424" s="52"/>
      <c r="B424" s="53"/>
      <c r="C424" s="52"/>
      <c r="D424" s="54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spans="1:26" ht="12.75" customHeight="1">
      <c r="A425" s="52"/>
      <c r="B425" s="53"/>
      <c r="C425" s="52"/>
      <c r="D425" s="54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spans="1:26" ht="12.75" customHeight="1">
      <c r="A426" s="52"/>
      <c r="B426" s="53"/>
      <c r="C426" s="52"/>
      <c r="D426" s="54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spans="1:26" ht="12.75" customHeight="1">
      <c r="A427" s="52"/>
      <c r="B427" s="53"/>
      <c r="C427" s="52"/>
      <c r="D427" s="54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spans="1:26" ht="12.75" customHeight="1">
      <c r="A428" s="52"/>
      <c r="B428" s="53"/>
      <c r="C428" s="52"/>
      <c r="D428" s="54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spans="1:26" ht="12.75" customHeight="1">
      <c r="A429" s="52"/>
      <c r="B429" s="53"/>
      <c r="C429" s="52"/>
      <c r="D429" s="54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spans="1:26" ht="12.75" customHeight="1">
      <c r="A430" s="52"/>
      <c r="B430" s="53"/>
      <c r="C430" s="52"/>
      <c r="D430" s="54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spans="1:26" ht="12.75" customHeight="1">
      <c r="A431" s="52"/>
      <c r="B431" s="53"/>
      <c r="C431" s="52"/>
      <c r="D431" s="54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spans="1:26" ht="12.75" customHeight="1">
      <c r="A432" s="52"/>
      <c r="B432" s="53"/>
      <c r="C432" s="52"/>
      <c r="D432" s="54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spans="1:26" ht="12.75" customHeight="1">
      <c r="A433" s="52"/>
      <c r="B433" s="53"/>
      <c r="C433" s="52"/>
      <c r="D433" s="54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spans="1:26" ht="12.75" customHeight="1">
      <c r="A434" s="52"/>
      <c r="B434" s="53"/>
      <c r="C434" s="52"/>
      <c r="D434" s="54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spans="1:26" ht="12.75" customHeight="1">
      <c r="A435" s="52"/>
      <c r="B435" s="53"/>
      <c r="C435" s="52"/>
      <c r="D435" s="54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spans="1:26" ht="12.75" customHeight="1">
      <c r="A436" s="52"/>
      <c r="B436" s="53"/>
      <c r="C436" s="52"/>
      <c r="D436" s="54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spans="1:26" ht="12.75" customHeight="1">
      <c r="A437" s="52"/>
      <c r="B437" s="53"/>
      <c r="C437" s="52"/>
      <c r="D437" s="54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spans="1:26" ht="12.75" customHeight="1">
      <c r="A438" s="52"/>
      <c r="B438" s="53"/>
      <c r="C438" s="52"/>
      <c r="D438" s="54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spans="1:26" ht="12.75" customHeight="1">
      <c r="A439" s="52"/>
      <c r="B439" s="53"/>
      <c r="C439" s="52"/>
      <c r="D439" s="54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spans="1:26" ht="12.75" customHeight="1">
      <c r="A440" s="52"/>
      <c r="B440" s="53"/>
      <c r="C440" s="52"/>
      <c r="D440" s="54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spans="1:26" ht="12.75" customHeight="1">
      <c r="A441" s="52"/>
      <c r="B441" s="53"/>
      <c r="C441" s="52"/>
      <c r="D441" s="54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spans="1:26" ht="12.75" customHeight="1">
      <c r="A442" s="52"/>
      <c r="B442" s="53"/>
      <c r="C442" s="52"/>
      <c r="D442" s="54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spans="1:26" ht="12.75" customHeight="1">
      <c r="A443" s="52"/>
      <c r="B443" s="53"/>
      <c r="C443" s="52"/>
      <c r="D443" s="54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spans="1:26" ht="12.75" customHeight="1">
      <c r="A444" s="52"/>
      <c r="B444" s="53"/>
      <c r="C444" s="52"/>
      <c r="D444" s="54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spans="1:26" ht="12.75" customHeight="1">
      <c r="A445" s="52"/>
      <c r="B445" s="53"/>
      <c r="C445" s="52"/>
      <c r="D445" s="54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spans="1:26" ht="12.75" customHeight="1">
      <c r="A446" s="52"/>
      <c r="B446" s="53"/>
      <c r="C446" s="52"/>
      <c r="D446" s="54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spans="1:26" ht="12.75" customHeight="1">
      <c r="A447" s="52"/>
      <c r="B447" s="53"/>
      <c r="C447" s="52"/>
      <c r="D447" s="54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spans="1:26" ht="12.75" customHeight="1">
      <c r="A448" s="52"/>
      <c r="B448" s="53"/>
      <c r="C448" s="52"/>
      <c r="D448" s="54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spans="1:26" ht="12.75" customHeight="1">
      <c r="A449" s="52"/>
      <c r="B449" s="53"/>
      <c r="C449" s="52"/>
      <c r="D449" s="54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spans="1:26" ht="12.75" customHeight="1">
      <c r="A450" s="52"/>
      <c r="B450" s="53"/>
      <c r="C450" s="52"/>
      <c r="D450" s="54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spans="1:26" ht="12.75" customHeight="1">
      <c r="A451" s="52"/>
      <c r="B451" s="53"/>
      <c r="C451" s="52"/>
      <c r="D451" s="54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spans="1:26" ht="12.75" customHeight="1">
      <c r="A452" s="52"/>
      <c r="B452" s="53"/>
      <c r="C452" s="52"/>
      <c r="D452" s="54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spans="1:26" ht="12.75" customHeight="1">
      <c r="A453" s="52"/>
      <c r="B453" s="53"/>
      <c r="C453" s="52"/>
      <c r="D453" s="54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spans="1:26" ht="12.75" customHeight="1">
      <c r="A454" s="52"/>
      <c r="B454" s="53"/>
      <c r="C454" s="52"/>
      <c r="D454" s="54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spans="1:26" ht="12.75" customHeight="1">
      <c r="A455" s="52"/>
      <c r="B455" s="53"/>
      <c r="C455" s="52"/>
      <c r="D455" s="54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spans="1:26" ht="12.75" customHeight="1">
      <c r="A456" s="52"/>
      <c r="B456" s="53"/>
      <c r="C456" s="52"/>
      <c r="D456" s="54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spans="1:26" ht="12.75" customHeight="1">
      <c r="A457" s="52"/>
      <c r="B457" s="53"/>
      <c r="C457" s="52"/>
      <c r="D457" s="54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spans="1:26" ht="12.75" customHeight="1">
      <c r="A458" s="52"/>
      <c r="B458" s="53"/>
      <c r="C458" s="52"/>
      <c r="D458" s="54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spans="1:26" ht="12.75" customHeight="1">
      <c r="A459" s="52"/>
      <c r="B459" s="53"/>
      <c r="C459" s="52"/>
      <c r="D459" s="54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spans="1:26" ht="12.75" customHeight="1">
      <c r="A460" s="52"/>
      <c r="B460" s="53"/>
      <c r="C460" s="52"/>
      <c r="D460" s="54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spans="1:26" ht="12.75" customHeight="1">
      <c r="A461" s="52"/>
      <c r="B461" s="53"/>
      <c r="C461" s="52"/>
      <c r="D461" s="54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spans="1:26" ht="12.75" customHeight="1">
      <c r="A462" s="52"/>
      <c r="B462" s="53"/>
      <c r="C462" s="52"/>
      <c r="D462" s="54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spans="1:26" ht="12.75" customHeight="1">
      <c r="A463" s="52"/>
      <c r="B463" s="53"/>
      <c r="C463" s="52"/>
      <c r="D463" s="54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spans="1:26" ht="12.75" customHeight="1">
      <c r="A464" s="52"/>
      <c r="B464" s="53"/>
      <c r="C464" s="52"/>
      <c r="D464" s="54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spans="1:26" ht="12.75" customHeight="1">
      <c r="A465" s="52"/>
      <c r="B465" s="53"/>
      <c r="C465" s="52"/>
      <c r="D465" s="54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spans="1:26" ht="12.75" customHeight="1">
      <c r="A466" s="52"/>
      <c r="B466" s="53"/>
      <c r="C466" s="52"/>
      <c r="D466" s="54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spans="1:26" ht="12.75" customHeight="1">
      <c r="A467" s="52"/>
      <c r="B467" s="53"/>
      <c r="C467" s="52"/>
      <c r="D467" s="54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spans="1:26" ht="12.75" customHeight="1">
      <c r="A468" s="52"/>
      <c r="B468" s="53"/>
      <c r="C468" s="52"/>
      <c r="D468" s="54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spans="1:26" ht="12.75" customHeight="1">
      <c r="A469" s="52"/>
      <c r="B469" s="53"/>
      <c r="C469" s="52"/>
      <c r="D469" s="54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spans="1:26" ht="12.75" customHeight="1">
      <c r="A470" s="52"/>
      <c r="B470" s="53"/>
      <c r="C470" s="52"/>
      <c r="D470" s="54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spans="1:26" ht="12.75" customHeight="1">
      <c r="A471" s="52"/>
      <c r="B471" s="53"/>
      <c r="C471" s="52"/>
      <c r="D471" s="54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spans="1:26" ht="12.75" customHeight="1">
      <c r="A472" s="52"/>
      <c r="B472" s="53"/>
      <c r="C472" s="52"/>
      <c r="D472" s="54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spans="1:26" ht="12.75" customHeight="1">
      <c r="A473" s="52"/>
      <c r="B473" s="53"/>
      <c r="C473" s="52"/>
      <c r="D473" s="54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spans="1:26" ht="12.75" customHeight="1">
      <c r="A474" s="52"/>
      <c r="B474" s="53"/>
      <c r="C474" s="52"/>
      <c r="D474" s="54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spans="1:26" ht="12.75" customHeight="1">
      <c r="A475" s="52"/>
      <c r="B475" s="53"/>
      <c r="C475" s="52"/>
      <c r="D475" s="54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spans="1:26" ht="12.75" customHeight="1">
      <c r="A476" s="52"/>
      <c r="B476" s="53"/>
      <c r="C476" s="52"/>
      <c r="D476" s="54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spans="1:26" ht="12.75" customHeight="1">
      <c r="A477" s="52"/>
      <c r="B477" s="53"/>
      <c r="C477" s="52"/>
      <c r="D477" s="54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spans="1:26" ht="12.75" customHeight="1">
      <c r="A478" s="52"/>
      <c r="B478" s="53"/>
      <c r="C478" s="52"/>
      <c r="D478" s="54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spans="1:26" ht="12.75" customHeight="1">
      <c r="A479" s="52"/>
      <c r="B479" s="53"/>
      <c r="C479" s="52"/>
      <c r="D479" s="54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spans="1:26" ht="12.75" customHeight="1">
      <c r="A480" s="52"/>
      <c r="B480" s="53"/>
      <c r="C480" s="52"/>
      <c r="D480" s="54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spans="1:26" ht="12.75" customHeight="1">
      <c r="A481" s="52"/>
      <c r="B481" s="53"/>
      <c r="C481" s="52"/>
      <c r="D481" s="54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spans="1:26" ht="12.75" customHeight="1">
      <c r="A482" s="52"/>
      <c r="B482" s="53"/>
      <c r="C482" s="52"/>
      <c r="D482" s="54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spans="1:26" ht="12.75" customHeight="1">
      <c r="A483" s="52"/>
      <c r="B483" s="53"/>
      <c r="C483" s="52"/>
      <c r="D483" s="54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spans="1:26" ht="12.75" customHeight="1">
      <c r="A484" s="52"/>
      <c r="B484" s="53"/>
      <c r="C484" s="52"/>
      <c r="D484" s="54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spans="1:26" ht="12.75" customHeight="1">
      <c r="A485" s="52"/>
      <c r="B485" s="53"/>
      <c r="C485" s="52"/>
      <c r="D485" s="54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spans="1:26" ht="12.75" customHeight="1">
      <c r="A486" s="52"/>
      <c r="B486" s="53"/>
      <c r="C486" s="52"/>
      <c r="D486" s="54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spans="1:26" ht="12.75" customHeight="1">
      <c r="A487" s="52"/>
      <c r="B487" s="53"/>
      <c r="C487" s="52"/>
      <c r="D487" s="54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spans="1:26" ht="12.75" customHeight="1">
      <c r="A488" s="52"/>
      <c r="B488" s="53"/>
      <c r="C488" s="52"/>
      <c r="D488" s="54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spans="1:26" ht="12.75" customHeight="1">
      <c r="A489" s="52"/>
      <c r="B489" s="53"/>
      <c r="C489" s="52"/>
      <c r="D489" s="54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spans="1:26" ht="12.75" customHeight="1">
      <c r="A490" s="52"/>
      <c r="B490" s="53"/>
      <c r="C490" s="52"/>
      <c r="D490" s="54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spans="1:26" ht="12.75" customHeight="1">
      <c r="A491" s="52"/>
      <c r="B491" s="53"/>
      <c r="C491" s="52"/>
      <c r="D491" s="54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spans="1:26" ht="12.75" customHeight="1">
      <c r="A492" s="52"/>
      <c r="B492" s="53"/>
      <c r="C492" s="52"/>
      <c r="D492" s="54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spans="1:26" ht="12.75" customHeight="1">
      <c r="A493" s="52"/>
      <c r="B493" s="53"/>
      <c r="C493" s="52"/>
      <c r="D493" s="54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spans="1:26" ht="12.75" customHeight="1">
      <c r="A494" s="52"/>
      <c r="B494" s="53"/>
      <c r="C494" s="52"/>
      <c r="D494" s="54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spans="1:26" ht="12.75" customHeight="1">
      <c r="A495" s="52"/>
      <c r="B495" s="53"/>
      <c r="C495" s="52"/>
      <c r="D495" s="54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spans="1:26" ht="12.75" customHeight="1">
      <c r="A496" s="52"/>
      <c r="B496" s="53"/>
      <c r="C496" s="52"/>
      <c r="D496" s="54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spans="1:26" ht="12.75" customHeight="1">
      <c r="A497" s="52"/>
      <c r="B497" s="53"/>
      <c r="C497" s="52"/>
      <c r="D497" s="54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spans="1:26" ht="12.75" customHeight="1">
      <c r="A498" s="52"/>
      <c r="B498" s="53"/>
      <c r="C498" s="52"/>
      <c r="D498" s="54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spans="1:26" ht="12.75" customHeight="1">
      <c r="A499" s="52"/>
      <c r="B499" s="53"/>
      <c r="C499" s="52"/>
      <c r="D499" s="54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spans="1:26" ht="12.75" customHeight="1">
      <c r="A500" s="52"/>
      <c r="B500" s="53"/>
      <c r="C500" s="52"/>
      <c r="D500" s="54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spans="1:26" ht="12.75" customHeight="1">
      <c r="A501" s="52"/>
      <c r="B501" s="53"/>
      <c r="C501" s="52"/>
      <c r="D501" s="54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spans="1:26" ht="12.75" customHeight="1">
      <c r="A502" s="52"/>
      <c r="B502" s="53"/>
      <c r="C502" s="52"/>
      <c r="D502" s="54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spans="1:26" ht="12.75" customHeight="1">
      <c r="A503" s="52"/>
      <c r="B503" s="53"/>
      <c r="C503" s="52"/>
      <c r="D503" s="54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spans="1:26" ht="12.75" customHeight="1">
      <c r="A504" s="52"/>
      <c r="B504" s="53"/>
      <c r="C504" s="52"/>
      <c r="D504" s="54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spans="1:26" ht="12.75" customHeight="1">
      <c r="A505" s="52"/>
      <c r="B505" s="53"/>
      <c r="C505" s="52"/>
      <c r="D505" s="54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spans="1:26" ht="12.75" customHeight="1">
      <c r="A506" s="52"/>
      <c r="B506" s="53"/>
      <c r="C506" s="52"/>
      <c r="D506" s="54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spans="1:26" ht="12.75" customHeight="1">
      <c r="A507" s="52"/>
      <c r="B507" s="53"/>
      <c r="C507" s="52"/>
      <c r="D507" s="54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spans="1:26" ht="12.75" customHeight="1">
      <c r="A508" s="52"/>
      <c r="B508" s="53"/>
      <c r="C508" s="52"/>
      <c r="D508" s="54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spans="1:26" ht="12.75" customHeight="1">
      <c r="A509" s="52"/>
      <c r="B509" s="53"/>
      <c r="C509" s="52"/>
      <c r="D509" s="54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spans="1:26" ht="12.75" customHeight="1">
      <c r="A510" s="52"/>
      <c r="B510" s="53"/>
      <c r="C510" s="52"/>
      <c r="D510" s="54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spans="1:26" ht="12.75" customHeight="1">
      <c r="A511" s="52"/>
      <c r="B511" s="53"/>
      <c r="C511" s="52"/>
      <c r="D511" s="54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spans="1:26" ht="12.75" customHeight="1">
      <c r="A512" s="52"/>
      <c r="B512" s="53"/>
      <c r="C512" s="52"/>
      <c r="D512" s="54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spans="1:26" ht="12.75" customHeight="1">
      <c r="A513" s="52"/>
      <c r="B513" s="53"/>
      <c r="C513" s="52"/>
      <c r="D513" s="54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spans="1:26" ht="12.75" customHeight="1">
      <c r="A514" s="52"/>
      <c r="B514" s="53"/>
      <c r="C514" s="52"/>
      <c r="D514" s="54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spans="1:26" ht="12.75" customHeight="1">
      <c r="A515" s="52"/>
      <c r="B515" s="53"/>
      <c r="C515" s="52"/>
      <c r="D515" s="54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spans="1:26" ht="12.75" customHeight="1">
      <c r="A516" s="52"/>
      <c r="B516" s="53"/>
      <c r="C516" s="52"/>
      <c r="D516" s="54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spans="1:26" ht="12.75" customHeight="1">
      <c r="A517" s="52"/>
      <c r="B517" s="53"/>
      <c r="C517" s="52"/>
      <c r="D517" s="54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spans="1:26" ht="12.75" customHeight="1">
      <c r="A518" s="52"/>
      <c r="B518" s="53"/>
      <c r="C518" s="52"/>
      <c r="D518" s="54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spans="1:26" ht="12.75" customHeight="1">
      <c r="A519" s="52"/>
      <c r="B519" s="53"/>
      <c r="C519" s="52"/>
      <c r="D519" s="54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spans="1:26" ht="12.75" customHeight="1">
      <c r="A520" s="52"/>
      <c r="B520" s="53"/>
      <c r="C520" s="52"/>
      <c r="D520" s="54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spans="1:26" ht="12.75" customHeight="1">
      <c r="A521" s="52"/>
      <c r="B521" s="53"/>
      <c r="C521" s="52"/>
      <c r="D521" s="54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spans="1:26" ht="12.75" customHeight="1">
      <c r="A522" s="52"/>
      <c r="B522" s="53"/>
      <c r="C522" s="52"/>
      <c r="D522" s="54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spans="1:26" ht="12.75" customHeight="1">
      <c r="A523" s="52"/>
      <c r="B523" s="53"/>
      <c r="C523" s="52"/>
      <c r="D523" s="54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spans="1:26" ht="12.75" customHeight="1">
      <c r="A524" s="52"/>
      <c r="B524" s="53"/>
      <c r="C524" s="52"/>
      <c r="D524" s="54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spans="1:26" ht="12.75" customHeight="1">
      <c r="A525" s="52"/>
      <c r="B525" s="53"/>
      <c r="C525" s="52"/>
      <c r="D525" s="54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spans="1:26" ht="12.75" customHeight="1">
      <c r="A526" s="52"/>
      <c r="B526" s="53"/>
      <c r="C526" s="52"/>
      <c r="D526" s="54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spans="1:26" ht="12.75" customHeight="1">
      <c r="A527" s="52"/>
      <c r="B527" s="53"/>
      <c r="C527" s="52"/>
      <c r="D527" s="54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spans="1:26" ht="12.75" customHeight="1">
      <c r="A528" s="52"/>
      <c r="B528" s="53"/>
      <c r="C528" s="52"/>
      <c r="D528" s="54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spans="1:26" ht="12.75" customHeight="1">
      <c r="A529" s="52"/>
      <c r="B529" s="53"/>
      <c r="C529" s="52"/>
      <c r="D529" s="54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spans="1:26" ht="12.75" customHeight="1">
      <c r="A530" s="52"/>
      <c r="B530" s="53"/>
      <c r="C530" s="52"/>
      <c r="D530" s="54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spans="1:26" ht="12.75" customHeight="1">
      <c r="A531" s="52"/>
      <c r="B531" s="53"/>
      <c r="C531" s="52"/>
      <c r="D531" s="54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spans="1:26" ht="12.75" customHeight="1">
      <c r="A532" s="52"/>
      <c r="B532" s="53"/>
      <c r="C532" s="52"/>
      <c r="D532" s="54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spans="1:26" ht="12.75" customHeight="1">
      <c r="A533" s="52"/>
      <c r="B533" s="53"/>
      <c r="C533" s="52"/>
      <c r="D533" s="54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spans="1:26" ht="12.75" customHeight="1">
      <c r="A534" s="52"/>
      <c r="B534" s="53"/>
      <c r="C534" s="52"/>
      <c r="D534" s="54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spans="1:26" ht="12.75" customHeight="1">
      <c r="A535" s="52"/>
      <c r="B535" s="53"/>
      <c r="C535" s="52"/>
      <c r="D535" s="54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spans="1:26" ht="12.75" customHeight="1">
      <c r="A536" s="52"/>
      <c r="B536" s="53"/>
      <c r="C536" s="52"/>
      <c r="D536" s="54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spans="1:26" ht="12.75" customHeight="1">
      <c r="A537" s="52"/>
      <c r="B537" s="53"/>
      <c r="C537" s="52"/>
      <c r="D537" s="54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spans="1:26" ht="12.75" customHeight="1">
      <c r="A538" s="52"/>
      <c r="B538" s="53"/>
      <c r="C538" s="52"/>
      <c r="D538" s="54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spans="1:26" ht="12.75" customHeight="1">
      <c r="A539" s="52"/>
      <c r="B539" s="53"/>
      <c r="C539" s="52"/>
      <c r="D539" s="54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spans="1:26" ht="12.75" customHeight="1">
      <c r="A540" s="52"/>
      <c r="B540" s="53"/>
      <c r="C540" s="52"/>
      <c r="D540" s="54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spans="1:26" ht="12.75" customHeight="1">
      <c r="A541" s="52"/>
      <c r="B541" s="53"/>
      <c r="C541" s="52"/>
      <c r="D541" s="54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spans="1:26" ht="12.75" customHeight="1">
      <c r="A542" s="52"/>
      <c r="B542" s="53"/>
      <c r="C542" s="52"/>
      <c r="D542" s="54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spans="1:26" ht="12.75" customHeight="1">
      <c r="A543" s="52"/>
      <c r="B543" s="53"/>
      <c r="C543" s="52"/>
      <c r="D543" s="54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spans="1:26" ht="12.75" customHeight="1">
      <c r="A544" s="52"/>
      <c r="B544" s="53"/>
      <c r="C544" s="52"/>
      <c r="D544" s="54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spans="1:26" ht="12.75" customHeight="1">
      <c r="A545" s="52"/>
      <c r="B545" s="53"/>
      <c r="C545" s="52"/>
      <c r="D545" s="54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spans="1:26" ht="12.75" customHeight="1">
      <c r="A546" s="52"/>
      <c r="B546" s="53"/>
      <c r="C546" s="52"/>
      <c r="D546" s="54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spans="1:26" ht="12.75" customHeight="1">
      <c r="A547" s="52"/>
      <c r="B547" s="53"/>
      <c r="C547" s="52"/>
      <c r="D547" s="54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spans="1:26" ht="12.75" customHeight="1">
      <c r="A548" s="52"/>
      <c r="B548" s="53"/>
      <c r="C548" s="52"/>
      <c r="D548" s="54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spans="1:26" ht="12.75" customHeight="1">
      <c r="A549" s="52"/>
      <c r="B549" s="53"/>
      <c r="C549" s="52"/>
      <c r="D549" s="54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spans="1:26" ht="12.75" customHeight="1">
      <c r="A550" s="52"/>
      <c r="B550" s="53"/>
      <c r="C550" s="52"/>
      <c r="D550" s="54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spans="1:26" ht="12.75" customHeight="1">
      <c r="A551" s="52"/>
      <c r="B551" s="53"/>
      <c r="C551" s="52"/>
      <c r="D551" s="54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spans="1:26" ht="12.75" customHeight="1">
      <c r="A552" s="52"/>
      <c r="B552" s="53"/>
      <c r="C552" s="52"/>
      <c r="D552" s="54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spans="1:26" ht="12.75" customHeight="1">
      <c r="A553" s="52"/>
      <c r="B553" s="53"/>
      <c r="C553" s="52"/>
      <c r="D553" s="54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spans="1:26" ht="12.75" customHeight="1">
      <c r="A554" s="52"/>
      <c r="B554" s="53"/>
      <c r="C554" s="52"/>
      <c r="D554" s="54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spans="1:26" ht="12.75" customHeight="1">
      <c r="A555" s="52"/>
      <c r="B555" s="53"/>
      <c r="C555" s="52"/>
      <c r="D555" s="54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spans="1:26" ht="12.75" customHeight="1">
      <c r="A556" s="52"/>
      <c r="B556" s="53"/>
      <c r="C556" s="52"/>
      <c r="D556" s="54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spans="1:26" ht="12.75" customHeight="1">
      <c r="A557" s="52"/>
      <c r="B557" s="53"/>
      <c r="C557" s="52"/>
      <c r="D557" s="54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spans="1:26" ht="12.75" customHeight="1">
      <c r="A558" s="52"/>
      <c r="B558" s="53"/>
      <c r="C558" s="52"/>
      <c r="D558" s="54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spans="1:26" ht="12.75" customHeight="1">
      <c r="A559" s="52"/>
      <c r="B559" s="53"/>
      <c r="C559" s="52"/>
      <c r="D559" s="54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spans="1:26" ht="12.75" customHeight="1">
      <c r="A560" s="52"/>
      <c r="B560" s="53"/>
      <c r="C560" s="52"/>
      <c r="D560" s="54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spans="1:26" ht="12.75" customHeight="1">
      <c r="A561" s="52"/>
      <c r="B561" s="53"/>
      <c r="C561" s="52"/>
      <c r="D561" s="54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spans="1:26" ht="12.75" customHeight="1">
      <c r="A562" s="52"/>
      <c r="B562" s="53"/>
      <c r="C562" s="52"/>
      <c r="D562" s="54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spans="1:26" ht="12.75" customHeight="1">
      <c r="A563" s="52"/>
      <c r="B563" s="53"/>
      <c r="C563" s="52"/>
      <c r="D563" s="54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spans="1:26" ht="12.75" customHeight="1">
      <c r="A564" s="52"/>
      <c r="B564" s="53"/>
      <c r="C564" s="52"/>
      <c r="D564" s="54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spans="1:26" ht="12.75" customHeight="1">
      <c r="A565" s="52"/>
      <c r="B565" s="53"/>
      <c r="C565" s="52"/>
      <c r="D565" s="54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spans="1:26" ht="12.75" customHeight="1">
      <c r="A566" s="52"/>
      <c r="B566" s="53"/>
      <c r="C566" s="52"/>
      <c r="D566" s="54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spans="1:26" ht="12.75" customHeight="1">
      <c r="A567" s="52"/>
      <c r="B567" s="53"/>
      <c r="C567" s="52"/>
      <c r="D567" s="54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spans="1:26" ht="12.75" customHeight="1">
      <c r="A568" s="52"/>
      <c r="B568" s="53"/>
      <c r="C568" s="52"/>
      <c r="D568" s="54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spans="1:26" ht="12.75" customHeight="1">
      <c r="A569" s="52"/>
      <c r="B569" s="53"/>
      <c r="C569" s="52"/>
      <c r="D569" s="54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spans="1:26" ht="12.75" customHeight="1">
      <c r="A570" s="52"/>
      <c r="B570" s="53"/>
      <c r="C570" s="52"/>
      <c r="D570" s="54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spans="1:26" ht="12.75" customHeight="1">
      <c r="A571" s="52"/>
      <c r="B571" s="53"/>
      <c r="C571" s="52"/>
      <c r="D571" s="54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spans="1:26" ht="12.75" customHeight="1">
      <c r="A572" s="52"/>
      <c r="B572" s="53"/>
      <c r="C572" s="52"/>
      <c r="D572" s="54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spans="1:26" ht="12.75" customHeight="1">
      <c r="A573" s="52"/>
      <c r="B573" s="53"/>
      <c r="C573" s="52"/>
      <c r="D573" s="54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spans="1:26" ht="12.75" customHeight="1">
      <c r="A574" s="52"/>
      <c r="B574" s="53"/>
      <c r="C574" s="52"/>
      <c r="D574" s="54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spans="1:26" ht="12.75" customHeight="1">
      <c r="A575" s="52"/>
      <c r="B575" s="53"/>
      <c r="C575" s="52"/>
      <c r="D575" s="54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spans="1:26" ht="12.75" customHeight="1">
      <c r="A576" s="52"/>
      <c r="B576" s="53"/>
      <c r="C576" s="52"/>
      <c r="D576" s="54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spans="1:26" ht="12.75" customHeight="1">
      <c r="A577" s="52"/>
      <c r="B577" s="53"/>
      <c r="C577" s="52"/>
      <c r="D577" s="54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spans="1:26" ht="12.75" customHeight="1">
      <c r="A578" s="52"/>
      <c r="B578" s="53"/>
      <c r="C578" s="52"/>
      <c r="D578" s="54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spans="1:26" ht="12.75" customHeight="1">
      <c r="A579" s="52"/>
      <c r="B579" s="53"/>
      <c r="C579" s="52"/>
      <c r="D579" s="54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spans="1:26" ht="12.75" customHeight="1">
      <c r="A580" s="52"/>
      <c r="B580" s="53"/>
      <c r="C580" s="52"/>
      <c r="D580" s="54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spans="1:26" ht="12.75" customHeight="1">
      <c r="A581" s="52"/>
      <c r="B581" s="53"/>
      <c r="C581" s="52"/>
      <c r="D581" s="54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spans="1:26" ht="12.75" customHeight="1">
      <c r="A582" s="52"/>
      <c r="B582" s="53"/>
      <c r="C582" s="52"/>
      <c r="D582" s="54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spans="1:26" ht="12.75" customHeight="1">
      <c r="A583" s="52"/>
      <c r="B583" s="53"/>
      <c r="C583" s="52"/>
      <c r="D583" s="54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spans="1:26" ht="12.75" customHeight="1">
      <c r="A584" s="52"/>
      <c r="B584" s="53"/>
      <c r="C584" s="52"/>
      <c r="D584" s="54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spans="1:26" ht="12.75" customHeight="1">
      <c r="A585" s="52"/>
      <c r="B585" s="53"/>
      <c r="C585" s="52"/>
      <c r="D585" s="54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spans="1:26" ht="12.75" customHeight="1">
      <c r="A586" s="52"/>
      <c r="B586" s="53"/>
      <c r="C586" s="52"/>
      <c r="D586" s="54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spans="1:26" ht="12.75" customHeight="1">
      <c r="A587" s="52"/>
      <c r="B587" s="53"/>
      <c r="C587" s="52"/>
      <c r="D587" s="54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spans="1:26" ht="12.75" customHeight="1">
      <c r="A588" s="52"/>
      <c r="B588" s="53"/>
      <c r="C588" s="52"/>
      <c r="D588" s="54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spans="1:26" ht="12.75" customHeight="1">
      <c r="A589" s="52"/>
      <c r="B589" s="53"/>
      <c r="C589" s="52"/>
      <c r="D589" s="54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spans="1:26" ht="12.75" customHeight="1">
      <c r="A590" s="52"/>
      <c r="B590" s="53"/>
      <c r="C590" s="52"/>
      <c r="D590" s="54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spans="1:26" ht="12.75" customHeight="1">
      <c r="A591" s="52"/>
      <c r="B591" s="53"/>
      <c r="C591" s="52"/>
      <c r="D591" s="54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spans="1:26" ht="12.75" customHeight="1">
      <c r="A592" s="52"/>
      <c r="B592" s="53"/>
      <c r="C592" s="52"/>
      <c r="D592" s="54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spans="1:26" ht="12.75" customHeight="1">
      <c r="A593" s="52"/>
      <c r="B593" s="53"/>
      <c r="C593" s="52"/>
      <c r="D593" s="54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spans="1:26" ht="12.75" customHeight="1">
      <c r="A594" s="52"/>
      <c r="B594" s="53"/>
      <c r="C594" s="52"/>
      <c r="D594" s="54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spans="1:26" ht="12.75" customHeight="1">
      <c r="A595" s="52"/>
      <c r="B595" s="53"/>
      <c r="C595" s="52"/>
      <c r="D595" s="54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spans="1:26" ht="12.75" customHeight="1">
      <c r="A596" s="52"/>
      <c r="B596" s="53"/>
      <c r="C596" s="52"/>
      <c r="D596" s="54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spans="1:26" ht="12.75" customHeight="1">
      <c r="A597" s="52"/>
      <c r="B597" s="53"/>
      <c r="C597" s="52"/>
      <c r="D597" s="54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spans="1:26" ht="12.75" customHeight="1">
      <c r="A598" s="52"/>
      <c r="B598" s="53"/>
      <c r="C598" s="52"/>
      <c r="D598" s="54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spans="1:26" ht="12.75" customHeight="1">
      <c r="A599" s="52"/>
      <c r="B599" s="53"/>
      <c r="C599" s="52"/>
      <c r="D599" s="54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spans="1:26" ht="12.75" customHeight="1">
      <c r="A600" s="52"/>
      <c r="B600" s="53"/>
      <c r="C600" s="52"/>
      <c r="D600" s="54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spans="1:26" ht="12.75" customHeight="1">
      <c r="A601" s="52"/>
      <c r="B601" s="53"/>
      <c r="C601" s="52"/>
      <c r="D601" s="54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spans="1:26" ht="12.75" customHeight="1">
      <c r="A602" s="52"/>
      <c r="B602" s="53"/>
      <c r="C602" s="52"/>
      <c r="D602" s="54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spans="1:26" ht="12.75" customHeight="1">
      <c r="A603" s="52"/>
      <c r="B603" s="53"/>
      <c r="C603" s="52"/>
      <c r="D603" s="54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spans="1:26" ht="12.75" customHeight="1">
      <c r="A604" s="52"/>
      <c r="B604" s="53"/>
      <c r="C604" s="52"/>
      <c r="D604" s="54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spans="1:26" ht="12.75" customHeight="1">
      <c r="A605" s="52"/>
      <c r="B605" s="53"/>
      <c r="C605" s="52"/>
      <c r="D605" s="54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spans="1:26" ht="12.75" customHeight="1">
      <c r="A606" s="52"/>
      <c r="B606" s="53"/>
      <c r="C606" s="52"/>
      <c r="D606" s="54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spans="1:26" ht="12.75" customHeight="1">
      <c r="A607" s="52"/>
      <c r="B607" s="53"/>
      <c r="C607" s="52"/>
      <c r="D607" s="54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spans="1:26" ht="12.75" customHeight="1">
      <c r="A608" s="52"/>
      <c r="B608" s="53"/>
      <c r="C608" s="52"/>
      <c r="D608" s="54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spans="1:26" ht="12.75" customHeight="1">
      <c r="A609" s="52"/>
      <c r="B609" s="53"/>
      <c r="C609" s="52"/>
      <c r="D609" s="54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spans="1:26" ht="12.75" customHeight="1">
      <c r="A610" s="52"/>
      <c r="B610" s="53"/>
      <c r="C610" s="52"/>
      <c r="D610" s="54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spans="1:26" ht="12.75" customHeight="1">
      <c r="A611" s="52"/>
      <c r="B611" s="53"/>
      <c r="C611" s="52"/>
      <c r="D611" s="54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spans="1:26" ht="12.75" customHeight="1">
      <c r="A612" s="52"/>
      <c r="B612" s="53"/>
      <c r="C612" s="52"/>
      <c r="D612" s="54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spans="1:26" ht="12.75" customHeight="1">
      <c r="A613" s="52"/>
      <c r="B613" s="53"/>
      <c r="C613" s="52"/>
      <c r="D613" s="54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spans="1:26" ht="12.75" customHeight="1">
      <c r="A614" s="52"/>
      <c r="B614" s="53"/>
      <c r="C614" s="52"/>
      <c r="D614" s="54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spans="1:26" ht="12.75" customHeight="1">
      <c r="A615" s="52"/>
      <c r="B615" s="53"/>
      <c r="C615" s="52"/>
      <c r="D615" s="54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spans="1:26" ht="12.75" customHeight="1">
      <c r="A616" s="52"/>
      <c r="B616" s="53"/>
      <c r="C616" s="52"/>
      <c r="D616" s="54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spans="1:26" ht="12.75" customHeight="1">
      <c r="A617" s="52"/>
      <c r="B617" s="53"/>
      <c r="C617" s="52"/>
      <c r="D617" s="54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spans="1:26" ht="12.75" customHeight="1">
      <c r="A618" s="52"/>
      <c r="B618" s="53"/>
      <c r="C618" s="52"/>
      <c r="D618" s="54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spans="1:26" ht="12.75" customHeight="1">
      <c r="A619" s="52"/>
      <c r="B619" s="53"/>
      <c r="C619" s="52"/>
      <c r="D619" s="54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spans="1:26" ht="12.75" customHeight="1">
      <c r="A620" s="52"/>
      <c r="B620" s="53"/>
      <c r="C620" s="52"/>
      <c r="D620" s="54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spans="1:26" ht="12.75" customHeight="1">
      <c r="A621" s="52"/>
      <c r="B621" s="53"/>
      <c r="C621" s="52"/>
      <c r="D621" s="54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spans="1:26" ht="12.75" customHeight="1">
      <c r="A622" s="52"/>
      <c r="B622" s="53"/>
      <c r="C622" s="52"/>
      <c r="D622" s="54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spans="1:26" ht="12.75" customHeight="1">
      <c r="A623" s="52"/>
      <c r="B623" s="53"/>
      <c r="C623" s="52"/>
      <c r="D623" s="54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spans="1:26" ht="12.75" customHeight="1">
      <c r="A624" s="52"/>
      <c r="B624" s="53"/>
      <c r="C624" s="52"/>
      <c r="D624" s="54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spans="1:26" ht="12.75" customHeight="1">
      <c r="A625" s="52"/>
      <c r="B625" s="53"/>
      <c r="C625" s="52"/>
      <c r="D625" s="54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spans="1:26" ht="12.75" customHeight="1">
      <c r="A626" s="52"/>
      <c r="B626" s="53"/>
      <c r="C626" s="52"/>
      <c r="D626" s="54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spans="1:26" ht="12.75" customHeight="1">
      <c r="A627" s="52"/>
      <c r="B627" s="53"/>
      <c r="C627" s="52"/>
      <c r="D627" s="54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spans="1:26" ht="12.75" customHeight="1">
      <c r="A628" s="52"/>
      <c r="B628" s="53"/>
      <c r="C628" s="52"/>
      <c r="D628" s="54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spans="1:26" ht="12.75" customHeight="1">
      <c r="A629" s="52"/>
      <c r="B629" s="53"/>
      <c r="C629" s="52"/>
      <c r="D629" s="54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spans="1:26" ht="12.75" customHeight="1">
      <c r="A630" s="52"/>
      <c r="B630" s="53"/>
      <c r="C630" s="52"/>
      <c r="D630" s="54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spans="1:26" ht="12.75" customHeight="1">
      <c r="A631" s="52"/>
      <c r="B631" s="53"/>
      <c r="C631" s="52"/>
      <c r="D631" s="54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spans="1:26" ht="12.75" customHeight="1">
      <c r="A632" s="52"/>
      <c r="B632" s="53"/>
      <c r="C632" s="52"/>
      <c r="D632" s="54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spans="1:26" ht="12.75" customHeight="1">
      <c r="A633" s="52"/>
      <c r="B633" s="53"/>
      <c r="C633" s="52"/>
      <c r="D633" s="54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spans="1:26" ht="12.75" customHeight="1">
      <c r="A634" s="52"/>
      <c r="B634" s="53"/>
      <c r="C634" s="52"/>
      <c r="D634" s="54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spans="1:26" ht="12.75" customHeight="1">
      <c r="A635" s="52"/>
      <c r="B635" s="53"/>
      <c r="C635" s="52"/>
      <c r="D635" s="54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spans="1:26" ht="12.75" customHeight="1">
      <c r="A636" s="52"/>
      <c r="B636" s="53"/>
      <c r="C636" s="52"/>
      <c r="D636" s="54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spans="1:26" ht="12.75" customHeight="1">
      <c r="A637" s="52"/>
      <c r="B637" s="53"/>
      <c r="C637" s="52"/>
      <c r="D637" s="54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spans="1:26" ht="12.75" customHeight="1">
      <c r="A638" s="52"/>
      <c r="B638" s="53"/>
      <c r="C638" s="52"/>
      <c r="D638" s="54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spans="1:26" ht="12.75" customHeight="1">
      <c r="A639" s="52"/>
      <c r="B639" s="53"/>
      <c r="C639" s="52"/>
      <c r="D639" s="54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spans="1:26" ht="12.75" customHeight="1">
      <c r="A640" s="52"/>
      <c r="B640" s="53"/>
      <c r="C640" s="52"/>
      <c r="D640" s="54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spans="1:26" ht="12.75" customHeight="1">
      <c r="A641" s="52"/>
      <c r="B641" s="53"/>
      <c r="C641" s="52"/>
      <c r="D641" s="54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spans="1:26" ht="12.75" customHeight="1">
      <c r="A642" s="52"/>
      <c r="B642" s="53"/>
      <c r="C642" s="52"/>
      <c r="D642" s="54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spans="1:26" ht="12.75" customHeight="1">
      <c r="A643" s="52"/>
      <c r="B643" s="53"/>
      <c r="C643" s="52"/>
      <c r="D643" s="54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spans="1:26" ht="12.75" customHeight="1">
      <c r="A644" s="52"/>
      <c r="B644" s="53"/>
      <c r="C644" s="52"/>
      <c r="D644" s="54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spans="1:26" ht="12.75" customHeight="1">
      <c r="A645" s="52"/>
      <c r="B645" s="53"/>
      <c r="C645" s="52"/>
      <c r="D645" s="54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spans="1:26" ht="12.75" customHeight="1">
      <c r="A646" s="52"/>
      <c r="B646" s="53"/>
      <c r="C646" s="52"/>
      <c r="D646" s="54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spans="1:26" ht="12.75" customHeight="1">
      <c r="A647" s="52"/>
      <c r="B647" s="53"/>
      <c r="C647" s="52"/>
      <c r="D647" s="54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spans="1:26" ht="12.75" customHeight="1">
      <c r="A648" s="52"/>
      <c r="B648" s="53"/>
      <c r="C648" s="52"/>
      <c r="D648" s="54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spans="1:26" ht="12.75" customHeight="1">
      <c r="A649" s="52"/>
      <c r="B649" s="53"/>
      <c r="C649" s="52"/>
      <c r="D649" s="54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spans="1:26" ht="12.75" customHeight="1">
      <c r="A650" s="52"/>
      <c r="B650" s="53"/>
      <c r="C650" s="52"/>
      <c r="D650" s="54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spans="1:26" ht="12.75" customHeight="1">
      <c r="A651" s="52"/>
      <c r="B651" s="53"/>
      <c r="C651" s="52"/>
      <c r="D651" s="54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spans="1:26" ht="12.75" customHeight="1">
      <c r="A652" s="52"/>
      <c r="B652" s="53"/>
      <c r="C652" s="52"/>
      <c r="D652" s="54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spans="1:26" ht="12.75" customHeight="1">
      <c r="A653" s="52"/>
      <c r="B653" s="53"/>
      <c r="C653" s="52"/>
      <c r="D653" s="54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spans="1:26" ht="12.75" customHeight="1">
      <c r="A654" s="52"/>
      <c r="B654" s="53"/>
      <c r="C654" s="52"/>
      <c r="D654" s="54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spans="1:26" ht="12.75" customHeight="1">
      <c r="A655" s="52"/>
      <c r="B655" s="53"/>
      <c r="C655" s="52"/>
      <c r="D655" s="54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spans="1:26" ht="12.75" customHeight="1">
      <c r="A656" s="52"/>
      <c r="B656" s="53"/>
      <c r="C656" s="52"/>
      <c r="D656" s="54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spans="1:26" ht="12.75" customHeight="1">
      <c r="A657" s="52"/>
      <c r="B657" s="53"/>
      <c r="C657" s="52"/>
      <c r="D657" s="54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spans="1:26" ht="12.75" customHeight="1">
      <c r="A658" s="52"/>
      <c r="B658" s="53"/>
      <c r="C658" s="52"/>
      <c r="D658" s="54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spans="1:26" ht="12.75" customHeight="1">
      <c r="A659" s="52"/>
      <c r="B659" s="53"/>
      <c r="C659" s="52"/>
      <c r="D659" s="54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spans="1:26" ht="12.75" customHeight="1">
      <c r="A660" s="52"/>
      <c r="B660" s="53"/>
      <c r="C660" s="52"/>
      <c r="D660" s="54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spans="1:26" ht="12.75" customHeight="1">
      <c r="A661" s="52"/>
      <c r="B661" s="53"/>
      <c r="C661" s="52"/>
      <c r="D661" s="54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spans="1:26" ht="12.75" customHeight="1">
      <c r="A662" s="52"/>
      <c r="B662" s="53"/>
      <c r="C662" s="52"/>
      <c r="D662" s="54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spans="1:26" ht="12.75" customHeight="1">
      <c r="A663" s="52"/>
      <c r="B663" s="53"/>
      <c r="C663" s="52"/>
      <c r="D663" s="54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spans="1:26" ht="12.75" customHeight="1">
      <c r="A664" s="52"/>
      <c r="B664" s="53"/>
      <c r="C664" s="52"/>
      <c r="D664" s="54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spans="1:26" ht="12.75" customHeight="1">
      <c r="A665" s="52"/>
      <c r="B665" s="53"/>
      <c r="C665" s="52"/>
      <c r="D665" s="54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spans="1:26" ht="12.75" customHeight="1">
      <c r="A666" s="52"/>
      <c r="B666" s="53"/>
      <c r="C666" s="52"/>
      <c r="D666" s="54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spans="1:26" ht="12.75" customHeight="1">
      <c r="A667" s="52"/>
      <c r="B667" s="53"/>
      <c r="C667" s="52"/>
      <c r="D667" s="54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spans="1:26" ht="12.75" customHeight="1">
      <c r="A668" s="52"/>
      <c r="B668" s="53"/>
      <c r="C668" s="52"/>
      <c r="D668" s="54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spans="1:26" ht="12.75" customHeight="1">
      <c r="A669" s="52"/>
      <c r="B669" s="53"/>
      <c r="C669" s="52"/>
      <c r="D669" s="54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spans="1:26" ht="12.75" customHeight="1">
      <c r="A670" s="52"/>
      <c r="B670" s="53"/>
      <c r="C670" s="52"/>
      <c r="D670" s="54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spans="1:26" ht="12.75" customHeight="1">
      <c r="A671" s="52"/>
      <c r="B671" s="53"/>
      <c r="C671" s="52"/>
      <c r="D671" s="54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spans="1:26" ht="12.75" customHeight="1">
      <c r="A672" s="52"/>
      <c r="B672" s="53"/>
      <c r="C672" s="52"/>
      <c r="D672" s="54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spans="1:26" ht="12.75" customHeight="1">
      <c r="A673" s="52"/>
      <c r="B673" s="53"/>
      <c r="C673" s="52"/>
      <c r="D673" s="54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spans="1:26" ht="12.75" customHeight="1">
      <c r="A674" s="52"/>
      <c r="B674" s="53"/>
      <c r="C674" s="52"/>
      <c r="D674" s="54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spans="1:26" ht="12.75" customHeight="1">
      <c r="A675" s="52"/>
      <c r="B675" s="53"/>
      <c r="C675" s="52"/>
      <c r="D675" s="54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spans="1:26" ht="12.75" customHeight="1">
      <c r="A676" s="52"/>
      <c r="B676" s="53"/>
      <c r="C676" s="52"/>
      <c r="D676" s="54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spans="1:26" ht="12.75" customHeight="1">
      <c r="A677" s="52"/>
      <c r="B677" s="53"/>
      <c r="C677" s="52"/>
      <c r="D677" s="54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spans="1:26" ht="12.75" customHeight="1">
      <c r="A678" s="52"/>
      <c r="B678" s="53"/>
      <c r="C678" s="52"/>
      <c r="D678" s="54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spans="1:26" ht="12.75" customHeight="1">
      <c r="A679" s="52"/>
      <c r="B679" s="53"/>
      <c r="C679" s="52"/>
      <c r="D679" s="54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spans="1:26" ht="12.75" customHeight="1">
      <c r="A680" s="52"/>
      <c r="B680" s="53"/>
      <c r="C680" s="52"/>
      <c r="D680" s="54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spans="1:26" ht="12.75" customHeight="1">
      <c r="A681" s="52"/>
      <c r="B681" s="53"/>
      <c r="C681" s="52"/>
      <c r="D681" s="54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spans="1:26" ht="12.75" customHeight="1">
      <c r="A682" s="52"/>
      <c r="B682" s="53"/>
      <c r="C682" s="52"/>
      <c r="D682" s="54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spans="1:26" ht="12.75" customHeight="1">
      <c r="A683" s="52"/>
      <c r="B683" s="53"/>
      <c r="C683" s="52"/>
      <c r="D683" s="54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spans="1:26" ht="12.75" customHeight="1">
      <c r="A684" s="52"/>
      <c r="B684" s="53"/>
      <c r="C684" s="52"/>
      <c r="D684" s="54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spans="1:26" ht="12.75" customHeight="1">
      <c r="A685" s="52"/>
      <c r="B685" s="53"/>
      <c r="C685" s="52"/>
      <c r="D685" s="54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spans="1:26" ht="12.75" customHeight="1">
      <c r="A686" s="52"/>
      <c r="B686" s="53"/>
      <c r="C686" s="52"/>
      <c r="D686" s="54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spans="1:26" ht="12.75" customHeight="1">
      <c r="A687" s="52"/>
      <c r="B687" s="53"/>
      <c r="C687" s="52"/>
      <c r="D687" s="54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spans="1:26" ht="12.75" customHeight="1">
      <c r="A688" s="52"/>
      <c r="B688" s="53"/>
      <c r="C688" s="52"/>
      <c r="D688" s="54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spans="1:26" ht="12.75" customHeight="1">
      <c r="A689" s="52"/>
      <c r="B689" s="53"/>
      <c r="C689" s="52"/>
      <c r="D689" s="54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spans="1:26" ht="12.75" customHeight="1">
      <c r="A690" s="52"/>
      <c r="B690" s="53"/>
      <c r="C690" s="52"/>
      <c r="D690" s="54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spans="1:26" ht="12.75" customHeight="1">
      <c r="A691" s="52"/>
      <c r="B691" s="53"/>
      <c r="C691" s="52"/>
      <c r="D691" s="54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spans="1:26" ht="12.75" customHeight="1">
      <c r="A692" s="52"/>
      <c r="B692" s="53"/>
      <c r="C692" s="52"/>
      <c r="D692" s="54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spans="1:26" ht="12.75" customHeight="1">
      <c r="A693" s="52"/>
      <c r="B693" s="53"/>
      <c r="C693" s="52"/>
      <c r="D693" s="54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spans="1:26" ht="12.75" customHeight="1">
      <c r="A694" s="52"/>
      <c r="B694" s="53"/>
      <c r="C694" s="52"/>
      <c r="D694" s="54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spans="1:26" ht="12.75" customHeight="1">
      <c r="A695" s="52"/>
      <c r="B695" s="53"/>
      <c r="C695" s="52"/>
      <c r="D695" s="54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spans="1:26" ht="12.75" customHeight="1">
      <c r="A696" s="52"/>
      <c r="B696" s="53"/>
      <c r="C696" s="52"/>
      <c r="D696" s="54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spans="1:26" ht="12.75" customHeight="1">
      <c r="A697" s="52"/>
      <c r="B697" s="53"/>
      <c r="C697" s="52"/>
      <c r="D697" s="54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spans="1:26" ht="12.75" customHeight="1">
      <c r="A698" s="52"/>
      <c r="B698" s="53"/>
      <c r="C698" s="52"/>
      <c r="D698" s="54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spans="1:26" ht="12.75" customHeight="1">
      <c r="A699" s="52"/>
      <c r="B699" s="53"/>
      <c r="C699" s="52"/>
      <c r="D699" s="54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spans="1:26" ht="12.75" customHeight="1">
      <c r="A700" s="52"/>
      <c r="B700" s="53"/>
      <c r="C700" s="52"/>
      <c r="D700" s="54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spans="1:26" ht="12.75" customHeight="1">
      <c r="A701" s="52"/>
      <c r="B701" s="53"/>
      <c r="C701" s="52"/>
      <c r="D701" s="54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spans="1:26" ht="12.75" customHeight="1">
      <c r="A702" s="52"/>
      <c r="B702" s="53"/>
      <c r="C702" s="52"/>
      <c r="D702" s="54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spans="1:26" ht="12.75" customHeight="1">
      <c r="A703" s="52"/>
      <c r="B703" s="53"/>
      <c r="C703" s="52"/>
      <c r="D703" s="54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spans="1:26" ht="12.75" customHeight="1">
      <c r="A704" s="52"/>
      <c r="B704" s="53"/>
      <c r="C704" s="52"/>
      <c r="D704" s="54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spans="1:26" ht="12.75" customHeight="1">
      <c r="A705" s="52"/>
      <c r="B705" s="53"/>
      <c r="C705" s="52"/>
      <c r="D705" s="54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spans="1:26" ht="12.75" customHeight="1">
      <c r="A706" s="52"/>
      <c r="B706" s="53"/>
      <c r="C706" s="52"/>
      <c r="D706" s="54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spans="1:26" ht="12.75" customHeight="1">
      <c r="A707" s="52"/>
      <c r="B707" s="53"/>
      <c r="C707" s="52"/>
      <c r="D707" s="54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spans="1:26" ht="12.75" customHeight="1">
      <c r="A708" s="52"/>
      <c r="B708" s="53"/>
      <c r="C708" s="52"/>
      <c r="D708" s="54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spans="1:26" ht="12.75" customHeight="1">
      <c r="A709" s="52"/>
      <c r="B709" s="53"/>
      <c r="C709" s="52"/>
      <c r="D709" s="54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spans="1:26" ht="12.75" customHeight="1">
      <c r="A710" s="52"/>
      <c r="B710" s="53"/>
      <c r="C710" s="52"/>
      <c r="D710" s="54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spans="1:26" ht="12.75" customHeight="1">
      <c r="A711" s="52"/>
      <c r="B711" s="53"/>
      <c r="C711" s="52"/>
      <c r="D711" s="54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spans="1:26" ht="12.75" customHeight="1">
      <c r="A712" s="52"/>
      <c r="B712" s="53"/>
      <c r="C712" s="52"/>
      <c r="D712" s="54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spans="1:26" ht="12.75" customHeight="1">
      <c r="A713" s="52"/>
      <c r="B713" s="53"/>
      <c r="C713" s="52"/>
      <c r="D713" s="54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spans="1:26" ht="12.75" customHeight="1">
      <c r="A714" s="52"/>
      <c r="B714" s="53"/>
      <c r="C714" s="52"/>
      <c r="D714" s="54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spans="1:26" ht="12.75" customHeight="1">
      <c r="A715" s="52"/>
      <c r="B715" s="53"/>
      <c r="C715" s="52"/>
      <c r="D715" s="54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spans="1:26" ht="12.75" customHeight="1">
      <c r="A716" s="52"/>
      <c r="B716" s="53"/>
      <c r="C716" s="52"/>
      <c r="D716" s="54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spans="1:26" ht="12.75" customHeight="1">
      <c r="A717" s="52"/>
      <c r="B717" s="53"/>
      <c r="C717" s="52"/>
      <c r="D717" s="54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spans="1:26" ht="12.75" customHeight="1">
      <c r="A718" s="52"/>
      <c r="B718" s="53"/>
      <c r="C718" s="52"/>
      <c r="D718" s="54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spans="1:26" ht="12.75" customHeight="1">
      <c r="A719" s="52"/>
      <c r="B719" s="53"/>
      <c r="C719" s="52"/>
      <c r="D719" s="54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spans="1:26" ht="12.75" customHeight="1">
      <c r="A720" s="52"/>
      <c r="B720" s="53"/>
      <c r="C720" s="52"/>
      <c r="D720" s="54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spans="1:26" ht="12.75" customHeight="1">
      <c r="A721" s="52"/>
      <c r="B721" s="53"/>
      <c r="C721" s="52"/>
      <c r="D721" s="54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spans="1:26" ht="12.75" customHeight="1">
      <c r="A722" s="52"/>
      <c r="B722" s="53"/>
      <c r="C722" s="52"/>
      <c r="D722" s="54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spans="1:26" ht="12.75" customHeight="1">
      <c r="A723" s="52"/>
      <c r="B723" s="53"/>
      <c r="C723" s="52"/>
      <c r="D723" s="54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spans="1:26" ht="12.75" customHeight="1">
      <c r="A724" s="52"/>
      <c r="B724" s="53"/>
      <c r="C724" s="52"/>
      <c r="D724" s="54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spans="1:26" ht="12.75" customHeight="1">
      <c r="A725" s="52"/>
      <c r="B725" s="53"/>
      <c r="C725" s="52"/>
      <c r="D725" s="54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spans="1:26" ht="12.75" customHeight="1">
      <c r="A726" s="52"/>
      <c r="B726" s="53"/>
      <c r="C726" s="52"/>
      <c r="D726" s="54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spans="1:26" ht="12.75" customHeight="1">
      <c r="A727" s="52"/>
      <c r="B727" s="53"/>
      <c r="C727" s="52"/>
      <c r="D727" s="54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spans="1:26" ht="12.75" customHeight="1">
      <c r="A728" s="52"/>
      <c r="B728" s="53"/>
      <c r="C728" s="52"/>
      <c r="D728" s="54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spans="1:26" ht="12.75" customHeight="1">
      <c r="A729" s="52"/>
      <c r="B729" s="53"/>
      <c r="C729" s="52"/>
      <c r="D729" s="54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spans="1:26" ht="12.75" customHeight="1">
      <c r="A730" s="52"/>
      <c r="B730" s="53"/>
      <c r="C730" s="52"/>
      <c r="D730" s="54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spans="1:26" ht="12.75" customHeight="1">
      <c r="A731" s="52"/>
      <c r="B731" s="53"/>
      <c r="C731" s="52"/>
      <c r="D731" s="54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spans="1:26" ht="12.75" customHeight="1">
      <c r="A732" s="52"/>
      <c r="B732" s="53"/>
      <c r="C732" s="52"/>
      <c r="D732" s="54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spans="1:26" ht="12.75" customHeight="1">
      <c r="A733" s="52"/>
      <c r="B733" s="53"/>
      <c r="C733" s="52"/>
      <c r="D733" s="54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spans="1:26" ht="12.75" customHeight="1">
      <c r="A734" s="52"/>
      <c r="B734" s="53"/>
      <c r="C734" s="52"/>
      <c r="D734" s="54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spans="1:26" ht="12.75" customHeight="1">
      <c r="A735" s="52"/>
      <c r="B735" s="53"/>
      <c r="C735" s="52"/>
      <c r="D735" s="54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spans="1:26" ht="12.75" customHeight="1">
      <c r="A736" s="52"/>
      <c r="B736" s="53"/>
      <c r="C736" s="52"/>
      <c r="D736" s="54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spans="1:26" ht="12.75" customHeight="1">
      <c r="A737" s="52"/>
      <c r="B737" s="53"/>
      <c r="C737" s="52"/>
      <c r="D737" s="54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spans="1:26" ht="12.75" customHeight="1">
      <c r="A738" s="52"/>
      <c r="B738" s="53"/>
      <c r="C738" s="52"/>
      <c r="D738" s="54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spans="1:26" ht="12.75" customHeight="1">
      <c r="A739" s="52"/>
      <c r="B739" s="53"/>
      <c r="C739" s="52"/>
      <c r="D739" s="54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spans="1:26" ht="12.75" customHeight="1">
      <c r="A740" s="52"/>
      <c r="B740" s="53"/>
      <c r="C740" s="52"/>
      <c r="D740" s="54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spans="1:26" ht="12.75" customHeight="1">
      <c r="A741" s="52"/>
      <c r="B741" s="53"/>
      <c r="C741" s="52"/>
      <c r="D741" s="54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spans="1:26" ht="12.75" customHeight="1">
      <c r="A742" s="52"/>
      <c r="B742" s="53"/>
      <c r="C742" s="52"/>
      <c r="D742" s="54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spans="1:26" ht="12.75" customHeight="1">
      <c r="A743" s="52"/>
      <c r="B743" s="53"/>
      <c r="C743" s="52"/>
      <c r="D743" s="54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spans="1:26" ht="12.75" customHeight="1">
      <c r="A744" s="52"/>
      <c r="B744" s="53"/>
      <c r="C744" s="52"/>
      <c r="D744" s="54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spans="1:26" ht="12.75" customHeight="1">
      <c r="A745" s="52"/>
      <c r="B745" s="53"/>
      <c r="C745" s="52"/>
      <c r="D745" s="54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spans="1:26" ht="12.75" customHeight="1">
      <c r="A746" s="52"/>
      <c r="B746" s="53"/>
      <c r="C746" s="52"/>
      <c r="D746" s="54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spans="1:26" ht="12.75" customHeight="1">
      <c r="A747" s="52"/>
      <c r="B747" s="53"/>
      <c r="C747" s="52"/>
      <c r="D747" s="54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spans="1:26" ht="12.75" customHeight="1">
      <c r="A748" s="52"/>
      <c r="B748" s="53"/>
      <c r="C748" s="52"/>
      <c r="D748" s="54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spans="1:26" ht="12.75" customHeight="1">
      <c r="A749" s="52"/>
      <c r="B749" s="53"/>
      <c r="C749" s="52"/>
      <c r="D749" s="54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spans="1:26" ht="12.75" customHeight="1">
      <c r="A750" s="52"/>
      <c r="B750" s="53"/>
      <c r="C750" s="52"/>
      <c r="D750" s="54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spans="1:26" ht="12.75" customHeight="1">
      <c r="A751" s="52"/>
      <c r="B751" s="53"/>
      <c r="C751" s="52"/>
      <c r="D751" s="54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spans="1:26" ht="12.75" customHeight="1">
      <c r="A752" s="52"/>
      <c r="B752" s="53"/>
      <c r="C752" s="52"/>
      <c r="D752" s="54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spans="1:26" ht="12.75" customHeight="1">
      <c r="A753" s="52"/>
      <c r="B753" s="53"/>
      <c r="C753" s="52"/>
      <c r="D753" s="54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spans="1:26" ht="12.75" customHeight="1">
      <c r="A754" s="52"/>
      <c r="B754" s="53"/>
      <c r="C754" s="52"/>
      <c r="D754" s="54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spans="1:26" ht="12.75" customHeight="1">
      <c r="A755" s="52"/>
      <c r="B755" s="53"/>
      <c r="C755" s="52"/>
      <c r="D755" s="54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spans="1:26" ht="12.75" customHeight="1">
      <c r="A756" s="52"/>
      <c r="B756" s="53"/>
      <c r="C756" s="52"/>
      <c r="D756" s="54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spans="1:26" ht="12.75" customHeight="1">
      <c r="A757" s="52"/>
      <c r="B757" s="53"/>
      <c r="C757" s="52"/>
      <c r="D757" s="54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spans="1:26" ht="12.75" customHeight="1">
      <c r="A758" s="52"/>
      <c r="B758" s="53"/>
      <c r="C758" s="52"/>
      <c r="D758" s="54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spans="1:26" ht="12.75" customHeight="1">
      <c r="A759" s="52"/>
      <c r="B759" s="53"/>
      <c r="C759" s="52"/>
      <c r="D759" s="54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spans="1:26" ht="12.75" customHeight="1">
      <c r="A760" s="52"/>
      <c r="B760" s="53"/>
      <c r="C760" s="52"/>
      <c r="D760" s="54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spans="1:26" ht="12.75" customHeight="1">
      <c r="A761" s="52"/>
      <c r="B761" s="53"/>
      <c r="C761" s="52"/>
      <c r="D761" s="54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spans="1:26" ht="12.75" customHeight="1">
      <c r="A762" s="52"/>
      <c r="B762" s="53"/>
      <c r="C762" s="52"/>
      <c r="D762" s="54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spans="1:26" ht="12.75" customHeight="1">
      <c r="A763" s="52"/>
      <c r="B763" s="53"/>
      <c r="C763" s="52"/>
      <c r="D763" s="54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spans="1:26" ht="12.75" customHeight="1">
      <c r="A764" s="52"/>
      <c r="B764" s="53"/>
      <c r="C764" s="52"/>
      <c r="D764" s="54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spans="1:26" ht="12.75" customHeight="1">
      <c r="A765" s="52"/>
      <c r="B765" s="53"/>
      <c r="C765" s="52"/>
      <c r="D765" s="54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spans="1:26" ht="12.75" customHeight="1">
      <c r="A766" s="52"/>
      <c r="B766" s="53"/>
      <c r="C766" s="52"/>
      <c r="D766" s="54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spans="1:26" ht="12.75" customHeight="1">
      <c r="A767" s="52"/>
      <c r="B767" s="53"/>
      <c r="C767" s="52"/>
      <c r="D767" s="54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spans="1:26" ht="12.75" customHeight="1">
      <c r="A768" s="52"/>
      <c r="B768" s="53"/>
      <c r="C768" s="52"/>
      <c r="D768" s="54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spans="1:26" ht="12.75" customHeight="1">
      <c r="A769" s="52"/>
      <c r="B769" s="53"/>
      <c r="C769" s="52"/>
      <c r="D769" s="54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spans="1:26" ht="12.75" customHeight="1">
      <c r="A770" s="52"/>
      <c r="B770" s="53"/>
      <c r="C770" s="52"/>
      <c r="D770" s="54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spans="1:26" ht="12.75" customHeight="1">
      <c r="A771" s="52"/>
      <c r="B771" s="53"/>
      <c r="C771" s="52"/>
      <c r="D771" s="54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spans="1:26" ht="12.75" customHeight="1">
      <c r="A772" s="52"/>
      <c r="B772" s="53"/>
      <c r="C772" s="52"/>
      <c r="D772" s="54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spans="1:26" ht="12.75" customHeight="1">
      <c r="A773" s="52"/>
      <c r="B773" s="53"/>
      <c r="C773" s="52"/>
      <c r="D773" s="54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spans="1:26" ht="12.75" customHeight="1">
      <c r="A774" s="52"/>
      <c r="B774" s="53"/>
      <c r="C774" s="52"/>
      <c r="D774" s="54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spans="1:26" ht="12.75" customHeight="1">
      <c r="A775" s="52"/>
      <c r="B775" s="53"/>
      <c r="C775" s="52"/>
      <c r="D775" s="54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spans="1:26" ht="12.75" customHeight="1">
      <c r="A776" s="52"/>
      <c r="B776" s="53"/>
      <c r="C776" s="52"/>
      <c r="D776" s="54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spans="1:26" ht="12.75" customHeight="1">
      <c r="A777" s="52"/>
      <c r="B777" s="53"/>
      <c r="C777" s="52"/>
      <c r="D777" s="54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spans="1:26" ht="12.75" customHeight="1">
      <c r="A778" s="52"/>
      <c r="B778" s="53"/>
      <c r="C778" s="52"/>
      <c r="D778" s="54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spans="1:26" ht="12.75" customHeight="1">
      <c r="A779" s="52"/>
      <c r="B779" s="53"/>
      <c r="C779" s="52"/>
      <c r="D779" s="54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spans="1:26" ht="12.75" customHeight="1">
      <c r="A780" s="52"/>
      <c r="B780" s="53"/>
      <c r="C780" s="52"/>
      <c r="D780" s="54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spans="1:26" ht="12.75" customHeight="1">
      <c r="A781" s="52"/>
      <c r="B781" s="53"/>
      <c r="C781" s="52"/>
      <c r="D781" s="54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spans="1:26" ht="12.75" customHeight="1">
      <c r="A782" s="52"/>
      <c r="B782" s="53"/>
      <c r="C782" s="52"/>
      <c r="D782" s="54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spans="1:26" ht="12.75" customHeight="1">
      <c r="A783" s="52"/>
      <c r="B783" s="53"/>
      <c r="C783" s="52"/>
      <c r="D783" s="54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spans="1:26" ht="12.75" customHeight="1">
      <c r="A784" s="52"/>
      <c r="B784" s="53"/>
      <c r="C784" s="52"/>
      <c r="D784" s="54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spans="1:26" ht="12.75" customHeight="1">
      <c r="A785" s="52"/>
      <c r="B785" s="53"/>
      <c r="C785" s="52"/>
      <c r="D785" s="54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spans="1:26" ht="12.75" customHeight="1">
      <c r="A786" s="52"/>
      <c r="B786" s="53"/>
      <c r="C786" s="52"/>
      <c r="D786" s="54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spans="1:26" ht="12.75" customHeight="1">
      <c r="A787" s="52"/>
      <c r="B787" s="53"/>
      <c r="C787" s="52"/>
      <c r="D787" s="54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spans="1:26" ht="12.75" customHeight="1">
      <c r="A788" s="52"/>
      <c r="B788" s="53"/>
      <c r="C788" s="52"/>
      <c r="D788" s="54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spans="1:26" ht="12.75" customHeight="1">
      <c r="A789" s="52"/>
      <c r="B789" s="53"/>
      <c r="C789" s="52"/>
      <c r="D789" s="54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spans="1:26" ht="12.75" customHeight="1">
      <c r="A790" s="52"/>
      <c r="B790" s="53"/>
      <c r="C790" s="52"/>
      <c r="D790" s="54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spans="1:26" ht="12.75" customHeight="1">
      <c r="A791" s="52"/>
      <c r="B791" s="53"/>
      <c r="C791" s="52"/>
      <c r="D791" s="54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spans="1:26" ht="12.75" customHeight="1">
      <c r="A792" s="52"/>
      <c r="B792" s="53"/>
      <c r="C792" s="52"/>
      <c r="D792" s="54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spans="1:26" ht="12.75" customHeight="1">
      <c r="A793" s="52"/>
      <c r="B793" s="53"/>
      <c r="C793" s="52"/>
      <c r="D793" s="54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spans="1:26" ht="12.75" customHeight="1">
      <c r="A794" s="52"/>
      <c r="B794" s="53"/>
      <c r="C794" s="52"/>
      <c r="D794" s="54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spans="1:26" ht="12.75" customHeight="1">
      <c r="A795" s="52"/>
      <c r="B795" s="53"/>
      <c r="C795" s="52"/>
      <c r="D795" s="54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spans="1:26" ht="12.75" customHeight="1">
      <c r="A796" s="52"/>
      <c r="B796" s="53"/>
      <c r="C796" s="52"/>
      <c r="D796" s="54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spans="1:26" ht="12.75" customHeight="1">
      <c r="A797" s="52"/>
      <c r="B797" s="53"/>
      <c r="C797" s="52"/>
      <c r="D797" s="54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spans="1:26" ht="12.75" customHeight="1">
      <c r="A798" s="52"/>
      <c r="B798" s="53"/>
      <c r="C798" s="52"/>
      <c r="D798" s="54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spans="1:26" ht="12.75" customHeight="1">
      <c r="A799" s="52"/>
      <c r="B799" s="53"/>
      <c r="C799" s="52"/>
      <c r="D799" s="54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spans="1:26" ht="12.75" customHeight="1">
      <c r="A800" s="52"/>
      <c r="B800" s="53"/>
      <c r="C800" s="52"/>
      <c r="D800" s="54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spans="1:26" ht="12.75" customHeight="1">
      <c r="A801" s="52"/>
      <c r="B801" s="53"/>
      <c r="C801" s="52"/>
      <c r="D801" s="54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spans="1:26" ht="12.75" customHeight="1">
      <c r="A802" s="52"/>
      <c r="B802" s="53"/>
      <c r="C802" s="52"/>
      <c r="D802" s="54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spans="1:26" ht="12.75" customHeight="1">
      <c r="A803" s="52"/>
      <c r="B803" s="53"/>
      <c r="C803" s="52"/>
      <c r="D803" s="54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spans="1:26" ht="12.75" customHeight="1">
      <c r="A804" s="52"/>
      <c r="B804" s="53"/>
      <c r="C804" s="52"/>
      <c r="D804" s="54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spans="1:26" ht="12.75" customHeight="1">
      <c r="A805" s="52"/>
      <c r="B805" s="53"/>
      <c r="C805" s="52"/>
      <c r="D805" s="54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spans="1:26" ht="12.75" customHeight="1">
      <c r="A806" s="52"/>
      <c r="B806" s="53"/>
      <c r="C806" s="52"/>
      <c r="D806" s="54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spans="1:26" ht="12.75" customHeight="1">
      <c r="A807" s="52"/>
      <c r="B807" s="53"/>
      <c r="C807" s="52"/>
      <c r="D807" s="54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spans="1:26" ht="12.75" customHeight="1">
      <c r="A808" s="52"/>
      <c r="B808" s="53"/>
      <c r="C808" s="52"/>
      <c r="D808" s="54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spans="1:26" ht="12.75" customHeight="1">
      <c r="A809" s="52"/>
      <c r="B809" s="53"/>
      <c r="C809" s="52"/>
      <c r="D809" s="54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spans="1:26" ht="12.75" customHeight="1">
      <c r="A810" s="52"/>
      <c r="B810" s="53"/>
      <c r="C810" s="52"/>
      <c r="D810" s="54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spans="1:26" ht="12.75" customHeight="1">
      <c r="A811" s="52"/>
      <c r="B811" s="53"/>
      <c r="C811" s="52"/>
      <c r="D811" s="54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spans="1:26" ht="12.75" customHeight="1">
      <c r="A812" s="52"/>
      <c r="B812" s="53"/>
      <c r="C812" s="52"/>
      <c r="D812" s="54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spans="1:26" ht="12.75" customHeight="1">
      <c r="A813" s="52"/>
      <c r="B813" s="53"/>
      <c r="C813" s="52"/>
      <c r="D813" s="54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spans="1:26" ht="12.75" customHeight="1">
      <c r="A814" s="52"/>
      <c r="B814" s="53"/>
      <c r="C814" s="52"/>
      <c r="D814" s="54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spans="1:26" ht="12.75" customHeight="1">
      <c r="A815" s="52"/>
      <c r="B815" s="53"/>
      <c r="C815" s="52"/>
      <c r="D815" s="54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spans="1:26" ht="12.75" customHeight="1">
      <c r="A816" s="52"/>
      <c r="B816" s="53"/>
      <c r="C816" s="52"/>
      <c r="D816" s="54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spans="1:26" ht="12.75" customHeight="1">
      <c r="A817" s="52"/>
      <c r="B817" s="53"/>
      <c r="C817" s="52"/>
      <c r="D817" s="54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spans="1:26" ht="12.75" customHeight="1">
      <c r="A818" s="52"/>
      <c r="B818" s="53"/>
      <c r="C818" s="52"/>
      <c r="D818" s="54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spans="1:26" ht="12.75" customHeight="1">
      <c r="A819" s="52"/>
      <c r="B819" s="53"/>
      <c r="C819" s="52"/>
      <c r="D819" s="54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spans="1:26" ht="12.75" customHeight="1">
      <c r="A820" s="52"/>
      <c r="B820" s="53"/>
      <c r="C820" s="52"/>
      <c r="D820" s="54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spans="1:26" ht="12.75" customHeight="1">
      <c r="A821" s="52"/>
      <c r="B821" s="53"/>
      <c r="C821" s="52"/>
      <c r="D821" s="54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spans="1:26" ht="12.75" customHeight="1">
      <c r="A822" s="52"/>
      <c r="B822" s="53"/>
      <c r="C822" s="52"/>
      <c r="D822" s="54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spans="1:26" ht="12.75" customHeight="1">
      <c r="A823" s="52"/>
      <c r="B823" s="53"/>
      <c r="C823" s="52"/>
      <c r="D823" s="54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spans="1:26" ht="12.75" customHeight="1">
      <c r="A824" s="52"/>
      <c r="B824" s="53"/>
      <c r="C824" s="52"/>
      <c r="D824" s="54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spans="1:26" ht="12.75" customHeight="1">
      <c r="A825" s="52"/>
      <c r="B825" s="53"/>
      <c r="C825" s="52"/>
      <c r="D825" s="54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spans="1:26" ht="12.75" customHeight="1">
      <c r="A826" s="52"/>
      <c r="B826" s="53"/>
      <c r="C826" s="52"/>
      <c r="D826" s="54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spans="1:26" ht="12.75" customHeight="1">
      <c r="A827" s="52"/>
      <c r="B827" s="53"/>
      <c r="C827" s="52"/>
      <c r="D827" s="54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spans="1:26" ht="12.75" customHeight="1">
      <c r="A828" s="52"/>
      <c r="B828" s="53"/>
      <c r="C828" s="52"/>
      <c r="D828" s="54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spans="1:26" ht="12.75" customHeight="1">
      <c r="A829" s="52"/>
      <c r="B829" s="53"/>
      <c r="C829" s="52"/>
      <c r="D829" s="54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spans="1:26" ht="12.75" customHeight="1">
      <c r="A830" s="52"/>
      <c r="B830" s="53"/>
      <c r="C830" s="52"/>
      <c r="D830" s="54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spans="1:26" ht="12.75" customHeight="1">
      <c r="A831" s="52"/>
      <c r="B831" s="53"/>
      <c r="C831" s="52"/>
      <c r="D831" s="54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spans="1:26" ht="12.75" customHeight="1">
      <c r="A832" s="52"/>
      <c r="B832" s="53"/>
      <c r="C832" s="52"/>
      <c r="D832" s="54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spans="1:26" ht="12.75" customHeight="1">
      <c r="A833" s="52"/>
      <c r="B833" s="53"/>
      <c r="C833" s="52"/>
      <c r="D833" s="54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spans="1:26" ht="12.75" customHeight="1">
      <c r="A834" s="52"/>
      <c r="B834" s="53"/>
      <c r="C834" s="52"/>
      <c r="D834" s="54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spans="1:26" ht="12.75" customHeight="1">
      <c r="A835" s="52"/>
      <c r="B835" s="53"/>
      <c r="C835" s="52"/>
      <c r="D835" s="54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spans="1:26" ht="12.75" customHeight="1">
      <c r="A836" s="52"/>
      <c r="B836" s="53"/>
      <c r="C836" s="52"/>
      <c r="D836" s="54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spans="1:26" ht="12.75" customHeight="1">
      <c r="A837" s="52"/>
      <c r="B837" s="53"/>
      <c r="C837" s="52"/>
      <c r="D837" s="54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spans="1:26" ht="12.75" customHeight="1">
      <c r="A838" s="52"/>
      <c r="B838" s="53"/>
      <c r="C838" s="52"/>
      <c r="D838" s="54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spans="1:26" ht="12.75" customHeight="1">
      <c r="A839" s="52"/>
      <c r="B839" s="53"/>
      <c r="C839" s="52"/>
      <c r="D839" s="54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spans="1:26" ht="12.75" customHeight="1">
      <c r="A840" s="52"/>
      <c r="B840" s="53"/>
      <c r="C840" s="52"/>
      <c r="D840" s="54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spans="1:26" ht="12.75" customHeight="1">
      <c r="A841" s="52"/>
      <c r="B841" s="53"/>
      <c r="C841" s="52"/>
      <c r="D841" s="54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spans="1:26" ht="12.75" customHeight="1">
      <c r="A842" s="52"/>
      <c r="B842" s="53"/>
      <c r="C842" s="52"/>
      <c r="D842" s="54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spans="1:26" ht="12.75" customHeight="1">
      <c r="A843" s="52"/>
      <c r="B843" s="53"/>
      <c r="C843" s="52"/>
      <c r="D843" s="54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spans="1:26" ht="12.75" customHeight="1">
      <c r="A844" s="52"/>
      <c r="B844" s="53"/>
      <c r="C844" s="52"/>
      <c r="D844" s="54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spans="1:26" ht="12.75" customHeight="1">
      <c r="A845" s="52"/>
      <c r="B845" s="53"/>
      <c r="C845" s="52"/>
      <c r="D845" s="54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spans="1:26" ht="12.75" customHeight="1">
      <c r="A846" s="52"/>
      <c r="B846" s="53"/>
      <c r="C846" s="52"/>
      <c r="D846" s="54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spans="1:26" ht="12.75" customHeight="1">
      <c r="A847" s="52"/>
      <c r="B847" s="53"/>
      <c r="C847" s="52"/>
      <c r="D847" s="54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spans="1:26" ht="12.75" customHeight="1">
      <c r="A848" s="52"/>
      <c r="B848" s="53"/>
      <c r="C848" s="52"/>
      <c r="D848" s="54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spans="1:26" ht="12.75" customHeight="1">
      <c r="A849" s="52"/>
      <c r="B849" s="53"/>
      <c r="C849" s="52"/>
      <c r="D849" s="54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spans="1:26" ht="12.75" customHeight="1">
      <c r="A850" s="52"/>
      <c r="B850" s="53"/>
      <c r="C850" s="52"/>
      <c r="D850" s="54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spans="1:26" ht="12.75" customHeight="1">
      <c r="A851" s="52"/>
      <c r="B851" s="53"/>
      <c r="C851" s="52"/>
      <c r="D851" s="54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spans="1:26" ht="12.75" customHeight="1">
      <c r="A852" s="52"/>
      <c r="B852" s="53"/>
      <c r="C852" s="52"/>
      <c r="D852" s="54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spans="1:26" ht="12.75" customHeight="1">
      <c r="A853" s="52"/>
      <c r="B853" s="53"/>
      <c r="C853" s="52"/>
      <c r="D853" s="54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spans="1:26" ht="12.75" customHeight="1">
      <c r="A854" s="52"/>
      <c r="B854" s="53"/>
      <c r="C854" s="52"/>
      <c r="D854" s="54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spans="1:26" ht="12.75" customHeight="1">
      <c r="A855" s="52"/>
      <c r="B855" s="53"/>
      <c r="C855" s="52"/>
      <c r="D855" s="54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spans="1:26" ht="12.75" customHeight="1">
      <c r="A856" s="52"/>
      <c r="B856" s="53"/>
      <c r="C856" s="52"/>
      <c r="D856" s="54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spans="1:26" ht="12.75" customHeight="1">
      <c r="A857" s="52"/>
      <c r="B857" s="53"/>
      <c r="C857" s="52"/>
      <c r="D857" s="54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spans="1:26" ht="12.75" customHeight="1">
      <c r="A858" s="52"/>
      <c r="B858" s="53"/>
      <c r="C858" s="52"/>
      <c r="D858" s="54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spans="1:26" ht="12.75" customHeight="1">
      <c r="A859" s="52"/>
      <c r="B859" s="53"/>
      <c r="C859" s="52"/>
      <c r="D859" s="54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spans="1:26" ht="12.75" customHeight="1">
      <c r="A860" s="52"/>
      <c r="B860" s="53"/>
      <c r="C860" s="52"/>
      <c r="D860" s="54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spans="1:26" ht="12.75" customHeight="1">
      <c r="A861" s="52"/>
      <c r="B861" s="53"/>
      <c r="C861" s="52"/>
      <c r="D861" s="54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spans="1:26" ht="12.75" customHeight="1">
      <c r="A862" s="52"/>
      <c r="B862" s="53"/>
      <c r="C862" s="52"/>
      <c r="D862" s="54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spans="1:26" ht="12.75" customHeight="1">
      <c r="A863" s="52"/>
      <c r="B863" s="53"/>
      <c r="C863" s="52"/>
      <c r="D863" s="54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spans="1:26" ht="12.75" customHeight="1">
      <c r="A864" s="52"/>
      <c r="B864" s="53"/>
      <c r="C864" s="52"/>
      <c r="D864" s="54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spans="1:26" ht="12.75" customHeight="1">
      <c r="A865" s="52"/>
      <c r="B865" s="53"/>
      <c r="C865" s="52"/>
      <c r="D865" s="54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spans="1:26" ht="12.75" customHeight="1">
      <c r="A866" s="52"/>
      <c r="B866" s="53"/>
      <c r="C866" s="52"/>
      <c r="D866" s="54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spans="1:26" ht="12.75" customHeight="1">
      <c r="A867" s="52"/>
      <c r="B867" s="53"/>
      <c r="C867" s="52"/>
      <c r="D867" s="54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spans="1:26" ht="12.75" customHeight="1">
      <c r="A868" s="52"/>
      <c r="B868" s="53"/>
      <c r="C868" s="52"/>
      <c r="D868" s="54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spans="1:26" ht="12.75" customHeight="1">
      <c r="A869" s="52"/>
      <c r="B869" s="53"/>
      <c r="C869" s="52"/>
      <c r="D869" s="54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spans="1:26" ht="12.75" customHeight="1">
      <c r="A870" s="52"/>
      <c r="B870" s="53"/>
      <c r="C870" s="52"/>
      <c r="D870" s="54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spans="1:26" ht="12.75" customHeight="1">
      <c r="A871" s="52"/>
      <c r="B871" s="53"/>
      <c r="C871" s="52"/>
      <c r="D871" s="54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spans="1:26" ht="12.75" customHeight="1">
      <c r="A872" s="52"/>
      <c r="B872" s="53"/>
      <c r="C872" s="52"/>
      <c r="D872" s="54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spans="1:26" ht="12.75" customHeight="1">
      <c r="A873" s="52"/>
      <c r="B873" s="53"/>
      <c r="C873" s="52"/>
      <c r="D873" s="54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spans="1:26" ht="12.75" customHeight="1">
      <c r="A874" s="52"/>
      <c r="B874" s="53"/>
      <c r="C874" s="52"/>
      <c r="D874" s="54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spans="1:26" ht="12.75" customHeight="1">
      <c r="A875" s="52"/>
      <c r="B875" s="53"/>
      <c r="C875" s="52"/>
      <c r="D875" s="54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spans="1:26" ht="12.75" customHeight="1">
      <c r="A876" s="52"/>
      <c r="B876" s="53"/>
      <c r="C876" s="52"/>
      <c r="D876" s="54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spans="1:26" ht="12.75" customHeight="1">
      <c r="A877" s="52"/>
      <c r="B877" s="53"/>
      <c r="C877" s="52"/>
      <c r="D877" s="54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spans="1:26" ht="12.75" customHeight="1">
      <c r="A878" s="52"/>
      <c r="B878" s="53"/>
      <c r="C878" s="52"/>
      <c r="D878" s="54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spans="1:26" ht="12.75" customHeight="1">
      <c r="A879" s="52"/>
      <c r="B879" s="53"/>
      <c r="C879" s="52"/>
      <c r="D879" s="54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spans="1:26" ht="12.75" customHeight="1">
      <c r="A880" s="52"/>
      <c r="B880" s="53"/>
      <c r="C880" s="52"/>
      <c r="D880" s="54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spans="1:26" ht="12.75" customHeight="1">
      <c r="A881" s="52"/>
      <c r="B881" s="53"/>
      <c r="C881" s="52"/>
      <c r="D881" s="54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spans="1:26" ht="12.75" customHeight="1">
      <c r="A882" s="52"/>
      <c r="B882" s="53"/>
      <c r="C882" s="52"/>
      <c r="D882" s="54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spans="1:26" ht="12.75" customHeight="1">
      <c r="A883" s="52"/>
      <c r="B883" s="53"/>
      <c r="C883" s="52"/>
      <c r="D883" s="54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spans="1:26" ht="12.75" customHeight="1">
      <c r="A884" s="52"/>
      <c r="B884" s="53"/>
      <c r="C884" s="52"/>
      <c r="D884" s="54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spans="1:26" ht="12.75" customHeight="1">
      <c r="A885" s="52"/>
      <c r="B885" s="53"/>
      <c r="C885" s="52"/>
      <c r="D885" s="54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spans="1:26" ht="12.75" customHeight="1">
      <c r="A886" s="52"/>
      <c r="B886" s="53"/>
      <c r="C886" s="52"/>
      <c r="D886" s="54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spans="1:26" ht="12.75" customHeight="1">
      <c r="A887" s="52"/>
      <c r="B887" s="53"/>
      <c r="C887" s="52"/>
      <c r="D887" s="54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spans="1:26" ht="12.75" customHeight="1">
      <c r="A888" s="52"/>
      <c r="B888" s="53"/>
      <c r="C888" s="52"/>
      <c r="D888" s="54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spans="1:26" ht="12.75" customHeight="1">
      <c r="A889" s="52"/>
      <c r="B889" s="53"/>
      <c r="C889" s="52"/>
      <c r="D889" s="54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spans="1:26" ht="12.75" customHeight="1">
      <c r="A890" s="52"/>
      <c r="B890" s="53"/>
      <c r="C890" s="52"/>
      <c r="D890" s="54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spans="1:26" ht="12.75" customHeight="1">
      <c r="A891" s="52"/>
      <c r="B891" s="53"/>
      <c r="C891" s="52"/>
      <c r="D891" s="54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spans="1:26" ht="12.75" customHeight="1">
      <c r="A892" s="52"/>
      <c r="B892" s="53"/>
      <c r="C892" s="52"/>
      <c r="D892" s="54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spans="1:26" ht="12.75" customHeight="1">
      <c r="A893" s="52"/>
      <c r="B893" s="53"/>
      <c r="C893" s="52"/>
      <c r="D893" s="54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spans="1:26" ht="12.75" customHeight="1">
      <c r="A894" s="52"/>
      <c r="B894" s="53"/>
      <c r="C894" s="52"/>
      <c r="D894" s="54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spans="1:26" ht="12.75" customHeight="1">
      <c r="A895" s="52"/>
      <c r="B895" s="53"/>
      <c r="C895" s="52"/>
      <c r="D895" s="54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spans="1:26" ht="12.75" customHeight="1">
      <c r="A896" s="52"/>
      <c r="B896" s="53"/>
      <c r="C896" s="52"/>
      <c r="D896" s="54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spans="1:26" ht="12.75" customHeight="1">
      <c r="A897" s="52"/>
      <c r="B897" s="53"/>
      <c r="C897" s="52"/>
      <c r="D897" s="54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spans="1:26" ht="12.75" customHeight="1">
      <c r="A898" s="52"/>
      <c r="B898" s="53"/>
      <c r="C898" s="52"/>
      <c r="D898" s="54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spans="1:26" ht="12.75" customHeight="1">
      <c r="A899" s="52"/>
      <c r="B899" s="53"/>
      <c r="C899" s="52"/>
      <c r="D899" s="54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spans="1:26" ht="12.75" customHeight="1">
      <c r="A900" s="52"/>
      <c r="B900" s="53"/>
      <c r="C900" s="52"/>
      <c r="D900" s="54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spans="1:26" ht="12.75" customHeight="1">
      <c r="A901" s="52"/>
      <c r="B901" s="53"/>
      <c r="C901" s="52"/>
      <c r="D901" s="54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spans="1:26" ht="12.75" customHeight="1">
      <c r="A902" s="52"/>
      <c r="B902" s="53"/>
      <c r="C902" s="52"/>
      <c r="D902" s="54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spans="1:26" ht="12.75" customHeight="1">
      <c r="A903" s="52"/>
      <c r="B903" s="53"/>
      <c r="C903" s="52"/>
      <c r="D903" s="54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spans="1:26" ht="12.75" customHeight="1">
      <c r="A904" s="52"/>
      <c r="B904" s="53"/>
      <c r="C904" s="52"/>
      <c r="D904" s="54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spans="1:26" ht="12.75" customHeight="1">
      <c r="A905" s="52"/>
      <c r="B905" s="53"/>
      <c r="C905" s="52"/>
      <c r="D905" s="54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spans="1:26" ht="12.75" customHeight="1">
      <c r="A906" s="52"/>
      <c r="B906" s="53"/>
      <c r="C906" s="52"/>
      <c r="D906" s="54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spans="1:26" ht="12.75" customHeight="1">
      <c r="A907" s="52"/>
      <c r="B907" s="53"/>
      <c r="C907" s="52"/>
      <c r="D907" s="54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spans="1:26" ht="12.75" customHeight="1">
      <c r="A908" s="52"/>
      <c r="B908" s="53"/>
      <c r="C908" s="52"/>
      <c r="D908" s="54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spans="1:26" ht="12.75" customHeight="1">
      <c r="A909" s="52"/>
      <c r="B909" s="53"/>
      <c r="C909" s="52"/>
      <c r="D909" s="54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spans="1:26" ht="12.75" customHeight="1">
      <c r="A910" s="52"/>
      <c r="B910" s="53"/>
      <c r="C910" s="52"/>
      <c r="D910" s="54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spans="1:26" ht="12.75" customHeight="1">
      <c r="A911" s="52"/>
      <c r="B911" s="53"/>
      <c r="C911" s="52"/>
      <c r="D911" s="54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spans="1:26" ht="12.75" customHeight="1">
      <c r="A912" s="52"/>
      <c r="B912" s="53"/>
      <c r="C912" s="52"/>
      <c r="D912" s="54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spans="1:26" ht="12.75" customHeight="1">
      <c r="A913" s="52"/>
      <c r="B913" s="53"/>
      <c r="C913" s="52"/>
      <c r="D913" s="54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spans="1:26" ht="12.75" customHeight="1">
      <c r="A914" s="52"/>
      <c r="B914" s="53"/>
      <c r="C914" s="52"/>
      <c r="D914" s="54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spans="1:26" ht="12.75" customHeight="1">
      <c r="A915" s="52"/>
      <c r="B915" s="53"/>
      <c r="C915" s="52"/>
      <c r="D915" s="54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spans="1:26" ht="12.75" customHeight="1">
      <c r="A916" s="52"/>
      <c r="B916" s="53"/>
      <c r="C916" s="52"/>
      <c r="D916" s="54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spans="1:26" ht="12.75" customHeight="1">
      <c r="A917" s="52"/>
      <c r="B917" s="53"/>
      <c r="C917" s="52"/>
      <c r="D917" s="54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spans="1:26" ht="12.75" customHeight="1">
      <c r="A918" s="52"/>
      <c r="B918" s="53"/>
      <c r="C918" s="52"/>
      <c r="D918" s="54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spans="1:26" ht="12.75" customHeight="1">
      <c r="A919" s="52"/>
      <c r="B919" s="53"/>
      <c r="C919" s="52"/>
      <c r="D919" s="54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spans="1:26" ht="12.75" customHeight="1">
      <c r="A920" s="52"/>
      <c r="B920" s="53"/>
      <c r="C920" s="52"/>
      <c r="D920" s="54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spans="1:26" ht="12.75" customHeight="1">
      <c r="A921" s="52"/>
      <c r="B921" s="53"/>
      <c r="C921" s="52"/>
      <c r="D921" s="54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spans="1:26" ht="12.75" customHeight="1">
      <c r="A922" s="52"/>
      <c r="B922" s="53"/>
      <c r="C922" s="52"/>
      <c r="D922" s="54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spans="1:26" ht="12.75" customHeight="1">
      <c r="A923" s="52"/>
      <c r="B923" s="53"/>
      <c r="C923" s="52"/>
      <c r="D923" s="54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spans="1:26" ht="12.75" customHeight="1">
      <c r="A924" s="52"/>
      <c r="B924" s="53"/>
      <c r="C924" s="52"/>
      <c r="D924" s="54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spans="1:26" ht="12.75" customHeight="1">
      <c r="A925" s="52"/>
      <c r="B925" s="53"/>
      <c r="C925" s="52"/>
      <c r="D925" s="54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spans="1:26" ht="12.75" customHeight="1">
      <c r="A926" s="52"/>
      <c r="B926" s="53"/>
      <c r="C926" s="52"/>
      <c r="D926" s="54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spans="1:26" ht="12.75" customHeight="1">
      <c r="A927" s="52"/>
      <c r="B927" s="53"/>
      <c r="C927" s="52"/>
      <c r="D927" s="54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spans="1:26" ht="12.75" customHeight="1">
      <c r="A928" s="52"/>
      <c r="B928" s="53"/>
      <c r="C928" s="52"/>
      <c r="D928" s="54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spans="1:26" ht="12.75" customHeight="1">
      <c r="A929" s="52"/>
      <c r="B929" s="53"/>
      <c r="C929" s="52"/>
      <c r="D929" s="54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spans="1:26" ht="12.75" customHeight="1">
      <c r="A930" s="52"/>
      <c r="B930" s="53"/>
      <c r="C930" s="52"/>
      <c r="D930" s="54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spans="1:26" ht="12.75" customHeight="1">
      <c r="A931" s="52"/>
      <c r="B931" s="53"/>
      <c r="C931" s="52"/>
      <c r="D931" s="54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spans="1:26" ht="12.75" customHeight="1">
      <c r="A932" s="52"/>
      <c r="B932" s="53"/>
      <c r="C932" s="52"/>
      <c r="D932" s="54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spans="1:26" ht="12.75" customHeight="1">
      <c r="A933" s="52"/>
      <c r="B933" s="53"/>
      <c r="C933" s="52"/>
      <c r="D933" s="54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spans="1:26" ht="12.75" customHeight="1">
      <c r="A934" s="52"/>
      <c r="B934" s="53"/>
      <c r="C934" s="52"/>
      <c r="D934" s="54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spans="1:26" ht="12.75" customHeight="1">
      <c r="A935" s="52"/>
      <c r="B935" s="53"/>
      <c r="C935" s="52"/>
      <c r="D935" s="54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spans="1:26" ht="12.75" customHeight="1">
      <c r="A936" s="52"/>
      <c r="B936" s="53"/>
      <c r="C936" s="52"/>
      <c r="D936" s="54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spans="1:26" ht="12.75" customHeight="1">
      <c r="A937" s="52"/>
      <c r="B937" s="53"/>
      <c r="C937" s="52"/>
      <c r="D937" s="54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spans="1:26" ht="12.75" customHeight="1">
      <c r="A938" s="52"/>
      <c r="B938" s="53"/>
      <c r="C938" s="52"/>
      <c r="D938" s="54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spans="1:26" ht="12.75" customHeight="1">
      <c r="A939" s="52"/>
      <c r="B939" s="53"/>
      <c r="C939" s="52"/>
      <c r="D939" s="54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spans="1:26" ht="12.75" customHeight="1">
      <c r="A940" s="52"/>
      <c r="B940" s="53"/>
      <c r="C940" s="52"/>
      <c r="D940" s="54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spans="1:26" ht="12.75" customHeight="1">
      <c r="A941" s="52"/>
      <c r="B941" s="53"/>
      <c r="C941" s="52"/>
      <c r="D941" s="54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spans="1:26" ht="12.75" customHeight="1">
      <c r="A942" s="52"/>
      <c r="B942" s="53"/>
      <c r="C942" s="52"/>
      <c r="D942" s="54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spans="1:26" ht="12.75" customHeight="1">
      <c r="A943" s="52"/>
      <c r="B943" s="53"/>
      <c r="C943" s="52"/>
      <c r="D943" s="54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spans="1:26" ht="12.75" customHeight="1">
      <c r="A944" s="52"/>
      <c r="B944" s="53"/>
      <c r="C944" s="52"/>
      <c r="D944" s="54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spans="1:26" ht="12.75" customHeight="1">
      <c r="A945" s="52"/>
      <c r="B945" s="53"/>
      <c r="C945" s="52"/>
      <c r="D945" s="54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spans="1:26" ht="12.75" customHeight="1">
      <c r="A946" s="52"/>
      <c r="B946" s="53"/>
      <c r="C946" s="52"/>
      <c r="D946" s="54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spans="1:26" ht="12.75" customHeight="1">
      <c r="A947" s="52"/>
      <c r="B947" s="53"/>
      <c r="C947" s="52"/>
      <c r="D947" s="54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spans="1:26" ht="12.75" customHeight="1">
      <c r="A948" s="52"/>
      <c r="B948" s="53"/>
      <c r="C948" s="52"/>
      <c r="D948" s="54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spans="1:26" ht="12.75" customHeight="1">
      <c r="A949" s="52"/>
      <c r="B949" s="53"/>
      <c r="C949" s="52"/>
      <c r="D949" s="54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spans="1:26" ht="12.75" customHeight="1">
      <c r="A950" s="52"/>
      <c r="B950" s="53"/>
      <c r="C950" s="52"/>
      <c r="D950" s="54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spans="1:26" ht="12.75" customHeight="1">
      <c r="A951" s="52"/>
      <c r="B951" s="53"/>
      <c r="C951" s="52"/>
      <c r="D951" s="54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spans="1:26" ht="12.75" customHeight="1">
      <c r="A952" s="52"/>
      <c r="B952" s="53"/>
      <c r="C952" s="52"/>
      <c r="D952" s="54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spans="1:26" ht="12.75" customHeight="1">
      <c r="A953" s="52"/>
      <c r="B953" s="53"/>
      <c r="C953" s="52"/>
      <c r="D953" s="54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spans="1:26" ht="12.75" customHeight="1">
      <c r="A954" s="52"/>
      <c r="B954" s="53"/>
      <c r="C954" s="52"/>
      <c r="D954" s="54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spans="1:26" ht="12.75" customHeight="1">
      <c r="A955" s="52"/>
      <c r="B955" s="53"/>
      <c r="C955" s="52"/>
      <c r="D955" s="54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spans="1:26" ht="12.75" customHeight="1">
      <c r="A956" s="52"/>
      <c r="B956" s="53"/>
      <c r="C956" s="52"/>
      <c r="D956" s="54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spans="1:26" ht="12.75" customHeight="1">
      <c r="A957" s="52"/>
      <c r="B957" s="53"/>
      <c r="C957" s="52"/>
      <c r="D957" s="54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spans="1:26" ht="12.75" customHeight="1">
      <c r="A958" s="52"/>
      <c r="B958" s="53"/>
      <c r="C958" s="52"/>
      <c r="D958" s="54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spans="1:26" ht="12.75" customHeight="1">
      <c r="A959" s="52"/>
      <c r="B959" s="53"/>
      <c r="C959" s="52"/>
      <c r="D959" s="54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spans="1:26" ht="12.75" customHeight="1">
      <c r="A960" s="52"/>
      <c r="B960" s="53"/>
      <c r="C960" s="52"/>
      <c r="D960" s="54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spans="1:26" ht="12.75" customHeight="1">
      <c r="A961" s="52"/>
      <c r="B961" s="53"/>
      <c r="C961" s="52"/>
      <c r="D961" s="54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spans="1:26" ht="12.75" customHeight="1">
      <c r="A962" s="52"/>
      <c r="B962" s="53"/>
      <c r="C962" s="52"/>
      <c r="D962" s="54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spans="1:26" ht="12.75" customHeight="1">
      <c r="A963" s="52"/>
      <c r="B963" s="53"/>
      <c r="C963" s="52"/>
      <c r="D963" s="54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spans="1:26" ht="12.75" customHeight="1">
      <c r="A964" s="52"/>
      <c r="B964" s="53"/>
      <c r="C964" s="52"/>
      <c r="D964" s="54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spans="1:26" ht="12.75" customHeight="1">
      <c r="A965" s="52"/>
      <c r="B965" s="53"/>
      <c r="C965" s="52"/>
      <c r="D965" s="54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spans="1:26" ht="12.75" customHeight="1">
      <c r="A966" s="52"/>
      <c r="B966" s="53"/>
      <c r="C966" s="52"/>
      <c r="D966" s="54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spans="1:26" ht="12.75" customHeight="1">
      <c r="A967" s="52"/>
      <c r="B967" s="53"/>
      <c r="C967" s="52"/>
      <c r="D967" s="54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spans="1:26" ht="12.75" customHeight="1">
      <c r="A968" s="52"/>
      <c r="B968" s="53"/>
      <c r="C968" s="52"/>
      <c r="D968" s="54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spans="1:26" ht="12.75" customHeight="1">
      <c r="A969" s="52"/>
      <c r="B969" s="53"/>
      <c r="C969" s="52"/>
      <c r="D969" s="54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spans="1:26" ht="12.75" customHeight="1">
      <c r="A970" s="52"/>
      <c r="B970" s="53"/>
      <c r="C970" s="52"/>
      <c r="D970" s="54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spans="1:26" ht="12.75" customHeight="1">
      <c r="A971" s="52"/>
      <c r="B971" s="53"/>
      <c r="C971" s="52"/>
      <c r="D971" s="54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spans="1:26" ht="12.75" customHeight="1">
      <c r="A972" s="52"/>
      <c r="B972" s="53"/>
      <c r="C972" s="52"/>
      <c r="D972" s="54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spans="1:26" ht="12.75" customHeight="1">
      <c r="A973" s="52"/>
      <c r="B973" s="53"/>
      <c r="C973" s="52"/>
      <c r="D973" s="54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spans="1:26" ht="12.75" customHeight="1">
      <c r="A974" s="52"/>
      <c r="B974" s="53"/>
      <c r="C974" s="52"/>
      <c r="D974" s="54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spans="1:26" ht="12.75" customHeight="1">
      <c r="A975" s="52"/>
      <c r="B975" s="53"/>
      <c r="C975" s="52"/>
      <c r="D975" s="54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spans="1:26" ht="12.75" customHeight="1">
      <c r="A976" s="52"/>
      <c r="B976" s="53"/>
      <c r="C976" s="52"/>
      <c r="D976" s="54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spans="1:26" ht="12.75" customHeight="1">
      <c r="A977" s="52"/>
      <c r="B977" s="53"/>
      <c r="C977" s="52"/>
      <c r="D977" s="54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spans="1:26" ht="12.75" customHeight="1">
      <c r="A978" s="52"/>
      <c r="B978" s="53"/>
      <c r="C978" s="52"/>
      <c r="D978" s="54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spans="1:26" ht="12.75" customHeight="1">
      <c r="A979" s="52"/>
      <c r="B979" s="53"/>
      <c r="C979" s="52"/>
      <c r="D979" s="54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spans="1:26" ht="12.75" customHeight="1">
      <c r="A980" s="52"/>
      <c r="B980" s="53"/>
      <c r="C980" s="52"/>
      <c r="D980" s="54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spans="1:26" ht="12.75" customHeight="1">
      <c r="A981" s="52"/>
      <c r="B981" s="53"/>
      <c r="C981" s="52"/>
      <c r="D981" s="54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spans="1:26" ht="12.75" customHeight="1">
      <c r="A982" s="52"/>
      <c r="B982" s="53"/>
      <c r="C982" s="52"/>
      <c r="D982" s="54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spans="1:26" ht="12.75" customHeight="1">
      <c r="A983" s="52"/>
      <c r="B983" s="53"/>
      <c r="C983" s="52"/>
      <c r="D983" s="54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spans="1:26" ht="12.75" customHeight="1">
      <c r="A984" s="52"/>
      <c r="B984" s="53"/>
      <c r="C984" s="52"/>
      <c r="D984" s="54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spans="1:26" ht="12.75" customHeight="1">
      <c r="A985" s="52"/>
      <c r="B985" s="53"/>
      <c r="C985" s="52"/>
      <c r="D985" s="54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spans="1:26" ht="12.75" customHeight="1">
      <c r="A986" s="52"/>
      <c r="B986" s="53"/>
      <c r="C986" s="52"/>
      <c r="D986" s="54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spans="1:26" ht="12.75" customHeight="1">
      <c r="A987" s="52"/>
      <c r="B987" s="53"/>
      <c r="C987" s="52"/>
      <c r="D987" s="54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spans="1:26" ht="12.75" customHeight="1">
      <c r="A988" s="52"/>
      <c r="B988" s="53"/>
      <c r="C988" s="52"/>
      <c r="D988" s="54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spans="1:26" ht="12.75" customHeight="1">
      <c r="A989" s="52"/>
      <c r="B989" s="53"/>
      <c r="C989" s="52"/>
      <c r="D989" s="54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spans="1:26" ht="12.75" customHeight="1">
      <c r="A990" s="52"/>
      <c r="B990" s="53"/>
      <c r="C990" s="52"/>
      <c r="D990" s="54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spans="1:26" ht="12.75" customHeight="1">
      <c r="A991" s="52"/>
      <c r="B991" s="53"/>
      <c r="C991" s="52"/>
      <c r="D991" s="54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spans="1:26" ht="12.75" customHeight="1">
      <c r="A992" s="52"/>
      <c r="B992" s="53"/>
      <c r="C992" s="52"/>
      <c r="D992" s="54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spans="1:26" ht="12.75" customHeight="1">
      <c r="A993" s="52"/>
      <c r="B993" s="53"/>
      <c r="C993" s="52"/>
      <c r="D993" s="54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spans="1:26" ht="12.75" customHeight="1">
      <c r="A994" s="52"/>
      <c r="B994" s="53"/>
      <c r="C994" s="52"/>
      <c r="D994" s="54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spans="1:26" ht="12.75" customHeight="1">
      <c r="A995" s="52"/>
      <c r="B995" s="53"/>
      <c r="C995" s="52"/>
      <c r="D995" s="54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spans="1:26" ht="12.75" customHeight="1">
      <c r="A996" s="52"/>
      <c r="B996" s="53"/>
      <c r="C996" s="52"/>
      <c r="D996" s="54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spans="1:26" ht="12.75" customHeight="1">
      <c r="A997" s="52"/>
      <c r="B997" s="53"/>
      <c r="C997" s="52"/>
      <c r="D997" s="54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spans="1:26" ht="12.75" customHeight="1">
      <c r="A998" s="52"/>
      <c r="B998" s="53"/>
      <c r="C998" s="52"/>
      <c r="D998" s="54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spans="1:26" ht="12.75" customHeight="1">
      <c r="A999" s="52"/>
      <c r="B999" s="53"/>
      <c r="C999" s="52"/>
      <c r="D999" s="54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spans="1:26" ht="12.75" customHeight="1">
      <c r="A1000" s="52"/>
      <c r="B1000" s="53"/>
      <c r="C1000" s="52"/>
      <c r="D1000" s="54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mergeCells count="7">
    <mergeCell ref="B158:E158"/>
    <mergeCell ref="B2:E2"/>
    <mergeCell ref="B45:E45"/>
    <mergeCell ref="B72:E72"/>
    <mergeCell ref="B100:E100"/>
    <mergeCell ref="B122:E122"/>
    <mergeCell ref="B123:E12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6.5703125" customWidth="1"/>
    <col min="2" max="2" width="3.28515625" customWidth="1"/>
    <col min="3" max="3" width="23.5703125" customWidth="1"/>
    <col min="4" max="5" width="38.85546875" customWidth="1"/>
    <col min="6" max="6" width="4.28515625" customWidth="1"/>
    <col min="7" max="7" width="14.85546875" customWidth="1"/>
    <col min="8" max="8" width="18.28515625" customWidth="1"/>
    <col min="9" max="9" width="12" customWidth="1"/>
    <col min="10" max="10" width="10.85546875" customWidth="1"/>
    <col min="11" max="11" width="13.28515625" customWidth="1"/>
    <col min="12" max="22" width="9.140625" customWidth="1"/>
    <col min="23" max="26" width="8.7109375" customWidth="1"/>
  </cols>
  <sheetData>
    <row r="1" spans="1:26" ht="15" customHeight="1">
      <c r="A1" s="1"/>
      <c r="B1" s="1"/>
      <c r="C1" s="2"/>
      <c r="D1" s="3"/>
      <c r="E1" s="3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169" t="s">
        <v>0</v>
      </c>
      <c r="C2" s="170"/>
      <c r="D2" s="170"/>
      <c r="E2" s="170"/>
      <c r="F2" s="170"/>
      <c r="G2" s="170"/>
      <c r="H2" s="170"/>
      <c r="I2" s="170"/>
      <c r="J2" s="170"/>
      <c r="K2" s="17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4"/>
      <c r="C3" s="5" t="s">
        <v>1</v>
      </c>
      <c r="D3" s="6" t="s">
        <v>2</v>
      </c>
      <c r="E3" s="1"/>
      <c r="F3" s="7"/>
      <c r="G3" s="8"/>
      <c r="H3" s="8"/>
      <c r="I3" s="8"/>
      <c r="J3" s="8"/>
      <c r="K3" s="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1"/>
      <c r="C4" s="9"/>
      <c r="D4" s="10" t="s">
        <v>3</v>
      </c>
      <c r="E4" s="1"/>
      <c r="F4" s="7"/>
      <c r="G4" s="11"/>
      <c r="H4" s="12">
        <v>5</v>
      </c>
      <c r="I4" s="13">
        <v>23</v>
      </c>
      <c r="J4" s="13">
        <v>54</v>
      </c>
      <c r="K4" s="1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1"/>
      <c r="C5" s="9"/>
      <c r="D5" s="15" t="s">
        <v>4</v>
      </c>
      <c r="F5" s="9"/>
      <c r="G5" s="8"/>
      <c r="H5" s="16">
        <v>6</v>
      </c>
      <c r="I5" s="17">
        <v>24</v>
      </c>
      <c r="J5" s="17">
        <v>43</v>
      </c>
      <c r="K5" s="1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1"/>
      <c r="C6" s="9"/>
      <c r="D6" s="10" t="s">
        <v>5</v>
      </c>
      <c r="E6" s="1"/>
      <c r="F6" s="7"/>
      <c r="G6" s="8"/>
      <c r="H6" s="8"/>
      <c r="I6" s="8"/>
      <c r="J6" s="8"/>
      <c r="K6" s="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1"/>
      <c r="C7" s="9"/>
      <c r="D7" s="15" t="s">
        <v>6</v>
      </c>
      <c r="F7" s="9"/>
      <c r="G7" s="8"/>
      <c r="H7" s="8"/>
      <c r="I7" s="8"/>
      <c r="J7" s="8"/>
      <c r="K7" s="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1"/>
      <c r="C8" s="9"/>
      <c r="D8" s="19" t="s">
        <v>7</v>
      </c>
      <c r="F8" s="9"/>
      <c r="G8" s="8"/>
      <c r="H8" s="8"/>
      <c r="I8" s="8"/>
      <c r="J8" s="8"/>
      <c r="K8" s="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1"/>
      <c r="C9" s="9"/>
      <c r="F9" s="9"/>
      <c r="G9" s="8"/>
      <c r="H9" s="8"/>
      <c r="I9" s="8"/>
      <c r="J9" s="8"/>
      <c r="K9" s="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1"/>
      <c r="C10" s="9"/>
      <c r="D10" s="1"/>
      <c r="E10" s="1"/>
      <c r="F10" s="9"/>
      <c r="G10" s="8"/>
      <c r="H10" s="8"/>
      <c r="I10" s="8"/>
      <c r="J10" s="8"/>
      <c r="K10" s="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4"/>
      <c r="C11" s="5" t="s">
        <v>8</v>
      </c>
      <c r="D11" s="6" t="s">
        <v>9</v>
      </c>
      <c r="E11" s="1"/>
      <c r="F11" s="7"/>
      <c r="G11" s="20">
        <v>12.3443</v>
      </c>
      <c r="H11" s="14"/>
      <c r="I11" s="8"/>
      <c r="J11" s="8"/>
      <c r="K11" s="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1"/>
      <c r="C12" s="9"/>
      <c r="D12" s="15" t="s">
        <v>10</v>
      </c>
      <c r="F12" s="9"/>
      <c r="G12" s="21">
        <v>2.47654</v>
      </c>
      <c r="H12" s="22"/>
      <c r="I12" s="8"/>
      <c r="J12" s="8"/>
      <c r="K12" s="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1"/>
      <c r="C13" s="9"/>
      <c r="D13" s="10" t="s">
        <v>11</v>
      </c>
      <c r="E13" s="1"/>
      <c r="F13" s="7"/>
      <c r="G13" s="23"/>
      <c r="H13" s="18"/>
      <c r="I13" s="8"/>
      <c r="J13" s="8"/>
      <c r="K13" s="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1"/>
      <c r="C14" s="9"/>
      <c r="D14" s="15" t="s">
        <v>12</v>
      </c>
      <c r="F14" s="9"/>
      <c r="G14" s="8"/>
      <c r="H14" s="11"/>
      <c r="I14" s="8"/>
      <c r="J14" s="8"/>
      <c r="K14" s="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1"/>
      <c r="C15" s="9"/>
      <c r="D15" s="10" t="s">
        <v>13</v>
      </c>
      <c r="E15" s="1"/>
      <c r="F15" s="7"/>
      <c r="G15" s="8"/>
      <c r="H15" s="11"/>
      <c r="I15" s="8"/>
      <c r="J15" s="8"/>
      <c r="K15" s="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1"/>
      <c r="C16" s="9"/>
      <c r="D16" s="15" t="s">
        <v>14</v>
      </c>
      <c r="F16" s="9"/>
      <c r="G16" s="8"/>
      <c r="H16" s="8"/>
      <c r="I16" s="8"/>
      <c r="J16" s="8"/>
      <c r="K16" s="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1"/>
      <c r="C17" s="9"/>
      <c r="D17" s="10" t="s">
        <v>15</v>
      </c>
      <c r="E17" s="1"/>
      <c r="F17" s="7"/>
      <c r="G17" s="8"/>
      <c r="H17" s="8"/>
      <c r="I17" s="8"/>
      <c r="J17" s="8"/>
      <c r="K17" s="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1"/>
      <c r="C18" s="9"/>
      <c r="D18" s="15" t="s">
        <v>16</v>
      </c>
      <c r="F18" s="9"/>
      <c r="G18" s="8"/>
      <c r="H18" s="8"/>
      <c r="I18" s="8"/>
      <c r="J18" s="8"/>
      <c r="K18" s="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1"/>
      <c r="C19" s="9"/>
      <c r="D19" s="19" t="s">
        <v>17</v>
      </c>
      <c r="F19" s="9"/>
      <c r="G19" s="8"/>
      <c r="H19" s="8"/>
      <c r="I19" s="8"/>
      <c r="J19" s="8"/>
      <c r="K19" s="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1"/>
      <c r="C20" s="9"/>
      <c r="D20" s="1"/>
      <c r="F20" s="9"/>
      <c r="G20" s="8"/>
      <c r="H20" s="8"/>
      <c r="I20" s="8"/>
      <c r="J20" s="8"/>
      <c r="K20" s="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1"/>
      <c r="C21" s="9"/>
      <c r="D21" s="1"/>
      <c r="F21" s="9"/>
      <c r="G21" s="8"/>
      <c r="H21" s="8"/>
      <c r="I21" s="8"/>
      <c r="J21" s="8"/>
      <c r="K21" s="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4"/>
      <c r="C22" s="5" t="s">
        <v>18</v>
      </c>
      <c r="D22" s="24" t="s">
        <v>19</v>
      </c>
      <c r="F22" s="9"/>
      <c r="G22" s="20">
        <v>20</v>
      </c>
      <c r="H22" s="25">
        <v>7</v>
      </c>
      <c r="I22" s="25">
        <v>45</v>
      </c>
      <c r="J22" s="14"/>
      <c r="K22" s="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1"/>
      <c r="C23" s="9"/>
      <c r="D23" s="15" t="s">
        <v>20</v>
      </c>
      <c r="F23" s="9"/>
      <c r="G23" s="21">
        <v>40</v>
      </c>
      <c r="H23" s="26">
        <v>10</v>
      </c>
      <c r="I23" s="26">
        <v>41</v>
      </c>
      <c r="J23" s="22"/>
      <c r="K23" s="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/>
      <c r="B24" s="1"/>
      <c r="C24" s="9"/>
      <c r="D24" s="27" t="s">
        <v>21</v>
      </c>
      <c r="E24" s="1"/>
      <c r="F24" s="9"/>
      <c r="G24" s="21">
        <v>80</v>
      </c>
      <c r="H24" s="26">
        <v>13</v>
      </c>
      <c r="I24" s="26">
        <v>37</v>
      </c>
      <c r="J24" s="22"/>
      <c r="K24" s="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1"/>
      <c r="C25" s="9"/>
      <c r="D25" s="19" t="s">
        <v>22</v>
      </c>
      <c r="F25" s="9"/>
      <c r="G25" s="21">
        <v>160</v>
      </c>
      <c r="H25" s="26">
        <v>16</v>
      </c>
      <c r="I25" s="26">
        <v>33</v>
      </c>
      <c r="J25" s="22"/>
      <c r="K25" s="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/>
      <c r="B26" s="1"/>
      <c r="C26" s="9"/>
      <c r="D26" s="2"/>
      <c r="F26" s="9"/>
      <c r="G26" s="21">
        <v>320</v>
      </c>
      <c r="H26" s="26">
        <v>19</v>
      </c>
      <c r="I26" s="26">
        <v>29</v>
      </c>
      <c r="J26" s="22"/>
      <c r="K26" s="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"/>
      <c r="B27" s="1"/>
      <c r="C27" s="9"/>
      <c r="D27" s="2"/>
      <c r="F27" s="9"/>
      <c r="G27" s="23"/>
      <c r="H27" s="28"/>
      <c r="I27" s="28"/>
      <c r="J27" s="18"/>
      <c r="K27" s="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"/>
      <c r="B28" s="1"/>
      <c r="C28" s="9"/>
      <c r="D28" s="2"/>
      <c r="F28" s="9"/>
      <c r="G28" s="8"/>
      <c r="H28" s="8"/>
      <c r="I28" s="8"/>
      <c r="J28" s="8"/>
      <c r="K28" s="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"/>
      <c r="B29" s="1"/>
      <c r="C29" s="9"/>
      <c r="D29" s="2"/>
      <c r="F29" s="9"/>
      <c r="G29" s="8"/>
      <c r="H29" s="8"/>
      <c r="I29" s="8"/>
      <c r="J29" s="8"/>
      <c r="K29" s="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"/>
      <c r="B30" s="4"/>
      <c r="C30" s="5" t="s">
        <v>23</v>
      </c>
      <c r="D30" s="29" t="s">
        <v>24</v>
      </c>
      <c r="F30" s="9"/>
      <c r="G30" s="20">
        <v>222</v>
      </c>
      <c r="H30" s="25">
        <v>32</v>
      </c>
      <c r="I30" s="25">
        <v>34</v>
      </c>
      <c r="J30" s="14"/>
      <c r="K30" s="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"/>
      <c r="B31" s="1"/>
      <c r="C31" s="9"/>
      <c r="D31" s="30" t="s">
        <v>25</v>
      </c>
      <c r="E31" s="1"/>
      <c r="F31" s="7"/>
      <c r="G31" s="21">
        <v>244</v>
      </c>
      <c r="H31" s="26">
        <v>29</v>
      </c>
      <c r="I31" s="26">
        <v>41</v>
      </c>
      <c r="J31" s="22"/>
      <c r="K31" s="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"/>
      <c r="B32" s="1"/>
      <c r="C32" s="9"/>
      <c r="D32" s="31" t="s">
        <v>26</v>
      </c>
      <c r="F32" s="9"/>
      <c r="G32" s="21">
        <v>266</v>
      </c>
      <c r="H32" s="26">
        <v>26</v>
      </c>
      <c r="I32" s="26">
        <v>48</v>
      </c>
      <c r="J32" s="22"/>
      <c r="K32" s="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1"/>
      <c r="B33" s="1"/>
      <c r="C33" s="9"/>
      <c r="D33" s="2"/>
      <c r="F33" s="9"/>
      <c r="G33" s="21">
        <v>288</v>
      </c>
      <c r="H33" s="26">
        <v>23</v>
      </c>
      <c r="I33" s="26">
        <v>55</v>
      </c>
      <c r="J33" s="22"/>
      <c r="K33" s="8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1"/>
      <c r="B34" s="1"/>
      <c r="C34" s="9"/>
      <c r="D34" s="2"/>
      <c r="F34" s="9"/>
      <c r="G34" s="21">
        <v>332</v>
      </c>
      <c r="H34" s="26">
        <v>17</v>
      </c>
      <c r="I34" s="26">
        <v>69</v>
      </c>
      <c r="J34" s="22"/>
      <c r="K34" s="8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1"/>
      <c r="B35" s="1"/>
      <c r="C35" s="9"/>
      <c r="D35" s="2"/>
      <c r="F35" s="9"/>
      <c r="G35" s="23"/>
      <c r="H35" s="28"/>
      <c r="I35" s="28"/>
      <c r="J35" s="18"/>
      <c r="K35" s="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>
      <c r="A36" s="1"/>
      <c r="B36" s="1"/>
      <c r="C36" s="9"/>
      <c r="D36" s="2"/>
      <c r="F36" s="9"/>
      <c r="G36" s="8"/>
      <c r="H36" s="8"/>
      <c r="I36" s="8"/>
      <c r="J36" s="8"/>
      <c r="K36" s="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>
      <c r="A37" s="1"/>
      <c r="B37" s="1"/>
      <c r="C37" s="9"/>
      <c r="D37" s="2"/>
      <c r="F37" s="9"/>
      <c r="G37" s="8"/>
      <c r="H37" s="8"/>
      <c r="I37" s="8"/>
      <c r="J37" s="8"/>
      <c r="K37" s="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>
      <c r="A38" s="1"/>
      <c r="B38" s="4"/>
      <c r="C38" s="5" t="s">
        <v>27</v>
      </c>
      <c r="D38" s="29" t="s">
        <v>28</v>
      </c>
      <c r="F38" s="9"/>
      <c r="G38" s="8"/>
      <c r="H38" s="20">
        <v>45</v>
      </c>
      <c r="I38" s="25">
        <v>34</v>
      </c>
      <c r="J38" s="32">
        <v>4.0999999999999996</v>
      </c>
      <c r="K38" s="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1"/>
      <c r="B39" s="1"/>
      <c r="C39" s="9"/>
      <c r="D39" s="31" t="s">
        <v>29</v>
      </c>
      <c r="F39" s="9"/>
      <c r="G39" s="8"/>
      <c r="H39" s="21">
        <v>32</v>
      </c>
      <c r="I39" s="26">
        <v>123</v>
      </c>
      <c r="J39" s="33">
        <v>0.5</v>
      </c>
      <c r="K39" s="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1"/>
      <c r="B40" s="1"/>
      <c r="C40" s="9"/>
      <c r="D40" s="2"/>
      <c r="F40" s="9"/>
      <c r="G40" s="8"/>
      <c r="H40" s="21">
        <v>-3</v>
      </c>
      <c r="I40" s="26">
        <v>1</v>
      </c>
      <c r="J40" s="33">
        <v>3.4</v>
      </c>
      <c r="K40" s="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1"/>
      <c r="B41" s="1"/>
      <c r="C41" s="9"/>
      <c r="D41" s="2"/>
      <c r="F41" s="9"/>
      <c r="G41" s="34"/>
      <c r="H41" s="21">
        <v>-34</v>
      </c>
      <c r="I41" s="26">
        <v>90</v>
      </c>
      <c r="J41" s="33">
        <v>1.1000000000000001</v>
      </c>
      <c r="K41" s="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>
      <c r="A42" s="1"/>
      <c r="B42" s="1"/>
      <c r="C42" s="9"/>
      <c r="D42" s="2"/>
      <c r="F42" s="9"/>
      <c r="G42" s="34"/>
      <c r="H42" s="21">
        <v>-67</v>
      </c>
      <c r="I42" s="26">
        <v>12</v>
      </c>
      <c r="J42" s="33">
        <v>0.9</v>
      </c>
      <c r="K42" s="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>
      <c r="A43" s="1"/>
      <c r="B43" s="1"/>
      <c r="C43" s="9"/>
      <c r="D43" s="2"/>
      <c r="F43" s="9"/>
      <c r="G43" s="8"/>
      <c r="H43" s="23"/>
      <c r="I43" s="28"/>
      <c r="J43" s="18"/>
      <c r="K43" s="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>
      <c r="A44" s="1"/>
      <c r="B44" s="1"/>
      <c r="C44" s="9"/>
      <c r="D44" s="2"/>
      <c r="F44" s="9"/>
      <c r="G44" s="8"/>
      <c r="H44" s="35"/>
      <c r="I44" s="35"/>
      <c r="J44" s="35"/>
      <c r="K44" s="8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1"/>
      <c r="B45" s="1"/>
      <c r="C45" s="9"/>
      <c r="D45" s="2"/>
      <c r="F45" s="9"/>
      <c r="G45" s="8"/>
      <c r="H45" s="8"/>
      <c r="I45" s="8"/>
      <c r="J45" s="8"/>
      <c r="K45" s="8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>
      <c r="A46" s="1"/>
      <c r="B46" s="4"/>
      <c r="C46" s="5" t="s">
        <v>30</v>
      </c>
      <c r="D46" s="36" t="s">
        <v>31</v>
      </c>
      <c r="E46" s="1"/>
      <c r="F46" s="7"/>
      <c r="G46" s="8"/>
      <c r="H46" s="20">
        <v>45</v>
      </c>
      <c r="I46" s="25">
        <v>34</v>
      </c>
      <c r="J46" s="32">
        <v>4.0999999999999996</v>
      </c>
      <c r="K46" s="8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>
      <c r="A47" s="1"/>
      <c r="B47" s="1"/>
      <c r="C47" s="9"/>
      <c r="D47" s="37" t="s">
        <v>29</v>
      </c>
      <c r="F47" s="9"/>
      <c r="G47" s="8"/>
      <c r="H47" s="21">
        <v>32</v>
      </c>
      <c r="I47" s="26">
        <v>123</v>
      </c>
      <c r="J47" s="33">
        <v>12.3</v>
      </c>
      <c r="K47" s="8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>
      <c r="A48" s="1"/>
      <c r="B48" s="1"/>
      <c r="C48" s="9"/>
      <c r="D48" s="30" t="s">
        <v>32</v>
      </c>
      <c r="E48" s="1"/>
      <c r="F48" s="7"/>
      <c r="G48" s="8"/>
      <c r="H48" s="21">
        <v>-3</v>
      </c>
      <c r="I48" s="26">
        <v>1</v>
      </c>
      <c r="J48" s="33">
        <v>1.5</v>
      </c>
      <c r="K48" s="8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1"/>
      <c r="B49" s="1"/>
      <c r="C49" s="9"/>
      <c r="D49" s="37" t="s">
        <v>33</v>
      </c>
      <c r="F49" s="9"/>
      <c r="G49" s="38"/>
      <c r="H49" s="21">
        <v>-34</v>
      </c>
      <c r="I49" s="26">
        <v>90</v>
      </c>
      <c r="J49" s="33">
        <v>0</v>
      </c>
      <c r="K49" s="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1"/>
      <c r="B50" s="1"/>
      <c r="C50" s="9"/>
      <c r="D50" s="37" t="s">
        <v>34</v>
      </c>
      <c r="F50" s="9"/>
      <c r="G50" s="39"/>
      <c r="H50" s="21">
        <v>-67</v>
      </c>
      <c r="I50" s="26">
        <v>12</v>
      </c>
      <c r="J50" s="33">
        <v>12.5</v>
      </c>
      <c r="K50" s="8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1"/>
      <c r="B51" s="1"/>
      <c r="C51" s="9"/>
      <c r="D51" s="31" t="s">
        <v>35</v>
      </c>
      <c r="F51" s="9"/>
      <c r="G51" s="8"/>
      <c r="H51" s="23"/>
      <c r="I51" s="28"/>
      <c r="J51" s="18"/>
      <c r="K51" s="8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1"/>
      <c r="B52" s="1"/>
      <c r="C52" s="9"/>
      <c r="D52" s="2"/>
      <c r="E52" s="2"/>
      <c r="F52" s="9"/>
      <c r="G52" s="8"/>
      <c r="H52" s="8"/>
      <c r="I52" s="8"/>
      <c r="J52" s="8"/>
      <c r="K52" s="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1"/>
      <c r="B53" s="1"/>
      <c r="C53" s="9"/>
      <c r="D53" s="2"/>
      <c r="E53" s="2"/>
      <c r="F53" s="9"/>
      <c r="G53" s="8"/>
      <c r="H53" s="8"/>
      <c r="I53" s="8"/>
      <c r="J53" s="8"/>
      <c r="K53" s="8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1"/>
      <c r="B54" s="1"/>
      <c r="C54" s="9"/>
      <c r="D54" s="9"/>
      <c r="E54" s="9"/>
      <c r="F54" s="9"/>
      <c r="G54" s="8"/>
      <c r="H54" s="8"/>
      <c r="I54" s="8"/>
      <c r="J54" s="8"/>
      <c r="K54" s="8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1"/>
      <c r="B55" s="1"/>
      <c r="C55" s="2"/>
      <c r="D55" s="2"/>
      <c r="E55" s="2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 t="s">
        <v>36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customHeight="1">
      <c r="A97" s="1"/>
      <c r="B97" s="1"/>
      <c r="C97" s="2"/>
      <c r="D97" s="3"/>
      <c r="E97" s="3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customHeight="1">
      <c r="A98" s="1"/>
      <c r="B98" s="1"/>
      <c r="C98" s="2"/>
      <c r="D98" s="3"/>
      <c r="E98" s="3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customHeight="1">
      <c r="A99" s="1"/>
      <c r="B99" s="1"/>
      <c r="C99" s="2"/>
      <c r="D99" s="3"/>
      <c r="E99" s="3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customHeight="1">
      <c r="A100" s="1"/>
      <c r="B100" s="1"/>
      <c r="C100" s="2"/>
      <c r="D100" s="3"/>
      <c r="E100" s="3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customHeight="1">
      <c r="A101" s="1"/>
      <c r="B101" s="1"/>
      <c r="C101" s="2"/>
      <c r="D101" s="3"/>
      <c r="E101" s="3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customHeight="1">
      <c r="A102" s="1"/>
      <c r="B102" s="1"/>
      <c r="C102" s="2"/>
      <c r="D102" s="3"/>
      <c r="E102" s="3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customHeight="1">
      <c r="A103" s="1"/>
      <c r="B103" s="1"/>
      <c r="C103" s="2"/>
      <c r="D103" s="3"/>
      <c r="E103" s="3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customHeight="1">
      <c r="A104" s="1"/>
      <c r="B104" s="1"/>
      <c r="C104" s="2"/>
      <c r="D104" s="3"/>
      <c r="E104" s="3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customHeight="1">
      <c r="A105" s="1"/>
      <c r="B105" s="1"/>
      <c r="C105" s="2"/>
      <c r="D105" s="3"/>
      <c r="E105" s="3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customHeight="1">
      <c r="A106" s="1"/>
      <c r="B106" s="1"/>
      <c r="C106" s="2"/>
      <c r="D106" s="3"/>
      <c r="E106" s="3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customHeight="1">
      <c r="A107" s="1"/>
      <c r="B107" s="1"/>
      <c r="C107" s="2"/>
      <c r="D107" s="3"/>
      <c r="E107" s="3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customHeight="1">
      <c r="A108" s="1"/>
      <c r="B108" s="1"/>
      <c r="C108" s="2"/>
      <c r="D108" s="3"/>
      <c r="E108" s="3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customHeight="1">
      <c r="A109" s="1"/>
      <c r="B109" s="1"/>
      <c r="C109" s="2"/>
      <c r="D109" s="3"/>
      <c r="E109" s="3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customHeight="1">
      <c r="A110" s="1"/>
      <c r="B110" s="1"/>
      <c r="C110" s="2"/>
      <c r="D110" s="3"/>
      <c r="E110" s="3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customHeight="1">
      <c r="A111" s="1"/>
      <c r="B111" s="1"/>
      <c r="C111" s="2"/>
      <c r="D111" s="3"/>
      <c r="E111" s="3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customHeight="1">
      <c r="A112" s="1"/>
      <c r="B112" s="1"/>
      <c r="C112" s="2"/>
      <c r="D112" s="3"/>
      <c r="E112" s="3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customHeight="1">
      <c r="A113" s="1"/>
      <c r="B113" s="1"/>
      <c r="C113" s="2"/>
      <c r="D113" s="3"/>
      <c r="E113" s="3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customHeight="1">
      <c r="A114" s="1"/>
      <c r="B114" s="1"/>
      <c r="C114" s="2"/>
      <c r="D114" s="3"/>
      <c r="E114" s="3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customHeight="1">
      <c r="A115" s="1"/>
      <c r="B115" s="1"/>
      <c r="C115" s="2"/>
      <c r="D115" s="3"/>
      <c r="E115" s="3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customHeight="1">
      <c r="A116" s="1"/>
      <c r="B116" s="1"/>
      <c r="C116" s="2"/>
      <c r="D116" s="3"/>
      <c r="E116" s="3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customHeight="1">
      <c r="A117" s="1"/>
      <c r="B117" s="1"/>
      <c r="C117" s="2"/>
      <c r="D117" s="3"/>
      <c r="E117" s="3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customHeight="1">
      <c r="A118" s="1"/>
      <c r="B118" s="1"/>
      <c r="C118" s="2"/>
      <c r="D118" s="3"/>
      <c r="E118" s="3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customHeight="1">
      <c r="A119" s="1"/>
      <c r="B119" s="1"/>
      <c r="C119" s="2"/>
      <c r="D119" s="3"/>
      <c r="E119" s="3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customHeight="1">
      <c r="A120" s="1"/>
      <c r="B120" s="1"/>
      <c r="C120" s="2"/>
      <c r="D120" s="3"/>
      <c r="E120" s="3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customHeight="1">
      <c r="A121" s="1"/>
      <c r="B121" s="1"/>
      <c r="C121" s="2"/>
      <c r="D121" s="3"/>
      <c r="E121" s="3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customHeight="1">
      <c r="A122" s="1"/>
      <c r="B122" s="1"/>
      <c r="C122" s="2"/>
      <c r="D122" s="3"/>
      <c r="E122" s="3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customHeight="1">
      <c r="A123" s="1"/>
      <c r="B123" s="1"/>
      <c r="C123" s="2"/>
      <c r="D123" s="41"/>
      <c r="E123" s="41"/>
      <c r="F123" s="4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customHeight="1">
      <c r="A124" s="1"/>
      <c r="B124" s="1"/>
      <c r="C124" s="2"/>
      <c r="D124" s="3"/>
      <c r="E124" s="3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customHeight="1">
      <c r="A125" s="1"/>
      <c r="B125" s="1"/>
      <c r="C125" s="2"/>
      <c r="D125" s="3"/>
      <c r="E125" s="3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customHeight="1">
      <c r="A126" s="1"/>
      <c r="B126" s="1"/>
      <c r="C126" s="2"/>
      <c r="D126" s="3"/>
      <c r="E126" s="3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customHeight="1">
      <c r="A127" s="1"/>
      <c r="B127" s="1"/>
      <c r="C127" s="2"/>
      <c r="D127" s="3"/>
      <c r="E127" s="3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customHeight="1">
      <c r="A128" s="1"/>
      <c r="B128" s="1"/>
      <c r="C128" s="2"/>
      <c r="D128" s="3"/>
      <c r="E128" s="3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customHeight="1">
      <c r="A129" s="1"/>
      <c r="B129" s="1"/>
      <c r="C129" s="2"/>
      <c r="D129" s="3"/>
      <c r="E129" s="3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customHeight="1">
      <c r="A130" s="1"/>
      <c r="B130" s="1"/>
      <c r="C130" s="2"/>
      <c r="D130" s="3"/>
      <c r="E130" s="3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customHeight="1">
      <c r="A131" s="1"/>
      <c r="B131" s="1"/>
      <c r="C131" s="2"/>
      <c r="D131" s="3"/>
      <c r="E131" s="3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customHeight="1">
      <c r="A132" s="1"/>
      <c r="B132" s="1"/>
      <c r="C132" s="2"/>
      <c r="D132" s="3"/>
      <c r="E132" s="3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customHeight="1">
      <c r="A133" s="1"/>
      <c r="B133" s="1"/>
      <c r="C133" s="2"/>
      <c r="D133" s="3"/>
      <c r="E133" s="3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customHeight="1">
      <c r="A134" s="1"/>
      <c r="B134" s="1"/>
      <c r="C134" s="2"/>
      <c r="D134" s="3"/>
      <c r="E134" s="3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customHeight="1">
      <c r="A135" s="1"/>
      <c r="B135" s="1"/>
      <c r="C135" s="2"/>
      <c r="D135" s="3"/>
      <c r="E135" s="3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customHeight="1">
      <c r="A136" s="1"/>
      <c r="B136" s="1"/>
      <c r="C136" s="2"/>
      <c r="D136" s="3"/>
      <c r="E136" s="3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customHeight="1">
      <c r="A137" s="1"/>
      <c r="B137" s="1"/>
      <c r="C137" s="2"/>
      <c r="D137" s="3"/>
      <c r="E137" s="3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customHeight="1">
      <c r="A138" s="1"/>
      <c r="B138" s="1"/>
      <c r="C138" s="2"/>
      <c r="D138" s="3"/>
      <c r="E138" s="3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customHeight="1">
      <c r="A139" s="1"/>
      <c r="B139" s="1"/>
      <c r="C139" s="2"/>
      <c r="D139" s="3"/>
      <c r="E139" s="3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customHeight="1">
      <c r="A140" s="1"/>
      <c r="B140" s="1"/>
      <c r="C140" s="2"/>
      <c r="D140" s="3"/>
      <c r="E140" s="3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customHeight="1">
      <c r="A141" s="1"/>
      <c r="B141" s="1"/>
      <c r="C141" s="2"/>
      <c r="D141" s="3"/>
      <c r="E141" s="3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customHeight="1">
      <c r="A142" s="1"/>
      <c r="B142" s="1"/>
      <c r="C142" s="2"/>
      <c r="D142" s="3"/>
      <c r="E142" s="3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customHeight="1">
      <c r="A143" s="1"/>
      <c r="B143" s="1"/>
      <c r="C143" s="2"/>
      <c r="D143" s="3"/>
      <c r="E143" s="3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customHeight="1">
      <c r="A144" s="1"/>
      <c r="B144" s="1"/>
      <c r="C144" s="2"/>
      <c r="D144" s="3"/>
      <c r="E144" s="3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customHeight="1">
      <c r="A145" s="1"/>
      <c r="B145" s="1"/>
      <c r="C145" s="2"/>
      <c r="D145" s="3"/>
      <c r="E145" s="3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customHeight="1">
      <c r="A146" s="1"/>
      <c r="B146" s="1"/>
      <c r="C146" s="2"/>
      <c r="D146" s="3"/>
      <c r="E146" s="3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customHeight="1">
      <c r="A147" s="1"/>
      <c r="B147" s="1"/>
      <c r="C147" s="2"/>
      <c r="D147" s="3"/>
      <c r="E147" s="3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customHeight="1">
      <c r="A148" s="1"/>
      <c r="B148" s="1"/>
      <c r="C148" s="2"/>
      <c r="D148" s="3"/>
      <c r="E148" s="3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customHeight="1">
      <c r="A149" s="1"/>
      <c r="B149" s="1"/>
      <c r="C149" s="2"/>
      <c r="D149" s="3"/>
      <c r="E149" s="3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customHeight="1">
      <c r="A150" s="1"/>
      <c r="B150" s="1"/>
      <c r="C150" s="2"/>
      <c r="D150" s="3"/>
      <c r="E150" s="3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customHeight="1">
      <c r="A151" s="1"/>
      <c r="B151" s="1"/>
      <c r="C151" s="2"/>
      <c r="D151" s="3"/>
      <c r="E151" s="3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customHeight="1">
      <c r="A152" s="1"/>
      <c r="B152" s="1"/>
      <c r="C152" s="2"/>
      <c r="D152" s="3"/>
      <c r="E152" s="3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customHeight="1">
      <c r="A153" s="1"/>
      <c r="B153" s="1"/>
      <c r="C153" s="2"/>
      <c r="D153" s="3"/>
      <c r="E153" s="3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customHeight="1">
      <c r="A154" s="1"/>
      <c r="B154" s="1"/>
      <c r="C154" s="2"/>
      <c r="D154" s="3"/>
      <c r="E154" s="3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customHeight="1">
      <c r="A155" s="1"/>
      <c r="B155" s="1"/>
      <c r="C155" s="2"/>
      <c r="D155" s="3"/>
      <c r="E155" s="3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customHeight="1">
      <c r="A156" s="1"/>
      <c r="B156" s="1"/>
      <c r="C156" s="2"/>
      <c r="D156" s="3"/>
      <c r="E156" s="3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customHeight="1">
      <c r="A157" s="1"/>
      <c r="B157" s="1"/>
      <c r="C157" s="2"/>
      <c r="D157" s="3"/>
      <c r="E157" s="3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customHeight="1">
      <c r="A158" s="1"/>
      <c r="B158" s="1"/>
      <c r="C158" s="2"/>
      <c r="D158" s="3"/>
      <c r="E158" s="3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customHeight="1">
      <c r="A159" s="1"/>
      <c r="B159" s="1"/>
      <c r="C159" s="2"/>
      <c r="D159" s="3"/>
      <c r="E159" s="3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customHeight="1">
      <c r="A160" s="1"/>
      <c r="B160" s="1"/>
      <c r="C160" s="2"/>
      <c r="D160" s="3"/>
      <c r="E160" s="3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customHeight="1">
      <c r="A161" s="1"/>
      <c r="B161" s="1"/>
      <c r="C161" s="2"/>
      <c r="D161" s="3"/>
      <c r="E161" s="3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customHeight="1">
      <c r="A162" s="1"/>
      <c r="B162" s="1"/>
      <c r="C162" s="2"/>
      <c r="D162" s="3"/>
      <c r="E162" s="3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customHeight="1">
      <c r="A163" s="1"/>
      <c r="B163" s="1"/>
      <c r="C163" s="2"/>
      <c r="D163" s="3"/>
      <c r="E163" s="3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customHeight="1">
      <c r="A164" s="1"/>
      <c r="B164" s="1"/>
      <c r="C164" s="2"/>
      <c r="D164" s="3"/>
      <c r="E164" s="3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customHeight="1">
      <c r="A165" s="1"/>
      <c r="B165" s="1"/>
      <c r="C165" s="2"/>
      <c r="D165" s="3"/>
      <c r="E165" s="3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customHeight="1">
      <c r="A166" s="1"/>
      <c r="B166" s="1"/>
      <c r="C166" s="2"/>
      <c r="D166" s="3"/>
      <c r="E166" s="3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customHeight="1">
      <c r="A167" s="1"/>
      <c r="B167" s="1"/>
      <c r="C167" s="2"/>
      <c r="D167" s="3"/>
      <c r="E167" s="3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customHeight="1">
      <c r="A168" s="1"/>
      <c r="B168" s="1"/>
      <c r="C168" s="2"/>
      <c r="D168" s="3"/>
      <c r="E168" s="3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customHeight="1">
      <c r="A169" s="1"/>
      <c r="B169" s="1"/>
      <c r="C169" s="2"/>
      <c r="D169" s="3"/>
      <c r="E169" s="3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customHeight="1">
      <c r="A170" s="1"/>
      <c r="B170" s="1"/>
      <c r="C170" s="2"/>
      <c r="D170" s="3"/>
      <c r="E170" s="3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customHeight="1">
      <c r="A171" s="1"/>
      <c r="B171" s="1"/>
      <c r="C171" s="2"/>
      <c r="D171" s="3"/>
      <c r="E171" s="3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customHeight="1">
      <c r="A172" s="1"/>
      <c r="B172" s="1"/>
      <c r="C172" s="2"/>
      <c r="D172" s="3"/>
      <c r="E172" s="3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customHeight="1">
      <c r="A173" s="1"/>
      <c r="B173" s="1"/>
      <c r="C173" s="2"/>
      <c r="D173" s="3"/>
      <c r="E173" s="3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customHeight="1">
      <c r="A174" s="1"/>
      <c r="B174" s="1"/>
      <c r="C174" s="2"/>
      <c r="D174" s="3"/>
      <c r="E174" s="3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customHeight="1">
      <c r="A175" s="1"/>
      <c r="B175" s="1"/>
      <c r="C175" s="2"/>
      <c r="D175" s="3"/>
      <c r="E175" s="3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customHeight="1">
      <c r="A176" s="1"/>
      <c r="B176" s="1"/>
      <c r="C176" s="2"/>
      <c r="D176" s="3"/>
      <c r="E176" s="3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customHeight="1">
      <c r="A177" s="1"/>
      <c r="B177" s="1"/>
      <c r="C177" s="2"/>
      <c r="D177" s="3"/>
      <c r="E177" s="3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customHeight="1">
      <c r="A178" s="1"/>
      <c r="B178" s="1"/>
      <c r="C178" s="2"/>
      <c r="D178" s="3"/>
      <c r="E178" s="3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customHeight="1">
      <c r="A179" s="1"/>
      <c r="B179" s="1"/>
      <c r="C179" s="2"/>
      <c r="D179" s="3"/>
      <c r="E179" s="3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customHeight="1">
      <c r="A180" s="1"/>
      <c r="B180" s="1"/>
      <c r="C180" s="2"/>
      <c r="D180" s="3"/>
      <c r="E180" s="3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customHeight="1">
      <c r="A181" s="1"/>
      <c r="B181" s="1"/>
      <c r="C181" s="2"/>
      <c r="D181" s="3"/>
      <c r="E181" s="3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customHeight="1">
      <c r="A182" s="1"/>
      <c r="B182" s="1"/>
      <c r="C182" s="2"/>
      <c r="D182" s="3"/>
      <c r="E182" s="3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customHeight="1">
      <c r="A183" s="1"/>
      <c r="B183" s="1"/>
      <c r="C183" s="2"/>
      <c r="D183" s="3"/>
      <c r="E183" s="3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customHeight="1">
      <c r="A184" s="1"/>
      <c r="B184" s="1"/>
      <c r="C184" s="2"/>
      <c r="D184" s="3"/>
      <c r="E184" s="3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customHeight="1">
      <c r="A185" s="1"/>
      <c r="B185" s="1"/>
      <c r="C185" s="2"/>
      <c r="D185" s="3"/>
      <c r="E185" s="3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customHeight="1">
      <c r="A186" s="1"/>
      <c r="B186" s="1"/>
      <c r="C186" s="2"/>
      <c r="D186" s="3"/>
      <c r="E186" s="3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customHeight="1">
      <c r="A187" s="1"/>
      <c r="B187" s="1"/>
      <c r="C187" s="2"/>
      <c r="D187" s="3"/>
      <c r="E187" s="3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customHeight="1">
      <c r="A188" s="1"/>
      <c r="B188" s="1"/>
      <c r="C188" s="2"/>
      <c r="D188" s="3"/>
      <c r="E188" s="3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customHeight="1">
      <c r="A189" s="1"/>
      <c r="B189" s="1"/>
      <c r="C189" s="2"/>
      <c r="D189" s="3"/>
      <c r="E189" s="3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customHeight="1">
      <c r="A190" s="1"/>
      <c r="B190" s="1"/>
      <c r="C190" s="2"/>
      <c r="D190" s="3"/>
      <c r="E190" s="3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customHeight="1">
      <c r="A191" s="1"/>
      <c r="B191" s="1"/>
      <c r="C191" s="2"/>
      <c r="D191" s="3"/>
      <c r="E191" s="3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customHeight="1">
      <c r="A192" s="1"/>
      <c r="B192" s="1"/>
      <c r="C192" s="2"/>
      <c r="D192" s="3"/>
      <c r="E192" s="3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customHeight="1">
      <c r="A193" s="1"/>
      <c r="B193" s="1"/>
      <c r="C193" s="2"/>
      <c r="D193" s="3"/>
      <c r="E193" s="3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customHeight="1">
      <c r="A194" s="1"/>
      <c r="B194" s="1"/>
      <c r="C194" s="2"/>
      <c r="D194" s="3"/>
      <c r="E194" s="3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customHeight="1">
      <c r="A195" s="1"/>
      <c r="B195" s="1"/>
      <c r="C195" s="2"/>
      <c r="D195" s="3"/>
      <c r="E195" s="3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customHeight="1">
      <c r="A196" s="1"/>
      <c r="B196" s="1"/>
      <c r="C196" s="2"/>
      <c r="D196" s="3"/>
      <c r="E196" s="3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customHeight="1">
      <c r="A197" s="1"/>
      <c r="B197" s="1"/>
      <c r="C197" s="2"/>
      <c r="D197" s="3"/>
      <c r="E197" s="3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customHeight="1">
      <c r="A198" s="1"/>
      <c r="B198" s="1"/>
      <c r="C198" s="2"/>
      <c r="D198" s="3"/>
      <c r="E198" s="3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customHeight="1">
      <c r="A199" s="1"/>
      <c r="B199" s="1"/>
      <c r="C199" s="2"/>
      <c r="D199" s="3"/>
      <c r="E199" s="3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customHeight="1">
      <c r="A200" s="1"/>
      <c r="B200" s="1"/>
      <c r="C200" s="2"/>
      <c r="D200" s="3"/>
      <c r="E200" s="3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customHeight="1">
      <c r="A201" s="1"/>
      <c r="B201" s="1"/>
      <c r="C201" s="2"/>
      <c r="D201" s="3"/>
      <c r="E201" s="3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customHeight="1">
      <c r="A202" s="1"/>
      <c r="B202" s="1"/>
      <c r="C202" s="2"/>
      <c r="D202" s="3"/>
      <c r="E202" s="3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customHeight="1">
      <c r="A203" s="1"/>
      <c r="B203" s="1"/>
      <c r="C203" s="2"/>
      <c r="D203" s="3"/>
      <c r="E203" s="3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customHeight="1">
      <c r="A204" s="1"/>
      <c r="B204" s="1"/>
      <c r="C204" s="2"/>
      <c r="D204" s="3"/>
      <c r="E204" s="3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customHeight="1">
      <c r="A205" s="1"/>
      <c r="B205" s="1"/>
      <c r="C205" s="2"/>
      <c r="D205" s="3"/>
      <c r="E205" s="3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customHeight="1">
      <c r="A206" s="1"/>
      <c r="B206" s="1"/>
      <c r="C206" s="2"/>
      <c r="D206" s="3"/>
      <c r="E206" s="3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customHeight="1">
      <c r="A207" s="1"/>
      <c r="B207" s="1"/>
      <c r="C207" s="2"/>
      <c r="D207" s="3"/>
      <c r="E207" s="3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customHeight="1">
      <c r="A208" s="1"/>
      <c r="B208" s="1"/>
      <c r="C208" s="2"/>
      <c r="D208" s="3"/>
      <c r="E208" s="3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customHeight="1">
      <c r="A209" s="1"/>
      <c r="B209" s="1"/>
      <c r="C209" s="2"/>
      <c r="D209" s="3"/>
      <c r="E209" s="3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customHeight="1">
      <c r="A210" s="1"/>
      <c r="B210" s="1"/>
      <c r="C210" s="2"/>
      <c r="D210" s="3"/>
      <c r="E210" s="3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customHeight="1">
      <c r="A211" s="1"/>
      <c r="B211" s="1"/>
      <c r="C211" s="2"/>
      <c r="D211" s="3"/>
      <c r="E211" s="3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customHeight="1">
      <c r="A212" s="1"/>
      <c r="B212" s="1"/>
      <c r="C212" s="2"/>
      <c r="D212" s="3"/>
      <c r="E212" s="3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customHeight="1">
      <c r="A213" s="1"/>
      <c r="B213" s="1"/>
      <c r="C213" s="2"/>
      <c r="D213" s="3"/>
      <c r="E213" s="3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customHeight="1">
      <c r="A214" s="1"/>
      <c r="B214" s="1"/>
      <c r="C214" s="2"/>
      <c r="D214" s="3"/>
      <c r="E214" s="3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customHeight="1">
      <c r="A215" s="1"/>
      <c r="B215" s="1"/>
      <c r="C215" s="2"/>
      <c r="D215" s="3"/>
      <c r="E215" s="3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customHeight="1">
      <c r="A216" s="1"/>
      <c r="B216" s="1"/>
      <c r="C216" s="2"/>
      <c r="D216" s="3"/>
      <c r="E216" s="3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customHeight="1">
      <c r="A217" s="1"/>
      <c r="B217" s="1"/>
      <c r="C217" s="2"/>
      <c r="D217" s="3"/>
      <c r="E217" s="3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customHeight="1">
      <c r="A218" s="1"/>
      <c r="B218" s="1"/>
      <c r="C218" s="2"/>
      <c r="D218" s="3"/>
      <c r="E218" s="3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customHeight="1">
      <c r="A219" s="1"/>
      <c r="B219" s="1"/>
      <c r="C219" s="2"/>
      <c r="D219" s="3"/>
      <c r="E219" s="3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customHeight="1">
      <c r="A220" s="1"/>
      <c r="B220" s="1"/>
      <c r="C220" s="2"/>
      <c r="D220" s="3"/>
      <c r="E220" s="3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customHeight="1">
      <c r="A221" s="1"/>
      <c r="B221" s="1"/>
      <c r="C221" s="2"/>
      <c r="D221" s="3"/>
      <c r="E221" s="3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customHeight="1">
      <c r="A222" s="1"/>
      <c r="B222" s="1"/>
      <c r="C222" s="2"/>
      <c r="D222" s="3"/>
      <c r="E222" s="3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customHeight="1">
      <c r="A223" s="1"/>
      <c r="B223" s="1"/>
      <c r="C223" s="2"/>
      <c r="D223" s="3"/>
      <c r="E223" s="3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customHeight="1">
      <c r="A224" s="1"/>
      <c r="B224" s="1"/>
      <c r="C224" s="2"/>
      <c r="D224" s="3"/>
      <c r="E224" s="3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customHeight="1">
      <c r="A225" s="1"/>
      <c r="B225" s="1"/>
      <c r="C225" s="2"/>
      <c r="D225" s="3"/>
      <c r="E225" s="3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customHeight="1">
      <c r="A226" s="1"/>
      <c r="B226" s="1"/>
      <c r="C226" s="2"/>
      <c r="D226" s="3"/>
      <c r="E226" s="3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customHeight="1">
      <c r="A227" s="1"/>
      <c r="B227" s="1"/>
      <c r="C227" s="2"/>
      <c r="D227" s="3"/>
      <c r="E227" s="3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customHeight="1">
      <c r="A228" s="1"/>
      <c r="B228" s="1"/>
      <c r="C228" s="2"/>
      <c r="D228" s="3"/>
      <c r="E228" s="3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customHeight="1">
      <c r="A229" s="1"/>
      <c r="B229" s="1"/>
      <c r="C229" s="2"/>
      <c r="D229" s="3"/>
      <c r="E229" s="3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customHeight="1">
      <c r="A230" s="1"/>
      <c r="B230" s="1"/>
      <c r="C230" s="2"/>
      <c r="D230" s="3"/>
      <c r="E230" s="3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customHeight="1">
      <c r="A231" s="1"/>
      <c r="B231" s="1"/>
      <c r="C231" s="2"/>
      <c r="D231" s="3"/>
      <c r="E231" s="3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customHeight="1">
      <c r="A232" s="1"/>
      <c r="B232" s="1"/>
      <c r="C232" s="2"/>
      <c r="D232" s="3"/>
      <c r="E232" s="3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customHeight="1">
      <c r="A233" s="1"/>
      <c r="B233" s="1"/>
      <c r="C233" s="2"/>
      <c r="D233" s="3"/>
      <c r="E233" s="3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customHeight="1">
      <c r="A234" s="1"/>
      <c r="B234" s="1"/>
      <c r="C234" s="2"/>
      <c r="D234" s="3"/>
      <c r="E234" s="3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customHeight="1">
      <c r="A235" s="1"/>
      <c r="B235" s="1"/>
      <c r="C235" s="2"/>
      <c r="D235" s="3"/>
      <c r="E235" s="3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customHeight="1">
      <c r="A236" s="1"/>
      <c r="B236" s="1"/>
      <c r="C236" s="2"/>
      <c r="D236" s="3"/>
      <c r="E236" s="3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customHeight="1">
      <c r="A237" s="1"/>
      <c r="B237" s="1"/>
      <c r="C237" s="2"/>
      <c r="D237" s="3"/>
      <c r="E237" s="3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customHeight="1">
      <c r="A238" s="1"/>
      <c r="B238" s="1"/>
      <c r="C238" s="2"/>
      <c r="D238" s="3"/>
      <c r="E238" s="3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customHeight="1">
      <c r="A239" s="1"/>
      <c r="B239" s="1"/>
      <c r="C239" s="2"/>
      <c r="D239" s="3"/>
      <c r="E239" s="3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customHeight="1">
      <c r="A240" s="1"/>
      <c r="B240" s="1"/>
      <c r="C240" s="2"/>
      <c r="D240" s="3"/>
      <c r="E240" s="3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customHeight="1">
      <c r="A241" s="1"/>
      <c r="B241" s="1"/>
      <c r="C241" s="2"/>
      <c r="D241" s="3"/>
      <c r="E241" s="3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customHeight="1">
      <c r="A242" s="1"/>
      <c r="B242" s="1"/>
      <c r="C242" s="2"/>
      <c r="D242" s="3"/>
      <c r="E242" s="3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customHeight="1">
      <c r="A243" s="1"/>
      <c r="B243" s="1"/>
      <c r="C243" s="2"/>
      <c r="D243" s="3"/>
      <c r="E243" s="3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customHeight="1">
      <c r="A244" s="1"/>
      <c r="B244" s="1"/>
      <c r="C244" s="2"/>
      <c r="D244" s="3"/>
      <c r="E244" s="3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customHeight="1">
      <c r="A245" s="1"/>
      <c r="B245" s="1"/>
      <c r="C245" s="2"/>
      <c r="D245" s="3"/>
      <c r="E245" s="3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customHeight="1">
      <c r="A246" s="1"/>
      <c r="B246" s="1"/>
      <c r="C246" s="2"/>
      <c r="D246" s="3"/>
      <c r="E246" s="3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customHeight="1">
      <c r="A247" s="1"/>
      <c r="B247" s="1"/>
      <c r="C247" s="2"/>
      <c r="D247" s="3"/>
      <c r="E247" s="3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customHeight="1">
      <c r="A248" s="1"/>
      <c r="B248" s="1"/>
      <c r="C248" s="2"/>
      <c r="D248" s="3"/>
      <c r="E248" s="3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customHeight="1">
      <c r="A249" s="1"/>
      <c r="B249" s="1"/>
      <c r="C249" s="2"/>
      <c r="D249" s="3"/>
      <c r="E249" s="3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customHeight="1">
      <c r="A250" s="1"/>
      <c r="B250" s="1"/>
      <c r="C250" s="2"/>
      <c r="D250" s="3"/>
      <c r="E250" s="3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customHeight="1">
      <c r="A251" s="1"/>
      <c r="B251" s="1"/>
      <c r="C251" s="2"/>
      <c r="D251" s="3"/>
      <c r="E251" s="3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customHeight="1">
      <c r="A252" s="1"/>
      <c r="B252" s="1"/>
      <c r="C252" s="2"/>
      <c r="D252" s="3"/>
      <c r="E252" s="3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customHeight="1">
      <c r="A253" s="1"/>
      <c r="B253" s="1"/>
      <c r="C253" s="2"/>
      <c r="D253" s="3"/>
      <c r="E253" s="3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customHeight="1">
      <c r="A254" s="1"/>
      <c r="B254" s="1"/>
      <c r="C254" s="2"/>
      <c r="D254" s="3"/>
      <c r="E254" s="3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customHeight="1">
      <c r="A255" s="1"/>
      <c r="B255" s="1"/>
      <c r="C255" s="2"/>
      <c r="D255" s="3"/>
      <c r="E255" s="3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customHeight="1">
      <c r="A256" s="1"/>
      <c r="B256" s="1"/>
      <c r="C256" s="2"/>
      <c r="D256" s="3"/>
      <c r="E256" s="3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customHeight="1">
      <c r="A257" s="1"/>
      <c r="B257" s="1"/>
      <c r="C257" s="2"/>
      <c r="D257" s="3"/>
      <c r="E257" s="3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customHeight="1">
      <c r="A258" s="1"/>
      <c r="B258" s="1"/>
      <c r="C258" s="2"/>
      <c r="D258" s="3"/>
      <c r="E258" s="3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customHeight="1">
      <c r="A259" s="1"/>
      <c r="B259" s="1"/>
      <c r="C259" s="2"/>
      <c r="D259" s="3"/>
      <c r="E259" s="3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customHeight="1">
      <c r="A260" s="1"/>
      <c r="B260" s="1"/>
      <c r="C260" s="2"/>
      <c r="D260" s="3"/>
      <c r="E260" s="3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customHeight="1">
      <c r="A261" s="1"/>
      <c r="B261" s="1"/>
      <c r="C261" s="2"/>
      <c r="D261" s="3"/>
      <c r="E261" s="3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customHeight="1">
      <c r="A262" s="1"/>
      <c r="B262" s="1"/>
      <c r="C262" s="2"/>
      <c r="D262" s="3"/>
      <c r="E262" s="3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customHeight="1">
      <c r="A263" s="1"/>
      <c r="B263" s="1"/>
      <c r="C263" s="2"/>
      <c r="D263" s="3"/>
      <c r="E263" s="3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customHeight="1">
      <c r="A264" s="1"/>
      <c r="B264" s="1"/>
      <c r="C264" s="2"/>
      <c r="D264" s="3"/>
      <c r="E264" s="3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customHeight="1">
      <c r="A265" s="1"/>
      <c r="B265" s="1"/>
      <c r="C265" s="2"/>
      <c r="D265" s="3"/>
      <c r="E265" s="3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customHeight="1">
      <c r="A266" s="1"/>
      <c r="B266" s="1"/>
      <c r="C266" s="2"/>
      <c r="D266" s="3"/>
      <c r="E266" s="3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customHeight="1">
      <c r="A267" s="1"/>
      <c r="B267" s="1"/>
      <c r="C267" s="2"/>
      <c r="D267" s="3"/>
      <c r="E267" s="3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customHeight="1">
      <c r="A268" s="1"/>
      <c r="B268" s="1"/>
      <c r="C268" s="2"/>
      <c r="D268" s="3"/>
      <c r="E268" s="3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customHeight="1">
      <c r="A269" s="1"/>
      <c r="B269" s="1"/>
      <c r="C269" s="2"/>
      <c r="D269" s="3"/>
      <c r="E269" s="3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customHeight="1">
      <c r="A270" s="1"/>
      <c r="B270" s="1"/>
      <c r="C270" s="2"/>
      <c r="D270" s="3"/>
      <c r="E270" s="3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customHeight="1">
      <c r="A271" s="1"/>
      <c r="B271" s="1"/>
      <c r="C271" s="2"/>
      <c r="D271" s="3"/>
      <c r="E271" s="3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customHeight="1">
      <c r="A272" s="1"/>
      <c r="B272" s="1"/>
      <c r="C272" s="2"/>
      <c r="D272" s="3"/>
      <c r="E272" s="3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customHeight="1">
      <c r="A273" s="1"/>
      <c r="B273" s="1"/>
      <c r="C273" s="2"/>
      <c r="D273" s="3"/>
      <c r="E273" s="3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customHeight="1">
      <c r="A274" s="1"/>
      <c r="B274" s="1"/>
      <c r="C274" s="2"/>
      <c r="D274" s="3"/>
      <c r="E274" s="3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customHeight="1">
      <c r="A275" s="1"/>
      <c r="B275" s="1"/>
      <c r="C275" s="2"/>
      <c r="D275" s="3"/>
      <c r="E275" s="3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customHeight="1">
      <c r="A276" s="1"/>
      <c r="B276" s="1"/>
      <c r="C276" s="2"/>
      <c r="D276" s="3"/>
      <c r="E276" s="3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customHeight="1">
      <c r="A277" s="1"/>
      <c r="B277" s="1"/>
      <c r="C277" s="2"/>
      <c r="D277" s="3"/>
      <c r="E277" s="3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customHeight="1">
      <c r="A278" s="1"/>
      <c r="B278" s="1"/>
      <c r="C278" s="2"/>
      <c r="D278" s="3"/>
      <c r="E278" s="3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customHeight="1">
      <c r="A279" s="1"/>
      <c r="B279" s="1"/>
      <c r="C279" s="2"/>
      <c r="D279" s="3"/>
      <c r="E279" s="3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customHeight="1">
      <c r="A280" s="1"/>
      <c r="B280" s="1"/>
      <c r="C280" s="2"/>
      <c r="D280" s="3"/>
      <c r="E280" s="3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customHeight="1">
      <c r="A281" s="1"/>
      <c r="B281" s="1"/>
      <c r="C281" s="2"/>
      <c r="D281" s="3"/>
      <c r="E281" s="3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customHeight="1">
      <c r="A282" s="1"/>
      <c r="B282" s="1"/>
      <c r="C282" s="2"/>
      <c r="D282" s="3"/>
      <c r="E282" s="3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customHeight="1">
      <c r="A283" s="1"/>
      <c r="B283" s="1"/>
      <c r="C283" s="2"/>
      <c r="D283" s="3"/>
      <c r="E283" s="3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customHeight="1">
      <c r="A284" s="1"/>
      <c r="B284" s="1"/>
      <c r="C284" s="2"/>
      <c r="D284" s="3"/>
      <c r="E284" s="3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customHeight="1">
      <c r="A285" s="1"/>
      <c r="B285" s="1"/>
      <c r="C285" s="2"/>
      <c r="D285" s="3"/>
      <c r="E285" s="3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customHeight="1">
      <c r="A286" s="1"/>
      <c r="B286" s="1"/>
      <c r="C286" s="2"/>
      <c r="D286" s="3"/>
      <c r="E286" s="3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customHeight="1">
      <c r="A287" s="1"/>
      <c r="B287" s="1"/>
      <c r="C287" s="2"/>
      <c r="D287" s="3"/>
      <c r="E287" s="3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customHeight="1">
      <c r="A288" s="1"/>
      <c r="B288" s="1"/>
      <c r="C288" s="2"/>
      <c r="D288" s="3"/>
      <c r="E288" s="3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customHeight="1">
      <c r="A289" s="1"/>
      <c r="B289" s="1"/>
      <c r="C289" s="2"/>
      <c r="D289" s="3"/>
      <c r="E289" s="3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customHeight="1">
      <c r="A290" s="1"/>
      <c r="B290" s="1"/>
      <c r="C290" s="2"/>
      <c r="D290" s="3"/>
      <c r="E290" s="3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customHeight="1">
      <c r="A291" s="1"/>
      <c r="B291" s="1"/>
      <c r="C291" s="2"/>
      <c r="D291" s="3"/>
      <c r="E291" s="3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customHeight="1">
      <c r="A292" s="1"/>
      <c r="B292" s="1"/>
      <c r="C292" s="2"/>
      <c r="D292" s="3"/>
      <c r="E292" s="3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customHeight="1">
      <c r="A293" s="1"/>
      <c r="B293" s="1"/>
      <c r="C293" s="2"/>
      <c r="D293" s="3"/>
      <c r="E293" s="3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customHeight="1">
      <c r="A294" s="1"/>
      <c r="B294" s="1"/>
      <c r="C294" s="2"/>
      <c r="D294" s="3"/>
      <c r="E294" s="3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customHeight="1">
      <c r="A295" s="1"/>
      <c r="B295" s="1"/>
      <c r="C295" s="2"/>
      <c r="D295" s="3"/>
      <c r="E295" s="3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customHeight="1">
      <c r="A296" s="1"/>
      <c r="B296" s="1"/>
      <c r="C296" s="2"/>
      <c r="D296" s="3"/>
      <c r="E296" s="3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customHeight="1">
      <c r="A297" s="1"/>
      <c r="B297" s="1"/>
      <c r="C297" s="2"/>
      <c r="D297" s="3"/>
      <c r="E297" s="3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customHeight="1">
      <c r="A298" s="1"/>
      <c r="B298" s="1"/>
      <c r="C298" s="2"/>
      <c r="D298" s="3"/>
      <c r="E298" s="3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customHeight="1">
      <c r="A299" s="1"/>
      <c r="B299" s="1"/>
      <c r="C299" s="2"/>
      <c r="D299" s="3"/>
      <c r="E299" s="3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customHeight="1">
      <c r="A300" s="1"/>
      <c r="B300" s="1"/>
      <c r="C300" s="2"/>
      <c r="D300" s="3"/>
      <c r="E300" s="3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customHeight="1">
      <c r="A301" s="1"/>
      <c r="B301" s="1"/>
      <c r="C301" s="2"/>
      <c r="D301" s="3"/>
      <c r="E301" s="3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customHeight="1">
      <c r="A302" s="1"/>
      <c r="B302" s="1"/>
      <c r="C302" s="2"/>
      <c r="D302" s="3"/>
      <c r="E302" s="3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customHeight="1">
      <c r="A303" s="1"/>
      <c r="B303" s="1"/>
      <c r="C303" s="2"/>
      <c r="D303" s="3"/>
      <c r="E303" s="3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customHeight="1">
      <c r="A304" s="1"/>
      <c r="B304" s="1"/>
      <c r="C304" s="2"/>
      <c r="D304" s="3"/>
      <c r="E304" s="3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customHeight="1">
      <c r="A305" s="1"/>
      <c r="B305" s="1"/>
      <c r="C305" s="2"/>
      <c r="D305" s="3"/>
      <c r="E305" s="3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customHeight="1">
      <c r="A306" s="1"/>
      <c r="B306" s="1"/>
      <c r="C306" s="2"/>
      <c r="D306" s="3"/>
      <c r="E306" s="3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customHeight="1">
      <c r="A307" s="1"/>
      <c r="B307" s="1"/>
      <c r="C307" s="2"/>
      <c r="D307" s="3"/>
      <c r="E307" s="3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customHeight="1">
      <c r="A308" s="1"/>
      <c r="B308" s="1"/>
      <c r="C308" s="2"/>
      <c r="D308" s="3"/>
      <c r="E308" s="3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customHeight="1">
      <c r="A309" s="1"/>
      <c r="B309" s="1"/>
      <c r="C309" s="2"/>
      <c r="D309" s="3"/>
      <c r="E309" s="3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customHeight="1">
      <c r="A310" s="1"/>
      <c r="B310" s="1"/>
      <c r="C310" s="2"/>
      <c r="D310" s="3"/>
      <c r="E310" s="3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customHeight="1">
      <c r="A311" s="1"/>
      <c r="B311" s="1"/>
      <c r="C311" s="2"/>
      <c r="D311" s="3"/>
      <c r="E311" s="3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customHeight="1">
      <c r="A312" s="1"/>
      <c r="B312" s="1"/>
      <c r="C312" s="2"/>
      <c r="D312" s="3"/>
      <c r="E312" s="3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customHeight="1">
      <c r="A313" s="1"/>
      <c r="B313" s="1"/>
      <c r="C313" s="2"/>
      <c r="D313" s="3"/>
      <c r="E313" s="3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customHeight="1">
      <c r="A314" s="1"/>
      <c r="B314" s="1"/>
      <c r="C314" s="2"/>
      <c r="D314" s="3"/>
      <c r="E314" s="3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customHeight="1">
      <c r="A315" s="1"/>
      <c r="B315" s="1"/>
      <c r="C315" s="2"/>
      <c r="D315" s="3"/>
      <c r="E315" s="3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customHeight="1">
      <c r="A316" s="1"/>
      <c r="B316" s="1"/>
      <c r="C316" s="2"/>
      <c r="D316" s="3"/>
      <c r="E316" s="3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customHeight="1">
      <c r="A317" s="1"/>
      <c r="B317" s="1"/>
      <c r="C317" s="2"/>
      <c r="D317" s="3"/>
      <c r="E317" s="3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customHeight="1">
      <c r="A318" s="1"/>
      <c r="B318" s="1"/>
      <c r="C318" s="2"/>
      <c r="D318" s="3"/>
      <c r="E318" s="3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customHeight="1">
      <c r="A319" s="1"/>
      <c r="B319" s="1"/>
      <c r="C319" s="2"/>
      <c r="D319" s="3"/>
      <c r="E319" s="3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customHeight="1">
      <c r="A320" s="1"/>
      <c r="B320" s="1"/>
      <c r="C320" s="2"/>
      <c r="D320" s="3"/>
      <c r="E320" s="3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customHeight="1">
      <c r="A321" s="1"/>
      <c r="B321" s="1"/>
      <c r="C321" s="2"/>
      <c r="D321" s="3"/>
      <c r="E321" s="3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customHeight="1">
      <c r="A322" s="1"/>
      <c r="B322" s="1"/>
      <c r="C322" s="2"/>
      <c r="D322" s="3"/>
      <c r="E322" s="3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customHeight="1">
      <c r="A323" s="1"/>
      <c r="B323" s="1"/>
      <c r="C323" s="2"/>
      <c r="D323" s="3"/>
      <c r="E323" s="3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customHeight="1">
      <c r="A324" s="1"/>
      <c r="B324" s="1"/>
      <c r="C324" s="2"/>
      <c r="D324" s="3"/>
      <c r="E324" s="3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customHeight="1">
      <c r="A325" s="1"/>
      <c r="B325" s="1"/>
      <c r="C325" s="2"/>
      <c r="D325" s="3"/>
      <c r="E325" s="3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customHeight="1">
      <c r="A326" s="1"/>
      <c r="B326" s="1"/>
      <c r="C326" s="2"/>
      <c r="D326" s="3"/>
      <c r="E326" s="3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customHeight="1">
      <c r="A327" s="1"/>
      <c r="B327" s="1"/>
      <c r="C327" s="2"/>
      <c r="D327" s="3"/>
      <c r="E327" s="3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customHeight="1">
      <c r="A328" s="1"/>
      <c r="B328" s="1"/>
      <c r="C328" s="2"/>
      <c r="D328" s="3"/>
      <c r="E328" s="3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customHeight="1">
      <c r="A329" s="1"/>
      <c r="B329" s="1"/>
      <c r="C329" s="2"/>
      <c r="D329" s="3"/>
      <c r="E329" s="3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customHeight="1">
      <c r="A330" s="1"/>
      <c r="B330" s="1"/>
      <c r="C330" s="2"/>
      <c r="D330" s="3"/>
      <c r="E330" s="3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customHeight="1">
      <c r="A331" s="1"/>
      <c r="B331" s="1"/>
      <c r="C331" s="2"/>
      <c r="D331" s="3"/>
      <c r="E331" s="3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customHeight="1">
      <c r="A332" s="1"/>
      <c r="B332" s="1"/>
      <c r="C332" s="2"/>
      <c r="D332" s="3"/>
      <c r="E332" s="3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customHeight="1">
      <c r="A333" s="1"/>
      <c r="B333" s="1"/>
      <c r="C333" s="2"/>
      <c r="D333" s="3"/>
      <c r="E333" s="3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customHeight="1">
      <c r="A334" s="1"/>
      <c r="B334" s="1"/>
      <c r="C334" s="2"/>
      <c r="D334" s="3"/>
      <c r="E334" s="3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customHeight="1">
      <c r="A335" s="1"/>
      <c r="B335" s="1"/>
      <c r="C335" s="2"/>
      <c r="D335" s="3"/>
      <c r="E335" s="3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customHeight="1">
      <c r="A336" s="1"/>
      <c r="B336" s="1"/>
      <c r="C336" s="2"/>
      <c r="D336" s="3"/>
      <c r="E336" s="3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customHeight="1">
      <c r="A337" s="1"/>
      <c r="B337" s="1"/>
      <c r="C337" s="2"/>
      <c r="D337" s="3"/>
      <c r="E337" s="3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customHeight="1">
      <c r="A338" s="1"/>
      <c r="B338" s="1"/>
      <c r="C338" s="2"/>
      <c r="D338" s="3"/>
      <c r="E338" s="3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customHeight="1">
      <c r="A339" s="1"/>
      <c r="B339" s="1"/>
      <c r="C339" s="2"/>
      <c r="D339" s="3"/>
      <c r="E339" s="3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customHeight="1">
      <c r="A340" s="1"/>
      <c r="B340" s="1"/>
      <c r="C340" s="2"/>
      <c r="D340" s="3"/>
      <c r="E340" s="3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customHeight="1">
      <c r="A341" s="1"/>
      <c r="B341" s="1"/>
      <c r="C341" s="2"/>
      <c r="D341" s="3"/>
      <c r="E341" s="3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customHeight="1">
      <c r="A342" s="1"/>
      <c r="B342" s="1"/>
      <c r="C342" s="2"/>
      <c r="D342" s="3"/>
      <c r="E342" s="3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customHeight="1">
      <c r="A343" s="1"/>
      <c r="B343" s="1"/>
      <c r="C343" s="2"/>
      <c r="D343" s="3"/>
      <c r="E343" s="3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customHeight="1">
      <c r="A344" s="1"/>
      <c r="B344" s="1"/>
      <c r="C344" s="2"/>
      <c r="D344" s="3"/>
      <c r="E344" s="3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customHeight="1">
      <c r="A345" s="1"/>
      <c r="B345" s="1"/>
      <c r="C345" s="2"/>
      <c r="D345" s="3"/>
      <c r="E345" s="3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customHeight="1">
      <c r="A346" s="1"/>
      <c r="B346" s="1"/>
      <c r="C346" s="2"/>
      <c r="D346" s="3"/>
      <c r="E346" s="3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customHeight="1">
      <c r="A347" s="1"/>
      <c r="B347" s="1"/>
      <c r="C347" s="2"/>
      <c r="D347" s="3"/>
      <c r="E347" s="3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customHeight="1">
      <c r="A348" s="1"/>
      <c r="B348" s="1"/>
      <c r="C348" s="2"/>
      <c r="D348" s="3"/>
      <c r="E348" s="3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customHeight="1">
      <c r="A349" s="1"/>
      <c r="B349" s="1"/>
      <c r="C349" s="2"/>
      <c r="D349" s="3"/>
      <c r="E349" s="3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customHeight="1">
      <c r="A350" s="1"/>
      <c r="B350" s="1"/>
      <c r="C350" s="2"/>
      <c r="D350" s="3"/>
      <c r="E350" s="3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customHeight="1">
      <c r="A351" s="1"/>
      <c r="B351" s="1"/>
      <c r="C351" s="2"/>
      <c r="D351" s="3"/>
      <c r="E351" s="3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customHeight="1">
      <c r="A352" s="1"/>
      <c r="B352" s="1"/>
      <c r="C352" s="2"/>
      <c r="D352" s="3"/>
      <c r="E352" s="3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customHeight="1">
      <c r="A353" s="1"/>
      <c r="B353" s="1"/>
      <c r="C353" s="2"/>
      <c r="D353" s="3"/>
      <c r="E353" s="3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customHeight="1">
      <c r="A354" s="1"/>
      <c r="B354" s="1"/>
      <c r="C354" s="2"/>
      <c r="D354" s="3"/>
      <c r="E354" s="3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customHeight="1">
      <c r="A355" s="1"/>
      <c r="B355" s="1"/>
      <c r="C355" s="2"/>
      <c r="D355" s="3"/>
      <c r="E355" s="3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customHeight="1">
      <c r="A356" s="1"/>
      <c r="B356" s="1"/>
      <c r="C356" s="2"/>
      <c r="D356" s="3"/>
      <c r="E356" s="3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customHeight="1">
      <c r="A357" s="1"/>
      <c r="B357" s="1"/>
      <c r="C357" s="2"/>
      <c r="D357" s="3"/>
      <c r="E357" s="3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customHeight="1">
      <c r="A358" s="1"/>
      <c r="B358" s="1"/>
      <c r="C358" s="2"/>
      <c r="D358" s="3"/>
      <c r="E358" s="3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customHeight="1">
      <c r="A359" s="1"/>
      <c r="B359" s="1"/>
      <c r="C359" s="2"/>
      <c r="D359" s="3"/>
      <c r="E359" s="3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customHeight="1">
      <c r="A360" s="1"/>
      <c r="B360" s="1"/>
      <c r="C360" s="2"/>
      <c r="D360" s="3"/>
      <c r="E360" s="3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customHeight="1">
      <c r="A361" s="1"/>
      <c r="B361" s="1"/>
      <c r="C361" s="2"/>
      <c r="D361" s="3"/>
      <c r="E361" s="3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customHeight="1">
      <c r="A362" s="1"/>
      <c r="B362" s="1"/>
      <c r="C362" s="2"/>
      <c r="D362" s="3"/>
      <c r="E362" s="3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customHeight="1">
      <c r="A363" s="1"/>
      <c r="B363" s="1"/>
      <c r="C363" s="2"/>
      <c r="D363" s="3"/>
      <c r="E363" s="3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customHeight="1">
      <c r="A364" s="1"/>
      <c r="B364" s="1"/>
      <c r="C364" s="2"/>
      <c r="D364" s="3"/>
      <c r="E364" s="3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customHeight="1">
      <c r="A365" s="1"/>
      <c r="B365" s="1"/>
      <c r="C365" s="2"/>
      <c r="D365" s="3"/>
      <c r="E365" s="3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customHeight="1">
      <c r="A366" s="1"/>
      <c r="B366" s="1"/>
      <c r="C366" s="2"/>
      <c r="D366" s="3"/>
      <c r="E366" s="3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customHeight="1">
      <c r="A367" s="1"/>
      <c r="B367" s="1"/>
      <c r="C367" s="2"/>
      <c r="D367" s="3"/>
      <c r="E367" s="3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customHeight="1">
      <c r="A368" s="1"/>
      <c r="B368" s="1"/>
      <c r="C368" s="2"/>
      <c r="D368" s="3"/>
      <c r="E368" s="3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customHeight="1">
      <c r="A369" s="1"/>
      <c r="B369" s="1"/>
      <c r="C369" s="2"/>
      <c r="D369" s="3"/>
      <c r="E369" s="3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customHeight="1">
      <c r="A370" s="1"/>
      <c r="B370" s="1"/>
      <c r="C370" s="2"/>
      <c r="D370" s="3"/>
      <c r="E370" s="3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customHeight="1">
      <c r="A371" s="1"/>
      <c r="B371" s="1"/>
      <c r="C371" s="2"/>
      <c r="D371" s="3"/>
      <c r="E371" s="3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customHeight="1">
      <c r="A372" s="1"/>
      <c r="B372" s="1"/>
      <c r="C372" s="2"/>
      <c r="D372" s="3"/>
      <c r="E372" s="3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customHeight="1">
      <c r="A373" s="1"/>
      <c r="B373" s="1"/>
      <c r="C373" s="2"/>
      <c r="D373" s="3"/>
      <c r="E373" s="3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customHeight="1">
      <c r="A374" s="1"/>
      <c r="B374" s="1"/>
      <c r="C374" s="2"/>
      <c r="D374" s="3"/>
      <c r="E374" s="3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customHeight="1">
      <c r="A375" s="1"/>
      <c r="B375" s="1"/>
      <c r="C375" s="2"/>
      <c r="D375" s="3"/>
      <c r="E375" s="3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customHeight="1">
      <c r="A376" s="1"/>
      <c r="B376" s="1"/>
      <c r="C376" s="2"/>
      <c r="D376" s="3"/>
      <c r="E376" s="3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customHeight="1">
      <c r="A377" s="1"/>
      <c r="B377" s="1"/>
      <c r="C377" s="2"/>
      <c r="D377" s="3"/>
      <c r="E377" s="3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customHeight="1">
      <c r="A378" s="1"/>
      <c r="B378" s="1"/>
      <c r="C378" s="2"/>
      <c r="D378" s="3"/>
      <c r="E378" s="3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customHeight="1">
      <c r="A379" s="1"/>
      <c r="B379" s="1"/>
      <c r="C379" s="2"/>
      <c r="D379" s="3"/>
      <c r="E379" s="3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customHeight="1">
      <c r="A380" s="1"/>
      <c r="B380" s="1"/>
      <c r="C380" s="2"/>
      <c r="D380" s="3"/>
      <c r="E380" s="3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customHeight="1">
      <c r="A381" s="1"/>
      <c r="B381" s="1"/>
      <c r="C381" s="2"/>
      <c r="D381" s="3"/>
      <c r="E381" s="3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customHeight="1">
      <c r="A382" s="1"/>
      <c r="B382" s="1"/>
      <c r="C382" s="2"/>
      <c r="D382" s="3"/>
      <c r="E382" s="3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customHeight="1">
      <c r="A383" s="1"/>
      <c r="B383" s="1"/>
      <c r="C383" s="2"/>
      <c r="D383" s="3"/>
      <c r="E383" s="3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customHeight="1">
      <c r="A384" s="1"/>
      <c r="B384" s="1"/>
      <c r="C384" s="2"/>
      <c r="D384" s="3"/>
      <c r="E384" s="3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customHeight="1">
      <c r="A385" s="1"/>
      <c r="B385" s="1"/>
      <c r="C385" s="2"/>
      <c r="D385" s="3"/>
      <c r="E385" s="3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customHeight="1">
      <c r="A386" s="1"/>
      <c r="B386" s="1"/>
      <c r="C386" s="2"/>
      <c r="D386" s="3"/>
      <c r="E386" s="3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customHeight="1">
      <c r="A387" s="1"/>
      <c r="B387" s="1"/>
      <c r="C387" s="2"/>
      <c r="D387" s="3"/>
      <c r="E387" s="3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customHeight="1">
      <c r="A388" s="1"/>
      <c r="B388" s="1"/>
      <c r="C388" s="2"/>
      <c r="D388" s="3"/>
      <c r="E388" s="3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customHeight="1">
      <c r="A389" s="1"/>
      <c r="B389" s="1"/>
      <c r="C389" s="2"/>
      <c r="D389" s="3"/>
      <c r="E389" s="3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customHeight="1">
      <c r="A390" s="1"/>
      <c r="B390" s="1"/>
      <c r="C390" s="2"/>
      <c r="D390" s="3"/>
      <c r="E390" s="3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customHeight="1">
      <c r="A391" s="1"/>
      <c r="B391" s="1"/>
      <c r="C391" s="2"/>
      <c r="D391" s="3"/>
      <c r="E391" s="3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customHeight="1">
      <c r="A392" s="1"/>
      <c r="B392" s="1"/>
      <c r="C392" s="2"/>
      <c r="D392" s="3"/>
      <c r="E392" s="3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customHeight="1">
      <c r="A393" s="1"/>
      <c r="B393" s="1"/>
      <c r="C393" s="2"/>
      <c r="D393" s="3"/>
      <c r="E393" s="3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customHeight="1">
      <c r="A394" s="1"/>
      <c r="B394" s="1"/>
      <c r="C394" s="2"/>
      <c r="D394" s="3"/>
      <c r="E394" s="3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customHeight="1">
      <c r="A395" s="1"/>
      <c r="B395" s="1"/>
      <c r="C395" s="2"/>
      <c r="D395" s="3"/>
      <c r="E395" s="3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customHeight="1">
      <c r="A396" s="1"/>
      <c r="B396" s="1"/>
      <c r="C396" s="2"/>
      <c r="D396" s="3"/>
      <c r="E396" s="3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customHeight="1">
      <c r="A397" s="1"/>
      <c r="B397" s="1"/>
      <c r="C397" s="2"/>
      <c r="D397" s="3"/>
      <c r="E397" s="3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customHeight="1">
      <c r="A398" s="1"/>
      <c r="B398" s="1"/>
      <c r="C398" s="2"/>
      <c r="D398" s="3"/>
      <c r="E398" s="3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customHeight="1">
      <c r="A399" s="1"/>
      <c r="B399" s="1"/>
      <c r="C399" s="2"/>
      <c r="D399" s="3"/>
      <c r="E399" s="3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customHeight="1">
      <c r="A400" s="1"/>
      <c r="B400" s="1"/>
      <c r="C400" s="2"/>
      <c r="D400" s="3"/>
      <c r="E400" s="3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customHeight="1">
      <c r="A401" s="1"/>
      <c r="B401" s="1"/>
      <c r="C401" s="2"/>
      <c r="D401" s="3"/>
      <c r="E401" s="3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customHeight="1">
      <c r="A402" s="1"/>
      <c r="B402" s="1"/>
      <c r="C402" s="2"/>
      <c r="D402" s="3"/>
      <c r="E402" s="3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customHeight="1">
      <c r="A403" s="1"/>
      <c r="B403" s="1"/>
      <c r="C403" s="2"/>
      <c r="D403" s="3"/>
      <c r="E403" s="3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customHeight="1">
      <c r="A404" s="1"/>
      <c r="B404" s="1"/>
      <c r="C404" s="2"/>
      <c r="D404" s="3"/>
      <c r="E404" s="3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customHeight="1">
      <c r="A405" s="1"/>
      <c r="B405" s="1"/>
      <c r="C405" s="2"/>
      <c r="D405" s="3"/>
      <c r="E405" s="3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customHeight="1">
      <c r="A406" s="1"/>
      <c r="B406" s="1"/>
      <c r="C406" s="2"/>
      <c r="D406" s="3"/>
      <c r="E406" s="3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customHeight="1">
      <c r="A407" s="1"/>
      <c r="B407" s="1"/>
      <c r="C407" s="2"/>
      <c r="D407" s="3"/>
      <c r="E407" s="3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customHeight="1">
      <c r="A408" s="1"/>
      <c r="B408" s="1"/>
      <c r="C408" s="2"/>
      <c r="D408" s="3"/>
      <c r="E408" s="3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customHeight="1">
      <c r="A409" s="1"/>
      <c r="B409" s="1"/>
      <c r="C409" s="2"/>
      <c r="D409" s="3"/>
      <c r="E409" s="3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customHeight="1">
      <c r="A410" s="1"/>
      <c r="B410" s="1"/>
      <c r="C410" s="2"/>
      <c r="D410" s="3"/>
      <c r="E410" s="3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customHeight="1">
      <c r="A411" s="1"/>
      <c r="B411" s="1"/>
      <c r="C411" s="2"/>
      <c r="D411" s="3"/>
      <c r="E411" s="3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customHeight="1">
      <c r="A412" s="1"/>
      <c r="B412" s="1"/>
      <c r="C412" s="2"/>
      <c r="D412" s="3"/>
      <c r="E412" s="3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customHeight="1">
      <c r="A413" s="1"/>
      <c r="B413" s="1"/>
      <c r="C413" s="2"/>
      <c r="D413" s="3"/>
      <c r="E413" s="3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customHeight="1">
      <c r="A414" s="1"/>
      <c r="B414" s="1"/>
      <c r="C414" s="2"/>
      <c r="D414" s="3"/>
      <c r="E414" s="3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customHeight="1">
      <c r="A415" s="1"/>
      <c r="B415" s="1"/>
      <c r="C415" s="2"/>
      <c r="D415" s="3"/>
      <c r="E415" s="3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customHeight="1">
      <c r="A416" s="1"/>
      <c r="B416" s="1"/>
      <c r="C416" s="2"/>
      <c r="D416" s="3"/>
      <c r="E416" s="3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customHeight="1">
      <c r="A417" s="1"/>
      <c r="B417" s="1"/>
      <c r="C417" s="2"/>
      <c r="D417" s="3"/>
      <c r="E417" s="3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customHeight="1">
      <c r="A418" s="1"/>
      <c r="B418" s="1"/>
      <c r="C418" s="2"/>
      <c r="D418" s="3"/>
      <c r="E418" s="3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customHeight="1">
      <c r="A419" s="1"/>
      <c r="B419" s="1"/>
      <c r="C419" s="2"/>
      <c r="D419" s="3"/>
      <c r="E419" s="3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customHeight="1">
      <c r="A420" s="1"/>
      <c r="B420" s="1"/>
      <c r="C420" s="2"/>
      <c r="D420" s="3"/>
      <c r="E420" s="3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customHeight="1">
      <c r="A421" s="1"/>
      <c r="B421" s="1"/>
      <c r="C421" s="2"/>
      <c r="D421" s="3"/>
      <c r="E421" s="3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customHeight="1">
      <c r="A422" s="1"/>
      <c r="B422" s="1"/>
      <c r="C422" s="2"/>
      <c r="D422" s="3"/>
      <c r="E422" s="3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customHeight="1">
      <c r="A423" s="1"/>
      <c r="B423" s="1"/>
      <c r="C423" s="2"/>
      <c r="D423" s="3"/>
      <c r="E423" s="3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customHeight="1">
      <c r="A424" s="1"/>
      <c r="B424" s="1"/>
      <c r="C424" s="2"/>
      <c r="D424" s="3"/>
      <c r="E424" s="3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customHeight="1">
      <c r="A425" s="1"/>
      <c r="B425" s="1"/>
      <c r="C425" s="2"/>
      <c r="D425" s="3"/>
      <c r="E425" s="3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customHeight="1">
      <c r="A426" s="1"/>
      <c r="B426" s="1"/>
      <c r="C426" s="2"/>
      <c r="D426" s="3"/>
      <c r="E426" s="3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customHeight="1">
      <c r="A427" s="1"/>
      <c r="B427" s="1"/>
      <c r="C427" s="2"/>
      <c r="D427" s="3"/>
      <c r="E427" s="3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customHeight="1">
      <c r="A428" s="1"/>
      <c r="B428" s="1"/>
      <c r="C428" s="2"/>
      <c r="D428" s="3"/>
      <c r="E428" s="3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customHeight="1">
      <c r="A429" s="1"/>
      <c r="B429" s="1"/>
      <c r="C429" s="2"/>
      <c r="D429" s="3"/>
      <c r="E429" s="3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customHeight="1">
      <c r="A430" s="1"/>
      <c r="B430" s="1"/>
      <c r="C430" s="2"/>
      <c r="D430" s="3"/>
      <c r="E430" s="3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customHeight="1">
      <c r="A431" s="1"/>
      <c r="B431" s="1"/>
      <c r="C431" s="2"/>
      <c r="D431" s="3"/>
      <c r="E431" s="3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customHeight="1">
      <c r="A432" s="1"/>
      <c r="B432" s="1"/>
      <c r="C432" s="2"/>
      <c r="D432" s="3"/>
      <c r="E432" s="3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customHeight="1">
      <c r="A433" s="1"/>
      <c r="B433" s="1"/>
      <c r="C433" s="2"/>
      <c r="D433" s="3"/>
      <c r="E433" s="3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customHeight="1">
      <c r="A434" s="1"/>
      <c r="B434" s="1"/>
      <c r="C434" s="2"/>
      <c r="D434" s="3"/>
      <c r="E434" s="3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customHeight="1">
      <c r="A435" s="1"/>
      <c r="B435" s="1"/>
      <c r="C435" s="2"/>
      <c r="D435" s="3"/>
      <c r="E435" s="3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customHeight="1">
      <c r="A436" s="1"/>
      <c r="B436" s="1"/>
      <c r="C436" s="2"/>
      <c r="D436" s="3"/>
      <c r="E436" s="3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customHeight="1">
      <c r="A437" s="1"/>
      <c r="B437" s="1"/>
      <c r="C437" s="2"/>
      <c r="D437" s="3"/>
      <c r="E437" s="3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customHeight="1">
      <c r="A438" s="1"/>
      <c r="B438" s="1"/>
      <c r="C438" s="2"/>
      <c r="D438" s="3"/>
      <c r="E438" s="3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customHeight="1">
      <c r="A439" s="1"/>
      <c r="B439" s="1"/>
      <c r="C439" s="2"/>
      <c r="D439" s="3"/>
      <c r="E439" s="3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customHeight="1">
      <c r="A440" s="1"/>
      <c r="B440" s="1"/>
      <c r="C440" s="2"/>
      <c r="D440" s="3"/>
      <c r="E440" s="3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customHeight="1">
      <c r="A441" s="1"/>
      <c r="B441" s="1"/>
      <c r="C441" s="2"/>
      <c r="D441" s="3"/>
      <c r="E441" s="3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customHeight="1">
      <c r="A442" s="1"/>
      <c r="B442" s="1"/>
      <c r="C442" s="2"/>
      <c r="D442" s="3"/>
      <c r="E442" s="3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customHeight="1">
      <c r="A443" s="1"/>
      <c r="B443" s="1"/>
      <c r="C443" s="2"/>
      <c r="D443" s="3"/>
      <c r="E443" s="3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customHeight="1">
      <c r="A444" s="1"/>
      <c r="B444" s="1"/>
      <c r="C444" s="2"/>
      <c r="D444" s="3"/>
      <c r="E444" s="3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customHeight="1">
      <c r="A445" s="1"/>
      <c r="B445" s="1"/>
      <c r="C445" s="2"/>
      <c r="D445" s="3"/>
      <c r="E445" s="3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customHeight="1">
      <c r="A446" s="1"/>
      <c r="B446" s="1"/>
      <c r="C446" s="2"/>
      <c r="D446" s="3"/>
      <c r="E446" s="3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customHeight="1">
      <c r="A447" s="1"/>
      <c r="B447" s="1"/>
      <c r="C447" s="2"/>
      <c r="D447" s="3"/>
      <c r="E447" s="3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customHeight="1">
      <c r="A448" s="1"/>
      <c r="B448" s="1"/>
      <c r="C448" s="2"/>
      <c r="D448" s="3"/>
      <c r="E448" s="3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customHeight="1">
      <c r="A449" s="1"/>
      <c r="B449" s="1"/>
      <c r="C449" s="2"/>
      <c r="D449" s="3"/>
      <c r="E449" s="3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customHeight="1">
      <c r="A450" s="1"/>
      <c r="B450" s="1"/>
      <c r="C450" s="2"/>
      <c r="D450" s="3"/>
      <c r="E450" s="3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customHeight="1">
      <c r="A451" s="1"/>
      <c r="B451" s="1"/>
      <c r="C451" s="2"/>
      <c r="D451" s="3"/>
      <c r="E451" s="3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customHeight="1">
      <c r="A452" s="1"/>
      <c r="B452" s="1"/>
      <c r="C452" s="2"/>
      <c r="D452" s="3"/>
      <c r="E452" s="3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customHeight="1">
      <c r="A453" s="1"/>
      <c r="B453" s="1"/>
      <c r="C453" s="2"/>
      <c r="D453" s="3"/>
      <c r="E453" s="3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customHeight="1">
      <c r="A454" s="1"/>
      <c r="B454" s="1"/>
      <c r="C454" s="2"/>
      <c r="D454" s="3"/>
      <c r="E454" s="3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customHeight="1">
      <c r="A455" s="1"/>
      <c r="B455" s="1"/>
      <c r="C455" s="2"/>
      <c r="D455" s="3"/>
      <c r="E455" s="3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customHeight="1">
      <c r="A456" s="1"/>
      <c r="B456" s="1"/>
      <c r="C456" s="2"/>
      <c r="D456" s="3"/>
      <c r="E456" s="3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customHeight="1">
      <c r="A457" s="1"/>
      <c r="B457" s="1"/>
      <c r="C457" s="2"/>
      <c r="D457" s="3"/>
      <c r="E457" s="3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customHeight="1">
      <c r="A458" s="1"/>
      <c r="B458" s="1"/>
      <c r="C458" s="2"/>
      <c r="D458" s="3"/>
      <c r="E458" s="3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customHeight="1">
      <c r="A459" s="1"/>
      <c r="B459" s="1"/>
      <c r="C459" s="2"/>
      <c r="D459" s="3"/>
      <c r="E459" s="3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customHeight="1">
      <c r="A460" s="1"/>
      <c r="B460" s="1"/>
      <c r="C460" s="2"/>
      <c r="D460" s="3"/>
      <c r="E460" s="3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customHeight="1">
      <c r="A461" s="1"/>
      <c r="B461" s="1"/>
      <c r="C461" s="2"/>
      <c r="D461" s="3"/>
      <c r="E461" s="3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customHeight="1">
      <c r="A462" s="1"/>
      <c r="B462" s="1"/>
      <c r="C462" s="2"/>
      <c r="D462" s="3"/>
      <c r="E462" s="3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customHeight="1">
      <c r="A463" s="1"/>
      <c r="B463" s="1"/>
      <c r="C463" s="2"/>
      <c r="D463" s="3"/>
      <c r="E463" s="3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customHeight="1">
      <c r="A464" s="1"/>
      <c r="B464" s="1"/>
      <c r="C464" s="2"/>
      <c r="D464" s="3"/>
      <c r="E464" s="3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customHeight="1">
      <c r="A465" s="1"/>
      <c r="B465" s="1"/>
      <c r="C465" s="2"/>
      <c r="D465" s="3"/>
      <c r="E465" s="3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customHeight="1">
      <c r="A466" s="1"/>
      <c r="B466" s="1"/>
      <c r="C466" s="2"/>
      <c r="D466" s="3"/>
      <c r="E466" s="3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customHeight="1">
      <c r="A467" s="1"/>
      <c r="B467" s="1"/>
      <c r="C467" s="2"/>
      <c r="D467" s="3"/>
      <c r="E467" s="3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customHeight="1">
      <c r="A468" s="1"/>
      <c r="B468" s="1"/>
      <c r="C468" s="2"/>
      <c r="D468" s="3"/>
      <c r="E468" s="3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customHeight="1">
      <c r="A469" s="1"/>
      <c r="B469" s="1"/>
      <c r="C469" s="2"/>
      <c r="D469" s="3"/>
      <c r="E469" s="3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customHeight="1">
      <c r="A470" s="1"/>
      <c r="B470" s="1"/>
      <c r="C470" s="2"/>
      <c r="D470" s="3"/>
      <c r="E470" s="3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customHeight="1">
      <c r="A471" s="1"/>
      <c r="B471" s="1"/>
      <c r="C471" s="2"/>
      <c r="D471" s="3"/>
      <c r="E471" s="3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customHeight="1">
      <c r="A472" s="1"/>
      <c r="B472" s="1"/>
      <c r="C472" s="2"/>
      <c r="D472" s="3"/>
      <c r="E472" s="3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customHeight="1">
      <c r="A473" s="1"/>
      <c r="B473" s="1"/>
      <c r="C473" s="2"/>
      <c r="D473" s="3"/>
      <c r="E473" s="3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customHeight="1">
      <c r="A474" s="1"/>
      <c r="B474" s="1"/>
      <c r="C474" s="2"/>
      <c r="D474" s="3"/>
      <c r="E474" s="3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customHeight="1">
      <c r="A475" s="1"/>
      <c r="B475" s="1"/>
      <c r="C475" s="2"/>
      <c r="D475" s="3"/>
      <c r="E475" s="3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customHeight="1">
      <c r="A476" s="1"/>
      <c r="B476" s="1"/>
      <c r="C476" s="2"/>
      <c r="D476" s="3"/>
      <c r="E476" s="3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customHeight="1">
      <c r="A477" s="1"/>
      <c r="B477" s="1"/>
      <c r="C477" s="2"/>
      <c r="D477" s="3"/>
      <c r="E477" s="3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customHeight="1">
      <c r="A478" s="1"/>
      <c r="B478" s="1"/>
      <c r="C478" s="2"/>
      <c r="D478" s="3"/>
      <c r="E478" s="3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customHeight="1">
      <c r="A479" s="1"/>
      <c r="B479" s="1"/>
      <c r="C479" s="2"/>
      <c r="D479" s="3"/>
      <c r="E479" s="3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customHeight="1">
      <c r="A480" s="1"/>
      <c r="B480" s="1"/>
      <c r="C480" s="2"/>
      <c r="D480" s="3"/>
      <c r="E480" s="3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customHeight="1">
      <c r="A481" s="1"/>
      <c r="B481" s="1"/>
      <c r="C481" s="2"/>
      <c r="D481" s="3"/>
      <c r="E481" s="3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customHeight="1">
      <c r="A482" s="1"/>
      <c r="B482" s="1"/>
      <c r="C482" s="2"/>
      <c r="D482" s="3"/>
      <c r="E482" s="3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customHeight="1">
      <c r="A483" s="1"/>
      <c r="B483" s="1"/>
      <c r="C483" s="2"/>
      <c r="D483" s="3"/>
      <c r="E483" s="3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customHeight="1">
      <c r="A484" s="1"/>
      <c r="B484" s="1"/>
      <c r="C484" s="2"/>
      <c r="D484" s="3"/>
      <c r="E484" s="3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customHeight="1">
      <c r="A485" s="1"/>
      <c r="B485" s="1"/>
      <c r="C485" s="2"/>
      <c r="D485" s="3"/>
      <c r="E485" s="3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customHeight="1">
      <c r="A486" s="1"/>
      <c r="B486" s="1"/>
      <c r="C486" s="2"/>
      <c r="D486" s="3"/>
      <c r="E486" s="3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customHeight="1">
      <c r="A487" s="1"/>
      <c r="B487" s="1"/>
      <c r="C487" s="2"/>
      <c r="D487" s="3"/>
      <c r="E487" s="3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customHeight="1">
      <c r="A488" s="1"/>
      <c r="B488" s="1"/>
      <c r="C488" s="2"/>
      <c r="D488" s="3"/>
      <c r="E488" s="3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customHeight="1">
      <c r="A489" s="1"/>
      <c r="B489" s="1"/>
      <c r="C489" s="2"/>
      <c r="D489" s="3"/>
      <c r="E489" s="3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customHeight="1">
      <c r="A490" s="1"/>
      <c r="B490" s="1"/>
      <c r="C490" s="2"/>
      <c r="D490" s="3"/>
      <c r="E490" s="3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customHeight="1">
      <c r="A491" s="1"/>
      <c r="B491" s="1"/>
      <c r="C491" s="2"/>
      <c r="D491" s="3"/>
      <c r="E491" s="3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customHeight="1">
      <c r="A492" s="1"/>
      <c r="B492" s="1"/>
      <c r="C492" s="2"/>
      <c r="D492" s="3"/>
      <c r="E492" s="3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customHeight="1">
      <c r="A493" s="1"/>
      <c r="B493" s="1"/>
      <c r="C493" s="2"/>
      <c r="D493" s="3"/>
      <c r="E493" s="3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customHeight="1">
      <c r="A494" s="1"/>
      <c r="B494" s="1"/>
      <c r="C494" s="2"/>
      <c r="D494" s="3"/>
      <c r="E494" s="3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customHeight="1">
      <c r="A495" s="1"/>
      <c r="B495" s="1"/>
      <c r="C495" s="2"/>
      <c r="D495" s="3"/>
      <c r="E495" s="3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customHeight="1">
      <c r="A496" s="1"/>
      <c r="B496" s="1"/>
      <c r="C496" s="2"/>
      <c r="D496" s="3"/>
      <c r="E496" s="3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customHeight="1">
      <c r="A497" s="1"/>
      <c r="B497" s="1"/>
      <c r="C497" s="2"/>
      <c r="D497" s="3"/>
      <c r="E497" s="3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customHeight="1">
      <c r="A498" s="1"/>
      <c r="B498" s="1"/>
      <c r="C498" s="2"/>
      <c r="D498" s="3"/>
      <c r="E498" s="3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customHeight="1">
      <c r="A499" s="1"/>
      <c r="B499" s="1"/>
      <c r="C499" s="2"/>
      <c r="D499" s="3"/>
      <c r="E499" s="3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customHeight="1">
      <c r="A500" s="1"/>
      <c r="B500" s="1"/>
      <c r="C500" s="2"/>
      <c r="D500" s="3"/>
      <c r="E500" s="3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customHeight="1">
      <c r="A501" s="1"/>
      <c r="B501" s="1"/>
      <c r="C501" s="2"/>
      <c r="D501" s="3"/>
      <c r="E501" s="3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customHeight="1">
      <c r="A502" s="1"/>
      <c r="B502" s="1"/>
      <c r="C502" s="2"/>
      <c r="D502" s="3"/>
      <c r="E502" s="3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customHeight="1">
      <c r="A503" s="1"/>
      <c r="B503" s="1"/>
      <c r="C503" s="2"/>
      <c r="D503" s="3"/>
      <c r="E503" s="3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customHeight="1">
      <c r="A504" s="1"/>
      <c r="B504" s="1"/>
      <c r="C504" s="2"/>
      <c r="D504" s="3"/>
      <c r="E504" s="3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customHeight="1">
      <c r="A505" s="1"/>
      <c r="B505" s="1"/>
      <c r="C505" s="2"/>
      <c r="D505" s="3"/>
      <c r="E505" s="3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customHeight="1">
      <c r="A506" s="1"/>
      <c r="B506" s="1"/>
      <c r="C506" s="2"/>
      <c r="D506" s="3"/>
      <c r="E506" s="3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customHeight="1">
      <c r="A507" s="1"/>
      <c r="B507" s="1"/>
      <c r="C507" s="2"/>
      <c r="D507" s="3"/>
      <c r="E507" s="3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customHeight="1">
      <c r="A508" s="1"/>
      <c r="B508" s="1"/>
      <c r="C508" s="2"/>
      <c r="D508" s="3"/>
      <c r="E508" s="3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customHeight="1">
      <c r="A509" s="1"/>
      <c r="B509" s="1"/>
      <c r="C509" s="2"/>
      <c r="D509" s="3"/>
      <c r="E509" s="3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customHeight="1">
      <c r="A510" s="1"/>
      <c r="B510" s="1"/>
      <c r="C510" s="2"/>
      <c r="D510" s="3"/>
      <c r="E510" s="3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customHeight="1">
      <c r="A511" s="1"/>
      <c r="B511" s="1"/>
      <c r="C511" s="2"/>
      <c r="D511" s="3"/>
      <c r="E511" s="3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customHeight="1">
      <c r="A512" s="1"/>
      <c r="B512" s="1"/>
      <c r="C512" s="2"/>
      <c r="D512" s="3"/>
      <c r="E512" s="3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customHeight="1">
      <c r="A513" s="1"/>
      <c r="B513" s="1"/>
      <c r="C513" s="2"/>
      <c r="D513" s="3"/>
      <c r="E513" s="3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customHeight="1">
      <c r="A514" s="1"/>
      <c r="B514" s="1"/>
      <c r="C514" s="2"/>
      <c r="D514" s="3"/>
      <c r="E514" s="3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customHeight="1">
      <c r="A515" s="1"/>
      <c r="B515" s="1"/>
      <c r="C515" s="2"/>
      <c r="D515" s="3"/>
      <c r="E515" s="3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customHeight="1">
      <c r="A516" s="1"/>
      <c r="B516" s="1"/>
      <c r="C516" s="2"/>
      <c r="D516" s="3"/>
      <c r="E516" s="3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customHeight="1">
      <c r="A517" s="1"/>
      <c r="B517" s="1"/>
      <c r="C517" s="2"/>
      <c r="D517" s="3"/>
      <c r="E517" s="3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customHeight="1">
      <c r="A518" s="1"/>
      <c r="B518" s="1"/>
      <c r="C518" s="2"/>
      <c r="D518" s="3"/>
      <c r="E518" s="3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customHeight="1">
      <c r="A519" s="1"/>
      <c r="B519" s="1"/>
      <c r="C519" s="2"/>
      <c r="D519" s="3"/>
      <c r="E519" s="3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customHeight="1">
      <c r="A520" s="1"/>
      <c r="B520" s="1"/>
      <c r="C520" s="2"/>
      <c r="D520" s="3"/>
      <c r="E520" s="3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customHeight="1">
      <c r="A521" s="1"/>
      <c r="B521" s="1"/>
      <c r="C521" s="2"/>
      <c r="D521" s="3"/>
      <c r="E521" s="3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customHeight="1">
      <c r="A522" s="1"/>
      <c r="B522" s="1"/>
      <c r="C522" s="2"/>
      <c r="D522" s="3"/>
      <c r="E522" s="3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customHeight="1">
      <c r="A523" s="1"/>
      <c r="B523" s="1"/>
      <c r="C523" s="2"/>
      <c r="D523" s="3"/>
      <c r="E523" s="3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customHeight="1">
      <c r="A524" s="1"/>
      <c r="B524" s="1"/>
      <c r="C524" s="2"/>
      <c r="D524" s="3"/>
      <c r="E524" s="3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customHeight="1">
      <c r="A525" s="1"/>
      <c r="B525" s="1"/>
      <c r="C525" s="2"/>
      <c r="D525" s="3"/>
      <c r="E525" s="3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customHeight="1">
      <c r="A526" s="1"/>
      <c r="B526" s="1"/>
      <c r="C526" s="2"/>
      <c r="D526" s="3"/>
      <c r="E526" s="3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customHeight="1">
      <c r="A527" s="1"/>
      <c r="B527" s="1"/>
      <c r="C527" s="2"/>
      <c r="D527" s="3"/>
      <c r="E527" s="3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customHeight="1">
      <c r="A528" s="1"/>
      <c r="B528" s="1"/>
      <c r="C528" s="2"/>
      <c r="D528" s="3"/>
      <c r="E528" s="3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customHeight="1">
      <c r="A529" s="1"/>
      <c r="B529" s="1"/>
      <c r="C529" s="2"/>
      <c r="D529" s="3"/>
      <c r="E529" s="3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customHeight="1">
      <c r="A530" s="1"/>
      <c r="B530" s="1"/>
      <c r="C530" s="2"/>
      <c r="D530" s="3"/>
      <c r="E530" s="3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customHeight="1">
      <c r="A531" s="1"/>
      <c r="B531" s="1"/>
      <c r="C531" s="2"/>
      <c r="D531" s="3"/>
      <c r="E531" s="3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customHeight="1">
      <c r="A532" s="1"/>
      <c r="B532" s="1"/>
      <c r="C532" s="2"/>
      <c r="D532" s="3"/>
      <c r="E532" s="3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customHeight="1">
      <c r="A533" s="1"/>
      <c r="B533" s="1"/>
      <c r="C533" s="2"/>
      <c r="D533" s="3"/>
      <c r="E533" s="3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customHeight="1">
      <c r="A534" s="1"/>
      <c r="B534" s="1"/>
      <c r="C534" s="2"/>
      <c r="D534" s="3"/>
      <c r="E534" s="3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customHeight="1">
      <c r="A535" s="1"/>
      <c r="B535" s="1"/>
      <c r="C535" s="2"/>
      <c r="D535" s="3"/>
      <c r="E535" s="3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customHeight="1">
      <c r="A536" s="1"/>
      <c r="B536" s="1"/>
      <c r="C536" s="2"/>
      <c r="D536" s="3"/>
      <c r="E536" s="3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customHeight="1">
      <c r="A537" s="1"/>
      <c r="B537" s="1"/>
      <c r="C537" s="2"/>
      <c r="D537" s="3"/>
      <c r="E537" s="3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customHeight="1">
      <c r="A538" s="1"/>
      <c r="B538" s="1"/>
      <c r="C538" s="2"/>
      <c r="D538" s="3"/>
      <c r="E538" s="3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customHeight="1">
      <c r="A539" s="1"/>
      <c r="B539" s="1"/>
      <c r="C539" s="2"/>
      <c r="D539" s="3"/>
      <c r="E539" s="3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customHeight="1">
      <c r="A540" s="1"/>
      <c r="B540" s="1"/>
      <c r="C540" s="2"/>
      <c r="D540" s="3"/>
      <c r="E540" s="3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customHeight="1">
      <c r="A541" s="1"/>
      <c r="B541" s="1"/>
      <c r="C541" s="2"/>
      <c r="D541" s="3"/>
      <c r="E541" s="3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customHeight="1">
      <c r="A542" s="1"/>
      <c r="B542" s="1"/>
      <c r="C542" s="2"/>
      <c r="D542" s="3"/>
      <c r="E542" s="3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customHeight="1">
      <c r="A543" s="1"/>
      <c r="B543" s="1"/>
      <c r="C543" s="2"/>
      <c r="D543" s="3"/>
      <c r="E543" s="3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customHeight="1">
      <c r="A544" s="1"/>
      <c r="B544" s="1"/>
      <c r="C544" s="2"/>
      <c r="D544" s="3"/>
      <c r="E544" s="3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customHeight="1">
      <c r="A545" s="1"/>
      <c r="B545" s="1"/>
      <c r="C545" s="2"/>
      <c r="D545" s="3"/>
      <c r="E545" s="3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customHeight="1">
      <c r="A546" s="1"/>
      <c r="B546" s="1"/>
      <c r="C546" s="2"/>
      <c r="D546" s="3"/>
      <c r="E546" s="3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customHeight="1">
      <c r="A547" s="1"/>
      <c r="B547" s="1"/>
      <c r="C547" s="2"/>
      <c r="D547" s="3"/>
      <c r="E547" s="3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customHeight="1">
      <c r="A548" s="1"/>
      <c r="B548" s="1"/>
      <c r="C548" s="2"/>
      <c r="D548" s="3"/>
      <c r="E548" s="3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customHeight="1">
      <c r="A549" s="1"/>
      <c r="B549" s="1"/>
      <c r="C549" s="2"/>
      <c r="D549" s="3"/>
      <c r="E549" s="3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customHeight="1">
      <c r="A550" s="1"/>
      <c r="B550" s="1"/>
      <c r="C550" s="2"/>
      <c r="D550" s="3"/>
      <c r="E550" s="3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customHeight="1">
      <c r="A551" s="1"/>
      <c r="B551" s="1"/>
      <c r="C551" s="2"/>
      <c r="D551" s="3"/>
      <c r="E551" s="3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customHeight="1">
      <c r="A552" s="1"/>
      <c r="B552" s="1"/>
      <c r="C552" s="2"/>
      <c r="D552" s="3"/>
      <c r="E552" s="3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customHeight="1">
      <c r="A553" s="1"/>
      <c r="B553" s="1"/>
      <c r="C553" s="2"/>
      <c r="D553" s="3"/>
      <c r="E553" s="3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customHeight="1">
      <c r="A554" s="1"/>
      <c r="B554" s="1"/>
      <c r="C554" s="2"/>
      <c r="D554" s="3"/>
      <c r="E554" s="3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customHeight="1">
      <c r="A555" s="1"/>
      <c r="B555" s="1"/>
      <c r="C555" s="2"/>
      <c r="D555" s="3"/>
      <c r="E555" s="3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customHeight="1">
      <c r="A556" s="1"/>
      <c r="B556" s="1"/>
      <c r="C556" s="2"/>
      <c r="D556" s="3"/>
      <c r="E556" s="3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customHeight="1">
      <c r="A557" s="1"/>
      <c r="B557" s="1"/>
      <c r="C557" s="2"/>
      <c r="D557" s="3"/>
      <c r="E557" s="3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customHeight="1">
      <c r="A558" s="1"/>
      <c r="B558" s="1"/>
      <c r="C558" s="2"/>
      <c r="D558" s="3"/>
      <c r="E558" s="3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customHeight="1">
      <c r="A559" s="1"/>
      <c r="B559" s="1"/>
      <c r="C559" s="2"/>
      <c r="D559" s="3"/>
      <c r="E559" s="3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customHeight="1">
      <c r="A560" s="1"/>
      <c r="B560" s="1"/>
      <c r="C560" s="2"/>
      <c r="D560" s="3"/>
      <c r="E560" s="3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customHeight="1">
      <c r="A561" s="1"/>
      <c r="B561" s="1"/>
      <c r="C561" s="2"/>
      <c r="D561" s="3"/>
      <c r="E561" s="3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customHeight="1">
      <c r="A562" s="1"/>
      <c r="B562" s="1"/>
      <c r="C562" s="2"/>
      <c r="D562" s="3"/>
      <c r="E562" s="3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customHeight="1">
      <c r="A563" s="1"/>
      <c r="B563" s="1"/>
      <c r="C563" s="2"/>
      <c r="D563" s="3"/>
      <c r="E563" s="3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customHeight="1">
      <c r="A564" s="1"/>
      <c r="B564" s="1"/>
      <c r="C564" s="2"/>
      <c r="D564" s="3"/>
      <c r="E564" s="3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customHeight="1">
      <c r="A565" s="1"/>
      <c r="B565" s="1"/>
      <c r="C565" s="2"/>
      <c r="D565" s="3"/>
      <c r="E565" s="3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customHeight="1">
      <c r="A566" s="1"/>
      <c r="B566" s="1"/>
      <c r="C566" s="2"/>
      <c r="D566" s="3"/>
      <c r="E566" s="3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customHeight="1">
      <c r="A567" s="1"/>
      <c r="B567" s="1"/>
      <c r="C567" s="2"/>
      <c r="D567" s="3"/>
      <c r="E567" s="3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customHeight="1">
      <c r="A568" s="1"/>
      <c r="B568" s="1"/>
      <c r="C568" s="2"/>
      <c r="D568" s="3"/>
      <c r="E568" s="3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customHeight="1">
      <c r="A569" s="1"/>
      <c r="B569" s="1"/>
      <c r="C569" s="2"/>
      <c r="D569" s="3"/>
      <c r="E569" s="3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customHeight="1">
      <c r="A570" s="1"/>
      <c r="B570" s="1"/>
      <c r="C570" s="2"/>
      <c r="D570" s="3"/>
      <c r="E570" s="3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customHeight="1">
      <c r="A571" s="1"/>
      <c r="B571" s="1"/>
      <c r="C571" s="2"/>
      <c r="D571" s="3"/>
      <c r="E571" s="3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customHeight="1">
      <c r="A572" s="1"/>
      <c r="B572" s="1"/>
      <c r="C572" s="2"/>
      <c r="D572" s="3"/>
      <c r="E572" s="3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customHeight="1">
      <c r="A573" s="1"/>
      <c r="B573" s="1"/>
      <c r="C573" s="2"/>
      <c r="D573" s="3"/>
      <c r="E573" s="3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customHeight="1">
      <c r="A574" s="1"/>
      <c r="B574" s="1"/>
      <c r="C574" s="2"/>
      <c r="D574" s="3"/>
      <c r="E574" s="3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customHeight="1">
      <c r="A575" s="1"/>
      <c r="B575" s="1"/>
      <c r="C575" s="2"/>
      <c r="D575" s="3"/>
      <c r="E575" s="3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customHeight="1">
      <c r="A576" s="1"/>
      <c r="B576" s="1"/>
      <c r="C576" s="2"/>
      <c r="D576" s="3"/>
      <c r="E576" s="3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customHeight="1">
      <c r="A577" s="1"/>
      <c r="B577" s="1"/>
      <c r="C577" s="2"/>
      <c r="D577" s="3"/>
      <c r="E577" s="3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customHeight="1">
      <c r="A578" s="1"/>
      <c r="B578" s="1"/>
      <c r="C578" s="2"/>
      <c r="D578" s="3"/>
      <c r="E578" s="3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customHeight="1">
      <c r="A579" s="1"/>
      <c r="B579" s="1"/>
      <c r="C579" s="2"/>
      <c r="D579" s="3"/>
      <c r="E579" s="3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customHeight="1">
      <c r="A580" s="1"/>
      <c r="B580" s="1"/>
      <c r="C580" s="2"/>
      <c r="D580" s="3"/>
      <c r="E580" s="3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customHeight="1">
      <c r="A581" s="1"/>
      <c r="B581" s="1"/>
      <c r="C581" s="2"/>
      <c r="D581" s="3"/>
      <c r="E581" s="3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customHeight="1">
      <c r="A582" s="1"/>
      <c r="B582" s="1"/>
      <c r="C582" s="2"/>
      <c r="D582" s="3"/>
      <c r="E582" s="3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customHeight="1">
      <c r="A583" s="1"/>
      <c r="B583" s="1"/>
      <c r="C583" s="2"/>
      <c r="D583" s="3"/>
      <c r="E583" s="3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customHeight="1">
      <c r="A584" s="1"/>
      <c r="B584" s="1"/>
      <c r="C584" s="2"/>
      <c r="D584" s="3"/>
      <c r="E584" s="3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customHeight="1">
      <c r="A585" s="1"/>
      <c r="B585" s="1"/>
      <c r="C585" s="2"/>
      <c r="D585" s="3"/>
      <c r="E585" s="3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customHeight="1">
      <c r="A586" s="1"/>
      <c r="B586" s="1"/>
      <c r="C586" s="2"/>
      <c r="D586" s="3"/>
      <c r="E586" s="3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customHeight="1">
      <c r="A587" s="1"/>
      <c r="B587" s="1"/>
      <c r="C587" s="2"/>
      <c r="D587" s="3"/>
      <c r="E587" s="3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customHeight="1">
      <c r="A588" s="1"/>
      <c r="B588" s="1"/>
      <c r="C588" s="2"/>
      <c r="D588" s="3"/>
      <c r="E588" s="3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customHeight="1">
      <c r="A589" s="1"/>
      <c r="B589" s="1"/>
      <c r="C589" s="2"/>
      <c r="D589" s="3"/>
      <c r="E589" s="3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customHeight="1">
      <c r="A590" s="1"/>
      <c r="B590" s="1"/>
      <c r="C590" s="2"/>
      <c r="D590" s="3"/>
      <c r="E590" s="3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customHeight="1">
      <c r="A591" s="1"/>
      <c r="B591" s="1"/>
      <c r="C591" s="2"/>
      <c r="D591" s="3"/>
      <c r="E591" s="3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customHeight="1">
      <c r="A592" s="1"/>
      <c r="B592" s="1"/>
      <c r="C592" s="2"/>
      <c r="D592" s="3"/>
      <c r="E592" s="3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customHeight="1">
      <c r="A593" s="1"/>
      <c r="B593" s="1"/>
      <c r="C593" s="2"/>
      <c r="D593" s="3"/>
      <c r="E593" s="3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customHeight="1">
      <c r="A594" s="1"/>
      <c r="B594" s="1"/>
      <c r="C594" s="2"/>
      <c r="D594" s="3"/>
      <c r="E594" s="3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customHeight="1">
      <c r="A595" s="1"/>
      <c r="B595" s="1"/>
      <c r="C595" s="2"/>
      <c r="D595" s="3"/>
      <c r="E595" s="3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customHeight="1">
      <c r="A596" s="1"/>
      <c r="B596" s="1"/>
      <c r="C596" s="2"/>
      <c r="D596" s="3"/>
      <c r="E596" s="3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customHeight="1">
      <c r="A597" s="1"/>
      <c r="B597" s="1"/>
      <c r="C597" s="2"/>
      <c r="D597" s="3"/>
      <c r="E597" s="3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customHeight="1">
      <c r="A598" s="1"/>
      <c r="B598" s="1"/>
      <c r="C598" s="2"/>
      <c r="D598" s="3"/>
      <c r="E598" s="3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customHeight="1">
      <c r="A599" s="1"/>
      <c r="B599" s="1"/>
      <c r="C599" s="2"/>
      <c r="D599" s="3"/>
      <c r="E599" s="3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customHeight="1">
      <c r="A600" s="1"/>
      <c r="B600" s="1"/>
      <c r="C600" s="2"/>
      <c r="D600" s="3"/>
      <c r="E600" s="3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customHeight="1">
      <c r="A601" s="1"/>
      <c r="B601" s="1"/>
      <c r="C601" s="2"/>
      <c r="D601" s="3"/>
      <c r="E601" s="3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customHeight="1">
      <c r="A602" s="1"/>
      <c r="B602" s="1"/>
      <c r="C602" s="2"/>
      <c r="D602" s="3"/>
      <c r="E602" s="3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customHeight="1">
      <c r="A603" s="1"/>
      <c r="B603" s="1"/>
      <c r="C603" s="2"/>
      <c r="D603" s="3"/>
      <c r="E603" s="3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customHeight="1">
      <c r="A604" s="1"/>
      <c r="B604" s="1"/>
      <c r="C604" s="2"/>
      <c r="D604" s="3"/>
      <c r="E604" s="3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customHeight="1">
      <c r="A605" s="1"/>
      <c r="B605" s="1"/>
      <c r="C605" s="2"/>
      <c r="D605" s="3"/>
      <c r="E605" s="3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customHeight="1">
      <c r="A606" s="1"/>
      <c r="B606" s="1"/>
      <c r="C606" s="2"/>
      <c r="D606" s="3"/>
      <c r="E606" s="3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customHeight="1">
      <c r="A607" s="1"/>
      <c r="B607" s="1"/>
      <c r="C607" s="2"/>
      <c r="D607" s="3"/>
      <c r="E607" s="3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customHeight="1">
      <c r="A608" s="1"/>
      <c r="B608" s="1"/>
      <c r="C608" s="2"/>
      <c r="D608" s="3"/>
      <c r="E608" s="3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customHeight="1">
      <c r="A609" s="1"/>
      <c r="B609" s="1"/>
      <c r="C609" s="2"/>
      <c r="D609" s="3"/>
      <c r="E609" s="3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customHeight="1">
      <c r="A610" s="1"/>
      <c r="B610" s="1"/>
      <c r="C610" s="2"/>
      <c r="D610" s="3"/>
      <c r="E610" s="3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customHeight="1">
      <c r="A611" s="1"/>
      <c r="B611" s="1"/>
      <c r="C611" s="2"/>
      <c r="D611" s="3"/>
      <c r="E611" s="3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customHeight="1">
      <c r="A612" s="1"/>
      <c r="B612" s="1"/>
      <c r="C612" s="2"/>
      <c r="D612" s="3"/>
      <c r="E612" s="3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customHeight="1">
      <c r="A613" s="1"/>
      <c r="B613" s="1"/>
      <c r="C613" s="2"/>
      <c r="D613" s="3"/>
      <c r="E613" s="3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customHeight="1">
      <c r="A614" s="1"/>
      <c r="B614" s="1"/>
      <c r="C614" s="2"/>
      <c r="D614" s="3"/>
      <c r="E614" s="3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customHeight="1">
      <c r="A615" s="1"/>
      <c r="B615" s="1"/>
      <c r="C615" s="2"/>
      <c r="D615" s="3"/>
      <c r="E615" s="3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customHeight="1">
      <c r="A616" s="1"/>
      <c r="B616" s="1"/>
      <c r="C616" s="2"/>
      <c r="D616" s="3"/>
      <c r="E616" s="3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customHeight="1">
      <c r="A617" s="1"/>
      <c r="B617" s="1"/>
      <c r="C617" s="2"/>
      <c r="D617" s="3"/>
      <c r="E617" s="3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customHeight="1">
      <c r="A618" s="1"/>
      <c r="B618" s="1"/>
      <c r="C618" s="2"/>
      <c r="D618" s="3"/>
      <c r="E618" s="3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customHeight="1">
      <c r="A619" s="1"/>
      <c r="B619" s="1"/>
      <c r="C619" s="2"/>
      <c r="D619" s="3"/>
      <c r="E619" s="3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customHeight="1">
      <c r="A620" s="1"/>
      <c r="B620" s="1"/>
      <c r="C620" s="2"/>
      <c r="D620" s="3"/>
      <c r="E620" s="3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customHeight="1">
      <c r="A621" s="1"/>
      <c r="B621" s="1"/>
      <c r="C621" s="2"/>
      <c r="D621" s="3"/>
      <c r="E621" s="3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customHeight="1">
      <c r="A622" s="1"/>
      <c r="B622" s="1"/>
      <c r="C622" s="2"/>
      <c r="D622" s="3"/>
      <c r="E622" s="3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customHeight="1">
      <c r="A623" s="1"/>
      <c r="B623" s="1"/>
      <c r="C623" s="2"/>
      <c r="D623" s="3"/>
      <c r="E623" s="3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customHeight="1">
      <c r="A624" s="1"/>
      <c r="B624" s="1"/>
      <c r="C624" s="2"/>
      <c r="D624" s="3"/>
      <c r="E624" s="3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customHeight="1">
      <c r="A625" s="1"/>
      <c r="B625" s="1"/>
      <c r="C625" s="2"/>
      <c r="D625" s="3"/>
      <c r="E625" s="3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customHeight="1">
      <c r="A626" s="1"/>
      <c r="B626" s="1"/>
      <c r="C626" s="2"/>
      <c r="D626" s="3"/>
      <c r="E626" s="3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customHeight="1">
      <c r="A627" s="1"/>
      <c r="B627" s="1"/>
      <c r="C627" s="2"/>
      <c r="D627" s="3"/>
      <c r="E627" s="3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customHeight="1">
      <c r="A628" s="1"/>
      <c r="B628" s="1"/>
      <c r="C628" s="2"/>
      <c r="D628" s="3"/>
      <c r="E628" s="3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customHeight="1">
      <c r="A629" s="1"/>
      <c r="B629" s="1"/>
      <c r="C629" s="2"/>
      <c r="D629" s="3"/>
      <c r="E629" s="3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customHeight="1">
      <c r="A630" s="1"/>
      <c r="B630" s="1"/>
      <c r="C630" s="2"/>
      <c r="D630" s="3"/>
      <c r="E630" s="3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customHeight="1">
      <c r="A631" s="1"/>
      <c r="B631" s="1"/>
      <c r="C631" s="2"/>
      <c r="D631" s="3"/>
      <c r="E631" s="3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customHeight="1">
      <c r="A632" s="1"/>
      <c r="B632" s="1"/>
      <c r="C632" s="2"/>
      <c r="D632" s="3"/>
      <c r="E632" s="3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customHeight="1">
      <c r="A633" s="1"/>
      <c r="B633" s="1"/>
      <c r="C633" s="2"/>
      <c r="D633" s="3"/>
      <c r="E633" s="3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customHeight="1">
      <c r="A634" s="1"/>
      <c r="B634" s="1"/>
      <c r="C634" s="2"/>
      <c r="D634" s="3"/>
      <c r="E634" s="3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customHeight="1">
      <c r="A635" s="1"/>
      <c r="B635" s="1"/>
      <c r="C635" s="2"/>
      <c r="D635" s="3"/>
      <c r="E635" s="3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customHeight="1">
      <c r="A636" s="1"/>
      <c r="B636" s="1"/>
      <c r="C636" s="2"/>
      <c r="D636" s="3"/>
      <c r="E636" s="3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customHeight="1">
      <c r="A637" s="1"/>
      <c r="B637" s="1"/>
      <c r="C637" s="2"/>
      <c r="D637" s="3"/>
      <c r="E637" s="3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customHeight="1">
      <c r="A638" s="1"/>
      <c r="B638" s="1"/>
      <c r="C638" s="2"/>
      <c r="D638" s="3"/>
      <c r="E638" s="3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customHeight="1">
      <c r="A639" s="1"/>
      <c r="B639" s="1"/>
      <c r="C639" s="2"/>
      <c r="D639" s="3"/>
      <c r="E639" s="3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customHeight="1">
      <c r="A640" s="1"/>
      <c r="B640" s="1"/>
      <c r="C640" s="2"/>
      <c r="D640" s="3"/>
      <c r="E640" s="3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customHeight="1">
      <c r="A641" s="1"/>
      <c r="B641" s="1"/>
      <c r="C641" s="2"/>
      <c r="D641" s="3"/>
      <c r="E641" s="3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customHeight="1">
      <c r="A642" s="1"/>
      <c r="B642" s="1"/>
      <c r="C642" s="2"/>
      <c r="D642" s="3"/>
      <c r="E642" s="3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customHeight="1">
      <c r="A643" s="1"/>
      <c r="B643" s="1"/>
      <c r="C643" s="2"/>
      <c r="D643" s="3"/>
      <c r="E643" s="3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customHeight="1">
      <c r="A644" s="1"/>
      <c r="B644" s="1"/>
      <c r="C644" s="2"/>
      <c r="D644" s="3"/>
      <c r="E644" s="3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customHeight="1">
      <c r="A645" s="1"/>
      <c r="B645" s="1"/>
      <c r="C645" s="2"/>
      <c r="D645" s="3"/>
      <c r="E645" s="3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customHeight="1">
      <c r="A646" s="1"/>
      <c r="B646" s="1"/>
      <c r="C646" s="2"/>
      <c r="D646" s="3"/>
      <c r="E646" s="3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customHeight="1">
      <c r="A647" s="1"/>
      <c r="B647" s="1"/>
      <c r="C647" s="2"/>
      <c r="D647" s="3"/>
      <c r="E647" s="3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customHeight="1">
      <c r="A648" s="1"/>
      <c r="B648" s="1"/>
      <c r="C648" s="2"/>
      <c r="D648" s="3"/>
      <c r="E648" s="3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customHeight="1">
      <c r="A649" s="1"/>
      <c r="B649" s="1"/>
      <c r="C649" s="2"/>
      <c r="D649" s="3"/>
      <c r="E649" s="3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customHeight="1">
      <c r="A650" s="1"/>
      <c r="B650" s="1"/>
      <c r="C650" s="2"/>
      <c r="D650" s="3"/>
      <c r="E650" s="3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customHeight="1">
      <c r="A651" s="1"/>
      <c r="B651" s="1"/>
      <c r="C651" s="2"/>
      <c r="D651" s="3"/>
      <c r="E651" s="3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customHeight="1">
      <c r="A652" s="1"/>
      <c r="B652" s="1"/>
      <c r="C652" s="2"/>
      <c r="D652" s="3"/>
      <c r="E652" s="3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customHeight="1">
      <c r="A653" s="1"/>
      <c r="B653" s="1"/>
      <c r="C653" s="2"/>
      <c r="D653" s="3"/>
      <c r="E653" s="3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customHeight="1">
      <c r="A654" s="1"/>
      <c r="B654" s="1"/>
      <c r="C654" s="2"/>
      <c r="D654" s="3"/>
      <c r="E654" s="3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customHeight="1">
      <c r="A655" s="1"/>
      <c r="B655" s="1"/>
      <c r="C655" s="2"/>
      <c r="D655" s="3"/>
      <c r="E655" s="3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customHeight="1">
      <c r="A656" s="1"/>
      <c r="B656" s="1"/>
      <c r="C656" s="2"/>
      <c r="D656" s="3"/>
      <c r="E656" s="3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customHeight="1">
      <c r="A657" s="1"/>
      <c r="B657" s="1"/>
      <c r="C657" s="2"/>
      <c r="D657" s="3"/>
      <c r="E657" s="3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customHeight="1">
      <c r="A658" s="1"/>
      <c r="B658" s="1"/>
      <c r="C658" s="2"/>
      <c r="D658" s="3"/>
      <c r="E658" s="3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customHeight="1">
      <c r="A659" s="1"/>
      <c r="B659" s="1"/>
      <c r="C659" s="2"/>
      <c r="D659" s="3"/>
      <c r="E659" s="3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customHeight="1">
      <c r="A660" s="1"/>
      <c r="B660" s="1"/>
      <c r="C660" s="2"/>
      <c r="D660" s="3"/>
      <c r="E660" s="3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customHeight="1">
      <c r="A661" s="1"/>
      <c r="B661" s="1"/>
      <c r="C661" s="2"/>
      <c r="D661" s="3"/>
      <c r="E661" s="3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customHeight="1">
      <c r="A662" s="1"/>
      <c r="B662" s="1"/>
      <c r="C662" s="2"/>
      <c r="D662" s="3"/>
      <c r="E662" s="3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customHeight="1">
      <c r="A663" s="1"/>
      <c r="B663" s="1"/>
      <c r="C663" s="2"/>
      <c r="D663" s="3"/>
      <c r="E663" s="3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customHeight="1">
      <c r="A664" s="1"/>
      <c r="B664" s="1"/>
      <c r="C664" s="2"/>
      <c r="D664" s="3"/>
      <c r="E664" s="3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customHeight="1">
      <c r="A665" s="1"/>
      <c r="B665" s="1"/>
      <c r="C665" s="2"/>
      <c r="D665" s="3"/>
      <c r="E665" s="3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customHeight="1">
      <c r="A666" s="1"/>
      <c r="B666" s="1"/>
      <c r="C666" s="2"/>
      <c r="D666" s="3"/>
      <c r="E666" s="3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customHeight="1">
      <c r="A667" s="1"/>
      <c r="B667" s="1"/>
      <c r="C667" s="2"/>
      <c r="D667" s="3"/>
      <c r="E667" s="3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customHeight="1">
      <c r="A668" s="1"/>
      <c r="B668" s="1"/>
      <c r="C668" s="2"/>
      <c r="D668" s="3"/>
      <c r="E668" s="3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customHeight="1">
      <c r="A669" s="1"/>
      <c r="B669" s="1"/>
      <c r="C669" s="2"/>
      <c r="D669" s="3"/>
      <c r="E669" s="3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customHeight="1">
      <c r="A670" s="1"/>
      <c r="B670" s="1"/>
      <c r="C670" s="2"/>
      <c r="D670" s="3"/>
      <c r="E670" s="3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customHeight="1">
      <c r="A671" s="1"/>
      <c r="B671" s="1"/>
      <c r="C671" s="2"/>
      <c r="D671" s="3"/>
      <c r="E671" s="3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customHeight="1">
      <c r="A672" s="1"/>
      <c r="B672" s="1"/>
      <c r="C672" s="2"/>
      <c r="D672" s="3"/>
      <c r="E672" s="3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customHeight="1">
      <c r="A673" s="1"/>
      <c r="B673" s="1"/>
      <c r="C673" s="2"/>
      <c r="D673" s="3"/>
      <c r="E673" s="3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customHeight="1">
      <c r="A674" s="1"/>
      <c r="B674" s="1"/>
      <c r="C674" s="2"/>
      <c r="D674" s="3"/>
      <c r="E674" s="3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customHeight="1">
      <c r="A675" s="1"/>
      <c r="B675" s="1"/>
      <c r="C675" s="2"/>
      <c r="D675" s="3"/>
      <c r="E675" s="3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customHeight="1">
      <c r="A676" s="1"/>
      <c r="B676" s="1"/>
      <c r="C676" s="2"/>
      <c r="D676" s="3"/>
      <c r="E676" s="3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customHeight="1">
      <c r="A677" s="1"/>
      <c r="B677" s="1"/>
      <c r="C677" s="2"/>
      <c r="D677" s="3"/>
      <c r="E677" s="3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customHeight="1">
      <c r="A678" s="1"/>
      <c r="B678" s="1"/>
      <c r="C678" s="2"/>
      <c r="D678" s="3"/>
      <c r="E678" s="3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customHeight="1">
      <c r="A679" s="1"/>
      <c r="B679" s="1"/>
      <c r="C679" s="2"/>
      <c r="D679" s="3"/>
      <c r="E679" s="3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customHeight="1">
      <c r="A680" s="1"/>
      <c r="B680" s="1"/>
      <c r="C680" s="2"/>
      <c r="D680" s="3"/>
      <c r="E680" s="3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customHeight="1">
      <c r="A681" s="1"/>
      <c r="B681" s="1"/>
      <c r="C681" s="2"/>
      <c r="D681" s="3"/>
      <c r="E681" s="3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customHeight="1">
      <c r="A682" s="1"/>
      <c r="B682" s="1"/>
      <c r="C682" s="2"/>
      <c r="D682" s="3"/>
      <c r="E682" s="3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customHeight="1">
      <c r="A683" s="1"/>
      <c r="B683" s="1"/>
      <c r="C683" s="2"/>
      <c r="D683" s="3"/>
      <c r="E683" s="3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customHeight="1">
      <c r="A684" s="1"/>
      <c r="B684" s="1"/>
      <c r="C684" s="2"/>
      <c r="D684" s="3"/>
      <c r="E684" s="3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customHeight="1">
      <c r="A685" s="1"/>
      <c r="B685" s="1"/>
      <c r="C685" s="2"/>
      <c r="D685" s="3"/>
      <c r="E685" s="3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customHeight="1">
      <c r="A686" s="1"/>
      <c r="B686" s="1"/>
      <c r="C686" s="2"/>
      <c r="D686" s="3"/>
      <c r="E686" s="3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customHeight="1">
      <c r="A687" s="1"/>
      <c r="B687" s="1"/>
      <c r="C687" s="2"/>
      <c r="D687" s="3"/>
      <c r="E687" s="3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customHeight="1">
      <c r="A688" s="1"/>
      <c r="B688" s="1"/>
      <c r="C688" s="2"/>
      <c r="D688" s="3"/>
      <c r="E688" s="3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customHeight="1">
      <c r="A689" s="1"/>
      <c r="B689" s="1"/>
      <c r="C689" s="2"/>
      <c r="D689" s="3"/>
      <c r="E689" s="3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customHeight="1">
      <c r="A690" s="1"/>
      <c r="B690" s="1"/>
      <c r="C690" s="2"/>
      <c r="D690" s="3"/>
      <c r="E690" s="3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customHeight="1">
      <c r="A691" s="1"/>
      <c r="B691" s="1"/>
      <c r="C691" s="2"/>
      <c r="D691" s="3"/>
      <c r="E691" s="3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customHeight="1">
      <c r="A692" s="1"/>
      <c r="B692" s="1"/>
      <c r="C692" s="2"/>
      <c r="D692" s="3"/>
      <c r="E692" s="3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customHeight="1">
      <c r="A693" s="1"/>
      <c r="B693" s="1"/>
      <c r="C693" s="2"/>
      <c r="D693" s="3"/>
      <c r="E693" s="3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customHeight="1">
      <c r="A694" s="1"/>
      <c r="B694" s="1"/>
      <c r="C694" s="2"/>
      <c r="D694" s="3"/>
      <c r="E694" s="3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customHeight="1">
      <c r="A695" s="1"/>
      <c r="B695" s="1"/>
      <c r="C695" s="2"/>
      <c r="D695" s="3"/>
      <c r="E695" s="3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customHeight="1">
      <c r="A696" s="1"/>
      <c r="B696" s="1"/>
      <c r="C696" s="2"/>
      <c r="D696" s="3"/>
      <c r="E696" s="3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customHeight="1">
      <c r="A697" s="1"/>
      <c r="B697" s="1"/>
      <c r="C697" s="2"/>
      <c r="D697" s="3"/>
      <c r="E697" s="3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customHeight="1">
      <c r="A698" s="1"/>
      <c r="B698" s="1"/>
      <c r="C698" s="2"/>
      <c r="D698" s="3"/>
      <c r="E698" s="3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customHeight="1">
      <c r="A699" s="1"/>
      <c r="B699" s="1"/>
      <c r="C699" s="2"/>
      <c r="D699" s="3"/>
      <c r="E699" s="3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customHeight="1">
      <c r="A700" s="1"/>
      <c r="B700" s="1"/>
      <c r="C700" s="2"/>
      <c r="D700" s="3"/>
      <c r="E700" s="3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customHeight="1">
      <c r="A701" s="1"/>
      <c r="B701" s="1"/>
      <c r="C701" s="2"/>
      <c r="D701" s="3"/>
      <c r="E701" s="3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customHeight="1">
      <c r="A702" s="1"/>
      <c r="B702" s="1"/>
      <c r="C702" s="2"/>
      <c r="D702" s="3"/>
      <c r="E702" s="3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customHeight="1">
      <c r="A703" s="1"/>
      <c r="B703" s="1"/>
      <c r="C703" s="2"/>
      <c r="D703" s="3"/>
      <c r="E703" s="3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customHeight="1">
      <c r="A704" s="1"/>
      <c r="B704" s="1"/>
      <c r="C704" s="2"/>
      <c r="D704" s="3"/>
      <c r="E704" s="3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customHeight="1">
      <c r="A705" s="1"/>
      <c r="B705" s="1"/>
      <c r="C705" s="2"/>
      <c r="D705" s="3"/>
      <c r="E705" s="3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customHeight="1">
      <c r="A706" s="1"/>
      <c r="B706" s="1"/>
      <c r="C706" s="2"/>
      <c r="D706" s="3"/>
      <c r="E706" s="3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customHeight="1">
      <c r="A707" s="1"/>
      <c r="B707" s="1"/>
      <c r="C707" s="2"/>
      <c r="D707" s="3"/>
      <c r="E707" s="3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customHeight="1">
      <c r="A708" s="1"/>
      <c r="B708" s="1"/>
      <c r="C708" s="2"/>
      <c r="D708" s="3"/>
      <c r="E708" s="3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customHeight="1">
      <c r="A709" s="1"/>
      <c r="B709" s="1"/>
      <c r="C709" s="2"/>
      <c r="D709" s="3"/>
      <c r="E709" s="3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customHeight="1">
      <c r="A710" s="1"/>
      <c r="B710" s="1"/>
      <c r="C710" s="2"/>
      <c r="D710" s="3"/>
      <c r="E710" s="3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customHeight="1">
      <c r="A711" s="1"/>
      <c r="B711" s="1"/>
      <c r="C711" s="2"/>
      <c r="D711" s="3"/>
      <c r="E711" s="3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customHeight="1">
      <c r="A712" s="1"/>
      <c r="B712" s="1"/>
      <c r="C712" s="2"/>
      <c r="D712" s="3"/>
      <c r="E712" s="3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customHeight="1">
      <c r="A713" s="1"/>
      <c r="B713" s="1"/>
      <c r="C713" s="2"/>
      <c r="D713" s="3"/>
      <c r="E713" s="3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customHeight="1">
      <c r="A714" s="1"/>
      <c r="B714" s="1"/>
      <c r="C714" s="2"/>
      <c r="D714" s="3"/>
      <c r="E714" s="3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customHeight="1">
      <c r="A715" s="1"/>
      <c r="B715" s="1"/>
      <c r="C715" s="2"/>
      <c r="D715" s="3"/>
      <c r="E715" s="3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customHeight="1">
      <c r="A716" s="1"/>
      <c r="B716" s="1"/>
      <c r="C716" s="2"/>
      <c r="D716" s="3"/>
      <c r="E716" s="3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customHeight="1">
      <c r="A717" s="1"/>
      <c r="B717" s="1"/>
      <c r="C717" s="2"/>
      <c r="D717" s="3"/>
      <c r="E717" s="3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customHeight="1">
      <c r="A718" s="1"/>
      <c r="B718" s="1"/>
      <c r="C718" s="2"/>
      <c r="D718" s="3"/>
      <c r="E718" s="3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customHeight="1">
      <c r="A719" s="1"/>
      <c r="B719" s="1"/>
      <c r="C719" s="2"/>
      <c r="D719" s="3"/>
      <c r="E719" s="3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customHeight="1">
      <c r="A720" s="1"/>
      <c r="B720" s="1"/>
      <c r="C720" s="2"/>
      <c r="D720" s="3"/>
      <c r="E720" s="3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customHeight="1">
      <c r="A721" s="1"/>
      <c r="B721" s="1"/>
      <c r="C721" s="2"/>
      <c r="D721" s="3"/>
      <c r="E721" s="3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customHeight="1">
      <c r="A722" s="1"/>
      <c r="B722" s="1"/>
      <c r="C722" s="2"/>
      <c r="D722" s="3"/>
      <c r="E722" s="3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customHeight="1">
      <c r="A723" s="1"/>
      <c r="B723" s="1"/>
      <c r="C723" s="2"/>
      <c r="D723" s="3"/>
      <c r="E723" s="3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customHeight="1">
      <c r="A724" s="1"/>
      <c r="B724" s="1"/>
      <c r="C724" s="2"/>
      <c r="D724" s="3"/>
      <c r="E724" s="3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customHeight="1">
      <c r="A725" s="1"/>
      <c r="B725" s="1"/>
      <c r="C725" s="2"/>
      <c r="D725" s="3"/>
      <c r="E725" s="3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customHeight="1">
      <c r="A726" s="1"/>
      <c r="B726" s="1"/>
      <c r="C726" s="2"/>
      <c r="D726" s="3"/>
      <c r="E726" s="3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customHeight="1">
      <c r="A727" s="1"/>
      <c r="B727" s="1"/>
      <c r="C727" s="2"/>
      <c r="D727" s="3"/>
      <c r="E727" s="3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customHeight="1">
      <c r="A728" s="1"/>
      <c r="B728" s="1"/>
      <c r="C728" s="2"/>
      <c r="D728" s="3"/>
      <c r="E728" s="3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customHeight="1">
      <c r="A729" s="1"/>
      <c r="B729" s="1"/>
      <c r="C729" s="2"/>
      <c r="D729" s="3"/>
      <c r="E729" s="3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customHeight="1">
      <c r="A730" s="1"/>
      <c r="B730" s="1"/>
      <c r="C730" s="2"/>
      <c r="D730" s="3"/>
      <c r="E730" s="3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customHeight="1">
      <c r="A731" s="1"/>
      <c r="B731" s="1"/>
      <c r="C731" s="2"/>
      <c r="D731" s="3"/>
      <c r="E731" s="3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customHeight="1">
      <c r="A732" s="1"/>
      <c r="B732" s="1"/>
      <c r="C732" s="2"/>
      <c r="D732" s="3"/>
      <c r="E732" s="3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customHeight="1">
      <c r="A733" s="1"/>
      <c r="B733" s="1"/>
      <c r="C733" s="2"/>
      <c r="D733" s="3"/>
      <c r="E733" s="3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customHeight="1">
      <c r="A734" s="1"/>
      <c r="B734" s="1"/>
      <c r="C734" s="2"/>
      <c r="D734" s="3"/>
      <c r="E734" s="3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customHeight="1">
      <c r="A735" s="1"/>
      <c r="B735" s="1"/>
      <c r="C735" s="2"/>
      <c r="D735" s="3"/>
      <c r="E735" s="3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customHeight="1">
      <c r="A736" s="1"/>
      <c r="B736" s="1"/>
      <c r="C736" s="2"/>
      <c r="D736" s="3"/>
      <c r="E736" s="3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customHeight="1">
      <c r="A737" s="1"/>
      <c r="B737" s="1"/>
      <c r="C737" s="2"/>
      <c r="D737" s="3"/>
      <c r="E737" s="3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customHeight="1">
      <c r="A738" s="1"/>
      <c r="B738" s="1"/>
      <c r="C738" s="2"/>
      <c r="D738" s="3"/>
      <c r="E738" s="3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customHeight="1">
      <c r="A739" s="1"/>
      <c r="B739" s="1"/>
      <c r="C739" s="2"/>
      <c r="D739" s="3"/>
      <c r="E739" s="3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customHeight="1">
      <c r="A740" s="1"/>
      <c r="B740" s="1"/>
      <c r="C740" s="2"/>
      <c r="D740" s="3"/>
      <c r="E740" s="3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customHeight="1">
      <c r="A741" s="1"/>
      <c r="B741" s="1"/>
      <c r="C741" s="2"/>
      <c r="D741" s="3"/>
      <c r="E741" s="3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customHeight="1">
      <c r="A742" s="1"/>
      <c r="B742" s="1"/>
      <c r="C742" s="2"/>
      <c r="D742" s="3"/>
      <c r="E742" s="3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customHeight="1">
      <c r="A743" s="1"/>
      <c r="B743" s="1"/>
      <c r="C743" s="2"/>
      <c r="D743" s="3"/>
      <c r="E743" s="3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customHeight="1">
      <c r="A744" s="1"/>
      <c r="B744" s="1"/>
      <c r="C744" s="2"/>
      <c r="D744" s="3"/>
      <c r="E744" s="3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customHeight="1">
      <c r="A745" s="1"/>
      <c r="B745" s="1"/>
      <c r="C745" s="2"/>
      <c r="D745" s="3"/>
      <c r="E745" s="3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customHeight="1">
      <c r="A746" s="1"/>
      <c r="B746" s="1"/>
      <c r="C746" s="2"/>
      <c r="D746" s="3"/>
      <c r="E746" s="3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customHeight="1">
      <c r="A747" s="1"/>
      <c r="B747" s="1"/>
      <c r="C747" s="2"/>
      <c r="D747" s="3"/>
      <c r="E747" s="3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customHeight="1">
      <c r="A748" s="1"/>
      <c r="B748" s="1"/>
      <c r="C748" s="2"/>
      <c r="D748" s="3"/>
      <c r="E748" s="3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customHeight="1">
      <c r="A749" s="1"/>
      <c r="B749" s="1"/>
      <c r="C749" s="2"/>
      <c r="D749" s="3"/>
      <c r="E749" s="3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customHeight="1">
      <c r="A750" s="1"/>
      <c r="B750" s="1"/>
      <c r="C750" s="2"/>
      <c r="D750" s="3"/>
      <c r="E750" s="3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customHeight="1">
      <c r="A751" s="1"/>
      <c r="B751" s="1"/>
      <c r="C751" s="2"/>
      <c r="D751" s="3"/>
      <c r="E751" s="3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customHeight="1">
      <c r="A752" s="1"/>
      <c r="B752" s="1"/>
      <c r="C752" s="2"/>
      <c r="D752" s="3"/>
      <c r="E752" s="3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customHeight="1">
      <c r="A753" s="1"/>
      <c r="B753" s="1"/>
      <c r="C753" s="2"/>
      <c r="D753" s="3"/>
      <c r="E753" s="3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customHeight="1">
      <c r="A754" s="1"/>
      <c r="B754" s="1"/>
      <c r="C754" s="2"/>
      <c r="D754" s="3"/>
      <c r="E754" s="3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customHeight="1">
      <c r="A755" s="1"/>
      <c r="B755" s="1"/>
      <c r="C755" s="2"/>
      <c r="D755" s="3"/>
      <c r="E755" s="3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customHeight="1">
      <c r="A756" s="1"/>
      <c r="B756" s="1"/>
      <c r="C756" s="2"/>
      <c r="D756" s="3"/>
      <c r="E756" s="3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customHeight="1">
      <c r="A757" s="1"/>
      <c r="B757" s="1"/>
      <c r="C757" s="2"/>
      <c r="D757" s="3"/>
      <c r="E757" s="3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customHeight="1">
      <c r="A758" s="1"/>
      <c r="B758" s="1"/>
      <c r="C758" s="2"/>
      <c r="D758" s="3"/>
      <c r="E758" s="3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customHeight="1">
      <c r="A759" s="1"/>
      <c r="B759" s="1"/>
      <c r="C759" s="2"/>
      <c r="D759" s="3"/>
      <c r="E759" s="3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customHeight="1">
      <c r="A760" s="1"/>
      <c r="B760" s="1"/>
      <c r="C760" s="2"/>
      <c r="D760" s="3"/>
      <c r="E760" s="3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customHeight="1">
      <c r="A761" s="1"/>
      <c r="B761" s="1"/>
      <c r="C761" s="2"/>
      <c r="D761" s="3"/>
      <c r="E761" s="3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customHeight="1">
      <c r="A762" s="1"/>
      <c r="B762" s="1"/>
      <c r="C762" s="2"/>
      <c r="D762" s="3"/>
      <c r="E762" s="3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customHeight="1">
      <c r="A763" s="1"/>
      <c r="B763" s="1"/>
      <c r="C763" s="2"/>
      <c r="D763" s="3"/>
      <c r="E763" s="3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customHeight="1">
      <c r="A764" s="1"/>
      <c r="B764" s="1"/>
      <c r="C764" s="2"/>
      <c r="D764" s="3"/>
      <c r="E764" s="3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customHeight="1">
      <c r="A765" s="1"/>
      <c r="B765" s="1"/>
      <c r="C765" s="2"/>
      <c r="D765" s="3"/>
      <c r="E765" s="3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customHeight="1">
      <c r="A766" s="1"/>
      <c r="B766" s="1"/>
      <c r="C766" s="2"/>
      <c r="D766" s="3"/>
      <c r="E766" s="3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customHeight="1">
      <c r="A767" s="1"/>
      <c r="B767" s="1"/>
      <c r="C767" s="2"/>
      <c r="D767" s="3"/>
      <c r="E767" s="3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customHeight="1">
      <c r="A768" s="1"/>
      <c r="B768" s="1"/>
      <c r="C768" s="2"/>
      <c r="D768" s="3"/>
      <c r="E768" s="3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customHeight="1">
      <c r="A769" s="1"/>
      <c r="B769" s="1"/>
      <c r="C769" s="2"/>
      <c r="D769" s="3"/>
      <c r="E769" s="3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customHeight="1">
      <c r="A770" s="1"/>
      <c r="B770" s="1"/>
      <c r="C770" s="2"/>
      <c r="D770" s="3"/>
      <c r="E770" s="3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customHeight="1">
      <c r="A771" s="1"/>
      <c r="B771" s="1"/>
      <c r="C771" s="2"/>
      <c r="D771" s="3"/>
      <c r="E771" s="3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customHeight="1">
      <c r="A772" s="1"/>
      <c r="B772" s="1"/>
      <c r="C772" s="2"/>
      <c r="D772" s="3"/>
      <c r="E772" s="3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customHeight="1">
      <c r="A773" s="1"/>
      <c r="B773" s="1"/>
      <c r="C773" s="2"/>
      <c r="D773" s="3"/>
      <c r="E773" s="3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customHeight="1">
      <c r="A774" s="1"/>
      <c r="B774" s="1"/>
      <c r="C774" s="2"/>
      <c r="D774" s="3"/>
      <c r="E774" s="3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customHeight="1">
      <c r="A775" s="1"/>
      <c r="B775" s="1"/>
      <c r="C775" s="2"/>
      <c r="D775" s="3"/>
      <c r="E775" s="3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customHeight="1">
      <c r="A776" s="1"/>
      <c r="B776" s="1"/>
      <c r="C776" s="2"/>
      <c r="D776" s="3"/>
      <c r="E776" s="3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customHeight="1">
      <c r="A777" s="1"/>
      <c r="B777" s="1"/>
      <c r="C777" s="2"/>
      <c r="D777" s="3"/>
      <c r="E777" s="3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customHeight="1">
      <c r="A778" s="1"/>
      <c r="B778" s="1"/>
      <c r="C778" s="2"/>
      <c r="D778" s="3"/>
      <c r="E778" s="3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customHeight="1">
      <c r="A779" s="1"/>
      <c r="B779" s="1"/>
      <c r="C779" s="2"/>
      <c r="D779" s="3"/>
      <c r="E779" s="3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customHeight="1">
      <c r="A780" s="1"/>
      <c r="B780" s="1"/>
      <c r="C780" s="2"/>
      <c r="D780" s="3"/>
      <c r="E780" s="3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customHeight="1">
      <c r="A781" s="1"/>
      <c r="B781" s="1"/>
      <c r="C781" s="2"/>
      <c r="D781" s="3"/>
      <c r="E781" s="3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customHeight="1">
      <c r="A782" s="1"/>
      <c r="B782" s="1"/>
      <c r="C782" s="2"/>
      <c r="D782" s="3"/>
      <c r="E782" s="3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customHeight="1">
      <c r="A783" s="1"/>
      <c r="B783" s="1"/>
      <c r="C783" s="2"/>
      <c r="D783" s="3"/>
      <c r="E783" s="3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customHeight="1">
      <c r="A784" s="1"/>
      <c r="B784" s="1"/>
      <c r="C784" s="2"/>
      <c r="D784" s="3"/>
      <c r="E784" s="3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customHeight="1">
      <c r="A785" s="1"/>
      <c r="B785" s="1"/>
      <c r="C785" s="2"/>
      <c r="D785" s="3"/>
      <c r="E785" s="3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customHeight="1">
      <c r="A786" s="1"/>
      <c r="B786" s="1"/>
      <c r="C786" s="2"/>
      <c r="D786" s="3"/>
      <c r="E786" s="3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customHeight="1">
      <c r="A787" s="1"/>
      <c r="B787" s="1"/>
      <c r="C787" s="2"/>
      <c r="D787" s="3"/>
      <c r="E787" s="3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customHeight="1">
      <c r="A788" s="1"/>
      <c r="B788" s="1"/>
      <c r="C788" s="2"/>
      <c r="D788" s="3"/>
      <c r="E788" s="3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customHeight="1">
      <c r="A789" s="1"/>
      <c r="B789" s="1"/>
      <c r="C789" s="2"/>
      <c r="D789" s="3"/>
      <c r="E789" s="3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customHeight="1">
      <c r="A790" s="1"/>
      <c r="B790" s="1"/>
      <c r="C790" s="2"/>
      <c r="D790" s="3"/>
      <c r="E790" s="3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customHeight="1">
      <c r="A791" s="1"/>
      <c r="B791" s="1"/>
      <c r="C791" s="2"/>
      <c r="D791" s="3"/>
      <c r="E791" s="3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customHeight="1">
      <c r="A792" s="1"/>
      <c r="B792" s="1"/>
      <c r="C792" s="2"/>
      <c r="D792" s="3"/>
      <c r="E792" s="3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customHeight="1">
      <c r="A793" s="1"/>
      <c r="B793" s="1"/>
      <c r="C793" s="2"/>
      <c r="D793" s="3"/>
      <c r="E793" s="3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customHeight="1">
      <c r="A794" s="1"/>
      <c r="B794" s="1"/>
      <c r="C794" s="2"/>
      <c r="D794" s="3"/>
      <c r="E794" s="3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customHeight="1">
      <c r="A795" s="1"/>
      <c r="B795" s="1"/>
      <c r="C795" s="2"/>
      <c r="D795" s="3"/>
      <c r="E795" s="3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customHeight="1">
      <c r="A796" s="1"/>
      <c r="B796" s="1"/>
      <c r="C796" s="2"/>
      <c r="D796" s="3"/>
      <c r="E796" s="3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customHeight="1">
      <c r="A797" s="1"/>
      <c r="B797" s="1"/>
      <c r="C797" s="2"/>
      <c r="D797" s="3"/>
      <c r="E797" s="3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customHeight="1">
      <c r="A798" s="1"/>
      <c r="B798" s="1"/>
      <c r="C798" s="2"/>
      <c r="D798" s="3"/>
      <c r="E798" s="3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customHeight="1">
      <c r="A799" s="1"/>
      <c r="B799" s="1"/>
      <c r="C799" s="2"/>
      <c r="D799" s="3"/>
      <c r="E799" s="3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customHeight="1">
      <c r="A800" s="1"/>
      <c r="B800" s="1"/>
      <c r="C800" s="2"/>
      <c r="D800" s="3"/>
      <c r="E800" s="3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customHeight="1">
      <c r="A801" s="1"/>
      <c r="B801" s="1"/>
      <c r="C801" s="2"/>
      <c r="D801" s="3"/>
      <c r="E801" s="3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customHeight="1">
      <c r="A802" s="1"/>
      <c r="B802" s="1"/>
      <c r="C802" s="2"/>
      <c r="D802" s="3"/>
      <c r="E802" s="3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customHeight="1">
      <c r="A803" s="1"/>
      <c r="B803" s="1"/>
      <c r="C803" s="2"/>
      <c r="D803" s="3"/>
      <c r="E803" s="3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customHeight="1">
      <c r="A804" s="1"/>
      <c r="B804" s="1"/>
      <c r="C804" s="2"/>
      <c r="D804" s="3"/>
      <c r="E804" s="3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customHeight="1">
      <c r="A805" s="1"/>
      <c r="B805" s="1"/>
      <c r="C805" s="2"/>
      <c r="D805" s="3"/>
      <c r="E805" s="3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customHeight="1">
      <c r="A806" s="1"/>
      <c r="B806" s="1"/>
      <c r="C806" s="2"/>
      <c r="D806" s="3"/>
      <c r="E806" s="3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customHeight="1">
      <c r="A807" s="1"/>
      <c r="B807" s="1"/>
      <c r="C807" s="2"/>
      <c r="D807" s="3"/>
      <c r="E807" s="3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customHeight="1">
      <c r="A808" s="1"/>
      <c r="B808" s="1"/>
      <c r="C808" s="2"/>
      <c r="D808" s="3"/>
      <c r="E808" s="3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customHeight="1">
      <c r="A809" s="1"/>
      <c r="B809" s="1"/>
      <c r="C809" s="2"/>
      <c r="D809" s="3"/>
      <c r="E809" s="3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customHeight="1">
      <c r="A810" s="1"/>
      <c r="B810" s="1"/>
      <c r="C810" s="2"/>
      <c r="D810" s="3"/>
      <c r="E810" s="3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customHeight="1">
      <c r="A811" s="1"/>
      <c r="B811" s="1"/>
      <c r="C811" s="2"/>
      <c r="D811" s="3"/>
      <c r="E811" s="3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customHeight="1">
      <c r="A812" s="1"/>
      <c r="B812" s="1"/>
      <c r="C812" s="2"/>
      <c r="D812" s="3"/>
      <c r="E812" s="3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customHeight="1">
      <c r="A813" s="1"/>
      <c r="B813" s="1"/>
      <c r="C813" s="2"/>
      <c r="D813" s="3"/>
      <c r="E813" s="3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customHeight="1">
      <c r="A814" s="1"/>
      <c r="B814" s="1"/>
      <c r="C814" s="2"/>
      <c r="D814" s="3"/>
      <c r="E814" s="3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customHeight="1">
      <c r="A815" s="1"/>
      <c r="B815" s="1"/>
      <c r="C815" s="2"/>
      <c r="D815" s="3"/>
      <c r="E815" s="3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customHeight="1">
      <c r="A816" s="1"/>
      <c r="B816" s="1"/>
      <c r="C816" s="2"/>
      <c r="D816" s="3"/>
      <c r="E816" s="3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customHeight="1">
      <c r="A817" s="1"/>
      <c r="B817" s="1"/>
      <c r="C817" s="2"/>
      <c r="D817" s="3"/>
      <c r="E817" s="3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customHeight="1">
      <c r="A818" s="1"/>
      <c r="B818" s="1"/>
      <c r="C818" s="2"/>
      <c r="D818" s="3"/>
      <c r="E818" s="3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customHeight="1">
      <c r="A819" s="1"/>
      <c r="B819" s="1"/>
      <c r="C819" s="2"/>
      <c r="D819" s="3"/>
      <c r="E819" s="3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customHeight="1">
      <c r="A820" s="1"/>
      <c r="B820" s="1"/>
      <c r="C820" s="2"/>
      <c r="D820" s="3"/>
      <c r="E820" s="3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customHeight="1">
      <c r="A821" s="1"/>
      <c r="B821" s="1"/>
      <c r="C821" s="2"/>
      <c r="D821" s="3"/>
      <c r="E821" s="3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customHeight="1">
      <c r="A822" s="1"/>
      <c r="B822" s="1"/>
      <c r="C822" s="2"/>
      <c r="D822" s="3"/>
      <c r="E822" s="3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customHeight="1">
      <c r="A823" s="1"/>
      <c r="B823" s="1"/>
      <c r="C823" s="2"/>
      <c r="D823" s="3"/>
      <c r="E823" s="3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customHeight="1">
      <c r="A824" s="1"/>
      <c r="B824" s="1"/>
      <c r="C824" s="2"/>
      <c r="D824" s="3"/>
      <c r="E824" s="3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customHeight="1">
      <c r="A825" s="1"/>
      <c r="B825" s="1"/>
      <c r="C825" s="2"/>
      <c r="D825" s="3"/>
      <c r="E825" s="3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customHeight="1">
      <c r="A826" s="1"/>
      <c r="B826" s="1"/>
      <c r="C826" s="2"/>
      <c r="D826" s="3"/>
      <c r="E826" s="3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customHeight="1">
      <c r="A827" s="1"/>
      <c r="B827" s="1"/>
      <c r="C827" s="2"/>
      <c r="D827" s="3"/>
      <c r="E827" s="3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customHeight="1">
      <c r="A828" s="1"/>
      <c r="B828" s="1"/>
      <c r="C828" s="2"/>
      <c r="D828" s="3"/>
      <c r="E828" s="3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customHeight="1">
      <c r="A829" s="1"/>
      <c r="B829" s="1"/>
      <c r="C829" s="2"/>
      <c r="D829" s="3"/>
      <c r="E829" s="3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customHeight="1">
      <c r="A830" s="1"/>
      <c r="B830" s="1"/>
      <c r="C830" s="2"/>
      <c r="D830" s="3"/>
      <c r="E830" s="3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customHeight="1">
      <c r="A831" s="1"/>
      <c r="B831" s="1"/>
      <c r="C831" s="2"/>
      <c r="D831" s="3"/>
      <c r="E831" s="3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customHeight="1">
      <c r="A832" s="1"/>
      <c r="B832" s="1"/>
      <c r="C832" s="2"/>
      <c r="D832" s="3"/>
      <c r="E832" s="3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customHeight="1">
      <c r="A833" s="1"/>
      <c r="B833" s="1"/>
      <c r="C833" s="2"/>
      <c r="D833" s="3"/>
      <c r="E833" s="3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customHeight="1">
      <c r="A834" s="1"/>
      <c r="B834" s="1"/>
      <c r="C834" s="2"/>
      <c r="D834" s="3"/>
      <c r="E834" s="3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customHeight="1">
      <c r="A835" s="1"/>
      <c r="B835" s="1"/>
      <c r="C835" s="2"/>
      <c r="D835" s="3"/>
      <c r="E835" s="3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customHeight="1">
      <c r="A836" s="1"/>
      <c r="B836" s="1"/>
      <c r="C836" s="2"/>
      <c r="D836" s="3"/>
      <c r="E836" s="3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customHeight="1">
      <c r="A837" s="1"/>
      <c r="B837" s="1"/>
      <c r="C837" s="2"/>
      <c r="D837" s="3"/>
      <c r="E837" s="3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customHeight="1">
      <c r="A838" s="1"/>
      <c r="B838" s="1"/>
      <c r="C838" s="2"/>
      <c r="D838" s="3"/>
      <c r="E838" s="3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customHeight="1">
      <c r="A839" s="1"/>
      <c r="B839" s="1"/>
      <c r="C839" s="2"/>
      <c r="D839" s="3"/>
      <c r="E839" s="3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customHeight="1">
      <c r="A840" s="1"/>
      <c r="B840" s="1"/>
      <c r="C840" s="2"/>
      <c r="D840" s="3"/>
      <c r="E840" s="3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customHeight="1">
      <c r="A841" s="1"/>
      <c r="B841" s="1"/>
      <c r="C841" s="2"/>
      <c r="D841" s="3"/>
      <c r="E841" s="3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customHeight="1">
      <c r="A842" s="1"/>
      <c r="B842" s="1"/>
      <c r="C842" s="2"/>
      <c r="D842" s="3"/>
      <c r="E842" s="3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customHeight="1">
      <c r="A843" s="1"/>
      <c r="B843" s="1"/>
      <c r="C843" s="2"/>
      <c r="D843" s="3"/>
      <c r="E843" s="3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customHeight="1">
      <c r="A844" s="1"/>
      <c r="B844" s="1"/>
      <c r="C844" s="2"/>
      <c r="D844" s="3"/>
      <c r="E844" s="3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customHeight="1">
      <c r="A845" s="1"/>
      <c r="B845" s="1"/>
      <c r="C845" s="2"/>
      <c r="D845" s="3"/>
      <c r="E845" s="3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customHeight="1">
      <c r="A846" s="1"/>
      <c r="B846" s="1"/>
      <c r="C846" s="2"/>
      <c r="D846" s="3"/>
      <c r="E846" s="3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customHeight="1">
      <c r="A847" s="1"/>
      <c r="B847" s="1"/>
      <c r="C847" s="2"/>
      <c r="D847" s="3"/>
      <c r="E847" s="3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customHeight="1">
      <c r="A848" s="1"/>
      <c r="B848" s="1"/>
      <c r="C848" s="2"/>
      <c r="D848" s="3"/>
      <c r="E848" s="3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customHeight="1">
      <c r="A849" s="1"/>
      <c r="B849" s="1"/>
      <c r="C849" s="2"/>
      <c r="D849" s="3"/>
      <c r="E849" s="3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customHeight="1">
      <c r="A850" s="1"/>
      <c r="B850" s="1"/>
      <c r="C850" s="2"/>
      <c r="D850" s="3"/>
      <c r="E850" s="3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customHeight="1">
      <c r="A851" s="1"/>
      <c r="B851" s="1"/>
      <c r="C851" s="2"/>
      <c r="D851" s="3"/>
      <c r="E851" s="3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customHeight="1">
      <c r="A852" s="1"/>
      <c r="B852" s="1"/>
      <c r="C852" s="2"/>
      <c r="D852" s="3"/>
      <c r="E852" s="3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customHeight="1">
      <c r="A853" s="1"/>
      <c r="B853" s="1"/>
      <c r="C853" s="2"/>
      <c r="D853" s="3"/>
      <c r="E853" s="3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customHeight="1">
      <c r="A854" s="1"/>
      <c r="B854" s="1"/>
      <c r="C854" s="2"/>
      <c r="D854" s="3"/>
      <c r="E854" s="3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customHeight="1">
      <c r="A855" s="1"/>
      <c r="B855" s="1"/>
      <c r="C855" s="2"/>
      <c r="D855" s="3"/>
      <c r="E855" s="3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customHeight="1">
      <c r="A856" s="1"/>
      <c r="B856" s="1"/>
      <c r="C856" s="2"/>
      <c r="D856" s="3"/>
      <c r="E856" s="3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customHeight="1">
      <c r="A857" s="1"/>
      <c r="B857" s="1"/>
      <c r="C857" s="2"/>
      <c r="D857" s="3"/>
      <c r="E857" s="3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customHeight="1">
      <c r="A858" s="1"/>
      <c r="B858" s="1"/>
      <c r="C858" s="2"/>
      <c r="D858" s="3"/>
      <c r="E858" s="3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customHeight="1">
      <c r="A859" s="1"/>
      <c r="B859" s="1"/>
      <c r="C859" s="2"/>
      <c r="D859" s="3"/>
      <c r="E859" s="3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customHeight="1">
      <c r="A860" s="1"/>
      <c r="B860" s="1"/>
      <c r="C860" s="2"/>
      <c r="D860" s="3"/>
      <c r="E860" s="3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customHeight="1">
      <c r="A861" s="1"/>
      <c r="B861" s="1"/>
      <c r="C861" s="2"/>
      <c r="D861" s="3"/>
      <c r="E861" s="3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customHeight="1">
      <c r="A862" s="1"/>
      <c r="B862" s="1"/>
      <c r="C862" s="2"/>
      <c r="D862" s="3"/>
      <c r="E862" s="3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customHeight="1">
      <c r="A863" s="1"/>
      <c r="B863" s="1"/>
      <c r="C863" s="2"/>
      <c r="D863" s="3"/>
      <c r="E863" s="3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customHeight="1">
      <c r="A864" s="1"/>
      <c r="B864" s="1"/>
      <c r="C864" s="2"/>
      <c r="D864" s="3"/>
      <c r="E864" s="3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customHeight="1">
      <c r="A865" s="1"/>
      <c r="B865" s="1"/>
      <c r="C865" s="2"/>
      <c r="D865" s="3"/>
      <c r="E865" s="3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customHeight="1">
      <c r="A866" s="1"/>
      <c r="B866" s="1"/>
      <c r="C866" s="2"/>
      <c r="D866" s="3"/>
      <c r="E866" s="3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customHeight="1">
      <c r="A867" s="1"/>
      <c r="B867" s="1"/>
      <c r="C867" s="2"/>
      <c r="D867" s="3"/>
      <c r="E867" s="3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customHeight="1">
      <c r="A868" s="1"/>
      <c r="B868" s="1"/>
      <c r="C868" s="2"/>
      <c r="D868" s="3"/>
      <c r="E868" s="3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customHeight="1">
      <c r="A869" s="1"/>
      <c r="B869" s="1"/>
      <c r="C869" s="2"/>
      <c r="D869" s="3"/>
      <c r="E869" s="3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customHeight="1">
      <c r="A870" s="1"/>
      <c r="B870" s="1"/>
      <c r="C870" s="2"/>
      <c r="D870" s="3"/>
      <c r="E870" s="3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customHeight="1">
      <c r="A871" s="1"/>
      <c r="B871" s="1"/>
      <c r="C871" s="2"/>
      <c r="D871" s="3"/>
      <c r="E871" s="3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customHeight="1">
      <c r="A872" s="1"/>
      <c r="B872" s="1"/>
      <c r="C872" s="2"/>
      <c r="D872" s="3"/>
      <c r="E872" s="3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customHeight="1">
      <c r="A873" s="1"/>
      <c r="B873" s="1"/>
      <c r="C873" s="2"/>
      <c r="D873" s="3"/>
      <c r="E873" s="3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customHeight="1">
      <c r="A874" s="1"/>
      <c r="B874" s="1"/>
      <c r="C874" s="2"/>
      <c r="D874" s="3"/>
      <c r="E874" s="3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customHeight="1">
      <c r="A875" s="1"/>
      <c r="B875" s="1"/>
      <c r="C875" s="2"/>
      <c r="D875" s="3"/>
      <c r="E875" s="3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customHeight="1">
      <c r="A876" s="1"/>
      <c r="B876" s="1"/>
      <c r="C876" s="2"/>
      <c r="D876" s="3"/>
      <c r="E876" s="3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customHeight="1">
      <c r="A877" s="1"/>
      <c r="B877" s="1"/>
      <c r="C877" s="2"/>
      <c r="D877" s="3"/>
      <c r="E877" s="3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customHeight="1">
      <c r="A878" s="1"/>
      <c r="B878" s="1"/>
      <c r="C878" s="2"/>
      <c r="D878" s="3"/>
      <c r="E878" s="3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customHeight="1">
      <c r="A879" s="1"/>
      <c r="B879" s="1"/>
      <c r="C879" s="2"/>
      <c r="D879" s="3"/>
      <c r="E879" s="3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customHeight="1">
      <c r="A880" s="1"/>
      <c r="B880" s="1"/>
      <c r="C880" s="2"/>
      <c r="D880" s="3"/>
      <c r="E880" s="3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customHeight="1">
      <c r="A881" s="1"/>
      <c r="B881" s="1"/>
      <c r="C881" s="2"/>
      <c r="D881" s="3"/>
      <c r="E881" s="3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customHeight="1">
      <c r="A882" s="1"/>
      <c r="B882" s="1"/>
      <c r="C882" s="2"/>
      <c r="D882" s="3"/>
      <c r="E882" s="3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customHeight="1">
      <c r="A883" s="1"/>
      <c r="B883" s="1"/>
      <c r="C883" s="2"/>
      <c r="D883" s="3"/>
      <c r="E883" s="3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customHeight="1">
      <c r="A884" s="1"/>
      <c r="B884" s="1"/>
      <c r="C884" s="2"/>
      <c r="D884" s="3"/>
      <c r="E884" s="3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customHeight="1">
      <c r="A885" s="1"/>
      <c r="B885" s="1"/>
      <c r="C885" s="2"/>
      <c r="D885" s="3"/>
      <c r="E885" s="3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customHeight="1">
      <c r="A886" s="1"/>
      <c r="B886" s="1"/>
      <c r="C886" s="2"/>
      <c r="D886" s="3"/>
      <c r="E886" s="3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customHeight="1">
      <c r="A887" s="1"/>
      <c r="B887" s="1"/>
      <c r="C887" s="2"/>
      <c r="D887" s="3"/>
      <c r="E887" s="3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customHeight="1">
      <c r="A888" s="1"/>
      <c r="B888" s="1"/>
      <c r="C888" s="2"/>
      <c r="D888" s="3"/>
      <c r="E888" s="3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customHeight="1">
      <c r="A889" s="1"/>
      <c r="B889" s="1"/>
      <c r="C889" s="2"/>
      <c r="D889" s="3"/>
      <c r="E889" s="3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customHeight="1">
      <c r="A890" s="1"/>
      <c r="B890" s="1"/>
      <c r="C890" s="2"/>
      <c r="D890" s="3"/>
      <c r="E890" s="3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customHeight="1">
      <c r="A891" s="1"/>
      <c r="B891" s="1"/>
      <c r="C891" s="2"/>
      <c r="D891" s="3"/>
      <c r="E891" s="3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customHeight="1">
      <c r="A892" s="1"/>
      <c r="B892" s="1"/>
      <c r="C892" s="2"/>
      <c r="D892" s="3"/>
      <c r="E892" s="3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customHeight="1">
      <c r="A893" s="1"/>
      <c r="B893" s="1"/>
      <c r="C893" s="2"/>
      <c r="D893" s="3"/>
      <c r="E893" s="3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customHeight="1">
      <c r="A894" s="1"/>
      <c r="B894" s="1"/>
      <c r="C894" s="2"/>
      <c r="D894" s="3"/>
      <c r="E894" s="3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customHeight="1">
      <c r="A895" s="1"/>
      <c r="B895" s="1"/>
      <c r="C895" s="2"/>
      <c r="D895" s="3"/>
      <c r="E895" s="3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customHeight="1">
      <c r="A896" s="1"/>
      <c r="B896" s="1"/>
      <c r="C896" s="2"/>
      <c r="D896" s="3"/>
      <c r="E896" s="3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customHeight="1">
      <c r="A897" s="1"/>
      <c r="B897" s="1"/>
      <c r="C897" s="2"/>
      <c r="D897" s="3"/>
      <c r="E897" s="3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customHeight="1">
      <c r="A898" s="1"/>
      <c r="B898" s="1"/>
      <c r="C898" s="2"/>
      <c r="D898" s="3"/>
      <c r="E898" s="3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customHeight="1">
      <c r="A899" s="1"/>
      <c r="B899" s="1"/>
      <c r="C899" s="2"/>
      <c r="D899" s="3"/>
      <c r="E899" s="3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customHeight="1">
      <c r="A900" s="1"/>
      <c r="B900" s="1"/>
      <c r="C900" s="2"/>
      <c r="D900" s="3"/>
      <c r="E900" s="3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customHeight="1">
      <c r="A901" s="1"/>
      <c r="B901" s="1"/>
      <c r="C901" s="2"/>
      <c r="D901" s="3"/>
      <c r="E901" s="3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customHeight="1">
      <c r="A902" s="1"/>
      <c r="B902" s="1"/>
      <c r="C902" s="2"/>
      <c r="D902" s="3"/>
      <c r="E902" s="3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customHeight="1">
      <c r="A903" s="1"/>
      <c r="B903" s="1"/>
      <c r="C903" s="2"/>
      <c r="D903" s="3"/>
      <c r="E903" s="3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customHeight="1">
      <c r="A904" s="1"/>
      <c r="B904" s="1"/>
      <c r="C904" s="2"/>
      <c r="D904" s="3"/>
      <c r="E904" s="3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customHeight="1">
      <c r="A905" s="1"/>
      <c r="B905" s="1"/>
      <c r="C905" s="2"/>
      <c r="D905" s="3"/>
      <c r="E905" s="3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customHeight="1">
      <c r="A906" s="1"/>
      <c r="B906" s="1"/>
      <c r="C906" s="2"/>
      <c r="D906" s="3"/>
      <c r="E906" s="3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customHeight="1">
      <c r="A907" s="1"/>
      <c r="B907" s="1"/>
      <c r="C907" s="2"/>
      <c r="D907" s="3"/>
      <c r="E907" s="3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customHeight="1">
      <c r="A908" s="1"/>
      <c r="B908" s="1"/>
      <c r="C908" s="2"/>
      <c r="D908" s="3"/>
      <c r="E908" s="3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customHeight="1">
      <c r="A909" s="1"/>
      <c r="B909" s="1"/>
      <c r="C909" s="2"/>
      <c r="D909" s="3"/>
      <c r="E909" s="3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customHeight="1">
      <c r="A910" s="1"/>
      <c r="B910" s="1"/>
      <c r="C910" s="2"/>
      <c r="D910" s="3"/>
      <c r="E910" s="3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customHeight="1">
      <c r="A911" s="1"/>
      <c r="B911" s="1"/>
      <c r="C911" s="2"/>
      <c r="D911" s="3"/>
      <c r="E911" s="3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customHeight="1">
      <c r="A912" s="1"/>
      <c r="B912" s="1"/>
      <c r="C912" s="2"/>
      <c r="D912" s="3"/>
      <c r="E912" s="3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customHeight="1">
      <c r="A913" s="1"/>
      <c r="B913" s="1"/>
      <c r="C913" s="2"/>
      <c r="D913" s="3"/>
      <c r="E913" s="3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customHeight="1">
      <c r="A914" s="1"/>
      <c r="B914" s="1"/>
      <c r="C914" s="2"/>
      <c r="D914" s="3"/>
      <c r="E914" s="3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customHeight="1">
      <c r="A915" s="1"/>
      <c r="B915" s="1"/>
      <c r="C915" s="2"/>
      <c r="D915" s="3"/>
      <c r="E915" s="3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customHeight="1">
      <c r="A916" s="1"/>
      <c r="B916" s="1"/>
      <c r="C916" s="2"/>
      <c r="D916" s="3"/>
      <c r="E916" s="3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customHeight="1">
      <c r="A917" s="1"/>
      <c r="B917" s="1"/>
      <c r="C917" s="2"/>
      <c r="D917" s="3"/>
      <c r="E917" s="3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customHeight="1">
      <c r="A918" s="1"/>
      <c r="B918" s="1"/>
      <c r="C918" s="2"/>
      <c r="D918" s="3"/>
      <c r="E918" s="3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customHeight="1">
      <c r="A919" s="1"/>
      <c r="B919" s="1"/>
      <c r="C919" s="2"/>
      <c r="D919" s="3"/>
      <c r="E919" s="3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customHeight="1">
      <c r="A920" s="1"/>
      <c r="B920" s="1"/>
      <c r="C920" s="2"/>
      <c r="D920" s="3"/>
      <c r="E920" s="3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customHeight="1">
      <c r="A921" s="1"/>
      <c r="B921" s="1"/>
      <c r="C921" s="2"/>
      <c r="D921" s="3"/>
      <c r="E921" s="3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customHeight="1">
      <c r="A922" s="1"/>
      <c r="B922" s="1"/>
      <c r="C922" s="2"/>
      <c r="D922" s="3"/>
      <c r="E922" s="3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customHeight="1">
      <c r="A923" s="1"/>
      <c r="B923" s="1"/>
      <c r="C923" s="2"/>
      <c r="D923" s="3"/>
      <c r="E923" s="3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customHeight="1">
      <c r="A924" s="1"/>
      <c r="B924" s="1"/>
      <c r="C924" s="2"/>
      <c r="D924" s="3"/>
      <c r="E924" s="3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customHeight="1">
      <c r="A925" s="1"/>
      <c r="B925" s="1"/>
      <c r="C925" s="2"/>
      <c r="D925" s="3"/>
      <c r="E925" s="3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customHeight="1">
      <c r="A926" s="1"/>
      <c r="B926" s="1"/>
      <c r="C926" s="2"/>
      <c r="D926" s="3"/>
      <c r="E926" s="3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customHeight="1">
      <c r="A927" s="1"/>
      <c r="B927" s="1"/>
      <c r="C927" s="2"/>
      <c r="D927" s="3"/>
      <c r="E927" s="3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customHeight="1">
      <c r="A928" s="1"/>
      <c r="B928" s="1"/>
      <c r="C928" s="2"/>
      <c r="D928" s="3"/>
      <c r="E928" s="3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customHeight="1">
      <c r="A929" s="1"/>
      <c r="B929" s="1"/>
      <c r="C929" s="2"/>
      <c r="D929" s="3"/>
      <c r="E929" s="3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customHeight="1">
      <c r="A930" s="1"/>
      <c r="B930" s="1"/>
      <c r="C930" s="2"/>
      <c r="D930" s="3"/>
      <c r="E930" s="3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customHeight="1">
      <c r="A931" s="1"/>
      <c r="B931" s="1"/>
      <c r="C931" s="2"/>
      <c r="D931" s="3"/>
      <c r="E931" s="3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customHeight="1">
      <c r="A932" s="1"/>
      <c r="B932" s="1"/>
      <c r="C932" s="2"/>
      <c r="D932" s="3"/>
      <c r="E932" s="3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customHeight="1">
      <c r="A933" s="1"/>
      <c r="B933" s="1"/>
      <c r="C933" s="2"/>
      <c r="D933" s="3"/>
      <c r="E933" s="3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customHeight="1">
      <c r="A934" s="1"/>
      <c r="B934" s="1"/>
      <c r="C934" s="2"/>
      <c r="D934" s="3"/>
      <c r="E934" s="3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customHeight="1">
      <c r="A935" s="1"/>
      <c r="B935" s="1"/>
      <c r="C935" s="2"/>
      <c r="D935" s="3"/>
      <c r="E935" s="3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customHeight="1">
      <c r="A936" s="1"/>
      <c r="B936" s="1"/>
      <c r="C936" s="2"/>
      <c r="D936" s="3"/>
      <c r="E936" s="3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customHeight="1">
      <c r="A937" s="1"/>
      <c r="B937" s="1"/>
      <c r="C937" s="2"/>
      <c r="D937" s="3"/>
      <c r="E937" s="3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customHeight="1">
      <c r="A938" s="1"/>
      <c r="B938" s="1"/>
      <c r="C938" s="2"/>
      <c r="D938" s="3"/>
      <c r="E938" s="3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customHeight="1">
      <c r="A939" s="1"/>
      <c r="B939" s="1"/>
      <c r="C939" s="2"/>
      <c r="D939" s="3"/>
      <c r="E939" s="3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customHeight="1">
      <c r="A940" s="1"/>
      <c r="B940" s="1"/>
      <c r="C940" s="2"/>
      <c r="D940" s="3"/>
      <c r="E940" s="3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customHeight="1">
      <c r="A941" s="1"/>
      <c r="B941" s="1"/>
      <c r="C941" s="2"/>
      <c r="D941" s="3"/>
      <c r="E941" s="3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customHeight="1">
      <c r="A942" s="1"/>
      <c r="B942" s="1"/>
      <c r="C942" s="2"/>
      <c r="D942" s="3"/>
      <c r="E942" s="3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customHeight="1">
      <c r="A943" s="1"/>
      <c r="B943" s="1"/>
      <c r="C943" s="2"/>
      <c r="D943" s="3"/>
      <c r="E943" s="3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customHeight="1">
      <c r="A944" s="1"/>
      <c r="B944" s="1"/>
      <c r="C944" s="2"/>
      <c r="D944" s="3"/>
      <c r="E944" s="3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customHeight="1">
      <c r="A945" s="1"/>
      <c r="B945" s="1"/>
      <c r="C945" s="2"/>
      <c r="D945" s="3"/>
      <c r="E945" s="3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customHeight="1">
      <c r="A946" s="1"/>
      <c r="B946" s="1"/>
      <c r="C946" s="2"/>
      <c r="D946" s="3"/>
      <c r="E946" s="3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customHeight="1">
      <c r="A947" s="1"/>
      <c r="B947" s="1"/>
      <c r="C947" s="2"/>
      <c r="D947" s="3"/>
      <c r="E947" s="3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customHeight="1">
      <c r="A948" s="1"/>
      <c r="B948" s="1"/>
      <c r="C948" s="2"/>
      <c r="D948" s="3"/>
      <c r="E948" s="3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customHeight="1">
      <c r="A949" s="1"/>
      <c r="B949" s="1"/>
      <c r="C949" s="2"/>
      <c r="D949" s="3"/>
      <c r="E949" s="3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customHeight="1">
      <c r="A950" s="1"/>
      <c r="B950" s="1"/>
      <c r="C950" s="2"/>
      <c r="D950" s="3"/>
      <c r="E950" s="3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customHeight="1">
      <c r="A951" s="1"/>
      <c r="B951" s="1"/>
      <c r="C951" s="2"/>
      <c r="D951" s="3"/>
      <c r="E951" s="3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customHeight="1">
      <c r="A952" s="1"/>
      <c r="B952" s="1"/>
      <c r="C952" s="2"/>
      <c r="D952" s="3"/>
      <c r="E952" s="3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customHeight="1">
      <c r="A953" s="1"/>
      <c r="B953" s="1"/>
      <c r="C953" s="2"/>
      <c r="D953" s="3"/>
      <c r="E953" s="3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customHeight="1">
      <c r="A954" s="1"/>
      <c r="B954" s="1"/>
      <c r="C954" s="2"/>
      <c r="D954" s="3"/>
      <c r="E954" s="3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customHeight="1">
      <c r="A955" s="1"/>
      <c r="B955" s="1"/>
      <c r="C955" s="2"/>
      <c r="D955" s="3"/>
      <c r="E955" s="3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customHeight="1">
      <c r="A956" s="1"/>
      <c r="B956" s="1"/>
      <c r="C956" s="2"/>
      <c r="D956" s="3"/>
      <c r="E956" s="3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customHeight="1">
      <c r="A957" s="1"/>
      <c r="B957" s="1"/>
      <c r="C957" s="2"/>
      <c r="D957" s="3"/>
      <c r="E957" s="3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customHeight="1">
      <c r="A958" s="1"/>
      <c r="B958" s="1"/>
      <c r="C958" s="2"/>
      <c r="D958" s="3"/>
      <c r="E958" s="3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customHeight="1">
      <c r="A959" s="1"/>
      <c r="B959" s="1"/>
      <c r="C959" s="2"/>
      <c r="D959" s="3"/>
      <c r="E959" s="3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customHeight="1">
      <c r="A960" s="1"/>
      <c r="B960" s="1"/>
      <c r="C960" s="2"/>
      <c r="D960" s="3"/>
      <c r="E960" s="3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customHeight="1">
      <c r="A961" s="1"/>
      <c r="B961" s="1"/>
      <c r="C961" s="2"/>
      <c r="D961" s="3"/>
      <c r="E961" s="3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customHeight="1">
      <c r="A962" s="1"/>
      <c r="B962" s="1"/>
      <c r="C962" s="2"/>
      <c r="D962" s="3"/>
      <c r="E962" s="3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customHeight="1">
      <c r="A963" s="1"/>
      <c r="B963" s="1"/>
      <c r="C963" s="2"/>
      <c r="D963" s="3"/>
      <c r="E963" s="3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customHeight="1">
      <c r="A964" s="1"/>
      <c r="B964" s="1"/>
      <c r="C964" s="2"/>
      <c r="D964" s="3"/>
      <c r="E964" s="3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customHeight="1">
      <c r="A965" s="1"/>
      <c r="B965" s="1"/>
      <c r="C965" s="2"/>
      <c r="D965" s="3"/>
      <c r="E965" s="3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customHeight="1">
      <c r="A966" s="1"/>
      <c r="B966" s="1"/>
      <c r="C966" s="2"/>
      <c r="D966" s="3"/>
      <c r="E966" s="3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customHeight="1">
      <c r="A967" s="1"/>
      <c r="B967" s="1"/>
      <c r="C967" s="2"/>
      <c r="D967" s="3"/>
      <c r="E967" s="3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customHeight="1">
      <c r="A968" s="1"/>
      <c r="B968" s="1"/>
      <c r="C968" s="2"/>
      <c r="D968" s="3"/>
      <c r="E968" s="3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customHeight="1">
      <c r="A969" s="1"/>
      <c r="B969" s="1"/>
      <c r="C969" s="2"/>
      <c r="D969" s="3"/>
      <c r="E969" s="3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customHeight="1">
      <c r="A970" s="1"/>
      <c r="B970" s="1"/>
      <c r="C970" s="2"/>
      <c r="D970" s="3"/>
      <c r="E970" s="3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customHeight="1">
      <c r="A971" s="1"/>
      <c r="B971" s="1"/>
      <c r="C971" s="2"/>
      <c r="D971" s="3"/>
      <c r="E971" s="3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customHeight="1">
      <c r="A972" s="1"/>
      <c r="B972" s="1"/>
      <c r="C972" s="2"/>
      <c r="D972" s="3"/>
      <c r="E972" s="3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customHeight="1">
      <c r="A973" s="1"/>
      <c r="B973" s="1"/>
      <c r="C973" s="2"/>
      <c r="D973" s="3"/>
      <c r="E973" s="3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customHeight="1">
      <c r="A974" s="1"/>
      <c r="B974" s="1"/>
      <c r="C974" s="2"/>
      <c r="D974" s="3"/>
      <c r="E974" s="3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customHeight="1">
      <c r="A975" s="1"/>
      <c r="B975" s="1"/>
      <c r="C975" s="2"/>
      <c r="D975" s="3"/>
      <c r="E975" s="3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customHeight="1">
      <c r="A976" s="1"/>
      <c r="B976" s="1"/>
      <c r="C976" s="2"/>
      <c r="D976" s="3"/>
      <c r="E976" s="3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customHeight="1">
      <c r="A977" s="1"/>
      <c r="B977" s="1"/>
      <c r="C977" s="2"/>
      <c r="D977" s="3"/>
      <c r="E977" s="3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customHeight="1">
      <c r="A978" s="1"/>
      <c r="B978" s="1"/>
      <c r="C978" s="2"/>
      <c r="D978" s="3"/>
      <c r="E978" s="3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customHeight="1">
      <c r="A979" s="1"/>
      <c r="B979" s="1"/>
      <c r="C979" s="2"/>
      <c r="D979" s="3"/>
      <c r="E979" s="3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customHeight="1">
      <c r="A980" s="1"/>
      <c r="B980" s="1"/>
      <c r="C980" s="2"/>
      <c r="D980" s="3"/>
      <c r="E980" s="3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customHeight="1">
      <c r="A981" s="1"/>
      <c r="B981" s="1"/>
      <c r="C981" s="2"/>
      <c r="D981" s="3"/>
      <c r="E981" s="3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customHeight="1">
      <c r="A982" s="1"/>
      <c r="B982" s="1"/>
      <c r="C982" s="2"/>
      <c r="D982" s="3"/>
      <c r="E982" s="3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customHeight="1">
      <c r="A983" s="1"/>
      <c r="B983" s="1"/>
      <c r="C983" s="2"/>
      <c r="D983" s="3"/>
      <c r="E983" s="3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customHeight="1">
      <c r="A984" s="1"/>
      <c r="B984" s="1"/>
      <c r="C984" s="2"/>
      <c r="D984" s="3"/>
      <c r="E984" s="3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customHeight="1">
      <c r="A985" s="1"/>
      <c r="B985" s="1"/>
      <c r="C985" s="2"/>
      <c r="D985" s="3"/>
      <c r="E985" s="3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customHeight="1">
      <c r="A986" s="1"/>
      <c r="B986" s="1"/>
      <c r="C986" s="2"/>
      <c r="D986" s="3"/>
      <c r="E986" s="3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customHeight="1">
      <c r="A987" s="1"/>
      <c r="B987" s="1"/>
      <c r="C987" s="2"/>
      <c r="D987" s="3"/>
      <c r="E987" s="3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customHeight="1">
      <c r="A988" s="1"/>
      <c r="B988" s="1"/>
      <c r="C988" s="2"/>
      <c r="D988" s="3"/>
      <c r="E988" s="3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customHeight="1">
      <c r="A989" s="1"/>
      <c r="B989" s="1"/>
      <c r="C989" s="2"/>
      <c r="D989" s="3"/>
      <c r="E989" s="3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customHeight="1">
      <c r="A990" s="1"/>
      <c r="B990" s="1"/>
      <c r="C990" s="2"/>
      <c r="D990" s="3"/>
      <c r="E990" s="3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customHeight="1">
      <c r="A991" s="1"/>
      <c r="B991" s="1"/>
      <c r="C991" s="2"/>
      <c r="D991" s="3"/>
      <c r="E991" s="3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customHeight="1">
      <c r="A992" s="1"/>
      <c r="B992" s="1"/>
      <c r="C992" s="2"/>
      <c r="D992" s="3"/>
      <c r="E992" s="3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customHeight="1">
      <c r="A993" s="1"/>
      <c r="B993" s="1"/>
      <c r="C993" s="2"/>
      <c r="D993" s="3"/>
      <c r="E993" s="3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customHeight="1">
      <c r="A994" s="1"/>
      <c r="B994" s="1"/>
      <c r="C994" s="2"/>
      <c r="D994" s="3"/>
      <c r="E994" s="3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customHeight="1">
      <c r="A995" s="1"/>
      <c r="B995" s="1"/>
      <c r="C995" s="2"/>
      <c r="D995" s="3"/>
      <c r="E995" s="3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customHeight="1">
      <c r="A996" s="1"/>
      <c r="B996" s="1"/>
      <c r="C996" s="2"/>
      <c r="D996" s="3"/>
      <c r="E996" s="3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customHeight="1">
      <c r="A997" s="1"/>
      <c r="B997" s="1"/>
      <c r="C997" s="2"/>
      <c r="D997" s="3"/>
      <c r="E997" s="3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customHeight="1">
      <c r="A998" s="1"/>
      <c r="B998" s="1"/>
      <c r="C998" s="2"/>
      <c r="D998" s="3"/>
      <c r="E998" s="3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customHeight="1">
      <c r="A999" s="1"/>
      <c r="B999" s="1"/>
      <c r="C999" s="2"/>
      <c r="D999" s="3"/>
      <c r="E999" s="3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customHeight="1">
      <c r="A1000" s="1"/>
      <c r="B1000" s="1"/>
      <c r="C1000" s="2"/>
      <c r="D1000" s="3"/>
      <c r="E1000" s="3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N31"/>
  <sheetViews>
    <sheetView workbookViewId="0"/>
  </sheetViews>
  <sheetFormatPr defaultColWidth="14.42578125" defaultRowHeight="15" customHeight="1"/>
  <cols>
    <col min="1" max="1" width="6.42578125" customWidth="1"/>
    <col min="2" max="2" width="10.5703125" customWidth="1"/>
    <col min="3" max="3" width="15" customWidth="1"/>
    <col min="4" max="4" width="11" customWidth="1"/>
    <col min="5" max="5" width="12.7109375" customWidth="1"/>
    <col min="6" max="6" width="12.5703125" customWidth="1"/>
    <col min="7" max="7" width="11.42578125" customWidth="1"/>
    <col min="8" max="8" width="8.7109375" customWidth="1"/>
    <col min="9" max="9" width="5" customWidth="1"/>
    <col min="10" max="10" width="5.140625" customWidth="1"/>
    <col min="11" max="11" width="5.42578125" customWidth="1"/>
    <col min="12" max="12" width="4.85546875" customWidth="1"/>
    <col min="13" max="13" width="5.28515625" customWidth="1"/>
    <col min="14" max="26" width="8.7109375" customWidth="1"/>
  </cols>
  <sheetData>
    <row r="1" spans="2:14" ht="15" customHeight="1">
      <c r="C1" s="81"/>
      <c r="D1" s="81"/>
      <c r="E1" s="81"/>
      <c r="F1" s="81"/>
    </row>
    <row r="2" spans="2:14" ht="15" customHeight="1">
      <c r="B2" s="169" t="s">
        <v>266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1"/>
    </row>
    <row r="3" spans="2:14" ht="15" customHeight="1">
      <c r="B3" s="8"/>
      <c r="C3" s="34"/>
      <c r="D3" s="34"/>
      <c r="E3" s="34"/>
      <c r="F3" s="34"/>
      <c r="G3" s="8"/>
      <c r="H3" s="8"/>
      <c r="I3" s="8"/>
      <c r="J3" s="8"/>
      <c r="K3" s="8"/>
      <c r="L3" s="8"/>
      <c r="M3" s="8"/>
      <c r="N3" s="8"/>
    </row>
    <row r="4" spans="2:14" ht="15" customHeight="1">
      <c r="B4" s="176" t="s">
        <v>267</v>
      </c>
      <c r="C4" s="178" t="s">
        <v>268</v>
      </c>
      <c r="D4" s="180" t="s">
        <v>269</v>
      </c>
      <c r="E4" s="181"/>
      <c r="F4" s="182"/>
      <c r="G4" s="8"/>
      <c r="H4" s="183" t="s">
        <v>270</v>
      </c>
      <c r="I4" s="184"/>
      <c r="J4" s="184"/>
      <c r="K4" s="184"/>
      <c r="L4" s="184"/>
      <c r="M4" s="184"/>
      <c r="N4" s="185"/>
    </row>
    <row r="5" spans="2:14" ht="15" customHeight="1">
      <c r="B5" s="177"/>
      <c r="C5" s="179"/>
      <c r="D5" s="82" t="s">
        <v>271</v>
      </c>
      <c r="E5" s="82" t="s">
        <v>272</v>
      </c>
      <c r="F5" s="83" t="s">
        <v>273</v>
      </c>
      <c r="G5" s="8"/>
      <c r="H5" s="186"/>
      <c r="I5" s="161"/>
      <c r="J5" s="161"/>
      <c r="K5" s="161"/>
      <c r="L5" s="161"/>
      <c r="M5" s="161"/>
      <c r="N5" s="187"/>
    </row>
    <row r="6" spans="2:14" ht="15" customHeight="1">
      <c r="B6" s="84">
        <v>1</v>
      </c>
      <c r="C6" s="85" t="s">
        <v>274</v>
      </c>
      <c r="D6" s="85">
        <v>3</v>
      </c>
      <c r="E6" s="85">
        <v>7</v>
      </c>
      <c r="F6" s="86">
        <v>5</v>
      </c>
      <c r="G6" s="8"/>
      <c r="H6" s="186"/>
      <c r="I6" s="161"/>
      <c r="J6" s="161"/>
      <c r="K6" s="161"/>
      <c r="L6" s="161"/>
      <c r="M6" s="161"/>
      <c r="N6" s="187"/>
    </row>
    <row r="7" spans="2:14" ht="15" customHeight="1">
      <c r="B7" s="84">
        <v>2</v>
      </c>
      <c r="C7" s="87" t="s">
        <v>275</v>
      </c>
      <c r="D7" s="85">
        <v>3</v>
      </c>
      <c r="E7" s="85">
        <v>5</v>
      </c>
      <c r="F7" s="86">
        <v>2</v>
      </c>
      <c r="G7" s="8"/>
      <c r="H7" s="186"/>
      <c r="I7" s="161"/>
      <c r="J7" s="161"/>
      <c r="K7" s="161"/>
      <c r="L7" s="161"/>
      <c r="M7" s="161"/>
      <c r="N7" s="187"/>
    </row>
    <row r="8" spans="2:14" ht="15" customHeight="1">
      <c r="B8" s="84">
        <v>3</v>
      </c>
      <c r="C8" s="85" t="s">
        <v>276</v>
      </c>
      <c r="D8" s="85">
        <v>2</v>
      </c>
      <c r="E8" s="85">
        <v>4</v>
      </c>
      <c r="F8" s="86">
        <v>1</v>
      </c>
      <c r="G8" s="8"/>
      <c r="H8" s="188"/>
      <c r="I8" s="189"/>
      <c r="J8" s="189"/>
      <c r="K8" s="189"/>
      <c r="L8" s="189"/>
      <c r="M8" s="189"/>
      <c r="N8" s="190"/>
    </row>
    <row r="9" spans="2:14" ht="15" customHeight="1">
      <c r="B9" s="84">
        <v>4</v>
      </c>
      <c r="C9" s="87" t="s">
        <v>277</v>
      </c>
      <c r="D9" s="85">
        <v>0</v>
      </c>
      <c r="E9" s="85">
        <v>4</v>
      </c>
      <c r="F9" s="86">
        <v>2</v>
      </c>
      <c r="G9" s="8"/>
      <c r="H9" s="8"/>
      <c r="I9" s="8"/>
      <c r="J9" s="8"/>
      <c r="K9" s="8"/>
      <c r="L9" s="8"/>
      <c r="M9" s="8"/>
      <c r="N9" s="8"/>
    </row>
    <row r="10" spans="2:14" ht="15" customHeight="1">
      <c r="B10" s="84">
        <v>5</v>
      </c>
      <c r="C10" s="85" t="s">
        <v>278</v>
      </c>
      <c r="D10" s="85">
        <v>1</v>
      </c>
      <c r="E10" s="85">
        <v>6</v>
      </c>
      <c r="F10" s="86">
        <v>3</v>
      </c>
      <c r="G10" s="8"/>
      <c r="H10" s="8"/>
      <c r="I10" s="8"/>
      <c r="J10" s="8"/>
      <c r="K10" s="8"/>
      <c r="L10" s="8"/>
      <c r="M10" s="8"/>
      <c r="N10" s="8"/>
    </row>
    <row r="11" spans="2:14" ht="15" customHeight="1">
      <c r="B11" s="84">
        <v>6</v>
      </c>
      <c r="C11" s="87" t="s">
        <v>279</v>
      </c>
      <c r="D11" s="85">
        <v>2</v>
      </c>
      <c r="E11" s="85">
        <v>10</v>
      </c>
      <c r="F11" s="86">
        <v>0</v>
      </c>
      <c r="G11" s="8"/>
      <c r="H11" s="8"/>
      <c r="I11" s="8"/>
      <c r="J11" s="8"/>
      <c r="K11" s="8"/>
      <c r="L11" s="8"/>
      <c r="M11" s="8"/>
      <c r="N11" s="8"/>
    </row>
    <row r="12" spans="2:14" ht="15" customHeight="1">
      <c r="B12" s="84">
        <v>7</v>
      </c>
      <c r="C12" s="85" t="s">
        <v>280</v>
      </c>
      <c r="D12" s="85">
        <v>-2</v>
      </c>
      <c r="E12" s="85">
        <v>3</v>
      </c>
      <c r="F12" s="86">
        <v>-2</v>
      </c>
      <c r="G12" s="8"/>
      <c r="H12" s="8"/>
      <c r="I12" s="8"/>
      <c r="J12" s="8"/>
      <c r="K12" s="8"/>
      <c r="L12" s="8"/>
      <c r="M12" s="8"/>
      <c r="N12" s="8"/>
    </row>
    <row r="13" spans="2:14" ht="15" customHeight="1">
      <c r="B13" s="84">
        <v>8</v>
      </c>
      <c r="C13" s="87" t="s">
        <v>274</v>
      </c>
      <c r="D13" s="85">
        <v>-5</v>
      </c>
      <c r="E13" s="85">
        <v>0</v>
      </c>
      <c r="F13" s="86">
        <v>-8</v>
      </c>
      <c r="G13" s="8"/>
      <c r="H13" s="8"/>
      <c r="I13" s="8"/>
      <c r="J13" s="8"/>
      <c r="K13" s="8"/>
      <c r="L13" s="8"/>
      <c r="M13" s="8"/>
      <c r="N13" s="8"/>
    </row>
    <row r="14" spans="2:14" ht="15" customHeight="1">
      <c r="B14" s="84">
        <v>9</v>
      </c>
      <c r="C14" s="85" t="s">
        <v>275</v>
      </c>
      <c r="D14" s="85">
        <v>-12</v>
      </c>
      <c r="E14" s="85">
        <v>-8</v>
      </c>
      <c r="F14" s="86">
        <v>-8</v>
      </c>
      <c r="G14" s="8"/>
      <c r="H14" s="8"/>
      <c r="I14" s="8"/>
      <c r="J14" s="8"/>
      <c r="K14" s="8"/>
      <c r="L14" s="8"/>
      <c r="M14" s="8"/>
      <c r="N14" s="8"/>
    </row>
    <row r="15" spans="2:14" ht="15" customHeight="1">
      <c r="B15" s="84">
        <v>10</v>
      </c>
      <c r="C15" s="87" t="s">
        <v>276</v>
      </c>
      <c r="D15" s="85">
        <v>-8</v>
      </c>
      <c r="E15" s="85">
        <v>-5</v>
      </c>
      <c r="F15" s="86">
        <v>-6</v>
      </c>
      <c r="G15" s="8"/>
      <c r="H15" s="8"/>
      <c r="I15" s="8"/>
      <c r="J15" s="8"/>
      <c r="K15" s="8"/>
      <c r="L15" s="8"/>
      <c r="M15" s="8"/>
      <c r="N15" s="8"/>
    </row>
    <row r="16" spans="2:14" ht="15" customHeight="1">
      <c r="B16" s="84">
        <v>11</v>
      </c>
      <c r="C16" s="85" t="s">
        <v>277</v>
      </c>
      <c r="D16" s="85">
        <v>-7</v>
      </c>
      <c r="E16" s="85">
        <v>-6</v>
      </c>
      <c r="F16" s="86">
        <v>-8</v>
      </c>
      <c r="G16" s="8"/>
      <c r="H16" s="8"/>
      <c r="I16" s="8"/>
      <c r="J16" s="8"/>
      <c r="K16" s="8"/>
      <c r="L16" s="8"/>
      <c r="M16" s="8"/>
      <c r="N16" s="8"/>
    </row>
    <row r="17" spans="2:14" ht="15" customHeight="1">
      <c r="B17" s="84">
        <v>12</v>
      </c>
      <c r="C17" s="87" t="s">
        <v>278</v>
      </c>
      <c r="D17" s="85">
        <v>-6</v>
      </c>
      <c r="E17" s="85">
        <v>-4</v>
      </c>
      <c r="F17" s="86">
        <v>-6</v>
      </c>
      <c r="G17" s="8"/>
      <c r="H17" s="8"/>
      <c r="I17" s="8"/>
      <c r="J17" s="8"/>
      <c r="K17" s="8"/>
      <c r="L17" s="8"/>
      <c r="M17" s="8"/>
      <c r="N17" s="8"/>
    </row>
    <row r="18" spans="2:14" ht="15" customHeight="1">
      <c r="B18" s="84">
        <v>13</v>
      </c>
      <c r="C18" s="85" t="s">
        <v>279</v>
      </c>
      <c r="D18" s="85">
        <v>-4</v>
      </c>
      <c r="E18" s="85">
        <v>-2</v>
      </c>
      <c r="F18" s="86">
        <v>-1</v>
      </c>
      <c r="G18" s="8"/>
      <c r="H18" s="8"/>
      <c r="I18" s="8"/>
      <c r="J18" s="8"/>
      <c r="K18" s="8"/>
      <c r="L18" s="8"/>
      <c r="M18" s="8"/>
      <c r="N18" s="8"/>
    </row>
    <row r="19" spans="2:14" ht="15" customHeight="1">
      <c r="B19" s="84">
        <v>14</v>
      </c>
      <c r="C19" s="87" t="s">
        <v>280</v>
      </c>
      <c r="D19" s="85">
        <v>0</v>
      </c>
      <c r="E19" s="85">
        <v>3</v>
      </c>
      <c r="F19" s="86">
        <v>2</v>
      </c>
      <c r="G19" s="8"/>
      <c r="H19" s="8"/>
      <c r="I19" s="8"/>
      <c r="J19" s="8"/>
      <c r="K19" s="8"/>
      <c r="L19" s="8"/>
      <c r="M19" s="8"/>
      <c r="N19" s="8"/>
    </row>
    <row r="20" spans="2:14" ht="15" customHeight="1">
      <c r="B20" s="84">
        <v>15</v>
      </c>
      <c r="C20" s="85" t="s">
        <v>274</v>
      </c>
      <c r="D20" s="85">
        <v>4</v>
      </c>
      <c r="E20" s="85">
        <v>5</v>
      </c>
      <c r="F20" s="86">
        <v>3</v>
      </c>
      <c r="G20" s="8"/>
      <c r="H20" s="8"/>
      <c r="I20" s="8"/>
      <c r="J20" s="8"/>
      <c r="K20" s="8"/>
      <c r="L20" s="8"/>
      <c r="M20" s="8"/>
      <c r="N20" s="8"/>
    </row>
    <row r="21" spans="2:14" ht="15" customHeight="1">
      <c r="B21" s="84">
        <v>16</v>
      </c>
      <c r="C21" s="87" t="s">
        <v>275</v>
      </c>
      <c r="D21" s="85">
        <v>5</v>
      </c>
      <c r="E21" s="85">
        <v>5</v>
      </c>
      <c r="F21" s="86">
        <v>0</v>
      </c>
      <c r="G21" s="8"/>
      <c r="H21" s="8"/>
      <c r="I21" s="8"/>
      <c r="J21" s="8"/>
      <c r="K21" s="8"/>
      <c r="L21" s="8"/>
      <c r="M21" s="8"/>
      <c r="N21" s="8"/>
    </row>
    <row r="22" spans="2:14" ht="15" customHeight="1">
      <c r="B22" s="84">
        <v>17</v>
      </c>
      <c r="C22" s="85" t="s">
        <v>276</v>
      </c>
      <c r="D22" s="85">
        <v>1</v>
      </c>
      <c r="E22" s="85">
        <v>2</v>
      </c>
      <c r="F22" s="86">
        <v>-3</v>
      </c>
      <c r="G22" s="8"/>
      <c r="H22" s="8"/>
      <c r="I22" s="8"/>
      <c r="J22" s="8"/>
      <c r="K22" s="8"/>
      <c r="L22" s="8"/>
      <c r="M22" s="8"/>
      <c r="N22" s="8"/>
    </row>
    <row r="23" spans="2:14" ht="15" customHeight="1">
      <c r="B23" s="84">
        <v>18</v>
      </c>
      <c r="C23" s="87" t="s">
        <v>277</v>
      </c>
      <c r="D23" s="85">
        <v>-3</v>
      </c>
      <c r="E23" s="85">
        <v>0</v>
      </c>
      <c r="F23" s="86">
        <v>-5</v>
      </c>
      <c r="G23" s="8"/>
      <c r="H23" s="8"/>
      <c r="I23" s="8"/>
      <c r="J23" s="8"/>
      <c r="K23" s="8"/>
      <c r="L23" s="8"/>
      <c r="M23" s="8"/>
      <c r="N23" s="8"/>
    </row>
    <row r="24" spans="2:14" ht="15" customHeight="1">
      <c r="B24" s="84">
        <v>19</v>
      </c>
      <c r="C24" s="85" t="s">
        <v>278</v>
      </c>
      <c r="D24" s="85">
        <v>-8</v>
      </c>
      <c r="E24" s="85">
        <v>-4</v>
      </c>
      <c r="F24" s="86">
        <v>-8</v>
      </c>
      <c r="G24" s="8"/>
      <c r="H24" s="8"/>
      <c r="I24" s="8"/>
      <c r="J24" s="8"/>
      <c r="K24" s="8"/>
      <c r="L24" s="8"/>
      <c r="M24" s="8"/>
      <c r="N24" s="8"/>
    </row>
    <row r="25" spans="2:14" ht="15" customHeight="1">
      <c r="B25" s="84">
        <v>20</v>
      </c>
      <c r="C25" s="87" t="s">
        <v>279</v>
      </c>
      <c r="D25" s="85">
        <v>-12</v>
      </c>
      <c r="E25" s="85">
        <v>-9</v>
      </c>
      <c r="F25" s="86">
        <v>-12</v>
      </c>
      <c r="G25" s="8"/>
      <c r="H25" s="8"/>
      <c r="I25" s="8"/>
      <c r="J25" s="8"/>
      <c r="K25" s="8"/>
      <c r="L25" s="8"/>
      <c r="M25" s="8"/>
      <c r="N25" s="8"/>
    </row>
    <row r="26" spans="2:14" ht="15" customHeight="1">
      <c r="B26" s="84">
        <v>21</v>
      </c>
      <c r="C26" s="85" t="s">
        <v>280</v>
      </c>
      <c r="D26" s="85">
        <v>-10</v>
      </c>
      <c r="E26" s="85">
        <v>-10</v>
      </c>
      <c r="F26" s="86">
        <v>-9</v>
      </c>
      <c r="G26" s="8"/>
      <c r="H26" s="8"/>
      <c r="I26" s="8"/>
      <c r="J26" s="8"/>
      <c r="K26" s="8"/>
      <c r="L26" s="8"/>
      <c r="M26" s="8"/>
      <c r="N26" s="8"/>
    </row>
    <row r="27" spans="2:14" ht="15" customHeight="1">
      <c r="B27" s="84">
        <v>22</v>
      </c>
      <c r="C27" s="87" t="s">
        <v>274</v>
      </c>
      <c r="D27" s="85">
        <v>-7</v>
      </c>
      <c r="E27" s="85">
        <v>-8</v>
      </c>
      <c r="F27" s="86">
        <v>-11</v>
      </c>
      <c r="G27" s="8"/>
      <c r="H27" s="8"/>
      <c r="I27" s="8"/>
      <c r="J27" s="8"/>
      <c r="K27" s="8"/>
      <c r="L27" s="8"/>
      <c r="M27" s="8"/>
      <c r="N27" s="8"/>
    </row>
    <row r="28" spans="2:14" ht="15" customHeight="1">
      <c r="B28" s="191" t="s">
        <v>281</v>
      </c>
      <c r="C28" s="192"/>
      <c r="D28" s="88"/>
      <c r="E28" s="88"/>
      <c r="F28" s="88"/>
      <c r="G28" s="89"/>
      <c r="H28" s="8"/>
      <c r="I28" s="8"/>
      <c r="J28" s="8"/>
      <c r="K28" s="8"/>
      <c r="L28" s="8"/>
      <c r="M28" s="8"/>
      <c r="N28" s="8"/>
    </row>
    <row r="29" spans="2:14" ht="15" customHeight="1">
      <c r="B29" s="172" t="s">
        <v>282</v>
      </c>
      <c r="C29" s="173"/>
      <c r="D29" s="90"/>
      <c r="E29" s="90"/>
      <c r="F29" s="90"/>
      <c r="G29" s="91"/>
      <c r="H29" s="8"/>
      <c r="I29" s="8"/>
      <c r="J29" s="8"/>
      <c r="K29" s="8"/>
      <c r="L29" s="8"/>
      <c r="M29" s="8"/>
      <c r="N29" s="8"/>
    </row>
    <row r="30" spans="2:14" ht="15" customHeight="1">
      <c r="B30" s="174" t="s">
        <v>283</v>
      </c>
      <c r="C30" s="175"/>
      <c r="D30" s="92"/>
      <c r="E30" s="92"/>
      <c r="F30" s="92"/>
      <c r="G30" s="93"/>
      <c r="H30" s="8"/>
      <c r="I30" s="8"/>
      <c r="J30" s="8"/>
      <c r="K30" s="8"/>
      <c r="L30" s="8"/>
      <c r="M30" s="8"/>
      <c r="N30" s="8"/>
    </row>
    <row r="31" spans="2:14" ht="15" customHeight="1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</sheetData>
  <mergeCells count="8">
    <mergeCell ref="B29:C29"/>
    <mergeCell ref="B30:C30"/>
    <mergeCell ref="B2:N2"/>
    <mergeCell ref="B4:B5"/>
    <mergeCell ref="C4:C5"/>
    <mergeCell ref="D4:F4"/>
    <mergeCell ref="H4:N8"/>
    <mergeCell ref="B28:C2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P16"/>
  <sheetViews>
    <sheetView workbookViewId="0"/>
  </sheetViews>
  <sheetFormatPr defaultColWidth="14.42578125" defaultRowHeight="15" customHeight="1"/>
  <cols>
    <col min="1" max="1" width="6.28515625" customWidth="1"/>
    <col min="2" max="2" width="19.140625" customWidth="1"/>
    <col min="3" max="3" width="13.140625" customWidth="1"/>
    <col min="4" max="5" width="11.85546875" customWidth="1"/>
    <col min="6" max="6" width="11.140625" customWidth="1"/>
    <col min="7" max="7" width="13.28515625" customWidth="1"/>
    <col min="8" max="8" width="4.5703125" customWidth="1"/>
    <col min="9" max="9" width="8.7109375" customWidth="1"/>
    <col min="10" max="10" width="4.85546875" customWidth="1"/>
    <col min="11" max="26" width="8.7109375" customWidth="1"/>
  </cols>
  <sheetData>
    <row r="2" spans="2:16" ht="15.75">
      <c r="B2" s="169" t="s">
        <v>284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1"/>
    </row>
    <row r="3" spans="2:16">
      <c r="C3" s="81"/>
    </row>
    <row r="4" spans="2:16" ht="30">
      <c r="B4" s="94" t="s">
        <v>285</v>
      </c>
      <c r="C4" s="95" t="s">
        <v>286</v>
      </c>
      <c r="D4" s="95" t="s">
        <v>287</v>
      </c>
      <c r="E4" s="95" t="s">
        <v>288</v>
      </c>
      <c r="F4" s="95" t="s">
        <v>289</v>
      </c>
      <c r="G4" s="96" t="s">
        <v>290</v>
      </c>
      <c r="I4" s="97" t="s">
        <v>291</v>
      </c>
      <c r="K4" s="98" t="s">
        <v>292</v>
      </c>
      <c r="L4" s="99"/>
      <c r="M4" s="100"/>
      <c r="N4" s="100"/>
      <c r="O4" s="101"/>
    </row>
    <row r="5" spans="2:16">
      <c r="B5" s="102" t="s">
        <v>293</v>
      </c>
      <c r="C5" s="103">
        <v>4.2</v>
      </c>
      <c r="D5" s="104"/>
      <c r="E5" s="104"/>
      <c r="F5" s="85">
        <v>2</v>
      </c>
      <c r="G5" s="105"/>
      <c r="I5" s="106">
        <v>0.23</v>
      </c>
      <c r="K5" s="107" t="s">
        <v>294</v>
      </c>
      <c r="L5" s="108"/>
      <c r="M5" s="109"/>
      <c r="N5" s="109"/>
      <c r="O5" s="110"/>
    </row>
    <row r="6" spans="2:16">
      <c r="B6" s="102" t="s">
        <v>295</v>
      </c>
      <c r="C6" s="103">
        <v>7.3</v>
      </c>
      <c r="D6" s="104"/>
      <c r="E6" s="104"/>
      <c r="F6" s="85">
        <v>3</v>
      </c>
      <c r="G6" s="105"/>
      <c r="K6" s="193" t="s">
        <v>296</v>
      </c>
      <c r="L6" s="194"/>
      <c r="M6" s="194"/>
      <c r="N6" s="194"/>
      <c r="O6" s="195"/>
      <c r="P6" s="111"/>
    </row>
    <row r="7" spans="2:16">
      <c r="B7" s="102" t="s">
        <v>297</v>
      </c>
      <c r="C7" s="103">
        <v>27.5</v>
      </c>
      <c r="D7" s="104"/>
      <c r="E7" s="104"/>
      <c r="F7" s="85">
        <v>1</v>
      </c>
      <c r="G7" s="105"/>
      <c r="K7" s="196"/>
      <c r="L7" s="197"/>
      <c r="M7" s="197"/>
      <c r="N7" s="197"/>
      <c r="O7" s="198"/>
      <c r="P7" s="111"/>
    </row>
    <row r="8" spans="2:16">
      <c r="B8" s="102" t="s">
        <v>298</v>
      </c>
      <c r="C8" s="103">
        <v>42</v>
      </c>
      <c r="D8" s="104"/>
      <c r="E8" s="104"/>
      <c r="F8" s="85">
        <v>1</v>
      </c>
      <c r="G8" s="105"/>
      <c r="K8" s="193" t="s">
        <v>299</v>
      </c>
      <c r="L8" s="194"/>
      <c r="M8" s="194"/>
      <c r="N8" s="194"/>
      <c r="O8" s="195"/>
      <c r="P8" s="112"/>
    </row>
    <row r="9" spans="2:16">
      <c r="B9" s="102" t="s">
        <v>300</v>
      </c>
      <c r="C9" s="103">
        <v>10</v>
      </c>
      <c r="D9" s="104"/>
      <c r="E9" s="104"/>
      <c r="F9" s="85">
        <v>2</v>
      </c>
      <c r="G9" s="105"/>
      <c r="K9" s="196"/>
      <c r="L9" s="197"/>
      <c r="M9" s="197"/>
      <c r="N9" s="197"/>
      <c r="O9" s="198"/>
      <c r="P9" s="112"/>
    </row>
    <row r="10" spans="2:16">
      <c r="B10" s="102" t="s">
        <v>301</v>
      </c>
      <c r="C10" s="103">
        <v>2.2999999999999998</v>
      </c>
      <c r="D10" s="104"/>
      <c r="E10" s="104"/>
      <c r="F10" s="85">
        <v>10</v>
      </c>
      <c r="G10" s="105"/>
      <c r="K10" s="193" t="s">
        <v>302</v>
      </c>
      <c r="L10" s="194"/>
      <c r="M10" s="194"/>
      <c r="N10" s="194"/>
      <c r="O10" s="195"/>
    </row>
    <row r="11" spans="2:16">
      <c r="B11" s="102" t="s">
        <v>303</v>
      </c>
      <c r="C11" s="103">
        <v>1.35</v>
      </c>
      <c r="D11" s="104"/>
      <c r="E11" s="104"/>
      <c r="F11" s="85">
        <v>4</v>
      </c>
      <c r="G11" s="105"/>
      <c r="K11" s="196"/>
      <c r="L11" s="197"/>
      <c r="M11" s="197"/>
      <c r="N11" s="197"/>
      <c r="O11" s="198"/>
    </row>
    <row r="12" spans="2:16">
      <c r="B12" s="102" t="s">
        <v>304</v>
      </c>
      <c r="C12" s="103">
        <v>6.99</v>
      </c>
      <c r="D12" s="104"/>
      <c r="E12" s="104"/>
      <c r="F12" s="85">
        <v>2</v>
      </c>
      <c r="G12" s="105"/>
      <c r="K12" s="113"/>
      <c r="L12" s="114"/>
      <c r="M12" s="114"/>
      <c r="N12" s="114"/>
      <c r="O12" s="115"/>
    </row>
    <row r="13" spans="2:16">
      <c r="B13" s="102" t="s">
        <v>305</v>
      </c>
      <c r="C13" s="103">
        <v>5.61</v>
      </c>
      <c r="D13" s="104"/>
      <c r="E13" s="104"/>
      <c r="F13" s="85">
        <v>1</v>
      </c>
      <c r="G13" s="105"/>
    </row>
    <row r="14" spans="2:16">
      <c r="B14" s="102" t="s">
        <v>306</v>
      </c>
      <c r="C14" s="103">
        <v>18.989999999999998</v>
      </c>
      <c r="D14" s="104"/>
      <c r="E14" s="104"/>
      <c r="F14" s="85">
        <v>1</v>
      </c>
      <c r="G14" s="105"/>
    </row>
    <row r="15" spans="2:16">
      <c r="B15" s="116" t="s">
        <v>307</v>
      </c>
      <c r="C15" s="117">
        <v>3.26</v>
      </c>
      <c r="D15" s="118"/>
      <c r="E15" s="118"/>
      <c r="F15" s="119">
        <v>4</v>
      </c>
      <c r="G15" s="120"/>
    </row>
    <row r="16" spans="2:16" ht="30">
      <c r="B16" s="8"/>
      <c r="C16" s="34"/>
      <c r="D16" s="8"/>
      <c r="E16" s="8"/>
      <c r="F16" s="121" t="s">
        <v>308</v>
      </c>
      <c r="G16" s="122"/>
    </row>
  </sheetData>
  <mergeCells count="4">
    <mergeCell ref="B2:O2"/>
    <mergeCell ref="K6:O7"/>
    <mergeCell ref="K8:O9"/>
    <mergeCell ref="K10:O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J21"/>
  <sheetViews>
    <sheetView workbookViewId="0"/>
  </sheetViews>
  <sheetFormatPr defaultColWidth="14.42578125" defaultRowHeight="15" customHeight="1"/>
  <cols>
    <col min="1" max="1" width="6.7109375" customWidth="1"/>
    <col min="2" max="2" width="25.42578125" customWidth="1"/>
    <col min="3" max="3" width="22.5703125" customWidth="1"/>
    <col min="4" max="4" width="24.28515625" customWidth="1"/>
    <col min="5" max="5" width="8.7109375" customWidth="1"/>
    <col min="6" max="8" width="10.7109375" customWidth="1"/>
    <col min="9" max="26" width="8.7109375" customWidth="1"/>
  </cols>
  <sheetData>
    <row r="2" spans="2:10" ht="15.75">
      <c r="B2" s="199" t="s">
        <v>309</v>
      </c>
      <c r="C2" s="170"/>
      <c r="D2" s="170"/>
      <c r="E2" s="170"/>
      <c r="F2" s="170"/>
      <c r="G2" s="170"/>
      <c r="H2" s="170"/>
      <c r="I2" s="170"/>
      <c r="J2" s="171"/>
    </row>
    <row r="4" spans="2:10" ht="30">
      <c r="B4" s="123" t="s">
        <v>310</v>
      </c>
      <c r="C4" s="124" t="s">
        <v>311</v>
      </c>
      <c r="D4" s="125" t="s">
        <v>312</v>
      </c>
      <c r="F4" s="200" t="s">
        <v>313</v>
      </c>
      <c r="G4" s="184"/>
      <c r="H4" s="184"/>
      <c r="I4" s="184"/>
      <c r="J4" s="185"/>
    </row>
    <row r="5" spans="2:10" ht="15.75">
      <c r="B5" s="126" t="s">
        <v>314</v>
      </c>
      <c r="C5" s="127">
        <v>83.9</v>
      </c>
      <c r="D5" s="128"/>
      <c r="F5" s="186"/>
      <c r="G5" s="161"/>
      <c r="H5" s="161"/>
      <c r="I5" s="161"/>
      <c r="J5" s="187"/>
    </row>
    <row r="6" spans="2:10" ht="15.75">
      <c r="B6" s="126" t="s">
        <v>315</v>
      </c>
      <c r="C6" s="127">
        <v>30.5</v>
      </c>
      <c r="D6" s="128"/>
      <c r="F6" s="186"/>
      <c r="G6" s="161"/>
      <c r="H6" s="161"/>
      <c r="I6" s="161"/>
      <c r="J6" s="187"/>
    </row>
    <row r="7" spans="2:10" ht="15.75">
      <c r="B7" s="126" t="s">
        <v>316</v>
      </c>
      <c r="C7" s="127">
        <v>43.1</v>
      </c>
      <c r="D7" s="128"/>
      <c r="F7" s="186"/>
      <c r="G7" s="161"/>
      <c r="H7" s="161"/>
      <c r="I7" s="161"/>
      <c r="J7" s="187"/>
    </row>
    <row r="8" spans="2:10" ht="15.75">
      <c r="B8" s="126" t="s">
        <v>317</v>
      </c>
      <c r="C8" s="127">
        <v>338.1</v>
      </c>
      <c r="D8" s="128"/>
      <c r="F8" s="186"/>
      <c r="G8" s="161"/>
      <c r="H8" s="161"/>
      <c r="I8" s="161"/>
      <c r="J8" s="187"/>
    </row>
    <row r="9" spans="2:10" ht="15.75">
      <c r="B9" s="126" t="s">
        <v>318</v>
      </c>
      <c r="C9" s="127">
        <v>551.5</v>
      </c>
      <c r="D9" s="128"/>
      <c r="F9" s="186"/>
      <c r="G9" s="161"/>
      <c r="H9" s="161"/>
      <c r="I9" s="161"/>
      <c r="J9" s="187"/>
    </row>
    <row r="10" spans="2:10" ht="15.75">
      <c r="B10" s="126" t="s">
        <v>319</v>
      </c>
      <c r="C10" s="127">
        <v>132</v>
      </c>
      <c r="D10" s="128"/>
      <c r="F10" s="188"/>
      <c r="G10" s="189"/>
      <c r="H10" s="189"/>
      <c r="I10" s="189"/>
      <c r="J10" s="190"/>
    </row>
    <row r="11" spans="2:10" ht="15.75">
      <c r="B11" s="126" t="s">
        <v>320</v>
      </c>
      <c r="C11" s="127">
        <v>41.5</v>
      </c>
      <c r="D11" s="128"/>
    </row>
    <row r="12" spans="2:10" ht="15.75">
      <c r="B12" s="126" t="s">
        <v>321</v>
      </c>
      <c r="C12" s="127">
        <v>504.8</v>
      </c>
      <c r="D12" s="128"/>
    </row>
    <row r="13" spans="2:10" ht="15.75">
      <c r="B13" s="126" t="s">
        <v>322</v>
      </c>
      <c r="C13" s="127">
        <v>70.2</v>
      </c>
      <c r="D13" s="128"/>
    </row>
    <row r="14" spans="2:10" ht="15.75">
      <c r="B14" s="126" t="s">
        <v>323</v>
      </c>
      <c r="C14" s="127">
        <v>2.6</v>
      </c>
      <c r="D14" s="128"/>
    </row>
    <row r="15" spans="2:10" ht="15.75">
      <c r="B15" s="126" t="s">
        <v>324</v>
      </c>
      <c r="C15" s="127">
        <v>357</v>
      </c>
      <c r="D15" s="128"/>
    </row>
    <row r="16" spans="2:10" ht="15.75">
      <c r="B16" s="126" t="s">
        <v>325</v>
      </c>
      <c r="C16" s="127">
        <v>92.3</v>
      </c>
      <c r="D16" s="128"/>
    </row>
    <row r="17" spans="2:4" ht="15.75">
      <c r="B17" s="126" t="s">
        <v>326</v>
      </c>
      <c r="C17" s="127">
        <v>450</v>
      </c>
      <c r="D17" s="128"/>
    </row>
    <row r="18" spans="2:4" ht="15.75">
      <c r="B18" s="126" t="s">
        <v>327</v>
      </c>
      <c r="C18" s="127">
        <v>243.3</v>
      </c>
      <c r="D18" s="128"/>
    </row>
    <row r="19" spans="2:4" ht="15.75">
      <c r="B19" s="126" t="s">
        <v>328</v>
      </c>
      <c r="C19" s="127">
        <v>301.3</v>
      </c>
      <c r="D19" s="128"/>
    </row>
    <row r="20" spans="2:4" ht="15.75">
      <c r="B20" s="126"/>
      <c r="C20" s="127"/>
      <c r="D20" s="128"/>
    </row>
    <row r="21" spans="2:4">
      <c r="B21" s="129" t="s">
        <v>329</v>
      </c>
      <c r="C21" s="130">
        <f>SUM(C5:C19)</f>
        <v>3242.1000000000004</v>
      </c>
      <c r="D21" s="131"/>
    </row>
  </sheetData>
  <mergeCells count="2">
    <mergeCell ref="B2:J2"/>
    <mergeCell ref="F4:J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L19"/>
  <sheetViews>
    <sheetView workbookViewId="0"/>
  </sheetViews>
  <sheetFormatPr defaultColWidth="14.42578125" defaultRowHeight="15" customHeight="1"/>
  <cols>
    <col min="1" max="1" width="6.7109375" customWidth="1"/>
    <col min="2" max="2" width="24.85546875" customWidth="1"/>
    <col min="3" max="3" width="15.42578125" customWidth="1"/>
    <col min="4" max="4" width="14.85546875" customWidth="1"/>
    <col min="5" max="5" width="15.85546875" customWidth="1"/>
    <col min="6" max="6" width="16" customWidth="1"/>
    <col min="7" max="26" width="8.7109375" customWidth="1"/>
  </cols>
  <sheetData>
    <row r="2" spans="2:12" ht="15" customHeight="1">
      <c r="B2" s="201" t="s">
        <v>330</v>
      </c>
      <c r="C2" s="170"/>
      <c r="D2" s="170"/>
      <c r="E2" s="170"/>
      <c r="F2" s="170"/>
      <c r="G2" s="170"/>
      <c r="H2" s="170"/>
      <c r="I2" s="170"/>
      <c r="J2" s="170"/>
      <c r="K2" s="170"/>
      <c r="L2" s="171"/>
    </row>
    <row r="4" spans="2:12" ht="15" customHeight="1">
      <c r="B4" s="132" t="s">
        <v>310</v>
      </c>
      <c r="C4" s="133" t="s">
        <v>331</v>
      </c>
      <c r="D4" s="133" t="s">
        <v>332</v>
      </c>
      <c r="E4" s="133" t="s">
        <v>333</v>
      </c>
      <c r="F4" s="134" t="s">
        <v>334</v>
      </c>
      <c r="H4" s="200" t="s">
        <v>335</v>
      </c>
      <c r="I4" s="184"/>
      <c r="J4" s="184"/>
      <c r="K4" s="184"/>
      <c r="L4" s="185"/>
    </row>
    <row r="5" spans="2:12" ht="15" customHeight="1">
      <c r="B5" s="126" t="s">
        <v>314</v>
      </c>
      <c r="C5" s="135">
        <v>8.1999999999999993</v>
      </c>
      <c r="D5" s="136">
        <v>0.64599999999999991</v>
      </c>
      <c r="E5" s="137"/>
      <c r="F5" s="138"/>
      <c r="H5" s="186"/>
      <c r="I5" s="161"/>
      <c r="J5" s="161"/>
      <c r="K5" s="161"/>
      <c r="L5" s="187"/>
    </row>
    <row r="6" spans="2:12" ht="15" customHeight="1">
      <c r="B6" s="126" t="s">
        <v>315</v>
      </c>
      <c r="C6" s="135">
        <v>10.199999999999999</v>
      </c>
      <c r="D6" s="136">
        <v>0.96499999999999997</v>
      </c>
      <c r="E6" s="137"/>
      <c r="F6" s="138"/>
      <c r="H6" s="186"/>
      <c r="I6" s="161"/>
      <c r="J6" s="161"/>
      <c r="K6" s="161"/>
      <c r="L6" s="187"/>
    </row>
    <row r="7" spans="2:12" ht="15" customHeight="1">
      <c r="B7" s="126" t="s">
        <v>316</v>
      </c>
      <c r="C7" s="135">
        <v>5.3</v>
      </c>
      <c r="D7" s="136">
        <v>0.85</v>
      </c>
      <c r="E7" s="137"/>
      <c r="F7" s="138"/>
      <c r="H7" s="186"/>
      <c r="I7" s="161"/>
      <c r="J7" s="161"/>
      <c r="K7" s="161"/>
      <c r="L7" s="187"/>
    </row>
    <row r="8" spans="2:12" ht="15" customHeight="1">
      <c r="B8" s="126" t="s">
        <v>317</v>
      </c>
      <c r="C8" s="135">
        <v>5.2</v>
      </c>
      <c r="D8" s="136">
        <v>0.64800000000000002</v>
      </c>
      <c r="E8" s="137"/>
      <c r="F8" s="138"/>
      <c r="H8" s="186"/>
      <c r="I8" s="161"/>
      <c r="J8" s="161"/>
      <c r="K8" s="161"/>
      <c r="L8" s="187"/>
    </row>
    <row r="9" spans="2:12" ht="15" customHeight="1">
      <c r="B9" s="126" t="s">
        <v>318</v>
      </c>
      <c r="C9" s="135">
        <v>59</v>
      </c>
      <c r="D9" s="136">
        <v>0.72900000000000009</v>
      </c>
      <c r="E9" s="137"/>
      <c r="F9" s="138"/>
      <c r="H9" s="186"/>
      <c r="I9" s="161"/>
      <c r="J9" s="161"/>
      <c r="K9" s="161"/>
      <c r="L9" s="187"/>
    </row>
    <row r="10" spans="2:12" ht="15" customHeight="1">
      <c r="B10" s="126" t="s">
        <v>319</v>
      </c>
      <c r="C10" s="135">
        <v>10.6</v>
      </c>
      <c r="D10" s="136">
        <v>0.65700000000000003</v>
      </c>
      <c r="E10" s="137"/>
      <c r="F10" s="138"/>
      <c r="H10" s="188"/>
      <c r="I10" s="189"/>
      <c r="J10" s="189"/>
      <c r="K10" s="189"/>
      <c r="L10" s="190"/>
    </row>
    <row r="11" spans="2:12" ht="15" customHeight="1">
      <c r="B11" s="126" t="s">
        <v>320</v>
      </c>
      <c r="C11" s="135">
        <v>15.8</v>
      </c>
      <c r="D11" s="136">
        <v>0.61</v>
      </c>
      <c r="E11" s="137"/>
      <c r="F11" s="138"/>
    </row>
    <row r="12" spans="2:12" ht="15" customHeight="1">
      <c r="B12" s="126" t="s">
        <v>321</v>
      </c>
      <c r="C12" s="135">
        <v>39.4</v>
      </c>
      <c r="D12" s="136">
        <v>0.6409999999999999</v>
      </c>
      <c r="E12" s="137"/>
      <c r="F12" s="138"/>
    </row>
    <row r="13" spans="2:12" ht="15" customHeight="1">
      <c r="B13" s="126" t="s">
        <v>322</v>
      </c>
      <c r="C13" s="135">
        <v>3.8</v>
      </c>
      <c r="D13" s="136">
        <v>0.57999999999999996</v>
      </c>
      <c r="E13" s="137"/>
      <c r="F13" s="138"/>
    </row>
    <row r="14" spans="2:12" ht="15" customHeight="1">
      <c r="B14" s="126" t="s">
        <v>323</v>
      </c>
      <c r="C14" s="135">
        <v>0.4</v>
      </c>
      <c r="D14" s="136">
        <v>0.8909999999999999</v>
      </c>
      <c r="E14" s="137"/>
      <c r="F14" s="138"/>
    </row>
    <row r="15" spans="2:12" ht="15" customHeight="1">
      <c r="B15" s="126" t="s">
        <v>324</v>
      </c>
      <c r="C15" s="135">
        <v>82.8</v>
      </c>
      <c r="D15" s="136">
        <v>0.86099999999999999</v>
      </c>
      <c r="E15" s="137"/>
      <c r="F15" s="138"/>
    </row>
    <row r="16" spans="2:12" ht="15" customHeight="1">
      <c r="B16" s="126" t="s">
        <v>325</v>
      </c>
      <c r="C16" s="135">
        <v>9.9</v>
      </c>
      <c r="D16" s="136">
        <v>0.36</v>
      </c>
      <c r="E16" s="137"/>
      <c r="F16" s="138"/>
    </row>
    <row r="17" spans="2:6" ht="15" customHeight="1">
      <c r="B17" s="126" t="s">
        <v>326</v>
      </c>
      <c r="C17" s="135">
        <v>8.9</v>
      </c>
      <c r="D17" s="136">
        <v>0.83400000000000007</v>
      </c>
      <c r="E17" s="137"/>
      <c r="F17" s="138"/>
    </row>
    <row r="18" spans="2:6" ht="15" customHeight="1">
      <c r="B18" s="126" t="s">
        <v>327</v>
      </c>
      <c r="C18" s="135">
        <v>58.8</v>
      </c>
      <c r="D18" s="136">
        <v>0.92</v>
      </c>
      <c r="E18" s="137"/>
      <c r="F18" s="138"/>
    </row>
    <row r="19" spans="2:6" ht="15" customHeight="1">
      <c r="B19" s="139" t="s">
        <v>328</v>
      </c>
      <c r="C19" s="140">
        <v>57.3</v>
      </c>
      <c r="D19" s="141">
        <v>0.66599999999999993</v>
      </c>
      <c r="E19" s="142"/>
      <c r="F19" s="143"/>
    </row>
  </sheetData>
  <mergeCells count="2">
    <mergeCell ref="B2:L2"/>
    <mergeCell ref="H4:L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Q22"/>
  <sheetViews>
    <sheetView workbookViewId="0"/>
  </sheetViews>
  <sheetFormatPr defaultColWidth="14.42578125" defaultRowHeight="15" customHeight="1"/>
  <cols>
    <col min="1" max="1" width="8.7109375" customWidth="1"/>
    <col min="2" max="2" width="21.85546875" customWidth="1"/>
    <col min="3" max="4" width="9.7109375" customWidth="1"/>
    <col min="5" max="5" width="10" customWidth="1"/>
    <col min="6" max="6" width="10.5703125" customWidth="1"/>
    <col min="7" max="7" width="9.7109375" customWidth="1"/>
    <col min="8" max="8" width="5.42578125" customWidth="1"/>
    <col min="9" max="26" width="8.7109375" customWidth="1"/>
  </cols>
  <sheetData>
    <row r="2" spans="2:17" ht="15.75">
      <c r="B2" s="201" t="s">
        <v>336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1"/>
      <c r="Q2" s="144"/>
    </row>
    <row r="4" spans="2:17">
      <c r="B4" s="145" t="s">
        <v>337</v>
      </c>
      <c r="C4" s="146">
        <v>0.3</v>
      </c>
      <c r="D4" s="202" t="s">
        <v>338</v>
      </c>
      <c r="E4" s="203"/>
      <c r="F4" s="203"/>
      <c r="G4" s="204"/>
    </row>
    <row r="5" spans="2:17">
      <c r="B5" s="205" t="s">
        <v>339</v>
      </c>
      <c r="C5" s="147" t="s">
        <v>340</v>
      </c>
      <c r="D5" s="148" t="s">
        <v>341</v>
      </c>
      <c r="E5" s="148" t="s">
        <v>342</v>
      </c>
      <c r="F5" s="149" t="s">
        <v>343</v>
      </c>
      <c r="G5" s="150" t="s">
        <v>344</v>
      </c>
    </row>
    <row r="6" spans="2:17" ht="30">
      <c r="B6" s="206"/>
      <c r="C6" s="147" t="s">
        <v>345</v>
      </c>
      <c r="D6" s="148" t="s">
        <v>346</v>
      </c>
      <c r="E6" s="148" t="s">
        <v>347</v>
      </c>
      <c r="F6" s="149" t="s">
        <v>348</v>
      </c>
      <c r="G6" s="150" t="s">
        <v>349</v>
      </c>
    </row>
    <row r="7" spans="2:17">
      <c r="B7" s="151" t="s">
        <v>350</v>
      </c>
      <c r="C7" s="152">
        <v>0.05</v>
      </c>
      <c r="D7" s="153">
        <v>2</v>
      </c>
      <c r="E7" s="154"/>
      <c r="F7" s="155"/>
      <c r="G7" s="156"/>
    </row>
    <row r="8" spans="2:17">
      <c r="B8" s="151" t="s">
        <v>351</v>
      </c>
      <c r="C8" s="152">
        <v>1</v>
      </c>
      <c r="D8" s="153">
        <v>2</v>
      </c>
      <c r="E8" s="154"/>
      <c r="F8" s="155"/>
      <c r="G8" s="156"/>
    </row>
    <row r="9" spans="2:17">
      <c r="B9" s="151" t="s">
        <v>352</v>
      </c>
      <c r="C9" s="152">
        <v>1.3</v>
      </c>
      <c r="D9" s="153">
        <v>0.5</v>
      </c>
      <c r="E9" s="154"/>
      <c r="F9" s="155"/>
      <c r="G9" s="156"/>
    </row>
    <row r="10" spans="2:17">
      <c r="B10" s="151" t="s">
        <v>353</v>
      </c>
      <c r="C10" s="152">
        <v>0.2</v>
      </c>
      <c r="D10" s="153">
        <v>7</v>
      </c>
      <c r="E10" s="154"/>
      <c r="F10" s="155"/>
      <c r="G10" s="156"/>
    </row>
    <row r="11" spans="2:17">
      <c r="B11" s="151" t="s">
        <v>354</v>
      </c>
      <c r="C11" s="152">
        <v>0.08</v>
      </c>
      <c r="D11" s="153">
        <v>14</v>
      </c>
      <c r="E11" s="154"/>
      <c r="F11" s="155"/>
      <c r="G11" s="156"/>
    </row>
    <row r="12" spans="2:17">
      <c r="B12" s="151" t="s">
        <v>355</v>
      </c>
      <c r="C12" s="152">
        <v>0.06</v>
      </c>
      <c r="D12" s="153">
        <v>40</v>
      </c>
      <c r="E12" s="154"/>
      <c r="F12" s="155"/>
      <c r="G12" s="156"/>
    </row>
    <row r="13" spans="2:17">
      <c r="B13" s="151" t="s">
        <v>356</v>
      </c>
      <c r="C13" s="152">
        <v>0.4</v>
      </c>
      <c r="D13" s="153">
        <v>18</v>
      </c>
      <c r="E13" s="154"/>
      <c r="F13" s="155"/>
      <c r="G13" s="156"/>
    </row>
    <row r="14" spans="2:17">
      <c r="B14" s="151" t="s">
        <v>357</v>
      </c>
      <c r="C14" s="152">
        <v>1.5</v>
      </c>
      <c r="D14" s="153">
        <v>4</v>
      </c>
      <c r="E14" s="154"/>
      <c r="F14" s="155"/>
      <c r="G14" s="156"/>
    </row>
    <row r="15" spans="2:17">
      <c r="B15" s="151" t="s">
        <v>358</v>
      </c>
      <c r="C15" s="152">
        <v>1.5</v>
      </c>
      <c r="D15" s="153">
        <v>21</v>
      </c>
      <c r="E15" s="154"/>
      <c r="F15" s="155"/>
      <c r="G15" s="156"/>
    </row>
    <row r="16" spans="2:17">
      <c r="B16" s="151" t="s">
        <v>359</v>
      </c>
      <c r="C16" s="152">
        <v>2.5</v>
      </c>
      <c r="D16" s="153">
        <v>21</v>
      </c>
      <c r="E16" s="154"/>
      <c r="F16" s="155"/>
      <c r="G16" s="156"/>
    </row>
    <row r="17" spans="2:7">
      <c r="B17" s="151" t="s">
        <v>360</v>
      </c>
      <c r="C17" s="152">
        <v>0.06</v>
      </c>
      <c r="D17" s="153">
        <v>168</v>
      </c>
      <c r="E17" s="154"/>
      <c r="F17" s="155"/>
      <c r="G17" s="156"/>
    </row>
    <row r="18" spans="2:7">
      <c r="B18" s="151" t="s">
        <v>361</v>
      </c>
      <c r="C18" s="152">
        <v>0.05</v>
      </c>
      <c r="D18" s="153">
        <v>168</v>
      </c>
      <c r="E18" s="154"/>
      <c r="F18" s="155"/>
      <c r="G18" s="156"/>
    </row>
    <row r="19" spans="2:7">
      <c r="B19" s="151" t="s">
        <v>362</v>
      </c>
      <c r="C19" s="152">
        <v>1.1000000000000001</v>
      </c>
      <c r="D19" s="153">
        <v>0.5</v>
      </c>
      <c r="E19" s="154"/>
      <c r="F19" s="155"/>
      <c r="G19" s="156"/>
    </row>
    <row r="20" spans="2:7">
      <c r="B20" s="151" t="s">
        <v>363</v>
      </c>
      <c r="C20" s="152">
        <v>1</v>
      </c>
      <c r="D20" s="153">
        <v>0.5</v>
      </c>
      <c r="E20" s="154"/>
      <c r="F20" s="155"/>
      <c r="G20" s="156"/>
    </row>
    <row r="21" spans="2:7">
      <c r="B21" s="151" t="s">
        <v>364</v>
      </c>
      <c r="C21" s="152">
        <v>2</v>
      </c>
      <c r="D21" s="153">
        <v>3.5</v>
      </c>
      <c r="E21" s="154"/>
      <c r="F21" s="155"/>
      <c r="G21" s="156"/>
    </row>
    <row r="22" spans="2:7">
      <c r="B22" s="207" t="s">
        <v>365</v>
      </c>
      <c r="C22" s="208"/>
      <c r="D22" s="209"/>
      <c r="E22" s="157" t="s">
        <v>366</v>
      </c>
      <c r="F22" s="158"/>
      <c r="G22" s="159"/>
    </row>
  </sheetData>
  <mergeCells count="4">
    <mergeCell ref="B2:P2"/>
    <mergeCell ref="D4:G4"/>
    <mergeCell ref="B5:B6"/>
    <mergeCell ref="B22:D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podstawowe obliczenia</vt:lpstr>
      <vt:lpstr>Funkcje - podpowiedzi</vt:lpstr>
      <vt:lpstr>Zadanie 1 - Funkcje cz.1</vt:lpstr>
      <vt:lpstr>Zadanie 2 - Temperatury</vt:lpstr>
      <vt:lpstr>Zadanie 3 - Remanent</vt:lpstr>
      <vt:lpstr>Zadanie 4 - Powierzchnie</vt:lpstr>
      <vt:lpstr>Zadanie 5 - Ludność</vt:lpstr>
      <vt:lpstr>Zadanie 6 - Prądy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wsm</dc:creator>
  <cp:lastModifiedBy>wsm</cp:lastModifiedBy>
  <dcterms:created xsi:type="dcterms:W3CDTF">2018-03-10T18:25:37Z</dcterms:created>
  <dcterms:modified xsi:type="dcterms:W3CDTF">2018-03-10T18:25:38Z</dcterms:modified>
</cp:coreProperties>
</file>