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welinan/Downloads/"/>
    </mc:Choice>
  </mc:AlternateContent>
  <xr:revisionPtr revIDLastSave="0" documentId="8_{DF1A79D9-2927-744F-9D7B-9AC6F12808C2}" xr6:coauthVersionLast="47" xr6:coauthVersionMax="47" xr10:uidLastSave="{00000000-0000-0000-0000-000000000000}"/>
  <bookViews>
    <workbookView xWindow="0" yWindow="600" windowWidth="28800" windowHeight="17400" activeTab="3" xr2:uid="{00000000-000D-0000-FFFF-FFFF00000000}"/>
  </bookViews>
  <sheets>
    <sheet name="Zadanie 1" sheetId="1" r:id="rId1"/>
    <sheet name="Zadanie 2" sheetId="3" r:id="rId2"/>
    <sheet name="Zadanie 3" sheetId="4" r:id="rId3"/>
    <sheet name="Zadanie 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3" l="1"/>
  <c r="E68" i="3"/>
  <c r="E66" i="3"/>
  <c r="D64" i="3"/>
  <c r="E64" i="3"/>
  <c r="E61" i="3"/>
  <c r="E60" i="3"/>
  <c r="E59" i="3"/>
  <c r="E58" i="3"/>
  <c r="E57" i="3"/>
  <c r="E56" i="3"/>
  <c r="E55" i="3"/>
  <c r="E54" i="3"/>
  <c r="E53" i="3"/>
  <c r="E52" i="3"/>
  <c r="E51" i="3"/>
  <c r="D61" i="3"/>
  <c r="D60" i="3"/>
  <c r="D59" i="3"/>
  <c r="D58" i="3"/>
  <c r="D57" i="3"/>
  <c r="D56" i="3"/>
  <c r="D55" i="3"/>
  <c r="D54" i="3"/>
  <c r="D53" i="3"/>
  <c r="D52" i="3"/>
  <c r="D51" i="3"/>
  <c r="E50" i="3"/>
  <c r="D50" i="3"/>
  <c r="D35" i="3"/>
  <c r="E21" i="3"/>
  <c r="E22" i="3"/>
  <c r="E23" i="3"/>
  <c r="E24" i="3"/>
  <c r="E25" i="3"/>
  <c r="E26" i="3"/>
  <c r="E27" i="3"/>
  <c r="E28" i="3"/>
  <c r="E29" i="3"/>
  <c r="E30" i="3"/>
  <c r="E31" i="3"/>
  <c r="E32" i="3"/>
  <c r="E20" i="3"/>
  <c r="D21" i="3"/>
  <c r="D22" i="3"/>
  <c r="D23" i="3"/>
  <c r="D24" i="3"/>
  <c r="D25" i="3"/>
  <c r="D26" i="3"/>
  <c r="D27" i="3"/>
  <c r="D28" i="3"/>
  <c r="D29" i="3"/>
  <c r="D30" i="3"/>
  <c r="D31" i="3"/>
  <c r="D32" i="3"/>
  <c r="D20" i="3"/>
  <c r="H31" i="1"/>
  <c r="H28" i="1"/>
  <c r="H18" i="1"/>
  <c r="H19" i="1"/>
  <c r="H20" i="1"/>
  <c r="H21" i="1"/>
  <c r="H22" i="1"/>
  <c r="H23" i="1"/>
  <c r="H24" i="1"/>
  <c r="H25" i="1"/>
  <c r="H26" i="1"/>
  <c r="H17" i="1"/>
  <c r="G18" i="1"/>
  <c r="G19" i="1"/>
  <c r="G20" i="1"/>
  <c r="G21" i="1"/>
  <c r="G22" i="1"/>
  <c r="G23" i="1"/>
  <c r="G24" i="1"/>
  <c r="G25" i="1"/>
  <c r="G26" i="1"/>
  <c r="G17" i="1"/>
</calcChain>
</file>

<file path=xl/sharedStrings.xml><?xml version="1.0" encoding="utf-8"?>
<sst xmlns="http://schemas.openxmlformats.org/spreadsheetml/2006/main" count="114" uniqueCount="89">
  <si>
    <t>Intensywność koloru</t>
  </si>
  <si>
    <t>Wskaźnik atrakcyjności</t>
  </si>
  <si>
    <t>Dzień</t>
  </si>
  <si>
    <t>[%] braków</t>
  </si>
  <si>
    <t>Meble</t>
  </si>
  <si>
    <t>Wyroby papiernicze</t>
  </si>
  <si>
    <t>Pływak</t>
  </si>
  <si>
    <t>Liczba infekcji przed zastosowaniem kropli</t>
  </si>
  <si>
    <t>Liczba infekcji po zastosowaniem kropli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</si>
  <si>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</si>
  <si>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</si>
  <si>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</si>
  <si>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</si>
  <si>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</si>
  <si>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</si>
  <si>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</si>
  <si>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</si>
  <si>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</si>
  <si>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</si>
  <si>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Poniższa tabela przedstawia dane dotyczące liczby infekcji ucha w ciągu pół roku u pływaków przed zastosowaniem nowatorskich kropli do ucha  i w ciągu kolejnego poł roku po miesięcznym okresie stosowania kropli. Korzystając z testu znaków, a następnie odpowiedniego mocnego testu nieparametrycznego postaw właściwe hipotezy i wyciągnij wnioski.</t>
  </si>
  <si>
    <r>
      <t xml:space="preserve">Niedawno zatrudniony pracownik obsługuje maszynę produkującą stalowe śruby.  W tabeli zawarto dane o procencie wadliwych sztuk w kolejnych dniach pracy nowego pracownika. 
</t>
    </r>
    <r>
      <rPr>
        <b/>
        <sz val="12"/>
        <color theme="1"/>
        <rFont val="Calibri"/>
        <family val="2"/>
        <charset val="238"/>
        <scheme val="minor"/>
      </rPr>
      <t>A</t>
    </r>
    <r>
      <rPr>
        <sz val="12"/>
        <color theme="1"/>
        <rFont val="Calibri"/>
        <family val="2"/>
        <charset val="238"/>
        <scheme val="minor"/>
      </rPr>
      <t xml:space="preserve">) Przetestuj istotność statystyczną zależności między zmiennymi korzystając z korelacji Spearmana.
</t>
    </r>
    <r>
      <rPr>
        <b/>
        <sz val="12"/>
        <color theme="1"/>
        <rFont val="Calibri"/>
        <family val="2"/>
        <charset val="238"/>
        <scheme val="minor"/>
      </rPr>
      <t>B)</t>
    </r>
    <r>
      <rPr>
        <sz val="12"/>
        <color theme="1"/>
        <rFont val="Calibri"/>
        <family val="2"/>
        <charset val="238"/>
        <scheme val="minor"/>
      </rPr>
      <t xml:space="preserve"> Przetestuj  istotność statystyczną zależności między zmiennymi korzystając z tau Kendalla.
Sformułuj odpowiednie wnioski.</t>
    </r>
  </si>
  <si>
    <r>
      <t xml:space="preserve">Analityk badań reklamy chciał sprawdzić, czy istnieje związek między intensywnością koloru w reklamie w czasopiśmie, wykorzystującej nową technikę fotografii cyfrowej wprowadzoną w 2007 roku, a atrakcyjnością reklamy. Dziesięć reklam o różnym stopniu intensywności koloru, ale identycznych pod innymi względami, pokazano losowo wybranym grupom respondentów. Wyniki badania przedstawia poniższa tabelka.
Czy istnieje istotna statystycznie korelacja między intensywnością koloru a atrakcyjnością?
</t>
    </r>
    <r>
      <rPr>
        <b/>
        <sz val="12"/>
        <color theme="1"/>
        <rFont val="Calibri"/>
        <family val="2"/>
        <charset val="238"/>
        <scheme val="minor"/>
      </rPr>
      <t>A)</t>
    </r>
    <r>
      <rPr>
        <sz val="12"/>
        <color theme="1"/>
        <rFont val="Calibri"/>
        <family val="2"/>
        <charset val="238"/>
        <scheme val="minor"/>
      </rPr>
      <t xml:space="preserve"> Wybierz odpowiedni test i uzasadnij wybór.
</t>
    </r>
    <r>
      <rPr>
        <b/>
        <sz val="12"/>
        <color theme="1"/>
        <rFont val="Calibri"/>
        <family val="2"/>
        <charset val="238"/>
        <scheme val="minor"/>
      </rPr>
      <t>B)</t>
    </r>
    <r>
      <rPr>
        <sz val="12"/>
        <color theme="1"/>
        <rFont val="Calibri"/>
        <family val="2"/>
        <charset val="238"/>
        <scheme val="minor"/>
      </rPr>
      <t xml:space="preserve"> Przeprowadź test i wyciągnij wnioski.</t>
    </r>
  </si>
  <si>
    <r>
      <t xml:space="preserve">Poniższe dane przedstawiają wynagrodzenia siedmiu losowo wybranych menedżerów firm meblarskich i ośmiu losowo wybranych menedżerów firm papierniczych.
Dane podano w tysiącach dolarów rocznie.
</t>
    </r>
    <r>
      <rPr>
        <b/>
        <sz val="12"/>
        <color theme="1"/>
        <rFont val="Calibri"/>
        <family val="2"/>
        <charset val="238"/>
        <scheme val="minor"/>
      </rPr>
      <t>A)</t>
    </r>
    <r>
      <rPr>
        <sz val="12"/>
        <color theme="1"/>
        <rFont val="Calibri"/>
        <family val="2"/>
        <charset val="238"/>
        <scheme val="minor"/>
      </rPr>
      <t xml:space="preserve"> Za pomocą testu Walda-Wolfowitza sprawdź, czy istnieją dowody na to, że średnie
wynagrodzenia właścicieli w obu liniach biznesowych nie są równe.
</t>
    </r>
    <r>
      <rPr>
        <b/>
        <sz val="12"/>
        <color theme="1"/>
        <rFont val="Calibri"/>
        <family val="2"/>
        <charset val="238"/>
        <scheme val="minor"/>
      </rPr>
      <t>B)</t>
    </r>
    <r>
      <rPr>
        <sz val="12"/>
        <color theme="1"/>
        <rFont val="Calibri"/>
        <family val="2"/>
        <charset val="238"/>
        <scheme val="minor"/>
      </rPr>
      <t xml:space="preserve"> Wnioski z punktu A) skonfrontuj  z wnioskami pochodzącymi z mocnego testu nieparametrycznego odpowiedniego dla tych danych.</t>
    </r>
  </si>
  <si>
    <t>H0 - nie ma różnicy, między intensywnością koloru, a wskaznikiem atrakcyjności.</t>
  </si>
  <si>
    <t>H1- jest istotna zależność między intensywnością koloru a wskaznikiem atrakcyjnosci.</t>
  </si>
  <si>
    <t>Różnica</t>
  </si>
  <si>
    <t>kwadrat</t>
  </si>
  <si>
    <t>suma</t>
  </si>
  <si>
    <t>qs</t>
  </si>
  <si>
    <t>Test nieparametryczny Spearmana (exel)</t>
  </si>
  <si>
    <t>Test nieparametryczny Spearmana (statistica)</t>
  </si>
  <si>
    <t>p=0,297</t>
  </si>
  <si>
    <t>p0,297&gt;p0,05</t>
  </si>
  <si>
    <t>0,297&lt;0,648, nie istnieje istotna statystycznie korelacja. Brak podstaw do odrzucenia hipotezy zerowej</t>
  </si>
  <si>
    <t>A. Korelacja Spearmana exel</t>
  </si>
  <si>
    <t>pozycja srednia ranga</t>
  </si>
  <si>
    <t xml:space="preserve">silnie ujemna korelacja. </t>
  </si>
  <si>
    <t>p&lt;0,05</t>
  </si>
  <si>
    <t xml:space="preserve">A. Korelacja Spearmana Statistica </t>
  </si>
  <si>
    <t>wsp. Korelacji p</t>
  </si>
  <si>
    <t>na czerowno, co oznacza ze korelacja jest istotna statystycznie</t>
  </si>
  <si>
    <t>Istnieje bardzo silna, ujemna zależność między dniem pracy a procentem braków</t>
  </si>
  <si>
    <t>H0Niedawno zatrudniony pracownik, nie ma zwiazku z wytworem wadliwychśrub</t>
  </si>
  <si>
    <t>H1 Niedawno zatrudniony pracownik, ma zwiazek z wytworem wadliwych srub</t>
  </si>
  <si>
    <t>Odrzucamy H0</t>
  </si>
  <si>
    <t>Odrzucamy  H0</t>
  </si>
  <si>
    <t>B. Korelacja Tau Kendalla exel</t>
  </si>
  <si>
    <t>pary zgodne</t>
  </si>
  <si>
    <t>pary niezgodne</t>
  </si>
  <si>
    <t>Tau</t>
  </si>
  <si>
    <t>B. Korelacja Tau Kendalla STATISTICA</t>
  </si>
  <si>
    <t>Silna ujemna korelacja</t>
  </si>
  <si>
    <t>silna zaleznosc</t>
  </si>
  <si>
    <t>wynik w statistyce jest dokłądniejszy, ale niech Pani zauważy, że dla ręcznej metody jest również poprawny i akceptowalny korzystając ze wzorów.</t>
  </si>
  <si>
    <t>n</t>
  </si>
  <si>
    <r>
      <t>Istotna statystycznie (</t>
    </r>
    <r>
      <rPr>
        <b/>
        <sz val="11"/>
        <color theme="1"/>
        <rFont val="Arial"/>
        <family val="2"/>
      </rPr>
      <t>p &lt; 0,05</t>
    </r>
    <r>
      <rPr>
        <b/>
        <sz val="11"/>
        <color theme="1"/>
        <rFont val="Calibri"/>
        <family val="2"/>
        <charset val="238"/>
        <scheme val="minor"/>
      </rPr>
      <t>)</t>
    </r>
  </si>
  <si>
    <t>WART. KRYSTYCZNA 1,96</t>
  </si>
  <si>
    <t>3,43&gt;1,96</t>
  </si>
  <si>
    <t xml:space="preserve">Na podstawie tej próby nie możemy potwierdzić, że intensywniejszy kolor w reklamie  przekłada się na jej większą atrakcyjność </t>
  </si>
  <si>
    <t>Ponieważ wynik nie jest zaznaczony na czerwono, korelacja ta jest nieistotna statystycznie.</t>
  </si>
  <si>
    <t>H0</t>
  </si>
  <si>
    <t>H1</t>
  </si>
  <si>
    <t>Srednie wynagrodzenie włascicieli nie są rowne</t>
  </si>
  <si>
    <t>Srednie wynagrodzenie włascicieli sa rowne</t>
  </si>
  <si>
    <t>p</t>
  </si>
  <si>
    <t>p&gt;0,05</t>
  </si>
  <si>
    <t>nie ma podstaw by odrzucic H0</t>
  </si>
  <si>
    <t>A. WALD-WOLFOWICZ</t>
  </si>
  <si>
    <t>B. TEST MANNA WHITNEYA</t>
  </si>
  <si>
    <t>Wynagrodzenie</t>
  </si>
  <si>
    <t xml:space="preserve"> (1TOMeble2TOPapier)</t>
  </si>
  <si>
    <t xml:space="preserve">WYNIK JEST ISTOTNY STATYSTYCZNIE </t>
  </si>
  <si>
    <t>POTWIERDZA ROZNICE W YNAGRODZENIACH</t>
  </si>
  <si>
    <t>Srednie wynagrodzenie włascicieli są rowne</t>
  </si>
  <si>
    <t>Srednie wynagrodzenie włascicieli różnią się znacząco.</t>
  </si>
  <si>
    <t>odrzucamy H0</t>
  </si>
  <si>
    <t xml:space="preserve">Test Walda widzi tylko liczbe seri, a Mann analizuje rangi wszystkich wartości, co zauwaza ze zarobki sa wyzsze </t>
  </si>
  <si>
    <t>krople nie maja wpływu na liczbe infekcji</t>
  </si>
  <si>
    <t>krople zmieniaja liiczbe infekcji, maja wpływ</t>
  </si>
  <si>
    <t>A. TEKST ZNAKÓW</t>
  </si>
  <si>
    <t>p-value</t>
  </si>
  <si>
    <t>p-value &gt;0,05</t>
  </si>
  <si>
    <t>Nie ma podstaw do odrzucenia H0.</t>
  </si>
  <si>
    <t>B.  WILCONOX</t>
  </si>
  <si>
    <t>W=10</t>
  </si>
  <si>
    <t>W&gt;5</t>
  </si>
  <si>
    <t>SUMA RANG</t>
  </si>
  <si>
    <t>mediana z 3 do 2</t>
  </si>
  <si>
    <t>widoczna popfrawa, brak istotności statystycznej wynika z małej liczebności próby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</si>
</sst>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2" borderId="0" xfId="0" applyFont="1" applyFill="1"/>
    <xf numFmtId="0" fontId="7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7" fillId="3" borderId="19" xfId="0" applyFont="1" applyFill="1" applyBorder="1"/>
    <xf numFmtId="0" fontId="7" fillId="3" borderId="20" xfId="0" applyFont="1" applyFill="1" applyBorder="1"/>
    <xf numFmtId="0" fontId="7" fillId="3" borderId="21" xfId="0" applyFont="1" applyFill="1" applyBorder="1"/>
    <xf numFmtId="0" fontId="0" fillId="3" borderId="9" xfId="0" applyFill="1" applyBorder="1" applyAlignment="1">
      <alignment horizontal="center" vertical="center" wrapText="1"/>
    </xf>
    <xf numFmtId="0" fontId="0" fillId="3" borderId="22" xfId="0" applyFill="1" applyBorder="1"/>
    <xf numFmtId="0" fontId="0" fillId="4" borderId="8" xfId="0" applyFill="1" applyBorder="1"/>
    <xf numFmtId="0" fontId="0" fillId="4" borderId="13" xfId="0" applyFill="1" applyBorder="1"/>
    <xf numFmtId="0" fontId="0" fillId="4" borderId="2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24" xfId="0" applyFill="1" applyBorder="1"/>
    <xf numFmtId="0" fontId="0" fillId="4" borderId="18" xfId="0" applyFill="1" applyBorder="1"/>
    <xf numFmtId="0" fontId="0" fillId="4" borderId="25" xfId="0" applyFill="1" applyBorder="1"/>
    <xf numFmtId="0" fontId="0" fillId="4" borderId="9" xfId="0" applyFill="1" applyBorder="1"/>
    <xf numFmtId="0" fontId="0" fillId="4" borderId="26" xfId="0" applyFill="1" applyBorder="1"/>
    <xf numFmtId="0" fontId="0" fillId="4" borderId="10" xfId="0" applyFill="1" applyBorder="1"/>
    <xf numFmtId="0" fontId="0" fillId="4" borderId="12" xfId="0" applyFill="1" applyBorder="1"/>
    <xf numFmtId="0" fontId="7" fillId="4" borderId="8" xfId="0" applyFont="1" applyFill="1" applyBorder="1"/>
    <xf numFmtId="0" fontId="8" fillId="4" borderId="8" xfId="0" applyFont="1" applyFill="1" applyBorder="1"/>
    <xf numFmtId="0" fontId="7" fillId="4" borderId="15" xfId="0" applyFont="1" applyFill="1" applyBorder="1"/>
    <xf numFmtId="0" fontId="7" fillId="4" borderId="17" xfId="0" applyFont="1" applyFill="1" applyBorder="1"/>
    <xf numFmtId="0" fontId="7" fillId="4" borderId="24" xfId="0" applyFont="1" applyFill="1" applyBorder="1"/>
    <xf numFmtId="0" fontId="0" fillId="5" borderId="8" xfId="0" applyFill="1" applyBorder="1"/>
    <xf numFmtId="0" fontId="0" fillId="5" borderId="11" xfId="0" applyFill="1" applyBorder="1"/>
    <xf numFmtId="0" fontId="0" fillId="5" borderId="9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0" xfId="0" applyFill="1" applyBorder="1"/>
    <xf numFmtId="0" fontId="0" fillId="5" borderId="15" xfId="0" applyFill="1" applyBorder="1"/>
    <xf numFmtId="0" fontId="0" fillId="5" borderId="16" xfId="0" applyFill="1" applyBorder="1"/>
    <xf numFmtId="0" fontId="2" fillId="5" borderId="10" xfId="0" applyFont="1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2" xfId="0" applyFill="1" applyBorder="1"/>
    <xf numFmtId="164" fontId="0" fillId="5" borderId="8" xfId="0" applyNumberFormat="1" applyFill="1" applyBorder="1"/>
    <xf numFmtId="0" fontId="7" fillId="5" borderId="8" xfId="0" applyFont="1" applyFill="1" applyBorder="1"/>
    <xf numFmtId="0" fontId="7" fillId="5" borderId="0" xfId="0" applyFont="1" applyFill="1"/>
    <xf numFmtId="0" fontId="0" fillId="5" borderId="0" xfId="0" applyFill="1"/>
    <xf numFmtId="0" fontId="7" fillId="6" borderId="0" xfId="0" applyFont="1" applyFill="1"/>
    <xf numFmtId="0" fontId="0" fillId="6" borderId="0" xfId="0" applyFill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2" fillId="0" borderId="2" xfId="0" applyFont="1" applyBorder="1"/>
    <xf numFmtId="0" fontId="2" fillId="0" borderId="27" xfId="0" applyFont="1" applyBorder="1"/>
    <xf numFmtId="0" fontId="2" fillId="0" borderId="3" xfId="0" applyFont="1" applyBorder="1"/>
    <xf numFmtId="0" fontId="0" fillId="0" borderId="28" xfId="0" applyBorder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101600</xdr:colOff>
      <xdr:row>28</xdr:row>
      <xdr:rowOff>88900</xdr:rowOff>
    </xdr:from>
    <xdr:to>
      <xdr:col>5</xdr:col>
      <xdr:colOff>1257300</xdr:colOff>
      <xdr:row>31</xdr:row>
      <xdr:rowOff>127000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B12FA1C-4B33-E716-5C46-3C34B1A4E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00" y="5524500"/>
          <a:ext cx="3314700" cy="609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19</xdr:col>
      <xdr:colOff>25400</xdr:colOff>
      <xdr:row>27</xdr:row>
      <xdr:rowOff>88900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98EFF9E-449B-2257-DC36-BF2458F2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1700" y="2857500"/>
          <a:ext cx="6083300" cy="247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453571</xdr:colOff>
      <xdr:row>33</xdr:row>
      <xdr:rowOff>18143</xdr:rowOff>
    </xdr:from>
    <xdr:to>
      <xdr:col>2</xdr:col>
      <xdr:colOff>592473</xdr:colOff>
      <xdr:row>35</xdr:row>
      <xdr:rowOff>81643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2B2A109-28B6-FE4D-B175-CBBEAA885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571" y="6740072"/>
          <a:ext cx="2515616" cy="462642"/>
        </a:xfrm>
        <a:prstGeom prst="rect">
          <a:avLst/>
        </a:prstGeom>
      </xdr:spPr>
    </xdr:pic>
    <xdr:clientData/>
  </xdr:twoCellAnchor>
  <xdr:twoCellAnchor editAs="oneCell">
    <xdr:from>
      <xdr:col>5</xdr:col>
      <xdr:colOff>580572</xdr:colOff>
      <xdr:row>32</xdr:row>
      <xdr:rowOff>18142</xdr:rowOff>
    </xdr:from>
    <xdr:to>
      <xdr:col>10</xdr:col>
      <xdr:colOff>348344</xdr:colOff>
      <xdr:row>39</xdr:row>
      <xdr:rowOff>58057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51CBE52A-DF18-86A8-2972-0D8758A13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0358" y="6132285"/>
          <a:ext cx="4457700" cy="1409700"/>
        </a:xfrm>
        <a:prstGeom prst="rect">
          <a:avLst/>
        </a:prstGeom>
      </xdr:spPr>
    </xdr:pic>
    <xdr:clientData/>
  </xdr:twoCellAnchor>
  <xdr:twoCellAnchor editAs="oneCell">
    <xdr:from>
      <xdr:col>6</xdr:col>
      <xdr:colOff>308427</xdr:colOff>
      <xdr:row>47</xdr:row>
      <xdr:rowOff>54428</xdr:rowOff>
    </xdr:from>
    <xdr:to>
      <xdr:col>10</xdr:col>
      <xdr:colOff>602341</xdr:colOff>
      <xdr:row>59</xdr:row>
      <xdr:rowOff>43478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7474D282-451C-D449-62A9-3DCE0867D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9498" y="9706428"/>
          <a:ext cx="4312557" cy="2284121"/>
        </a:xfrm>
        <a:prstGeom prst="rect">
          <a:avLst/>
        </a:prstGeom>
      </xdr:spPr>
    </xdr:pic>
    <xdr:clientData/>
  </xdr:twoCellAnchor>
  <xdr:twoCellAnchor editAs="oneCell">
    <xdr:from>
      <xdr:col>1</xdr:col>
      <xdr:colOff>399143</xdr:colOff>
      <xdr:row>63</xdr:row>
      <xdr:rowOff>54429</xdr:rowOff>
    </xdr:from>
    <xdr:to>
      <xdr:col>2</xdr:col>
      <xdr:colOff>205015</xdr:colOff>
      <xdr:row>65</xdr:row>
      <xdr:rowOff>181429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8F89A089-0B63-AA14-33C6-7B75CD369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0429" y="12772572"/>
          <a:ext cx="1511300" cy="5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67</xdr:row>
      <xdr:rowOff>27215</xdr:rowOff>
    </xdr:from>
    <xdr:to>
      <xdr:col>7</xdr:col>
      <xdr:colOff>427492</xdr:colOff>
      <xdr:row>71</xdr:row>
      <xdr:rowOff>72572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12EC18C-412B-8FBF-5C79-4E8155F9E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4215" y="13507358"/>
          <a:ext cx="1715634" cy="8073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16</xdr:row>
      <xdr:rowOff>0</xdr:rowOff>
    </xdr:from>
    <xdr:to>
      <xdr:col>22</xdr:col>
      <xdr:colOff>357554</xdr:colOff>
      <xdr:row>27</xdr:row>
      <xdr:rowOff>76844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FD27C090-A3EF-6A95-8042-9581A5AA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6308" y="3126154"/>
          <a:ext cx="7772400" cy="2226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21</xdr:col>
      <xdr:colOff>357554</xdr:colOff>
      <xdr:row>45</xdr:row>
      <xdr:rowOff>121277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4D9D2A6E-C4A4-20AB-2B9C-FE6FFFE61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2231" y="6447692"/>
          <a:ext cx="7772400" cy="24658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596900</xdr:colOff>
      <xdr:row>16</xdr:row>
      <xdr:rowOff>139700</xdr:rowOff>
    </xdr:from>
    <xdr:to>
      <xdr:col>17</xdr:col>
      <xdr:colOff>279400</xdr:colOff>
      <xdr:row>25</xdr:row>
      <xdr:rowOff>63500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7EA3A36-22DB-BD24-8B81-0D1E429A7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5500" y="3187700"/>
          <a:ext cx="5067300" cy="1651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30</xdr:row>
      <xdr:rowOff>152400</xdr:rowOff>
    </xdr:from>
    <xdr:to>
      <xdr:col>19</xdr:col>
      <xdr:colOff>139700</xdr:colOff>
      <xdr:row>41</xdr:row>
      <xdr:rowOff>152400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23273CC-8BE6-B8FA-EA88-EDD8ACB67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28400" y="5892800"/>
          <a:ext cx="5930900" cy="20955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37</xdr:row>
      <xdr:rowOff>76200</xdr:rowOff>
    </xdr:from>
    <xdr:to>
      <xdr:col>18</xdr:col>
      <xdr:colOff>215900</xdr:colOff>
      <xdr:row>58</xdr:row>
      <xdr:rowOff>88900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2927D328-EAFE-9523-A728-C00741B0D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87200" y="7150100"/>
          <a:ext cx="4775200" cy="401320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1828800</xdr:colOff>
      <xdr:row>41</xdr:row>
      <xdr:rowOff>127000</xdr:rowOff>
    </xdr:from>
    <xdr:to>
      <xdr:col>9</xdr:col>
      <xdr:colOff>406400</xdr:colOff>
      <xdr:row>58</xdr:row>
      <xdr:rowOff>88900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FF80C60D-9B15-57BB-61A1-F0AD9B6A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3700" y="7962900"/>
          <a:ext cx="4051300" cy="320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35"/>
  <sheetViews>
    <sheetView zoomScale="80" zoomScaleNormal="80" workbookViewId="0">
      <selection activeCell="N33" sqref="N33"/>
    </sheetView>
  </sheetViews>
  <sheetFormatPr baseColWidth="10" defaultColWidth="8.83203125" defaultRowHeight="15" x14ac:dyDescent="0.2"/>
  <cols>
    <col min="5" max="5" width="19.5" bestFit="1" customWidth="1"/>
    <col min="6" max="6" width="21.6640625" bestFit="1" customWidth="1"/>
  </cols>
  <sheetData>
    <row r="3" spans="2:20" x14ac:dyDescent="0.2">
      <c r="B3" s="74" t="s">
        <v>21</v>
      </c>
      <c r="C3" s="74"/>
      <c r="D3" s="74"/>
      <c r="E3" s="74"/>
      <c r="F3" s="74"/>
      <c r="G3" s="74"/>
      <c r="H3" s="74"/>
    </row>
    <row r="4" spans="2:20" x14ac:dyDescent="0.2">
      <c r="B4" s="74"/>
      <c r="C4" s="74"/>
      <c r="D4" s="74"/>
      <c r="E4" s="74"/>
      <c r="F4" s="74"/>
      <c r="G4" s="74"/>
      <c r="H4" s="74"/>
    </row>
    <row r="5" spans="2:20" x14ac:dyDescent="0.2">
      <c r="B5" s="74"/>
      <c r="C5" s="74"/>
      <c r="D5" s="74"/>
      <c r="E5" s="74"/>
      <c r="F5" s="74"/>
      <c r="G5" s="74"/>
      <c r="H5" s="74"/>
    </row>
    <row r="6" spans="2:20" x14ac:dyDescent="0.2">
      <c r="B6" s="74"/>
      <c r="C6" s="74"/>
      <c r="D6" s="74"/>
      <c r="E6" s="74"/>
      <c r="F6" s="74"/>
      <c r="G6" s="74"/>
      <c r="H6" s="74"/>
    </row>
    <row r="7" spans="2:20" x14ac:dyDescent="0.2">
      <c r="B7" s="74"/>
      <c r="C7" s="74"/>
      <c r="D7" s="74"/>
      <c r="E7" s="74"/>
      <c r="F7" s="74"/>
      <c r="G7" s="74"/>
      <c r="H7" s="74"/>
    </row>
    <row r="8" spans="2:20" x14ac:dyDescent="0.2">
      <c r="B8" s="74"/>
      <c r="C8" s="74"/>
      <c r="D8" s="74"/>
      <c r="E8" s="74"/>
      <c r="F8" s="74"/>
      <c r="G8" s="74"/>
      <c r="H8" s="74"/>
    </row>
    <row r="9" spans="2:20" x14ac:dyDescent="0.2">
      <c r="B9" s="74"/>
      <c r="C9" s="74"/>
      <c r="D9" s="74"/>
      <c r="E9" s="74"/>
      <c r="F9" s="74"/>
      <c r="G9" s="74"/>
      <c r="H9" s="74"/>
    </row>
    <row r="10" spans="2:20" x14ac:dyDescent="0.2">
      <c r="B10" s="74"/>
      <c r="C10" s="74"/>
      <c r="D10" s="74"/>
      <c r="E10" s="74"/>
      <c r="F10" s="74"/>
      <c r="G10" s="74"/>
      <c r="H10" s="74"/>
      <c r="K10" t="s">
        <v>23</v>
      </c>
    </row>
    <row r="11" spans="2:20" x14ac:dyDescent="0.2">
      <c r="B11" s="74"/>
      <c r="C11" s="74"/>
      <c r="D11" s="74"/>
      <c r="E11" s="74"/>
      <c r="F11" s="74"/>
      <c r="G11" s="74"/>
      <c r="H11" s="74"/>
      <c r="K11" t="s">
        <v>24</v>
      </c>
    </row>
    <row r="12" spans="2:20" x14ac:dyDescent="0.2">
      <c r="B12" s="74"/>
      <c r="C12" s="74"/>
      <c r="D12" s="74"/>
      <c r="E12" s="74"/>
      <c r="F12" s="74"/>
      <c r="G12" s="74"/>
      <c r="H12" s="74"/>
    </row>
    <row r="13" spans="2:20" x14ac:dyDescent="0.2">
      <c r="B13" s="74"/>
      <c r="C13" s="74"/>
      <c r="D13" s="74"/>
      <c r="E13" s="74"/>
      <c r="F13" s="74"/>
      <c r="G13" s="74"/>
      <c r="H13" s="74"/>
    </row>
    <row r="14" spans="2:20" x14ac:dyDescent="0.2">
      <c r="K14" s="65" t="s">
        <v>30</v>
      </c>
      <c r="L14" s="66"/>
      <c r="M14" s="66"/>
      <c r="N14" s="66"/>
      <c r="O14" s="66"/>
      <c r="P14" s="66"/>
      <c r="Q14" s="66"/>
      <c r="R14" s="66"/>
      <c r="S14" s="66"/>
      <c r="T14" s="66"/>
    </row>
    <row r="15" spans="2:20" x14ac:dyDescent="0.2">
      <c r="D15" s="64"/>
      <c r="E15" s="63" t="s">
        <v>29</v>
      </c>
      <c r="F15" s="64"/>
      <c r="G15" s="64"/>
      <c r="H15" s="64"/>
    </row>
    <row r="16" spans="2:20" ht="23" customHeight="1" x14ac:dyDescent="0.2">
      <c r="D16" s="1"/>
      <c r="E16" s="1" t="s">
        <v>0</v>
      </c>
      <c r="F16" s="1" t="s">
        <v>1</v>
      </c>
      <c r="G16" t="s">
        <v>25</v>
      </c>
      <c r="H16" s="1" t="s">
        <v>26</v>
      </c>
    </row>
    <row r="17" spans="4:11" x14ac:dyDescent="0.2">
      <c r="D17" s="2">
        <v>1</v>
      </c>
      <c r="E17" s="2">
        <v>8</v>
      </c>
      <c r="F17" s="2">
        <v>1</v>
      </c>
      <c r="G17">
        <f>E17-F17</f>
        <v>7</v>
      </c>
      <c r="H17">
        <f>POWER(G17,2)</f>
        <v>49</v>
      </c>
    </row>
    <row r="18" spans="4:11" x14ac:dyDescent="0.2">
      <c r="D18" s="2">
        <v>2</v>
      </c>
      <c r="E18" s="2">
        <v>7</v>
      </c>
      <c r="F18" s="2">
        <v>3</v>
      </c>
      <c r="G18">
        <f t="shared" ref="G18:G26" si="0">E18-F18</f>
        <v>4</v>
      </c>
      <c r="H18">
        <f t="shared" ref="H18:H26" si="1">POWER(G18,2)</f>
        <v>16</v>
      </c>
    </row>
    <row r="19" spans="4:11" x14ac:dyDescent="0.2">
      <c r="D19" s="2">
        <v>3</v>
      </c>
      <c r="E19" s="2">
        <v>2</v>
      </c>
      <c r="F19" s="2">
        <v>4</v>
      </c>
      <c r="G19">
        <f t="shared" si="0"/>
        <v>-2</v>
      </c>
      <c r="H19">
        <f t="shared" si="1"/>
        <v>4</v>
      </c>
    </row>
    <row r="20" spans="4:11" x14ac:dyDescent="0.2">
      <c r="D20" s="2">
        <v>4</v>
      </c>
      <c r="E20" s="2">
        <v>1</v>
      </c>
      <c r="F20" s="2">
        <v>2</v>
      </c>
      <c r="G20">
        <f t="shared" si="0"/>
        <v>-1</v>
      </c>
      <c r="H20">
        <f t="shared" si="1"/>
        <v>1</v>
      </c>
    </row>
    <row r="21" spans="4:11" x14ac:dyDescent="0.2">
      <c r="D21" s="2">
        <v>5</v>
      </c>
      <c r="E21" s="2">
        <v>3</v>
      </c>
      <c r="F21" s="2">
        <v>5</v>
      </c>
      <c r="G21">
        <f t="shared" si="0"/>
        <v>-2</v>
      </c>
      <c r="H21">
        <f t="shared" si="1"/>
        <v>4</v>
      </c>
    </row>
    <row r="22" spans="4:11" x14ac:dyDescent="0.2">
      <c r="D22" s="2">
        <v>6</v>
      </c>
      <c r="E22" s="2">
        <v>4</v>
      </c>
      <c r="F22" s="2">
        <v>8</v>
      </c>
      <c r="G22">
        <f t="shared" si="0"/>
        <v>-4</v>
      </c>
      <c r="H22">
        <f t="shared" si="1"/>
        <v>16</v>
      </c>
    </row>
    <row r="23" spans="4:11" x14ac:dyDescent="0.2">
      <c r="D23" s="2">
        <v>7</v>
      </c>
      <c r="E23" s="2">
        <v>10</v>
      </c>
      <c r="F23" s="2">
        <v>7</v>
      </c>
      <c r="G23">
        <f t="shared" si="0"/>
        <v>3</v>
      </c>
      <c r="H23">
        <f t="shared" si="1"/>
        <v>9</v>
      </c>
    </row>
    <row r="24" spans="4:11" x14ac:dyDescent="0.2">
      <c r="D24" s="2">
        <v>8</v>
      </c>
      <c r="E24" s="2">
        <v>6</v>
      </c>
      <c r="F24" s="2">
        <v>6</v>
      </c>
      <c r="G24">
        <f t="shared" si="0"/>
        <v>0</v>
      </c>
      <c r="H24">
        <f t="shared" si="1"/>
        <v>0</v>
      </c>
    </row>
    <row r="25" spans="4:11" x14ac:dyDescent="0.2">
      <c r="D25" s="2">
        <v>9</v>
      </c>
      <c r="E25" s="2">
        <v>5</v>
      </c>
      <c r="F25" s="2">
        <v>9</v>
      </c>
      <c r="G25">
        <f t="shared" si="0"/>
        <v>-4</v>
      </c>
      <c r="H25">
        <f t="shared" si="1"/>
        <v>16</v>
      </c>
    </row>
    <row r="26" spans="4:11" x14ac:dyDescent="0.2">
      <c r="D26" s="2">
        <v>10</v>
      </c>
      <c r="E26" s="2">
        <v>9</v>
      </c>
      <c r="F26" s="2">
        <v>10</v>
      </c>
      <c r="G26">
        <f t="shared" si="0"/>
        <v>-1</v>
      </c>
      <c r="H26">
        <f t="shared" si="1"/>
        <v>1</v>
      </c>
    </row>
    <row r="28" spans="4:11" x14ac:dyDescent="0.2">
      <c r="G28" t="s">
        <v>27</v>
      </c>
      <c r="H28">
        <f>SUM(H17:H26)</f>
        <v>116</v>
      </c>
    </row>
    <row r="29" spans="4:11" x14ac:dyDescent="0.2">
      <c r="K29" t="s">
        <v>31</v>
      </c>
    </row>
    <row r="30" spans="4:11" x14ac:dyDescent="0.2">
      <c r="K30" s="4" t="s">
        <v>32</v>
      </c>
    </row>
    <row r="31" spans="4:11" x14ac:dyDescent="0.2">
      <c r="G31" t="s">
        <v>28</v>
      </c>
      <c r="H31">
        <f>1-((6*H28)/((10)*(100-1)))</f>
        <v>0.29696969696969699</v>
      </c>
    </row>
    <row r="32" spans="4:11" x14ac:dyDescent="0.2">
      <c r="K32" s="67" t="s">
        <v>59</v>
      </c>
    </row>
    <row r="34" spans="6:11" x14ac:dyDescent="0.2">
      <c r="K34" s="5" t="s">
        <v>58</v>
      </c>
    </row>
    <row r="35" spans="6:11" x14ac:dyDescent="0.2">
      <c r="F35" s="5" t="s">
        <v>33</v>
      </c>
    </row>
  </sheetData>
  <mergeCells count="1">
    <mergeCell ref="B3:H1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71"/>
  <sheetViews>
    <sheetView topLeftCell="A66" zoomScale="140" zoomScaleNormal="140" workbookViewId="0">
      <selection activeCell="H70" sqref="H70"/>
    </sheetView>
  </sheetViews>
  <sheetFormatPr baseColWidth="10" defaultColWidth="8.83203125" defaultRowHeight="15" x14ac:dyDescent="0.2"/>
  <cols>
    <col min="2" max="2" width="22.33203125" customWidth="1"/>
    <col min="4" max="4" width="19.1640625" customWidth="1"/>
    <col min="8" max="8" width="26.33203125" customWidth="1"/>
  </cols>
  <sheetData>
    <row r="3" spans="2:10" x14ac:dyDescent="0.2">
      <c r="G3" t="s">
        <v>2</v>
      </c>
      <c r="H3" t="s">
        <v>3</v>
      </c>
    </row>
    <row r="4" spans="2:10" ht="15" customHeight="1" x14ac:dyDescent="0.2">
      <c r="B4" s="74" t="s">
        <v>20</v>
      </c>
      <c r="C4" s="74"/>
      <c r="D4" s="74"/>
      <c r="E4" s="74"/>
      <c r="G4">
        <v>1</v>
      </c>
      <c r="H4">
        <v>6.1</v>
      </c>
    </row>
    <row r="5" spans="2:10" x14ac:dyDescent="0.2">
      <c r="B5" s="74"/>
      <c r="C5" s="74"/>
      <c r="D5" s="74"/>
      <c r="E5" s="74"/>
      <c r="G5">
        <v>2</v>
      </c>
      <c r="H5">
        <v>7.5</v>
      </c>
    </row>
    <row r="6" spans="2:10" x14ac:dyDescent="0.2">
      <c r="B6" s="74"/>
      <c r="C6" s="74"/>
      <c r="D6" s="74"/>
      <c r="E6" s="74"/>
      <c r="G6">
        <v>3</v>
      </c>
      <c r="H6">
        <v>7.7</v>
      </c>
      <c r="J6" t="s">
        <v>42</v>
      </c>
    </row>
    <row r="7" spans="2:10" x14ac:dyDescent="0.2">
      <c r="B7" s="74"/>
      <c r="C7" s="74"/>
      <c r="D7" s="74"/>
      <c r="E7" s="74"/>
      <c r="G7">
        <v>4</v>
      </c>
      <c r="H7">
        <v>5.9</v>
      </c>
      <c r="J7" t="s">
        <v>43</v>
      </c>
    </row>
    <row r="8" spans="2:10" x14ac:dyDescent="0.2">
      <c r="B8" s="74"/>
      <c r="C8" s="74"/>
      <c r="D8" s="74"/>
      <c r="E8" s="74"/>
      <c r="G8">
        <v>5</v>
      </c>
      <c r="H8">
        <v>5.2</v>
      </c>
    </row>
    <row r="9" spans="2:10" x14ac:dyDescent="0.2">
      <c r="B9" s="74"/>
      <c r="C9" s="74"/>
      <c r="D9" s="74"/>
      <c r="E9" s="74"/>
      <c r="G9">
        <v>6</v>
      </c>
      <c r="H9">
        <v>6.1</v>
      </c>
    </row>
    <row r="10" spans="2:10" x14ac:dyDescent="0.2">
      <c r="B10" s="74"/>
      <c r="C10" s="74"/>
      <c r="D10" s="74"/>
      <c r="E10" s="74"/>
      <c r="G10">
        <v>7</v>
      </c>
      <c r="H10">
        <v>5.3</v>
      </c>
    </row>
    <row r="11" spans="2:10" x14ac:dyDescent="0.2">
      <c r="B11" s="74"/>
      <c r="C11" s="74"/>
      <c r="D11" s="74"/>
      <c r="E11" s="74"/>
      <c r="G11">
        <v>8</v>
      </c>
      <c r="H11">
        <v>4.5</v>
      </c>
    </row>
    <row r="12" spans="2:10" x14ac:dyDescent="0.2">
      <c r="B12" s="74"/>
      <c r="C12" s="74"/>
      <c r="D12" s="74"/>
      <c r="E12" s="74"/>
      <c r="G12">
        <v>9</v>
      </c>
      <c r="H12">
        <v>4.9000000000000004</v>
      </c>
    </row>
    <row r="13" spans="2:10" x14ac:dyDescent="0.2">
      <c r="B13" s="74"/>
      <c r="C13" s="74"/>
      <c r="D13" s="74"/>
      <c r="E13" s="74"/>
      <c r="G13">
        <v>10</v>
      </c>
      <c r="H13">
        <v>4.5999999999999996</v>
      </c>
    </row>
    <row r="14" spans="2:10" x14ac:dyDescent="0.2">
      <c r="B14" s="74"/>
      <c r="C14" s="74"/>
      <c r="D14" s="74"/>
      <c r="E14" s="74"/>
      <c r="G14">
        <v>11</v>
      </c>
      <c r="H14">
        <v>3</v>
      </c>
    </row>
    <row r="15" spans="2:10" x14ac:dyDescent="0.2">
      <c r="G15">
        <v>12</v>
      </c>
      <c r="H15">
        <v>4</v>
      </c>
    </row>
    <row r="16" spans="2:10" x14ac:dyDescent="0.2">
      <c r="G16">
        <v>13</v>
      </c>
      <c r="H16">
        <v>3.7</v>
      </c>
    </row>
    <row r="17" spans="1:14" x14ac:dyDescent="0.2">
      <c r="B17" s="10" t="s">
        <v>34</v>
      </c>
    </row>
    <row r="18" spans="1:14" ht="16" thickBot="1" x14ac:dyDescent="0.25">
      <c r="A18" s="13"/>
      <c r="B18" s="17"/>
      <c r="C18" s="17"/>
      <c r="D18" s="13"/>
      <c r="E18" s="13"/>
      <c r="H18" s="10" t="s">
        <v>38</v>
      </c>
    </row>
    <row r="19" spans="1:14" ht="48" x14ac:dyDescent="0.2">
      <c r="A19" s="14"/>
      <c r="B19" s="19" t="s">
        <v>2</v>
      </c>
      <c r="C19" s="20" t="s">
        <v>3</v>
      </c>
      <c r="D19" s="15" t="s">
        <v>35</v>
      </c>
      <c r="E19" s="28" t="s">
        <v>35</v>
      </c>
      <c r="F19" s="31"/>
      <c r="G19" s="39"/>
      <c r="H19" s="31" t="s">
        <v>2</v>
      </c>
      <c r="I19" s="33" t="s">
        <v>3</v>
      </c>
      <c r="J19" s="41"/>
      <c r="K19" s="32"/>
      <c r="L19" s="32"/>
      <c r="M19" s="32"/>
      <c r="N19" s="33"/>
    </row>
    <row r="20" spans="1:14" x14ac:dyDescent="0.2">
      <c r="A20" s="14"/>
      <c r="B20" s="21">
        <v>1</v>
      </c>
      <c r="C20" s="22">
        <v>6.1</v>
      </c>
      <c r="D20" s="16">
        <f>_xlfn.RANK.AVG(B20,$B$20:$B$32,1)</f>
        <v>1</v>
      </c>
      <c r="E20" s="14">
        <f>_xlfn.RANK.AVG(C20,$C$20:$C$32,1)</f>
        <v>10.5</v>
      </c>
      <c r="F20" s="34"/>
      <c r="G20" s="40"/>
      <c r="H20" s="34">
        <v>1</v>
      </c>
      <c r="I20" s="35">
        <v>6.1</v>
      </c>
      <c r="J20" s="42"/>
      <c r="K20" s="30"/>
      <c r="L20" s="30"/>
      <c r="M20" s="30"/>
      <c r="N20" s="35"/>
    </row>
    <row r="21" spans="1:14" x14ac:dyDescent="0.2">
      <c r="A21" s="14"/>
      <c r="B21" s="21">
        <v>2</v>
      </c>
      <c r="C21" s="22">
        <v>7.5</v>
      </c>
      <c r="D21" s="16">
        <f t="shared" ref="D21:D32" si="0">_xlfn.RANK.AVG(B21,$B$20:$B$32,1)</f>
        <v>2</v>
      </c>
      <c r="E21" s="14">
        <f t="shared" ref="E21:E32" si="1">_xlfn.RANK.AVG(C21,$C$20:$C$32,1)</f>
        <v>12</v>
      </c>
      <c r="F21" s="34"/>
      <c r="G21" s="40"/>
      <c r="H21" s="34">
        <v>2</v>
      </c>
      <c r="I21" s="35">
        <v>7.5</v>
      </c>
      <c r="J21" s="42"/>
      <c r="K21" s="30"/>
      <c r="L21" s="30"/>
      <c r="M21" s="30"/>
      <c r="N21" s="35"/>
    </row>
    <row r="22" spans="1:14" x14ac:dyDescent="0.2">
      <c r="A22" s="14"/>
      <c r="B22" s="21">
        <v>3</v>
      </c>
      <c r="C22" s="22">
        <v>7.7</v>
      </c>
      <c r="D22" s="16">
        <f t="shared" si="0"/>
        <v>3</v>
      </c>
      <c r="E22" s="14">
        <f t="shared" si="1"/>
        <v>13</v>
      </c>
      <c r="F22" s="34"/>
      <c r="G22" s="40"/>
      <c r="H22" s="34">
        <v>3</v>
      </c>
      <c r="I22" s="35">
        <v>7.7</v>
      </c>
      <c r="J22" s="42"/>
      <c r="K22" s="30"/>
      <c r="L22" s="30"/>
      <c r="M22" s="30"/>
      <c r="N22" s="35"/>
    </row>
    <row r="23" spans="1:14" x14ac:dyDescent="0.2">
      <c r="A23" s="14"/>
      <c r="B23" s="21">
        <v>4</v>
      </c>
      <c r="C23" s="22">
        <v>5.9</v>
      </c>
      <c r="D23" s="16">
        <f t="shared" si="0"/>
        <v>4</v>
      </c>
      <c r="E23" s="14">
        <f t="shared" si="1"/>
        <v>9</v>
      </c>
      <c r="F23" s="34"/>
      <c r="G23" s="40"/>
      <c r="H23" s="34">
        <v>4</v>
      </c>
      <c r="I23" s="35">
        <v>5.9</v>
      </c>
      <c r="J23" s="42"/>
      <c r="K23" s="30"/>
      <c r="L23" s="30"/>
      <c r="M23" s="30"/>
      <c r="N23" s="35"/>
    </row>
    <row r="24" spans="1:14" x14ac:dyDescent="0.2">
      <c r="A24" s="14"/>
      <c r="B24" s="21">
        <v>5</v>
      </c>
      <c r="C24" s="22">
        <v>5.2</v>
      </c>
      <c r="D24" s="16">
        <f t="shared" si="0"/>
        <v>5</v>
      </c>
      <c r="E24" s="14">
        <f t="shared" si="1"/>
        <v>7</v>
      </c>
      <c r="F24" s="34"/>
      <c r="G24" s="40"/>
      <c r="H24" s="34">
        <v>5</v>
      </c>
      <c r="I24" s="35">
        <v>5.2</v>
      </c>
      <c r="J24" s="42"/>
      <c r="K24" s="30"/>
      <c r="L24" s="30"/>
      <c r="M24" s="30"/>
      <c r="N24" s="35"/>
    </row>
    <row r="25" spans="1:14" x14ac:dyDescent="0.2">
      <c r="A25" s="14"/>
      <c r="B25" s="21">
        <v>6</v>
      </c>
      <c r="C25" s="22">
        <v>6.1</v>
      </c>
      <c r="D25" s="16">
        <f t="shared" si="0"/>
        <v>6</v>
      </c>
      <c r="E25" s="14">
        <f t="shared" si="1"/>
        <v>10.5</v>
      </c>
      <c r="F25" s="34"/>
      <c r="G25" s="40"/>
      <c r="H25" s="34">
        <v>6</v>
      </c>
      <c r="I25" s="35">
        <v>6.1</v>
      </c>
      <c r="J25" s="42"/>
      <c r="K25" s="30"/>
      <c r="L25" s="30"/>
      <c r="M25" s="30"/>
      <c r="N25" s="35"/>
    </row>
    <row r="26" spans="1:14" x14ac:dyDescent="0.2">
      <c r="A26" s="14"/>
      <c r="B26" s="21">
        <v>7</v>
      </c>
      <c r="C26" s="22">
        <v>5.3</v>
      </c>
      <c r="D26" s="16">
        <f t="shared" si="0"/>
        <v>7</v>
      </c>
      <c r="E26" s="14">
        <f t="shared" si="1"/>
        <v>8</v>
      </c>
      <c r="F26" s="34"/>
      <c r="G26" s="40"/>
      <c r="H26" s="34">
        <v>7</v>
      </c>
      <c r="I26" s="35">
        <v>5.3</v>
      </c>
      <c r="J26" s="42"/>
      <c r="K26" s="30"/>
      <c r="L26" s="30"/>
      <c r="M26" s="30"/>
      <c r="N26" s="35"/>
    </row>
    <row r="27" spans="1:14" x14ac:dyDescent="0.2">
      <c r="A27" s="14"/>
      <c r="B27" s="21">
        <v>8</v>
      </c>
      <c r="C27" s="22">
        <v>4.5</v>
      </c>
      <c r="D27" s="16">
        <f t="shared" si="0"/>
        <v>8</v>
      </c>
      <c r="E27" s="14">
        <f t="shared" si="1"/>
        <v>4</v>
      </c>
      <c r="F27" s="34"/>
      <c r="G27" s="40"/>
      <c r="H27" s="34">
        <v>8</v>
      </c>
      <c r="I27" s="35">
        <v>4.5</v>
      </c>
      <c r="J27" s="42"/>
      <c r="K27" s="30"/>
      <c r="L27" s="30"/>
      <c r="M27" s="30"/>
      <c r="N27" s="35"/>
    </row>
    <row r="28" spans="1:14" x14ac:dyDescent="0.2">
      <c r="A28" s="14"/>
      <c r="B28" s="21">
        <v>9</v>
      </c>
      <c r="C28" s="22">
        <v>4.9000000000000004</v>
      </c>
      <c r="D28" s="16">
        <f t="shared" si="0"/>
        <v>9</v>
      </c>
      <c r="E28" s="14">
        <f t="shared" si="1"/>
        <v>6</v>
      </c>
      <c r="F28" s="34"/>
      <c r="G28" s="40"/>
      <c r="H28" s="34">
        <v>9</v>
      </c>
      <c r="I28" s="35">
        <v>4.9000000000000004</v>
      </c>
      <c r="J28" s="42"/>
      <c r="K28" s="30"/>
      <c r="L28" s="30"/>
      <c r="M28" s="30"/>
      <c r="N28" s="35"/>
    </row>
    <row r="29" spans="1:14" x14ac:dyDescent="0.2">
      <c r="A29" s="14"/>
      <c r="B29" s="21">
        <v>10</v>
      </c>
      <c r="C29" s="22">
        <v>4.5999999999999996</v>
      </c>
      <c r="D29" s="16">
        <f t="shared" si="0"/>
        <v>10</v>
      </c>
      <c r="E29" s="14">
        <f t="shared" si="1"/>
        <v>5</v>
      </c>
      <c r="F29" s="34"/>
      <c r="G29" s="40"/>
      <c r="H29" s="34">
        <v>10</v>
      </c>
      <c r="I29" s="35">
        <v>4.5999999999999996</v>
      </c>
      <c r="J29" s="42"/>
      <c r="K29" s="30"/>
      <c r="L29" s="30"/>
      <c r="M29" s="30"/>
      <c r="N29" s="35"/>
    </row>
    <row r="30" spans="1:14" x14ac:dyDescent="0.2">
      <c r="A30" s="14"/>
      <c r="B30" s="21">
        <v>11</v>
      </c>
      <c r="C30" s="22">
        <v>3</v>
      </c>
      <c r="D30" s="16">
        <f t="shared" si="0"/>
        <v>11</v>
      </c>
      <c r="E30" s="14">
        <f t="shared" si="1"/>
        <v>1</v>
      </c>
      <c r="F30" s="34"/>
      <c r="G30" s="40"/>
      <c r="H30" s="34">
        <v>11</v>
      </c>
      <c r="I30" s="35">
        <v>3</v>
      </c>
      <c r="J30" s="42"/>
      <c r="K30" s="30"/>
      <c r="L30" s="30"/>
      <c r="M30" s="30"/>
      <c r="N30" s="35"/>
    </row>
    <row r="31" spans="1:14" x14ac:dyDescent="0.2">
      <c r="A31" s="14"/>
      <c r="B31" s="21">
        <v>12</v>
      </c>
      <c r="C31" s="22">
        <v>4</v>
      </c>
      <c r="D31" s="16">
        <f t="shared" si="0"/>
        <v>12</v>
      </c>
      <c r="E31" s="14">
        <f t="shared" si="1"/>
        <v>3</v>
      </c>
      <c r="F31" s="34"/>
      <c r="G31" s="40"/>
      <c r="H31" s="34">
        <v>12</v>
      </c>
      <c r="I31" s="35">
        <v>4</v>
      </c>
      <c r="J31" s="42"/>
      <c r="K31" s="30"/>
      <c r="L31" s="30"/>
      <c r="M31" s="30"/>
      <c r="N31" s="35"/>
    </row>
    <row r="32" spans="1:14" ht="16" thickBot="1" x14ac:dyDescent="0.25">
      <c r="A32" s="14"/>
      <c r="B32" s="23">
        <v>13</v>
      </c>
      <c r="C32" s="24">
        <v>3.7</v>
      </c>
      <c r="D32" s="16">
        <f t="shared" si="0"/>
        <v>13</v>
      </c>
      <c r="E32" s="14">
        <f t="shared" si="1"/>
        <v>2</v>
      </c>
      <c r="F32" s="34"/>
      <c r="G32" s="40"/>
      <c r="H32" s="36">
        <v>13</v>
      </c>
      <c r="I32" s="38">
        <v>3.7</v>
      </c>
      <c r="J32" s="42"/>
      <c r="K32" s="30"/>
      <c r="L32" s="30"/>
      <c r="M32" s="30"/>
      <c r="N32" s="35"/>
    </row>
    <row r="33" spans="1:14" x14ac:dyDescent="0.2">
      <c r="A33" s="13"/>
      <c r="B33" s="18"/>
      <c r="C33" s="18"/>
      <c r="D33" s="13"/>
      <c r="E33" s="14"/>
      <c r="F33" s="34"/>
      <c r="G33" s="30"/>
      <c r="H33" s="43"/>
      <c r="I33" s="43"/>
      <c r="J33" s="30"/>
      <c r="K33" s="30"/>
      <c r="L33" s="30"/>
      <c r="M33" s="30"/>
      <c r="N33" s="35"/>
    </row>
    <row r="34" spans="1:14" ht="16" thickBot="1" x14ac:dyDescent="0.25">
      <c r="A34" s="13"/>
      <c r="B34" s="13"/>
      <c r="C34" s="13"/>
      <c r="D34" s="17"/>
      <c r="E34" s="14"/>
      <c r="F34" s="34"/>
      <c r="G34" s="30"/>
      <c r="H34" s="30"/>
      <c r="I34" s="30"/>
      <c r="J34" s="30"/>
      <c r="K34" s="30"/>
      <c r="L34" s="30"/>
      <c r="M34" s="30"/>
      <c r="N34" s="35"/>
    </row>
    <row r="35" spans="1:14" ht="16" thickBot="1" x14ac:dyDescent="0.25">
      <c r="A35" s="13"/>
      <c r="B35" s="13"/>
      <c r="C35" s="14"/>
      <c r="D35" s="12">
        <f>CORREL(D20:D32,E20:E32)</f>
        <v>-0.90509026476379995</v>
      </c>
      <c r="E35" s="29"/>
      <c r="F35" s="34"/>
      <c r="G35" s="30"/>
      <c r="H35" s="30"/>
      <c r="I35" s="30"/>
      <c r="J35" s="30"/>
      <c r="K35" s="30"/>
      <c r="L35" s="30"/>
      <c r="M35" s="30"/>
      <c r="N35" s="35"/>
    </row>
    <row r="36" spans="1:14" ht="16" thickBot="1" x14ac:dyDescent="0.25">
      <c r="A36" s="13"/>
      <c r="B36" s="13"/>
      <c r="C36" s="17"/>
      <c r="D36" s="18"/>
      <c r="E36" s="14"/>
      <c r="F36" s="34"/>
      <c r="G36" s="30"/>
      <c r="H36" s="30"/>
      <c r="I36" s="30"/>
      <c r="J36" s="30"/>
      <c r="K36" s="30"/>
      <c r="L36" s="30"/>
      <c r="M36" s="30"/>
      <c r="N36" s="35"/>
    </row>
    <row r="37" spans="1:14" x14ac:dyDescent="0.2">
      <c r="A37" s="13"/>
      <c r="B37" s="14"/>
      <c r="C37" s="25" t="s">
        <v>36</v>
      </c>
      <c r="D37" s="16"/>
      <c r="E37" s="14"/>
      <c r="F37" s="34"/>
      <c r="G37" s="30"/>
      <c r="H37" s="30"/>
      <c r="I37" s="30"/>
      <c r="J37" s="30"/>
      <c r="K37" s="30"/>
      <c r="L37" s="30"/>
      <c r="M37" s="30"/>
      <c r="N37" s="35"/>
    </row>
    <row r="38" spans="1:14" x14ac:dyDescent="0.2">
      <c r="A38" s="13"/>
      <c r="B38" s="14"/>
      <c r="C38" s="26" t="s">
        <v>37</v>
      </c>
      <c r="D38" s="16"/>
      <c r="E38" s="14"/>
      <c r="F38" s="34"/>
      <c r="G38" s="30"/>
      <c r="H38" s="30"/>
      <c r="I38" s="30"/>
      <c r="J38" s="30"/>
      <c r="K38" s="30"/>
      <c r="L38" s="30"/>
      <c r="M38" s="30"/>
      <c r="N38" s="35"/>
    </row>
    <row r="39" spans="1:14" ht="16" thickBot="1" x14ac:dyDescent="0.25">
      <c r="A39" s="13"/>
      <c r="B39" s="14"/>
      <c r="C39" s="27" t="s">
        <v>44</v>
      </c>
      <c r="D39" s="16"/>
      <c r="E39" s="14"/>
      <c r="F39" s="34"/>
      <c r="G39" s="30"/>
      <c r="H39" s="30"/>
      <c r="I39" s="30"/>
      <c r="J39" s="30"/>
      <c r="K39" s="30"/>
      <c r="L39" s="30"/>
      <c r="M39" s="30"/>
      <c r="N39" s="35"/>
    </row>
    <row r="40" spans="1:14" x14ac:dyDescent="0.2">
      <c r="A40" s="13"/>
      <c r="B40" s="13"/>
      <c r="C40" s="18"/>
      <c r="D40" s="13"/>
      <c r="E40" s="14"/>
      <c r="F40" s="34"/>
      <c r="G40" s="30"/>
      <c r="H40" s="30"/>
      <c r="I40" s="30"/>
      <c r="J40" s="30"/>
      <c r="K40" s="30"/>
      <c r="L40" s="30"/>
      <c r="M40" s="30"/>
      <c r="N40" s="35"/>
    </row>
    <row r="41" spans="1:14" x14ac:dyDescent="0.2">
      <c r="A41" s="13"/>
      <c r="B41" s="13"/>
      <c r="C41" s="13"/>
      <c r="D41" s="13"/>
      <c r="E41" s="14"/>
      <c r="F41" s="34"/>
      <c r="G41" s="44" t="s">
        <v>39</v>
      </c>
      <c r="H41" s="44">
        <v>-0.90508999999999995</v>
      </c>
      <c r="I41" s="45" t="s">
        <v>40</v>
      </c>
      <c r="J41" s="30"/>
      <c r="K41" s="30"/>
      <c r="L41" s="30"/>
      <c r="M41" s="30"/>
      <c r="N41" s="35"/>
    </row>
    <row r="42" spans="1:14" x14ac:dyDescent="0.2">
      <c r="F42" s="34"/>
      <c r="G42" s="30"/>
      <c r="H42" s="30"/>
      <c r="I42" s="30" t="s">
        <v>37</v>
      </c>
      <c r="J42" s="30"/>
      <c r="K42" s="30"/>
      <c r="L42" s="30"/>
      <c r="M42" s="30"/>
      <c r="N42" s="35"/>
    </row>
    <row r="43" spans="1:14" x14ac:dyDescent="0.2">
      <c r="F43" s="46" t="s">
        <v>41</v>
      </c>
      <c r="G43" s="44"/>
      <c r="H43" s="44"/>
      <c r="I43" s="44"/>
      <c r="J43" s="44"/>
      <c r="K43" s="30"/>
      <c r="L43" s="30"/>
      <c r="M43" s="30"/>
      <c r="N43" s="35"/>
    </row>
    <row r="44" spans="1:14" ht="16" thickBot="1" x14ac:dyDescent="0.25">
      <c r="F44" s="47" t="s">
        <v>45</v>
      </c>
      <c r="G44" s="48"/>
      <c r="H44" s="48"/>
      <c r="I44" s="48"/>
      <c r="J44" s="48"/>
      <c r="K44" s="37"/>
      <c r="L44" s="37"/>
      <c r="M44" s="37"/>
      <c r="N44" s="38"/>
    </row>
    <row r="47" spans="1:14" ht="32" x14ac:dyDescent="0.2">
      <c r="B47" s="11" t="s">
        <v>46</v>
      </c>
      <c r="H47" s="11" t="s">
        <v>50</v>
      </c>
    </row>
    <row r="48" spans="1:14" ht="16" thickBot="1" x14ac:dyDescent="0.25">
      <c r="A48" s="49"/>
      <c r="B48" s="50"/>
      <c r="C48" s="50"/>
      <c r="D48" s="49"/>
      <c r="E48" s="49"/>
      <c r="F48" s="49"/>
    </row>
    <row r="49" spans="1:8" x14ac:dyDescent="0.2">
      <c r="A49" s="51"/>
      <c r="B49" s="52" t="s">
        <v>2</v>
      </c>
      <c r="C49" s="53" t="s">
        <v>3</v>
      </c>
      <c r="D49" s="54" t="s">
        <v>47</v>
      </c>
      <c r="E49" s="49" t="s">
        <v>48</v>
      </c>
      <c r="F49" s="49"/>
    </row>
    <row r="50" spans="1:8" x14ac:dyDescent="0.2">
      <c r="A50" s="51"/>
      <c r="B50" s="55">
        <v>1</v>
      </c>
      <c r="C50" s="56">
        <v>6.1</v>
      </c>
      <c r="D50" s="54">
        <f>COUNTIFS($C51:$C$62, "&gt;"&amp;C50)</f>
        <v>2</v>
      </c>
      <c r="E50" s="49">
        <f>COUNTIFS($C51:$C$62, "&lt;"&amp;C50)</f>
        <v>9</v>
      </c>
      <c r="F50" s="49"/>
    </row>
    <row r="51" spans="1:8" x14ac:dyDescent="0.2">
      <c r="A51" s="51"/>
      <c r="B51" s="55">
        <v>2</v>
      </c>
      <c r="C51" s="56">
        <v>7.5</v>
      </c>
      <c r="D51" s="57">
        <f>COUNTIFS($C52:$C$62, "&gt;"&amp;C51)</f>
        <v>1</v>
      </c>
      <c r="E51" s="49">
        <f>COUNTIFS($C52:$C$62, "&lt;"&amp;C51)</f>
        <v>10</v>
      </c>
      <c r="F51" s="49"/>
    </row>
    <row r="52" spans="1:8" x14ac:dyDescent="0.2">
      <c r="A52" s="51"/>
      <c r="B52" s="55">
        <v>3</v>
      </c>
      <c r="C52" s="56">
        <v>7.7</v>
      </c>
      <c r="D52" s="54">
        <f>COUNTIFS($C52:$C$62,"&gt;"&amp;C51)</f>
        <v>1</v>
      </c>
      <c r="E52" s="49">
        <f>COUNTIFS($C53:$C$62, "&lt;"&amp;C52)</f>
        <v>10</v>
      </c>
      <c r="F52" s="49"/>
    </row>
    <row r="53" spans="1:8" x14ac:dyDescent="0.2">
      <c r="A53" s="51"/>
      <c r="B53" s="55">
        <v>4</v>
      </c>
      <c r="C53" s="56">
        <v>5.9</v>
      </c>
      <c r="D53" s="54">
        <f>COUNTIFS($C53:$C$62,"&gt;"&amp;C52)</f>
        <v>0</v>
      </c>
      <c r="E53" s="49">
        <f>COUNTIFS($C54:$C$62, "&lt;"&amp;C53)</f>
        <v>8</v>
      </c>
      <c r="F53" s="49"/>
    </row>
    <row r="54" spans="1:8" x14ac:dyDescent="0.2">
      <c r="A54" s="51"/>
      <c r="B54" s="55">
        <v>5</v>
      </c>
      <c r="C54" s="56">
        <v>5.2</v>
      </c>
      <c r="D54" s="54">
        <f>COUNTIFS($C54:$C$62,"&gt;"&amp;C53)</f>
        <v>1</v>
      </c>
      <c r="E54" s="49">
        <f>COUNTIFS($C55:$C$62, "&lt;"&amp;C54)</f>
        <v>6</v>
      </c>
      <c r="F54" s="49"/>
    </row>
    <row r="55" spans="1:8" x14ac:dyDescent="0.2">
      <c r="A55" s="51"/>
      <c r="B55" s="55">
        <v>6</v>
      </c>
      <c r="C55" s="56">
        <v>6.1</v>
      </c>
      <c r="D55" s="54">
        <f>COUNTIFS($C55:$C$62,"&gt;"&amp;C54)</f>
        <v>2</v>
      </c>
      <c r="E55" s="49">
        <f>COUNTIFS($C56:$C$62, "&lt;"&amp;C55)</f>
        <v>7</v>
      </c>
      <c r="F55" s="49"/>
    </row>
    <row r="56" spans="1:8" x14ac:dyDescent="0.2">
      <c r="A56" s="51"/>
      <c r="B56" s="55">
        <v>7</v>
      </c>
      <c r="C56" s="56">
        <v>5.3</v>
      </c>
      <c r="D56" s="54">
        <f>COUNTIFS($C56:$C$62,"&gt;"&amp;C55)</f>
        <v>0</v>
      </c>
      <c r="E56" s="49">
        <f>COUNTIFS($C57:$C$62, "&lt;"&amp;C56)</f>
        <v>6</v>
      </c>
      <c r="F56" s="49"/>
    </row>
    <row r="57" spans="1:8" x14ac:dyDescent="0.2">
      <c r="A57" s="51"/>
      <c r="B57" s="55">
        <v>8</v>
      </c>
      <c r="C57" s="56">
        <v>4.5</v>
      </c>
      <c r="D57" s="54">
        <f>COUNTIFS($C57:$C$62,"&gt;"&amp;C56)</f>
        <v>0</v>
      </c>
      <c r="E57" s="49">
        <f>COUNTIFS($C58:$C$62, "&lt;"&amp;C57)</f>
        <v>3</v>
      </c>
      <c r="F57" s="49"/>
    </row>
    <row r="58" spans="1:8" x14ac:dyDescent="0.2">
      <c r="A58" s="51"/>
      <c r="B58" s="55">
        <v>9</v>
      </c>
      <c r="C58" s="56">
        <v>4.9000000000000004</v>
      </c>
      <c r="D58" s="54">
        <f>COUNTIFS($C58:$C$62,"&gt;"&amp;C57)</f>
        <v>2</v>
      </c>
      <c r="E58" s="49">
        <f>COUNTIFS($C59:$C$62, "&lt;"&amp;C58)</f>
        <v>4</v>
      </c>
      <c r="F58" s="49"/>
    </row>
    <row r="59" spans="1:8" x14ac:dyDescent="0.2">
      <c r="A59" s="51"/>
      <c r="B59" s="55">
        <v>10</v>
      </c>
      <c r="C59" s="56">
        <v>4.5999999999999996</v>
      </c>
      <c r="D59" s="54">
        <f>COUNTIFS($C59:$C$62,"&gt;"&amp;C58)</f>
        <v>0</v>
      </c>
      <c r="E59" s="49">
        <f>COUNTIFS($C60:$C$62, "&lt;"&amp;C59)</f>
        <v>3</v>
      </c>
      <c r="F59" s="49"/>
    </row>
    <row r="60" spans="1:8" x14ac:dyDescent="0.2">
      <c r="A60" s="51"/>
      <c r="B60" s="55">
        <v>11</v>
      </c>
      <c r="C60" s="56">
        <v>3</v>
      </c>
      <c r="D60" s="54">
        <f>COUNTIFS($C60:$C$62,"&gt;"&amp;C59)</f>
        <v>0</v>
      </c>
      <c r="E60" s="49">
        <f>COUNTIFS($C61:$C$62, "&lt;"&amp;C60)</f>
        <v>0</v>
      </c>
      <c r="F60" s="49"/>
    </row>
    <row r="61" spans="1:8" x14ac:dyDescent="0.2">
      <c r="A61" s="51"/>
      <c r="B61" s="55">
        <v>12</v>
      </c>
      <c r="C61" s="56">
        <v>4</v>
      </c>
      <c r="D61" s="54">
        <f>COUNTIFS($C61:$C$62,"&gt;"&amp;C60)</f>
        <v>2</v>
      </c>
      <c r="E61" s="49">
        <f>COUNTIFS($C62:$C$62, "&lt;"&amp;C61)</f>
        <v>1</v>
      </c>
      <c r="F61" s="49"/>
      <c r="H61" s="3" t="s">
        <v>55</v>
      </c>
    </row>
    <row r="62" spans="1:8" ht="16" thickBot="1" x14ac:dyDescent="0.25">
      <c r="A62" s="51"/>
      <c r="B62" s="58">
        <v>13</v>
      </c>
      <c r="C62" s="59">
        <v>3.7</v>
      </c>
      <c r="D62" s="54"/>
      <c r="E62" s="49"/>
      <c r="F62" s="49"/>
      <c r="H62" s="3" t="s">
        <v>52</v>
      </c>
    </row>
    <row r="63" spans="1:8" x14ac:dyDescent="0.2">
      <c r="A63" s="49"/>
      <c r="B63" s="60"/>
      <c r="C63" s="60"/>
      <c r="D63" s="49"/>
      <c r="E63" s="49"/>
      <c r="F63" s="49"/>
      <c r="H63" s="3" t="s">
        <v>44</v>
      </c>
    </row>
    <row r="64" spans="1:8" x14ac:dyDescent="0.2">
      <c r="A64" s="49"/>
      <c r="B64" s="49"/>
      <c r="C64" s="49"/>
      <c r="D64" s="49">
        <f>SUM(D50:D61)</f>
        <v>11</v>
      </c>
      <c r="E64" s="49">
        <f>SUM(E50:E61)</f>
        <v>67</v>
      </c>
      <c r="F64" s="49"/>
    </row>
    <row r="65" spans="1:8" x14ac:dyDescent="0.2">
      <c r="A65" s="49"/>
      <c r="B65" s="49"/>
      <c r="C65" s="49"/>
      <c r="D65" s="49"/>
      <c r="E65" s="49"/>
      <c r="F65" s="49"/>
    </row>
    <row r="66" spans="1:8" x14ac:dyDescent="0.2">
      <c r="A66" s="49"/>
      <c r="B66" s="49"/>
      <c r="C66" s="49"/>
      <c r="D66" s="62" t="s">
        <v>49</v>
      </c>
      <c r="E66" s="61">
        <f>(D64-E64)/(0.5*13*12)</f>
        <v>-0.71794871794871795</v>
      </c>
      <c r="F66" s="49"/>
      <c r="H66" s="5" t="s">
        <v>53</v>
      </c>
    </row>
    <row r="67" spans="1:8" x14ac:dyDescent="0.2">
      <c r="D67" s="5" t="s">
        <v>51</v>
      </c>
      <c r="E67" s="5">
        <v>13</v>
      </c>
      <c r="F67" t="s">
        <v>54</v>
      </c>
    </row>
    <row r="68" spans="1:8" x14ac:dyDescent="0.2">
      <c r="D68" s="5" t="s">
        <v>44</v>
      </c>
      <c r="E68">
        <f>3*E66*SQRT((E67*(E67-1))/(2*(2*E67+5)))</f>
        <v>-3.4164977060847534</v>
      </c>
    </row>
    <row r="69" spans="1:8" x14ac:dyDescent="0.2">
      <c r="E69">
        <f>3.42</f>
        <v>3.42</v>
      </c>
    </row>
    <row r="70" spans="1:8" x14ac:dyDescent="0.2">
      <c r="B70" t="s">
        <v>56</v>
      </c>
    </row>
    <row r="71" spans="1:8" x14ac:dyDescent="0.2">
      <c r="B71" t="s">
        <v>57</v>
      </c>
    </row>
  </sheetData>
  <mergeCells count="1">
    <mergeCell ref="B4:E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51"/>
  <sheetViews>
    <sheetView zoomScale="130" zoomScaleNormal="130" workbookViewId="0">
      <selection activeCell="D52" sqref="D52"/>
    </sheetView>
  </sheetViews>
  <sheetFormatPr baseColWidth="10" defaultColWidth="8.83203125" defaultRowHeight="15" x14ac:dyDescent="0.2"/>
  <cols>
    <col min="2" max="2" width="45.6640625" customWidth="1"/>
    <col min="6" max="6" width="17.33203125" bestFit="1" customWidth="1"/>
    <col min="10" max="10" width="21.83203125" customWidth="1"/>
  </cols>
  <sheetData>
    <row r="3" spans="1:10" x14ac:dyDescent="0.2">
      <c r="B3" s="74" t="s">
        <v>22</v>
      </c>
      <c r="C3" s="74"/>
      <c r="D3" s="74"/>
      <c r="E3" s="74"/>
      <c r="F3" s="74"/>
      <c r="G3" s="74"/>
      <c r="H3" s="74"/>
      <c r="I3" s="74"/>
      <c r="J3" s="74"/>
    </row>
    <row r="4" spans="1:10" x14ac:dyDescent="0.2">
      <c r="B4" s="74"/>
      <c r="C4" s="74"/>
      <c r="D4" s="74"/>
      <c r="E4" s="74"/>
      <c r="F4" s="74"/>
      <c r="G4" s="74"/>
      <c r="H4" s="74"/>
      <c r="I4" s="74"/>
      <c r="J4" s="74"/>
    </row>
    <row r="5" spans="1:10" x14ac:dyDescent="0.2">
      <c r="B5" s="74"/>
      <c r="C5" s="74"/>
      <c r="D5" s="74"/>
      <c r="E5" s="74"/>
      <c r="F5" s="74"/>
      <c r="G5" s="74"/>
      <c r="H5" s="74"/>
      <c r="I5" s="74"/>
      <c r="J5" s="74"/>
    </row>
    <row r="6" spans="1:10" x14ac:dyDescent="0.2">
      <c r="B6" s="74"/>
      <c r="C6" s="74"/>
      <c r="D6" s="74"/>
      <c r="E6" s="74"/>
      <c r="F6" s="74"/>
      <c r="G6" s="74"/>
      <c r="H6" s="74"/>
      <c r="I6" s="74"/>
      <c r="J6" s="74"/>
    </row>
    <row r="7" spans="1:10" x14ac:dyDescent="0.2">
      <c r="B7" s="74"/>
      <c r="C7" s="74"/>
      <c r="D7" s="74"/>
      <c r="E7" s="74"/>
      <c r="F7" s="74"/>
      <c r="G7" s="74"/>
      <c r="H7" s="74"/>
      <c r="I7" s="74"/>
      <c r="J7" s="74"/>
    </row>
    <row r="8" spans="1:10" x14ac:dyDescent="0.2">
      <c r="B8" s="74"/>
      <c r="C8" s="74"/>
      <c r="D8" s="74"/>
      <c r="E8" s="74"/>
      <c r="F8" s="74"/>
      <c r="G8" s="74"/>
      <c r="H8" s="74"/>
      <c r="I8" s="74"/>
      <c r="J8" s="74"/>
    </row>
    <row r="9" spans="1:10" x14ac:dyDescent="0.2">
      <c r="B9" s="74"/>
      <c r="C9" s="74"/>
      <c r="D9" s="74"/>
      <c r="E9" s="74"/>
      <c r="F9" s="74"/>
      <c r="G9" s="74"/>
      <c r="H9" s="74"/>
      <c r="I9" s="74"/>
      <c r="J9" s="74"/>
    </row>
    <row r="10" spans="1:10" x14ac:dyDescent="0.2">
      <c r="B10" s="74"/>
      <c r="C10" s="74"/>
      <c r="D10" s="74"/>
      <c r="E10" s="74"/>
      <c r="F10" s="74"/>
      <c r="G10" s="74"/>
      <c r="H10" s="74"/>
      <c r="I10" s="74"/>
      <c r="J10" s="74"/>
    </row>
    <row r="11" spans="1:10" x14ac:dyDescent="0.2">
      <c r="B11" s="74"/>
      <c r="C11" s="74"/>
      <c r="D11" s="74"/>
      <c r="E11" s="74"/>
      <c r="F11" s="74"/>
      <c r="G11" s="74"/>
      <c r="H11" s="74"/>
      <c r="I11" s="74"/>
      <c r="J11" s="74"/>
    </row>
    <row r="13" spans="1:10" x14ac:dyDescent="0.2">
      <c r="B13" s="5" t="s">
        <v>67</v>
      </c>
    </row>
    <row r="14" spans="1:10" x14ac:dyDescent="0.2">
      <c r="E14" t="s">
        <v>4</v>
      </c>
      <c r="F14" t="s">
        <v>5</v>
      </c>
    </row>
    <row r="15" spans="1:10" ht="16" x14ac:dyDescent="0.2">
      <c r="A15" t="s">
        <v>60</v>
      </c>
      <c r="B15" s="2" t="s">
        <v>73</v>
      </c>
      <c r="E15">
        <v>175</v>
      </c>
      <c r="F15">
        <v>89</v>
      </c>
      <c r="I15" s="68" t="s">
        <v>69</v>
      </c>
      <c r="J15" s="68" t="s">
        <v>70</v>
      </c>
    </row>
    <row r="16" spans="1:10" ht="16" x14ac:dyDescent="0.2">
      <c r="A16" t="s">
        <v>61</v>
      </c>
      <c r="B16" s="2" t="s">
        <v>74</v>
      </c>
      <c r="E16">
        <v>170</v>
      </c>
      <c r="F16">
        <v>120</v>
      </c>
      <c r="I16" s="69">
        <v>175</v>
      </c>
      <c r="J16" s="69">
        <v>1</v>
      </c>
    </row>
    <row r="17" spans="2:10" x14ac:dyDescent="0.2">
      <c r="E17">
        <v>166</v>
      </c>
      <c r="F17">
        <v>136</v>
      </c>
      <c r="I17" s="69">
        <v>170</v>
      </c>
      <c r="J17" s="69">
        <v>1</v>
      </c>
    </row>
    <row r="18" spans="2:10" x14ac:dyDescent="0.2">
      <c r="E18">
        <v>168</v>
      </c>
      <c r="F18">
        <v>160</v>
      </c>
      <c r="I18" s="69">
        <v>166</v>
      </c>
      <c r="J18" s="69">
        <v>1</v>
      </c>
    </row>
    <row r="19" spans="2:10" x14ac:dyDescent="0.2">
      <c r="E19">
        <v>204</v>
      </c>
      <c r="F19">
        <v>111</v>
      </c>
      <c r="I19" s="69">
        <v>168</v>
      </c>
      <c r="J19" s="69">
        <v>1</v>
      </c>
    </row>
    <row r="20" spans="2:10" x14ac:dyDescent="0.2">
      <c r="E20">
        <v>96</v>
      </c>
      <c r="F20">
        <v>101</v>
      </c>
      <c r="I20" s="69">
        <v>204</v>
      </c>
      <c r="J20" s="69">
        <v>1</v>
      </c>
    </row>
    <row r="21" spans="2:10" x14ac:dyDescent="0.2">
      <c r="E21">
        <v>147</v>
      </c>
      <c r="F21">
        <v>98</v>
      </c>
      <c r="I21" s="69">
        <v>96</v>
      </c>
      <c r="J21" s="69">
        <v>1</v>
      </c>
    </row>
    <row r="22" spans="2:10" x14ac:dyDescent="0.2">
      <c r="F22">
        <v>80</v>
      </c>
      <c r="I22" s="69">
        <v>147</v>
      </c>
      <c r="J22" s="69">
        <v>1</v>
      </c>
    </row>
    <row r="23" spans="2:10" x14ac:dyDescent="0.2">
      <c r="I23" s="69">
        <v>89</v>
      </c>
      <c r="J23" s="69">
        <v>2</v>
      </c>
    </row>
    <row r="24" spans="2:10" x14ac:dyDescent="0.2">
      <c r="E24" t="s">
        <v>64</v>
      </c>
      <c r="F24">
        <v>0.18410599999999999</v>
      </c>
      <c r="I24" s="69">
        <v>120</v>
      </c>
      <c r="J24" s="69">
        <v>2</v>
      </c>
    </row>
    <row r="25" spans="2:10" x14ac:dyDescent="0.2">
      <c r="I25" s="69">
        <v>136</v>
      </c>
      <c r="J25" s="69">
        <v>2</v>
      </c>
    </row>
    <row r="26" spans="2:10" x14ac:dyDescent="0.2">
      <c r="E26" t="s">
        <v>65</v>
      </c>
      <c r="F26" t="s">
        <v>66</v>
      </c>
      <c r="I26" s="69">
        <v>160</v>
      </c>
      <c r="J26" s="69">
        <v>2</v>
      </c>
    </row>
    <row r="27" spans="2:10" x14ac:dyDescent="0.2">
      <c r="I27" s="69">
        <v>111</v>
      </c>
      <c r="J27" s="69">
        <v>2</v>
      </c>
    </row>
    <row r="28" spans="2:10" ht="48" x14ac:dyDescent="0.2">
      <c r="E28" t="s">
        <v>60</v>
      </c>
      <c r="F28" s="2" t="s">
        <v>73</v>
      </c>
      <c r="I28" s="69">
        <v>101</v>
      </c>
      <c r="J28" s="69">
        <v>2</v>
      </c>
    </row>
    <row r="29" spans="2:10" x14ac:dyDescent="0.2">
      <c r="I29" s="69">
        <v>98</v>
      </c>
      <c r="J29" s="69">
        <v>2</v>
      </c>
    </row>
    <row r="30" spans="2:10" x14ac:dyDescent="0.2">
      <c r="I30" s="69">
        <v>80</v>
      </c>
      <c r="J30" s="69">
        <v>2</v>
      </c>
    </row>
    <row r="31" spans="2:10" x14ac:dyDescent="0.2">
      <c r="B31" s="5" t="s">
        <v>68</v>
      </c>
    </row>
    <row r="33" spans="1:6" x14ac:dyDescent="0.2">
      <c r="E33" t="s">
        <v>4</v>
      </c>
      <c r="F33" t="s">
        <v>5</v>
      </c>
    </row>
    <row r="34" spans="1:6" x14ac:dyDescent="0.2">
      <c r="A34" t="s">
        <v>60</v>
      </c>
      <c r="B34" t="s">
        <v>62</v>
      </c>
      <c r="E34">
        <v>175</v>
      </c>
      <c r="F34">
        <v>89</v>
      </c>
    </row>
    <row r="35" spans="1:6" x14ac:dyDescent="0.2">
      <c r="A35" t="s">
        <v>61</v>
      </c>
      <c r="B35" t="s">
        <v>63</v>
      </c>
      <c r="E35">
        <v>170</v>
      </c>
      <c r="F35">
        <v>120</v>
      </c>
    </row>
    <row r="36" spans="1:6" x14ac:dyDescent="0.2">
      <c r="E36">
        <v>166</v>
      </c>
      <c r="F36">
        <v>136</v>
      </c>
    </row>
    <row r="37" spans="1:6" x14ac:dyDescent="0.2">
      <c r="E37">
        <v>168</v>
      </c>
      <c r="F37">
        <v>160</v>
      </c>
    </row>
    <row r="38" spans="1:6" x14ac:dyDescent="0.2">
      <c r="E38">
        <v>204</v>
      </c>
      <c r="F38">
        <v>111</v>
      </c>
    </row>
    <row r="39" spans="1:6" x14ac:dyDescent="0.2">
      <c r="E39">
        <v>96</v>
      </c>
      <c r="F39">
        <v>101</v>
      </c>
    </row>
    <row r="40" spans="1:6" x14ac:dyDescent="0.2">
      <c r="E40">
        <v>147</v>
      </c>
      <c r="F40">
        <v>98</v>
      </c>
    </row>
    <row r="41" spans="1:6" x14ac:dyDescent="0.2">
      <c r="F41">
        <v>80</v>
      </c>
    </row>
    <row r="43" spans="1:6" x14ac:dyDescent="0.2">
      <c r="E43" t="s">
        <v>64</v>
      </c>
      <c r="F43">
        <v>1.763E-2</v>
      </c>
    </row>
    <row r="45" spans="1:6" x14ac:dyDescent="0.2">
      <c r="E45" t="s">
        <v>37</v>
      </c>
      <c r="F45" t="s">
        <v>75</v>
      </c>
    </row>
    <row r="47" spans="1:6" x14ac:dyDescent="0.2">
      <c r="F47" t="s">
        <v>71</v>
      </c>
    </row>
    <row r="48" spans="1:6" x14ac:dyDescent="0.2">
      <c r="F48" t="s">
        <v>72</v>
      </c>
    </row>
    <row r="49" spans="4:6" ht="64" x14ac:dyDescent="0.2">
      <c r="E49" t="s">
        <v>61</v>
      </c>
      <c r="F49" s="2" t="s">
        <v>74</v>
      </c>
    </row>
    <row r="51" spans="4:6" x14ac:dyDescent="0.2">
      <c r="D51" t="s">
        <v>76</v>
      </c>
    </row>
  </sheetData>
  <mergeCells count="1">
    <mergeCell ref="B3:J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M62"/>
  <sheetViews>
    <sheetView tabSelected="1" topLeftCell="B1" workbookViewId="0">
      <selection activeCell="D36" sqref="D36"/>
    </sheetView>
  </sheetViews>
  <sheetFormatPr baseColWidth="10" defaultColWidth="8.83203125" defaultRowHeight="15" x14ac:dyDescent="0.2"/>
  <cols>
    <col min="3" max="3" width="7.33203125" customWidth="1"/>
    <col min="4" max="4" width="39.5" bestFit="1" customWidth="1"/>
    <col min="5" max="5" width="36.5" bestFit="1" customWidth="1"/>
  </cols>
  <sheetData>
    <row r="4" spans="2:13" x14ac:dyDescent="0.2">
      <c r="B4" s="75" t="s">
        <v>19</v>
      </c>
      <c r="C4" s="75"/>
      <c r="D4" s="75"/>
      <c r="E4" s="75"/>
      <c r="F4" s="75"/>
      <c r="G4" s="75"/>
      <c r="H4" s="75"/>
    </row>
    <row r="5" spans="2:13" x14ac:dyDescent="0.2">
      <c r="B5" s="75"/>
      <c r="C5" s="75"/>
      <c r="D5" s="75"/>
      <c r="E5" s="75"/>
      <c r="F5" s="75"/>
      <c r="G5" s="75"/>
      <c r="H5" s="75"/>
    </row>
    <row r="6" spans="2:13" x14ac:dyDescent="0.2">
      <c r="B6" s="75"/>
      <c r="C6" s="75"/>
      <c r="D6" s="75"/>
      <c r="E6" s="75"/>
      <c r="F6" s="75"/>
      <c r="G6" s="75"/>
      <c r="H6" s="75"/>
    </row>
    <row r="7" spans="2:13" x14ac:dyDescent="0.2">
      <c r="B7" s="75"/>
      <c r="C7" s="75"/>
      <c r="D7" s="75"/>
      <c r="E7" s="75"/>
      <c r="F7" s="75"/>
      <c r="G7" s="75"/>
      <c r="H7" s="75"/>
    </row>
    <row r="8" spans="2:13" x14ac:dyDescent="0.2">
      <c r="B8" s="75"/>
      <c r="C8" s="75"/>
      <c r="D8" s="75"/>
      <c r="E8" s="75"/>
      <c r="F8" s="75"/>
      <c r="G8" s="75"/>
      <c r="H8" s="75"/>
    </row>
    <row r="9" spans="2:13" x14ac:dyDescent="0.2">
      <c r="B9" s="75"/>
      <c r="C9" s="75"/>
      <c r="D9" s="75"/>
      <c r="E9" s="75"/>
      <c r="F9" s="75"/>
      <c r="G9" s="75"/>
      <c r="H9" s="75"/>
    </row>
    <row r="10" spans="2:13" x14ac:dyDescent="0.2">
      <c r="B10" s="75"/>
      <c r="C10" s="75"/>
      <c r="D10" s="75"/>
      <c r="E10" s="75"/>
      <c r="F10" s="75"/>
      <c r="G10" s="75"/>
      <c r="H10" s="75"/>
    </row>
    <row r="11" spans="2:13" x14ac:dyDescent="0.2">
      <c r="B11" s="75"/>
      <c r="C11" s="75"/>
      <c r="D11" s="75"/>
      <c r="E11" s="75"/>
      <c r="F11" s="75"/>
      <c r="G11" s="75"/>
      <c r="H11" s="75"/>
    </row>
    <row r="12" spans="2:13" ht="16" thickBot="1" x14ac:dyDescent="0.25"/>
    <row r="13" spans="2:13" x14ac:dyDescent="0.2">
      <c r="C13" s="70" t="s">
        <v>6</v>
      </c>
      <c r="D13" s="71" t="s">
        <v>7</v>
      </c>
      <c r="E13" s="72" t="s">
        <v>8</v>
      </c>
      <c r="I13" s="5" t="s">
        <v>60</v>
      </c>
      <c r="J13" s="5" t="s">
        <v>77</v>
      </c>
      <c r="K13" s="5"/>
      <c r="L13" s="5"/>
      <c r="M13" s="5"/>
    </row>
    <row r="14" spans="2:13" x14ac:dyDescent="0.2">
      <c r="C14" s="6" t="s">
        <v>9</v>
      </c>
      <c r="D14">
        <v>3</v>
      </c>
      <c r="E14" s="7">
        <v>2</v>
      </c>
      <c r="I14" s="5" t="s">
        <v>61</v>
      </c>
      <c r="J14" s="5" t="s">
        <v>78</v>
      </c>
      <c r="K14" s="5"/>
      <c r="L14" s="5"/>
      <c r="M14" s="5"/>
    </row>
    <row r="15" spans="2:13" x14ac:dyDescent="0.2">
      <c r="C15" s="6" t="s">
        <v>10</v>
      </c>
      <c r="D15">
        <v>0</v>
      </c>
      <c r="E15" s="7">
        <v>1</v>
      </c>
    </row>
    <row r="16" spans="2:13" x14ac:dyDescent="0.2">
      <c r="C16" s="6" t="s">
        <v>11</v>
      </c>
      <c r="D16">
        <v>5</v>
      </c>
      <c r="E16" s="7">
        <v>4</v>
      </c>
    </row>
    <row r="17" spans="3:9" x14ac:dyDescent="0.2">
      <c r="C17" s="6" t="s">
        <v>12</v>
      </c>
      <c r="D17">
        <v>4</v>
      </c>
      <c r="E17" s="7">
        <v>0</v>
      </c>
    </row>
    <row r="18" spans="3:9" x14ac:dyDescent="0.2">
      <c r="C18" s="6" t="s">
        <v>13</v>
      </c>
      <c r="D18">
        <v>2</v>
      </c>
      <c r="E18" s="7">
        <v>1</v>
      </c>
      <c r="H18" s="5" t="s">
        <v>79</v>
      </c>
    </row>
    <row r="19" spans="3:9" x14ac:dyDescent="0.2">
      <c r="C19" s="6" t="s">
        <v>14</v>
      </c>
      <c r="D19">
        <v>4</v>
      </c>
      <c r="E19" s="7">
        <v>3</v>
      </c>
    </row>
    <row r="20" spans="3:9" x14ac:dyDescent="0.2">
      <c r="C20" s="6" t="s">
        <v>15</v>
      </c>
      <c r="D20">
        <v>3</v>
      </c>
      <c r="E20" s="7">
        <v>1</v>
      </c>
    </row>
    <row r="21" spans="3:9" x14ac:dyDescent="0.2">
      <c r="C21" s="6" t="s">
        <v>16</v>
      </c>
      <c r="D21">
        <v>5</v>
      </c>
      <c r="E21" s="7">
        <v>3</v>
      </c>
      <c r="H21" t="s">
        <v>80</v>
      </c>
      <c r="I21">
        <v>0.182422</v>
      </c>
    </row>
    <row r="22" spans="3:9" x14ac:dyDescent="0.2">
      <c r="C22" s="6" t="s">
        <v>17</v>
      </c>
      <c r="D22">
        <v>2</v>
      </c>
      <c r="E22" s="7">
        <v>2</v>
      </c>
    </row>
    <row r="23" spans="3:9" ht="16" thickBot="1" x14ac:dyDescent="0.25">
      <c r="C23" s="8" t="s">
        <v>18</v>
      </c>
      <c r="D23" s="73">
        <v>1</v>
      </c>
      <c r="E23" s="9">
        <v>3</v>
      </c>
      <c r="H23" t="s">
        <v>81</v>
      </c>
    </row>
    <row r="28" spans="3:9" x14ac:dyDescent="0.2">
      <c r="H28" t="s">
        <v>82</v>
      </c>
    </row>
    <row r="30" spans="3:9" x14ac:dyDescent="0.2">
      <c r="H30" s="5" t="s">
        <v>83</v>
      </c>
    </row>
    <row r="33" spans="7:9" x14ac:dyDescent="0.2">
      <c r="H33" t="s">
        <v>80</v>
      </c>
      <c r="I33">
        <v>0.13864199999999999</v>
      </c>
    </row>
    <row r="35" spans="7:9" x14ac:dyDescent="0.2">
      <c r="H35" t="s">
        <v>81</v>
      </c>
    </row>
    <row r="36" spans="7:9" x14ac:dyDescent="0.2">
      <c r="G36" t="s">
        <v>86</v>
      </c>
      <c r="H36" t="s">
        <v>84</v>
      </c>
      <c r="I36" t="s">
        <v>85</v>
      </c>
    </row>
    <row r="38" spans="7:9" x14ac:dyDescent="0.2">
      <c r="H38" t="s">
        <v>82</v>
      </c>
    </row>
    <row r="61" spans="6:6" x14ac:dyDescent="0.2">
      <c r="F61" t="s">
        <v>87</v>
      </c>
    </row>
    <row r="62" spans="6:6" x14ac:dyDescent="0.2">
      <c r="F62" t="s">
        <v>88</v>
      </c>
    </row>
  </sheetData>
  <mergeCells count="1">
    <mergeCell ref="B4:H11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Zadanie 1</vt:lpstr>
      <vt:lpstr>Zadanie 2</vt:lpstr>
      <vt:lpstr>Zadanie 3</vt:lpstr>
      <vt:lpstr>Zadanie 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Kowalski</dc:creator>
  <cp:lastModifiedBy>ewelina.niewczas@outlook.com</cp:lastModifiedBy>
  <dcterms:created xsi:type="dcterms:W3CDTF">2026-01-07T14:56:50Z</dcterms:created>
  <dcterms:modified xsi:type="dcterms:W3CDTF">2026-04-05T21:08:32Z</dcterms:modified>
</cp:coreProperties>
</file>