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mienmaillard/Downloads/"/>
    </mc:Choice>
  </mc:AlternateContent>
  <xr:revisionPtr revIDLastSave="0" documentId="8_{359F0279-B25A-514F-AA06-BEE75B637BB9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Portfolio-20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4" l="1"/>
  <c r="O7" i="4"/>
  <c r="O8" i="4"/>
  <c r="O9" i="4"/>
  <c r="O10" i="4"/>
  <c r="O11" i="4"/>
  <c r="O17" i="4" s="1"/>
  <c r="O12" i="4"/>
  <c r="O13" i="4"/>
  <c r="O15" i="4"/>
  <c r="O16" i="4"/>
  <c r="O4" i="4"/>
  <c r="O3" i="4"/>
  <c r="O5" i="4"/>
  <c r="K5" i="4"/>
  <c r="K16" i="4"/>
  <c r="K15" i="4"/>
  <c r="K14" i="4"/>
  <c r="O14" i="4" s="1"/>
  <c r="K13" i="4"/>
  <c r="K12" i="4"/>
  <c r="K11" i="4"/>
  <c r="K10" i="4"/>
  <c r="K9" i="4"/>
  <c r="K8" i="4"/>
  <c r="K7" i="4"/>
  <c r="K6" i="4"/>
  <c r="K4" i="4"/>
  <c r="K3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D2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3" i="4"/>
  <c r="E23" i="4"/>
  <c r="K17" i="4" l="1"/>
  <c r="J17" i="4"/>
  <c r="I17" i="4"/>
  <c r="F23" i="4"/>
</calcChain>
</file>

<file path=xl/sharedStrings.xml><?xml version="1.0" encoding="utf-8"?>
<sst xmlns="http://schemas.openxmlformats.org/spreadsheetml/2006/main" count="99" uniqueCount="60">
  <si>
    <t>TICKER</t>
  </si>
  <si>
    <t>GICS</t>
  </si>
  <si>
    <t>AAPL</t>
  </si>
  <si>
    <t>BETA (5MONTH)</t>
  </si>
  <si>
    <t>BETA-RISK</t>
  </si>
  <si>
    <t xml:space="preserve">Consumer discretionary </t>
  </si>
  <si>
    <t xml:space="preserve">Consumers staples </t>
  </si>
  <si>
    <t xml:space="preserve">Energy </t>
  </si>
  <si>
    <t xml:space="preserve">Financials </t>
  </si>
  <si>
    <t xml:space="preserve">Health care </t>
  </si>
  <si>
    <t>Industrials</t>
  </si>
  <si>
    <t>GICS SECTOR ALLOCATION</t>
  </si>
  <si>
    <t xml:space="preserve">Information technology </t>
  </si>
  <si>
    <t xml:space="preserve">Communication services </t>
  </si>
  <si>
    <t xml:space="preserve">Utilities </t>
  </si>
  <si>
    <t>Real estate</t>
  </si>
  <si>
    <t>NET CASH</t>
  </si>
  <si>
    <t>POSITIONS</t>
  </si>
  <si>
    <t>TOTAL</t>
  </si>
  <si>
    <t>NET EXPOSURE</t>
  </si>
  <si>
    <t>GICS SECTOR HEDGE</t>
  </si>
  <si>
    <t>CASH ALLOCATION</t>
  </si>
  <si>
    <t>HUBS</t>
  </si>
  <si>
    <t>ABT</t>
  </si>
  <si>
    <t>NEP</t>
  </si>
  <si>
    <t>FRO</t>
  </si>
  <si>
    <t>Transport</t>
  </si>
  <si>
    <t>ETR</t>
  </si>
  <si>
    <t>ADC</t>
  </si>
  <si>
    <t>LNC</t>
  </si>
  <si>
    <t>DHR</t>
  </si>
  <si>
    <t>VLO</t>
  </si>
  <si>
    <t>ITW</t>
  </si>
  <si>
    <t>LEN</t>
  </si>
  <si>
    <t>MMM</t>
  </si>
  <si>
    <t>EXC</t>
  </si>
  <si>
    <t>AKAM</t>
  </si>
  <si>
    <t>NUE</t>
  </si>
  <si>
    <t>MSFT</t>
  </si>
  <si>
    <t>GOOG</t>
  </si>
  <si>
    <t>SCCO</t>
  </si>
  <si>
    <t>PENN</t>
  </si>
  <si>
    <t>Table 1</t>
  </si>
  <si>
    <t>Table 2</t>
  </si>
  <si>
    <t>Basic material</t>
  </si>
  <si>
    <t>Consumer cyclical</t>
  </si>
  <si>
    <t>Capital equipment</t>
  </si>
  <si>
    <t>Table 3</t>
  </si>
  <si>
    <t>TAN</t>
  </si>
  <si>
    <t>IAE</t>
  </si>
  <si>
    <t>XHE</t>
  </si>
  <si>
    <t>CIBR</t>
  </si>
  <si>
    <t>CTVA</t>
  </si>
  <si>
    <t>BEPC</t>
  </si>
  <si>
    <t>TJX</t>
  </si>
  <si>
    <t>UPS</t>
  </si>
  <si>
    <t>SBLK</t>
  </si>
  <si>
    <t>PAWZ</t>
  </si>
  <si>
    <t>VDC</t>
  </si>
  <si>
    <t>VOX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</si>
</sst>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1">
    <xf numFmtId="0" fontId="0" fillId="0" borderId="0" xfId="0"/>
    <xf numFmtId="0" fontId="2" fillId="0" borderId="2" xfId="0" applyFont="1" applyBorder="1"/>
    <xf numFmtId="0" fontId="2" fillId="0" borderId="0" xfId="0" applyFont="1" applyAlignment="1">
      <alignment horizontal="center"/>
    </xf>
    <xf numFmtId="0" fontId="4" fillId="0" borderId="0" xfId="0" applyFont="1"/>
    <xf numFmtId="0" fontId="2" fillId="2" borderId="3" xfId="1" applyFont="1" applyBorder="1"/>
    <xf numFmtId="0" fontId="2" fillId="2" borderId="3" xfId="1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0" fontId="2" fillId="2" borderId="4" xfId="1" applyFont="1" applyBorder="1"/>
    <xf numFmtId="0" fontId="2" fillId="2" borderId="4" xfId="1" applyFont="1" applyBorder="1" applyAlignment="1">
      <alignment horizontal="center" vertical="center"/>
    </xf>
    <xf numFmtId="0" fontId="2" fillId="2" borderId="4" xfId="1" applyFont="1" applyBorder="1" applyAlignment="1">
      <alignment horizontal="right"/>
    </xf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2" fillId="0" borderId="4" xfId="0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4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3" fillId="0" borderId="10" xfId="0" applyFont="1" applyBorder="1"/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/>
    <xf numFmtId="164" fontId="2" fillId="0" borderId="13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8" xfId="0" applyFont="1" applyBorder="1"/>
    <xf numFmtId="0" fontId="2" fillId="0" borderId="9" xfId="0" applyFont="1" applyBorder="1"/>
    <xf numFmtId="49" fontId="2" fillId="0" borderId="13" xfId="0" applyNumberFormat="1" applyFont="1" applyBorder="1"/>
    <xf numFmtId="49" fontId="2" fillId="0" borderId="5" xfId="0" applyNumberFormat="1" applyFont="1" applyBorder="1"/>
    <xf numFmtId="0" fontId="2" fillId="0" borderId="2" xfId="0" applyFont="1" applyBorder="1" applyAlignment="1">
      <alignment horizontal="center" vertical="center"/>
    </xf>
    <xf numFmtId="164" fontId="2" fillId="2" borderId="4" xfId="1" applyNumberFormat="1" applyFont="1" applyBorder="1" applyAlignment="1">
      <alignment horizontal="right" vertical="center"/>
    </xf>
    <xf numFmtId="164" fontId="3" fillId="0" borderId="5" xfId="0" applyNumberFormat="1" applyFont="1" applyBorder="1" applyAlignment="1">
      <alignment horizontal="right" vertical="center"/>
    </xf>
    <xf numFmtId="164" fontId="2" fillId="0" borderId="5" xfId="0" applyNumberFormat="1" applyFont="1" applyBorder="1" applyAlignment="1">
      <alignment horizontal="right" vertical="center"/>
    </xf>
    <xf numFmtId="164" fontId="2" fillId="0" borderId="6" xfId="0" applyNumberFormat="1" applyFont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 vertical="center"/>
    </xf>
    <xf numFmtId="164" fontId="2" fillId="0" borderId="10" xfId="0" applyNumberFormat="1" applyFont="1" applyBorder="1" applyAlignment="1">
      <alignment horizontal="right" vertical="center"/>
    </xf>
    <xf numFmtId="164" fontId="2" fillId="2" borderId="4" xfId="1" applyNumberFormat="1" applyFont="1" applyBorder="1"/>
    <xf numFmtId="0" fontId="2" fillId="0" borderId="4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2" borderId="15" xfId="1" applyFont="1" applyBorder="1"/>
    <xf numFmtId="0" fontId="2" fillId="0" borderId="5" xfId="0" applyFont="1" applyBorder="1" applyAlignment="1">
      <alignment horizontal="left" vertical="center"/>
    </xf>
    <xf numFmtId="0" fontId="2" fillId="0" borderId="0" xfId="0" applyFont="1" applyBorder="1"/>
    <xf numFmtId="0" fontId="2" fillId="2" borderId="4" xfId="1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2" fillId="2" borderId="8" xfId="1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1AFB-FC4D-F541-9DD7-4BD285549BE8}">
  <dimension ref="A1:O44"/>
  <sheetViews>
    <sheetView tabSelected="1" workbookViewId="0">
      <selection activeCell="N12" sqref="N12"/>
    </sheetView>
  </sheetViews>
  <sheetFormatPr baseColWidth="10" defaultRowHeight="15" x14ac:dyDescent="0.2"/>
  <cols>
    <col min="1" max="1" width="9.33203125" bestFit="1" customWidth="1"/>
    <col min="2" max="2" width="20.1640625" bestFit="1" customWidth="1"/>
    <col min="3" max="3" width="15.5" bestFit="1" customWidth="1"/>
    <col min="5" max="5" width="15.33203125" bestFit="1" customWidth="1"/>
    <col min="6" max="6" width="10.6640625" bestFit="1" customWidth="1"/>
    <col min="8" max="8" width="26.33203125" bestFit="1" customWidth="1"/>
    <col min="9" max="9" width="11.1640625" bestFit="1" customWidth="1"/>
    <col min="10" max="10" width="11.6640625" bestFit="1" customWidth="1"/>
    <col min="11" max="11" width="12" bestFit="1" customWidth="1"/>
    <col min="13" max="13" width="22" bestFit="1" customWidth="1"/>
    <col min="14" max="14" width="8.83203125" bestFit="1" customWidth="1"/>
    <col min="15" max="15" width="18.5" bestFit="1" customWidth="1"/>
  </cols>
  <sheetData>
    <row r="1" spans="1:15" ht="21" x14ac:dyDescent="0.25">
      <c r="A1" s="3" t="s">
        <v>42</v>
      </c>
      <c r="H1" s="3" t="s">
        <v>43</v>
      </c>
      <c r="M1" s="3" t="s">
        <v>47</v>
      </c>
    </row>
    <row r="2" spans="1:15" x14ac:dyDescent="0.2">
      <c r="A2" s="8" t="s">
        <v>0</v>
      </c>
      <c r="B2" s="4" t="s">
        <v>1</v>
      </c>
      <c r="C2" s="8" t="s">
        <v>3</v>
      </c>
      <c r="D2" s="9" t="s">
        <v>17</v>
      </c>
      <c r="E2" s="10" t="s">
        <v>19</v>
      </c>
      <c r="F2" s="10" t="s">
        <v>4</v>
      </c>
      <c r="H2" s="4" t="s">
        <v>11</v>
      </c>
      <c r="I2" s="5" t="s">
        <v>17</v>
      </c>
      <c r="J2" s="36" t="s">
        <v>16</v>
      </c>
      <c r="K2" s="42" t="s">
        <v>4</v>
      </c>
      <c r="M2" s="45" t="s">
        <v>20</v>
      </c>
      <c r="N2" s="48" t="s">
        <v>0</v>
      </c>
      <c r="O2" s="50" t="s">
        <v>21</v>
      </c>
    </row>
    <row r="3" spans="1:15" x14ac:dyDescent="0.2">
      <c r="A3" s="12" t="s">
        <v>2</v>
      </c>
      <c r="B3" s="20" t="s">
        <v>12</v>
      </c>
      <c r="C3" s="31">
        <v>1.3</v>
      </c>
      <c r="D3" s="13">
        <v>1</v>
      </c>
      <c r="E3" s="22">
        <v>500000</v>
      </c>
      <c r="F3" s="14">
        <f>E3*C3</f>
        <v>650000</v>
      </c>
      <c r="H3" s="19" t="s">
        <v>5</v>
      </c>
      <c r="I3" s="35">
        <f ca="1">SUMIF(B3:B22,H3,D2:D3)</f>
        <v>0</v>
      </c>
      <c r="J3" s="39">
        <f>SUMIF(B3:B22,H3,E3:E22)</f>
        <v>0</v>
      </c>
      <c r="K3" s="30">
        <f>SUMIF(B3:B22,H3,F3:F22)</f>
        <v>0</v>
      </c>
      <c r="M3" s="12" t="s">
        <v>5</v>
      </c>
      <c r="N3" s="43" t="s">
        <v>57</v>
      </c>
      <c r="O3" s="30">
        <f>K3</f>
        <v>0</v>
      </c>
    </row>
    <row r="4" spans="1:15" x14ac:dyDescent="0.2">
      <c r="A4" s="1" t="s">
        <v>40</v>
      </c>
      <c r="B4" s="33" t="s">
        <v>44</v>
      </c>
      <c r="C4" s="32">
        <v>1.23</v>
      </c>
      <c r="D4" s="2">
        <v>1</v>
      </c>
      <c r="E4" s="23">
        <v>500000</v>
      </c>
      <c r="F4" s="15">
        <f t="shared" ref="F4:F22" si="0">E4*C4</f>
        <v>615000</v>
      </c>
      <c r="H4" s="20" t="s">
        <v>6</v>
      </c>
      <c r="I4" s="35">
        <f>SUMIF(B3:B22,H4,D3:D22)</f>
        <v>0</v>
      </c>
      <c r="J4" s="40">
        <f>SUMIF(B3:B22,H4,E3:E22)</f>
        <v>0</v>
      </c>
      <c r="K4" s="28">
        <f>SUMIF(B3:B22,H4,F3:F22)</f>
        <v>0</v>
      </c>
      <c r="M4" s="1" t="s">
        <v>6</v>
      </c>
      <c r="N4" s="44" t="s">
        <v>58</v>
      </c>
      <c r="O4" s="28">
        <f>K4</f>
        <v>0</v>
      </c>
    </row>
    <row r="5" spans="1:15" x14ac:dyDescent="0.2">
      <c r="A5" s="1" t="s">
        <v>41</v>
      </c>
      <c r="B5" s="33" t="s">
        <v>45</v>
      </c>
      <c r="C5" s="32">
        <v>2.21</v>
      </c>
      <c r="D5" s="2">
        <v>1</v>
      </c>
      <c r="E5" s="23">
        <v>500000</v>
      </c>
      <c r="F5" s="15">
        <f t="shared" si="0"/>
        <v>1105000</v>
      </c>
      <c r="H5" s="20" t="s">
        <v>7</v>
      </c>
      <c r="I5" s="35">
        <f>SUMIF(B3:B22,H5,D3:D22)</f>
        <v>2</v>
      </c>
      <c r="J5" s="40">
        <f>SUMIF(B3:B22,H5,E3:E22)</f>
        <v>1000000</v>
      </c>
      <c r="K5" s="28">
        <f>SUMIF(B3:B22,H5,F3:F22)</f>
        <v>1280000</v>
      </c>
      <c r="M5" s="1" t="s">
        <v>7</v>
      </c>
      <c r="N5" s="44" t="s">
        <v>48</v>
      </c>
      <c r="O5" s="28">
        <f>K5</f>
        <v>1280000</v>
      </c>
    </row>
    <row r="6" spans="1:15" x14ac:dyDescent="0.2">
      <c r="A6" s="1" t="s">
        <v>23</v>
      </c>
      <c r="B6" s="20" t="s">
        <v>9</v>
      </c>
      <c r="C6" s="32">
        <v>0.67</v>
      </c>
      <c r="D6" s="2">
        <v>1</v>
      </c>
      <c r="E6" s="23">
        <v>500000</v>
      </c>
      <c r="F6" s="15">
        <f t="shared" si="0"/>
        <v>335000</v>
      </c>
      <c r="H6" s="20" t="s">
        <v>8</v>
      </c>
      <c r="I6" s="35">
        <f>SUMIF(B3:B22,H6,D3:D22)</f>
        <v>2</v>
      </c>
      <c r="J6" s="40">
        <f>SUMIF(B3:B22,H6,E3:E22)</f>
        <v>1000000</v>
      </c>
      <c r="K6" s="28">
        <f>SUMIF(B3:B22,H6,F3:F22)</f>
        <v>1110000</v>
      </c>
      <c r="M6" s="1" t="s">
        <v>8</v>
      </c>
      <c r="N6" s="44" t="s">
        <v>49</v>
      </c>
      <c r="O6" s="28">
        <f t="shared" ref="O6:O16" si="1">K6</f>
        <v>1110000</v>
      </c>
    </row>
    <row r="7" spans="1:15" x14ac:dyDescent="0.2">
      <c r="A7" s="1" t="s">
        <v>24</v>
      </c>
      <c r="B7" s="20" t="s">
        <v>7</v>
      </c>
      <c r="C7" s="32">
        <v>0.9</v>
      </c>
      <c r="D7" s="2">
        <v>1</v>
      </c>
      <c r="E7" s="23">
        <v>500000</v>
      </c>
      <c r="F7" s="15">
        <f t="shared" si="0"/>
        <v>450000</v>
      </c>
      <c r="H7" s="20" t="s">
        <v>9</v>
      </c>
      <c r="I7" s="35">
        <f>SUMIF(B3:B22,H7,D3:D22)</f>
        <v>1</v>
      </c>
      <c r="J7" s="40">
        <f>SUMIF(B3:B22,H7,E3:E22)</f>
        <v>500000</v>
      </c>
      <c r="K7" s="28">
        <f>SUMIF(B3:B22,H7,F3:F22)</f>
        <v>335000</v>
      </c>
      <c r="M7" s="1" t="s">
        <v>9</v>
      </c>
      <c r="N7" s="44" t="s">
        <v>50</v>
      </c>
      <c r="O7" s="28">
        <f t="shared" si="1"/>
        <v>335000</v>
      </c>
    </row>
    <row r="8" spans="1:15" x14ac:dyDescent="0.2">
      <c r="A8" s="1" t="s">
        <v>25</v>
      </c>
      <c r="B8" s="33" t="s">
        <v>26</v>
      </c>
      <c r="C8" s="32">
        <v>0.22</v>
      </c>
      <c r="D8" s="2">
        <v>1</v>
      </c>
      <c r="E8" s="23">
        <v>500000</v>
      </c>
      <c r="F8" s="15">
        <f t="shared" si="0"/>
        <v>110000</v>
      </c>
      <c r="H8" s="20" t="s">
        <v>10</v>
      </c>
      <c r="I8" s="35">
        <f>SUMIF(B3:B22,H8,D3:D22)</f>
        <v>0</v>
      </c>
      <c r="J8" s="40">
        <f>SUMIF(B3:B22,H8,E3:E22)</f>
        <v>0</v>
      </c>
      <c r="K8" s="28">
        <f>SUMIF(B3:B22,H8,F3:F22)</f>
        <v>0</v>
      </c>
      <c r="M8" s="1" t="s">
        <v>10</v>
      </c>
      <c r="N8" s="44">
        <v>0</v>
      </c>
      <c r="O8" s="28">
        <f t="shared" si="1"/>
        <v>0</v>
      </c>
    </row>
    <row r="9" spans="1:15" x14ac:dyDescent="0.2">
      <c r="A9" s="1" t="s">
        <v>27</v>
      </c>
      <c r="B9" s="33" t="s">
        <v>14</v>
      </c>
      <c r="C9" s="32">
        <v>0.65</v>
      </c>
      <c r="D9" s="2">
        <v>1</v>
      </c>
      <c r="E9" s="23">
        <v>500000</v>
      </c>
      <c r="F9" s="15">
        <f t="shared" si="0"/>
        <v>325000</v>
      </c>
      <c r="H9" s="20" t="s">
        <v>12</v>
      </c>
      <c r="I9" s="35">
        <f>SUMIF(B3:B22,H9,D3:D22)</f>
        <v>6</v>
      </c>
      <c r="J9" s="40">
        <f>SUMIF(B3:B22,H9,E3:E22)</f>
        <v>3000000</v>
      </c>
      <c r="K9" s="28">
        <f>SUMIF(B3:B22,H9,F3:F22)</f>
        <v>3280000</v>
      </c>
      <c r="M9" s="1" t="s">
        <v>12</v>
      </c>
      <c r="N9" s="44" t="s">
        <v>51</v>
      </c>
      <c r="O9" s="28">
        <f t="shared" si="1"/>
        <v>3280000</v>
      </c>
    </row>
    <row r="10" spans="1:15" x14ac:dyDescent="0.2">
      <c r="A10" s="1" t="s">
        <v>28</v>
      </c>
      <c r="B10" s="20" t="s">
        <v>8</v>
      </c>
      <c r="C10" s="32">
        <v>0.46</v>
      </c>
      <c r="D10" s="2">
        <v>1</v>
      </c>
      <c r="E10" s="23">
        <v>500000</v>
      </c>
      <c r="F10" s="15">
        <f t="shared" si="0"/>
        <v>230000</v>
      </c>
      <c r="H10" s="20" t="s">
        <v>44</v>
      </c>
      <c r="I10" s="35">
        <f>SUMIF(B3:B22,H10,D3:D22)</f>
        <v>2</v>
      </c>
      <c r="J10" s="40">
        <f>SUMIF(B3:B22,H10,E3:E22)</f>
        <v>1000000</v>
      </c>
      <c r="K10" s="28">
        <f>SUMIF(B3:B22,H10,F3:F22)</f>
        <v>1395000</v>
      </c>
      <c r="M10" s="1" t="s">
        <v>44</v>
      </c>
      <c r="N10" s="44" t="s">
        <v>52</v>
      </c>
      <c r="O10" s="28">
        <f t="shared" si="1"/>
        <v>1395000</v>
      </c>
    </row>
    <row r="11" spans="1:15" x14ac:dyDescent="0.2">
      <c r="A11" s="1" t="s">
        <v>29</v>
      </c>
      <c r="B11" s="20" t="s">
        <v>8</v>
      </c>
      <c r="C11" s="32">
        <v>1.76</v>
      </c>
      <c r="D11" s="2">
        <v>1</v>
      </c>
      <c r="E11" s="23">
        <v>500000</v>
      </c>
      <c r="F11" s="15">
        <f t="shared" si="0"/>
        <v>880000</v>
      </c>
      <c r="H11" s="20" t="s">
        <v>13</v>
      </c>
      <c r="I11" s="35">
        <f>SUMIF(B3:B22,H11,D3:D22)</f>
        <v>0</v>
      </c>
      <c r="J11" s="40">
        <f>SUMIF(B3:B22,H11,E3:E22)</f>
        <v>0</v>
      </c>
      <c r="K11" s="28">
        <f>SUMIF(B3:B22,H11,F3:F22)</f>
        <v>0</v>
      </c>
      <c r="M11" s="1" t="s">
        <v>13</v>
      </c>
      <c r="N11" s="44" t="s">
        <v>59</v>
      </c>
      <c r="O11" s="28">
        <f t="shared" si="1"/>
        <v>0</v>
      </c>
    </row>
    <row r="12" spans="1:15" x14ac:dyDescent="0.2">
      <c r="A12" s="1" t="s">
        <v>30</v>
      </c>
      <c r="B12" s="33" t="s">
        <v>12</v>
      </c>
      <c r="C12" s="32">
        <v>0.8</v>
      </c>
      <c r="D12" s="2">
        <v>1</v>
      </c>
      <c r="E12" s="23">
        <v>500000</v>
      </c>
      <c r="F12" s="15">
        <f t="shared" si="0"/>
        <v>400000</v>
      </c>
      <c r="H12" s="20" t="s">
        <v>14</v>
      </c>
      <c r="I12" s="35">
        <f>SUMIF(B3:B22,H12,D3:D22)</f>
        <v>2</v>
      </c>
      <c r="J12" s="40">
        <f>SUMIF(B3:B22,H12,E3:E22)</f>
        <v>1000000</v>
      </c>
      <c r="K12" s="28">
        <f>SUMIF(B3:B22,H12,F3:F22)</f>
        <v>630000</v>
      </c>
      <c r="M12" s="1" t="s">
        <v>14</v>
      </c>
      <c r="N12" s="44" t="s">
        <v>53</v>
      </c>
      <c r="O12" s="28">
        <f t="shared" si="1"/>
        <v>630000</v>
      </c>
    </row>
    <row r="13" spans="1:15" x14ac:dyDescent="0.2">
      <c r="A13" s="1" t="s">
        <v>31</v>
      </c>
      <c r="B13" s="20" t="s">
        <v>7</v>
      </c>
      <c r="C13" s="32">
        <v>1.66</v>
      </c>
      <c r="D13" s="2">
        <v>1</v>
      </c>
      <c r="E13" s="23">
        <v>500000</v>
      </c>
      <c r="F13" s="15">
        <f t="shared" si="0"/>
        <v>830000</v>
      </c>
      <c r="H13" s="20" t="s">
        <v>15</v>
      </c>
      <c r="I13" s="35">
        <f>SUMIF(B3:B22,H13,D3:D22)</f>
        <v>0</v>
      </c>
      <c r="J13" s="40">
        <f>SUMIF(B3:B22,H13,E3:E22)</f>
        <v>0</v>
      </c>
      <c r="K13" s="28">
        <f>SUMIF(B3:B22,H13,F3:F22)</f>
        <v>0</v>
      </c>
      <c r="M13" s="1" t="s">
        <v>15</v>
      </c>
      <c r="N13" s="44">
        <v>0</v>
      </c>
      <c r="O13" s="28">
        <f t="shared" si="1"/>
        <v>0</v>
      </c>
    </row>
    <row r="14" spans="1:15" x14ac:dyDescent="0.2">
      <c r="A14" s="1" t="s">
        <v>37</v>
      </c>
      <c r="B14" s="33" t="s">
        <v>44</v>
      </c>
      <c r="C14" s="32">
        <v>1.56</v>
      </c>
      <c r="D14" s="2">
        <v>1</v>
      </c>
      <c r="E14" s="23">
        <v>500000</v>
      </c>
      <c r="F14" s="15">
        <f t="shared" si="0"/>
        <v>780000</v>
      </c>
      <c r="H14" s="20" t="s">
        <v>45</v>
      </c>
      <c r="I14" s="35">
        <f>SUMIF(B3:B22,H14,D3:D22)</f>
        <v>2</v>
      </c>
      <c r="J14" s="40">
        <f>SUMIF(B3:B22,H14,E3:E22)</f>
        <v>1000000</v>
      </c>
      <c r="K14" s="28">
        <f>SUMIF(B3:B22,H14,F3:F22)</f>
        <v>1825000</v>
      </c>
      <c r="M14" s="1" t="s">
        <v>45</v>
      </c>
      <c r="N14" s="44" t="s">
        <v>54</v>
      </c>
      <c r="O14" s="28">
        <f t="shared" si="1"/>
        <v>1825000</v>
      </c>
    </row>
    <row r="15" spans="1:15" x14ac:dyDescent="0.2">
      <c r="A15" s="1" t="s">
        <v>32</v>
      </c>
      <c r="B15" s="33" t="s">
        <v>46</v>
      </c>
      <c r="C15" s="32">
        <v>1.1000000000000001</v>
      </c>
      <c r="D15" s="2">
        <v>1</v>
      </c>
      <c r="E15" s="23">
        <v>500000</v>
      </c>
      <c r="F15" s="15">
        <f t="shared" si="0"/>
        <v>550000</v>
      </c>
      <c r="H15" s="20" t="s">
        <v>46</v>
      </c>
      <c r="I15" s="35">
        <f>SUMIF(B3:B22,H15,D3:D22)</f>
        <v>2</v>
      </c>
      <c r="J15" s="40">
        <f>SUMIF(B3:B22,H15,E3:E22)</f>
        <v>1000000</v>
      </c>
      <c r="K15" s="28">
        <f>SUMIF(B3:B22,H15,F3:F22)</f>
        <v>1025000</v>
      </c>
      <c r="M15" s="1" t="s">
        <v>46</v>
      </c>
      <c r="N15" s="44" t="s">
        <v>55</v>
      </c>
      <c r="O15" s="28">
        <f t="shared" si="1"/>
        <v>1025000</v>
      </c>
    </row>
    <row r="16" spans="1:15" x14ac:dyDescent="0.2">
      <c r="A16" s="1" t="s">
        <v>33</v>
      </c>
      <c r="B16" s="33" t="s">
        <v>45</v>
      </c>
      <c r="C16" s="32">
        <v>1.44</v>
      </c>
      <c r="D16" s="2">
        <v>1</v>
      </c>
      <c r="E16" s="23">
        <v>500000</v>
      </c>
      <c r="F16" s="15">
        <f t="shared" si="0"/>
        <v>720000</v>
      </c>
      <c r="H16" s="21" t="s">
        <v>26</v>
      </c>
      <c r="I16" s="35">
        <f>SUMIF(B3:B22,H16,D3:D22)</f>
        <v>1</v>
      </c>
      <c r="J16" s="41">
        <f>SUMIF(B3:B22,H16,E3:E22)</f>
        <v>500000</v>
      </c>
      <c r="K16" s="38">
        <f>SUMIF(B3:B22,H16,F3:F22)</f>
        <v>110000</v>
      </c>
      <c r="M16" s="16" t="s">
        <v>26</v>
      </c>
      <c r="N16" s="46" t="s">
        <v>56</v>
      </c>
      <c r="O16" s="28">
        <f t="shared" si="1"/>
        <v>110000</v>
      </c>
    </row>
    <row r="17" spans="1:15" x14ac:dyDescent="0.2">
      <c r="A17" s="1" t="s">
        <v>38</v>
      </c>
      <c r="B17" s="33" t="s">
        <v>12</v>
      </c>
      <c r="C17" s="32">
        <v>0.93</v>
      </c>
      <c r="D17" s="2">
        <v>1</v>
      </c>
      <c r="E17" s="23">
        <v>500000</v>
      </c>
      <c r="F17" s="15">
        <f t="shared" si="0"/>
        <v>465000</v>
      </c>
      <c r="H17" s="6" t="s">
        <v>18</v>
      </c>
      <c r="I17" s="7">
        <f ca="1">SUM(I3:I16)</f>
        <v>20</v>
      </c>
      <c r="J17" s="37">
        <f>SUM(J3:J13)</f>
        <v>7500000</v>
      </c>
      <c r="K17" s="37">
        <f>SUM(K3:K13)</f>
        <v>8030000</v>
      </c>
      <c r="M17" s="6" t="s">
        <v>18</v>
      </c>
      <c r="N17" s="49">
        <v>2</v>
      </c>
      <c r="O17" s="29">
        <f>SUM(O3:O13)</f>
        <v>8030000</v>
      </c>
    </row>
    <row r="18" spans="1:15" x14ac:dyDescent="0.2">
      <c r="A18" s="1" t="s">
        <v>34</v>
      </c>
      <c r="B18" s="33" t="s">
        <v>46</v>
      </c>
      <c r="C18" s="32">
        <v>0.95</v>
      </c>
      <c r="D18" s="2">
        <v>1</v>
      </c>
      <c r="E18" s="23">
        <v>500000</v>
      </c>
      <c r="F18" s="15">
        <f t="shared" si="0"/>
        <v>475000</v>
      </c>
    </row>
    <row r="19" spans="1:15" x14ac:dyDescent="0.2">
      <c r="A19" s="1" t="s">
        <v>35</v>
      </c>
      <c r="B19" s="33" t="s">
        <v>14</v>
      </c>
      <c r="C19" s="32">
        <v>0.61</v>
      </c>
      <c r="D19" s="2">
        <v>1</v>
      </c>
      <c r="E19" s="23">
        <v>500000</v>
      </c>
      <c r="F19" s="15">
        <f t="shared" si="0"/>
        <v>305000</v>
      </c>
    </row>
    <row r="20" spans="1:15" x14ac:dyDescent="0.2">
      <c r="A20" s="1" t="s">
        <v>39</v>
      </c>
      <c r="B20" s="33" t="s">
        <v>12</v>
      </c>
      <c r="C20" s="32">
        <v>1.1000000000000001</v>
      </c>
      <c r="D20" s="2">
        <v>1</v>
      </c>
      <c r="E20" s="23">
        <v>500000</v>
      </c>
      <c r="F20" s="15">
        <f t="shared" si="0"/>
        <v>550000</v>
      </c>
    </row>
    <row r="21" spans="1:15" x14ac:dyDescent="0.2">
      <c r="A21" s="1" t="s">
        <v>36</v>
      </c>
      <c r="B21" s="33" t="s">
        <v>12</v>
      </c>
      <c r="C21" s="32">
        <v>0.81</v>
      </c>
      <c r="D21" s="2">
        <v>1</v>
      </c>
      <c r="E21" s="23">
        <v>500000</v>
      </c>
      <c r="F21" s="15">
        <f t="shared" si="0"/>
        <v>405000</v>
      </c>
    </row>
    <row r="22" spans="1:15" ht="14" customHeight="1" x14ac:dyDescent="0.2">
      <c r="A22" s="16" t="s">
        <v>22</v>
      </c>
      <c r="B22" s="34" t="s">
        <v>12</v>
      </c>
      <c r="C22" s="32">
        <v>1.62</v>
      </c>
      <c r="D22" s="17">
        <v>1</v>
      </c>
      <c r="E22" s="24">
        <v>500000</v>
      </c>
      <c r="F22" s="18">
        <f t="shared" si="0"/>
        <v>810000</v>
      </c>
    </row>
    <row r="23" spans="1:15" x14ac:dyDescent="0.2">
      <c r="A23" s="25" t="s">
        <v>18</v>
      </c>
      <c r="B23" s="25"/>
      <c r="C23" s="27"/>
      <c r="D23" s="26">
        <f>SUM(D3:D22)</f>
        <v>20</v>
      </c>
      <c r="E23" s="11">
        <f>SUM(E3:E5)</f>
        <v>1500000</v>
      </c>
      <c r="F23" s="11">
        <f>SUM(F3:F5)</f>
        <v>2370000</v>
      </c>
    </row>
    <row r="31" spans="1:15" x14ac:dyDescent="0.2">
      <c r="M31" s="47"/>
    </row>
    <row r="32" spans="1:15" x14ac:dyDescent="0.2">
      <c r="M32" s="47"/>
    </row>
    <row r="33" spans="13:13" x14ac:dyDescent="0.2">
      <c r="M33" s="47"/>
    </row>
    <row r="34" spans="13:13" x14ac:dyDescent="0.2">
      <c r="M34" s="47"/>
    </row>
    <row r="35" spans="13:13" x14ac:dyDescent="0.2">
      <c r="M35" s="47"/>
    </row>
    <row r="36" spans="13:13" x14ac:dyDescent="0.2">
      <c r="M36" s="47"/>
    </row>
    <row r="37" spans="13:13" x14ac:dyDescent="0.2">
      <c r="M37" s="47"/>
    </row>
    <row r="38" spans="13:13" x14ac:dyDescent="0.2">
      <c r="M38" s="47"/>
    </row>
    <row r="39" spans="13:13" x14ac:dyDescent="0.2">
      <c r="M39" s="47"/>
    </row>
    <row r="40" spans="13:13" x14ac:dyDescent="0.2">
      <c r="M40" s="47"/>
    </row>
    <row r="41" spans="13:13" x14ac:dyDescent="0.2">
      <c r="M41" s="47"/>
    </row>
    <row r="42" spans="13:13" x14ac:dyDescent="0.2">
      <c r="M42" s="47"/>
    </row>
    <row r="43" spans="13:13" x14ac:dyDescent="0.2">
      <c r="M43" s="47"/>
    </row>
    <row r="44" spans="13:13" x14ac:dyDescent="0.2">
      <c r="M44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Portfolio-20</vt:lpstr>
    </vt:vector>
  </TitlesOfParts>
  <Company>999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</dc:creator>
  <cp:lastModifiedBy>Damien Maillard</cp:lastModifiedBy>
  <dcterms:created xsi:type="dcterms:W3CDTF">2023-04-05T14:16:46Z</dcterms:created>
  <dcterms:modified xsi:type="dcterms:W3CDTF">2023-04-06T15:07:21Z</dcterms:modified>
</cp:coreProperties>
</file>