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ЭтаКнига" defaultThemeVersion="124226"/>
  <bookViews>
    <workbookView xWindow="-5040" yWindow="-60" windowWidth="14790" windowHeight="11640" tabRatio="854" activeTab="2"/>
  </bookViews>
  <sheets>
    <sheet name="ДАТИ" sheetId="61" r:id="rId1"/>
    <sheet name="ОРИГІНАЛ" sheetId="62" r:id="rId2"/>
    <sheet name="ГРАФІК" sheetId="63" r:id="rId3"/>
    <sheet name="ВВОД" sheetId="1" r:id="rId4"/>
    <sheet name="ПЧД" sheetId="2" r:id="rId5"/>
    <sheet name="110" sheetId="5" r:id="rId6"/>
    <sheet name="232" sheetId="6" r:id="rId7"/>
    <sheet name="820" sheetId="58" r:id="rId8"/>
    <sheet name="1027" sheetId="11" r:id="rId9"/>
    <sheet name="2713" sheetId="37" r:id="rId10"/>
    <sheet name="606" sheetId="64" r:id="rId11"/>
    <sheet name="1031" sheetId="36" r:id="rId12"/>
    <sheet name="Пред" sheetId="60" r:id="rId13"/>
    <sheet name="ПД2" sheetId="40" r:id="rId14"/>
    <sheet name="ПД3" sheetId="47" r:id="rId15"/>
    <sheet name="ПД4" sheetId="48" r:id="rId16"/>
    <sheet name="ПД5" sheetId="49" r:id="rId17"/>
    <sheet name="ПД6" sheetId="56" r:id="rId18"/>
    <sheet name="ПД8" sheetId="54" r:id="rId19"/>
    <sheet name="ПД9" sheetId="55" r:id="rId20"/>
    <sheet name="ПД10" sheetId="52" r:id="rId21"/>
    <sheet name="ПД7" sheetId="50" r:id="rId22"/>
    <sheet name="ПД11" sheetId="51" r:id="rId23"/>
    <sheet name="192" sheetId="7" r:id="rId24"/>
    <sheet name="1359" sheetId="13" r:id="rId25"/>
    <sheet name="1261" sheetId="59" r:id="rId26"/>
    <sheet name="390" sheetId="39" r:id="rId27"/>
    <sheet name="102" sheetId="8" r:id="rId28"/>
    <sheet name="12" sheetId="53" r:id="rId29"/>
    <sheet name="16" sheetId="45" r:id="rId30"/>
    <sheet name="17" sheetId="57" r:id="rId31"/>
    <sheet name="18" sheetId="42" r:id="rId32"/>
    <sheet name="19" sheetId="43" r:id="rId33"/>
    <sheet name="20" sheetId="44" r:id="rId34"/>
    <sheet name="3" sheetId="46" r:id="rId35"/>
  </sheets>
  <definedNames>
    <definedName name="_xlnm._FilterDatabase" localSheetId="28" hidden="1">'12'!$A$4:$G$47</definedName>
    <definedName name="_xlnm._FilterDatabase" localSheetId="29" hidden="1">'16'!$A$4:$G$25</definedName>
    <definedName name="_xlnm._FilterDatabase" localSheetId="30" hidden="1">'17'!$A$4:$G$28</definedName>
    <definedName name="_xlnm._FilterDatabase" localSheetId="31" hidden="1">'18'!$A$4:$G$31</definedName>
    <definedName name="_xlnm._FilterDatabase" localSheetId="32" hidden="1">'19'!$A$4:$G$51</definedName>
    <definedName name="_xlnm._FilterDatabase" localSheetId="33" hidden="1">'20'!$A$4:$G$46</definedName>
    <definedName name="_xlnm._FilterDatabase" localSheetId="34" hidden="1">'3'!$A$4:$G$55</definedName>
    <definedName name="_xlnm._FilterDatabase" localSheetId="20" hidden="1">ПД10!$A$4:$G$27</definedName>
    <definedName name="_xlnm._FilterDatabase" localSheetId="22" hidden="1">ПД11!$A$4:$G$23</definedName>
    <definedName name="_xlnm._FilterDatabase" localSheetId="13" hidden="1">ПД2!$A$4:$G$105</definedName>
    <definedName name="_xlnm._FilterDatabase" localSheetId="14" hidden="1">ПД3!$A$4:$G$63</definedName>
    <definedName name="_xlnm._FilterDatabase" localSheetId="15" hidden="1">ПД4!$A$4:$G$26</definedName>
    <definedName name="_xlnm._FilterDatabase" localSheetId="16" hidden="1">ПД5!$A$4:$G$35</definedName>
    <definedName name="_xlnm._FilterDatabase" localSheetId="17" hidden="1">ПД6!$A$4:$G$33</definedName>
    <definedName name="_xlnm._FilterDatabase" localSheetId="21" hidden="1">ПД7!$A$4:$G$18</definedName>
    <definedName name="_xlnm._FilterDatabase" localSheetId="18" hidden="1">ПД8!$A$4:$G$19</definedName>
    <definedName name="_xlnm._FilterDatabase" localSheetId="19" hidden="1">ПД9!$A$4:$G$31</definedName>
    <definedName name="_xlnm._FilterDatabase" localSheetId="12" hidden="1">Пред!$A$3:$H$239</definedName>
    <definedName name="_xlnm.Print_Titles" localSheetId="12">Пред!$1:$3</definedName>
    <definedName name="Не__працює">'1359'!$B$6</definedName>
    <definedName name="_xlnm.Print_Area" localSheetId="5">'110'!$A$1:$I$39</definedName>
    <definedName name="_xlnm.Print_Area" localSheetId="0">ДАТИ!$A$1:$BB$51</definedName>
    <definedName name="_xlnm.Print_Area" localSheetId="1">ОРИГІНАЛ!$A$1:$HY$72</definedName>
    <definedName name="_xlnm.Print_Area" localSheetId="20">ПД10!$A$1:$G$29</definedName>
    <definedName name="_xlnm.Print_Area" localSheetId="22">ПД11!$A$1:$G$23</definedName>
    <definedName name="_xlnm.Print_Area" localSheetId="14">ПД3!$A$1:$G$65</definedName>
    <definedName name="_xlnm.Print_Area" localSheetId="15">ПД4!$A$1:$G$28</definedName>
    <definedName name="_xlnm.Print_Area" localSheetId="16">ПД5!$A$1:$G$37</definedName>
    <definedName name="_xlnm.Print_Area" localSheetId="17">ПД6!$A$1:$G$35</definedName>
    <definedName name="_xlnm.Print_Area" localSheetId="21">ПД7!$A$1:$G$20</definedName>
    <definedName name="_xlnm.Print_Area" localSheetId="18">ПД8!$A$1:$G$21</definedName>
    <definedName name="_xlnm.Print_Area" localSheetId="19">ПД9!$A$1:$G$33</definedName>
    <definedName name="_xlnm.Print_Area" localSheetId="12">Пред!$A:$H</definedName>
    <definedName name="_xlnm.Print_Area" localSheetId="4">ПЧД!$A$1:$AU$39</definedName>
  </definedNames>
  <calcPr calcId="125725"/>
</workbook>
</file>

<file path=xl/calcChain.xml><?xml version="1.0" encoding="utf-8"?>
<calcChain xmlns="http://schemas.openxmlformats.org/spreadsheetml/2006/main">
  <c r="A13" i="51"/>
  <c r="F13" s="1"/>
  <c r="C13"/>
  <c r="D13"/>
  <c r="E13"/>
  <c r="B13"/>
  <c r="G13" l="1"/>
  <c r="L301" i="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00"/>
  <c r="B317"/>
  <c r="FH12" i="62"/>
  <c r="BZ13"/>
  <c r="BZ12"/>
  <c r="B319" i="1" s="1"/>
  <c r="I2"/>
  <c r="R56" i="61"/>
  <c r="R60"/>
  <c r="R61"/>
  <c r="R62"/>
  <c r="R63"/>
  <c r="R64"/>
  <c r="R65"/>
  <c r="R66"/>
  <c r="R67"/>
  <c r="R68"/>
  <c r="R69"/>
  <c r="AM8" i="2"/>
  <c r="AM9"/>
  <c r="AM10"/>
  <c r="AM11"/>
  <c r="AM12"/>
  <c r="AM15"/>
  <c r="AM16"/>
  <c r="AM17"/>
  <c r="AM18"/>
  <c r="AM19"/>
  <c r="AM22"/>
  <c r="AM25"/>
  <c r="AM26"/>
  <c r="AM29"/>
  <c r="AM30"/>
  <c r="AM31"/>
  <c r="AM32"/>
  <c r="AL8"/>
  <c r="AL9"/>
  <c r="AL10"/>
  <c r="AL11"/>
  <c r="AL12"/>
  <c r="AL15"/>
  <c r="AL16"/>
  <c r="AL17"/>
  <c r="AL18"/>
  <c r="AL19"/>
  <c r="AL22"/>
  <c r="AL25"/>
  <c r="AL26"/>
  <c r="AL29"/>
  <c r="AL30"/>
  <c r="AL31"/>
  <c r="AL32"/>
  <c r="C152" i="1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4"/>
  <c r="C308"/>
  <c r="C309"/>
  <c r="C310"/>
  <c r="C311"/>
  <c r="C312"/>
  <c r="C313"/>
  <c r="C314"/>
  <c r="C315"/>
  <c r="C316"/>
  <c r="C317"/>
  <c r="C318"/>
  <c r="C320"/>
  <c r="C321"/>
  <c r="C322"/>
  <c r="C323"/>
  <c r="C324"/>
  <c r="C325"/>
  <c r="C326"/>
  <c r="B326"/>
  <c r="B325"/>
  <c r="B324"/>
  <c r="B323"/>
  <c r="B322"/>
  <c r="B321"/>
  <c r="B320"/>
  <c r="B318"/>
  <c r="B316"/>
  <c r="B315"/>
  <c r="B314"/>
  <c r="B313"/>
  <c r="B312"/>
  <c r="B311"/>
  <c r="B310"/>
  <c r="B309"/>
  <c r="B308"/>
  <c r="B304"/>
  <c r="B151"/>
  <c r="P53" i="61"/>
  <c r="P54"/>
  <c r="P55"/>
  <c r="P56"/>
  <c r="P57"/>
  <c r="P58"/>
  <c r="P59"/>
  <c r="P60"/>
  <c r="P61"/>
  <c r="P62"/>
  <c r="P63"/>
  <c r="P64"/>
  <c r="P65"/>
  <c r="P66"/>
  <c r="P67"/>
  <c r="P68"/>
  <c r="P69"/>
  <c r="P52"/>
  <c r="Q53"/>
  <c r="R53" s="1"/>
  <c r="Q54"/>
  <c r="R54" s="1"/>
  <c r="Q55"/>
  <c r="R55" s="1"/>
  <c r="Q56"/>
  <c r="Q57"/>
  <c r="R57" s="1"/>
  <c r="Q58"/>
  <c r="R58" s="1"/>
  <c r="Q59"/>
  <c r="R59" s="1"/>
  <c r="Q60"/>
  <c r="Q61"/>
  <c r="Q62"/>
  <c r="Q63"/>
  <c r="Q64"/>
  <c r="Q65"/>
  <c r="Q66"/>
  <c r="Q67"/>
  <c r="Q68"/>
  <c r="Q69"/>
  <c r="Q52"/>
  <c r="R52" s="1"/>
  <c r="AM7" i="2" l="1"/>
  <c r="AM13"/>
  <c r="AM21"/>
  <c r="AM27"/>
  <c r="AM33"/>
  <c r="AM35"/>
  <c r="AM6"/>
  <c r="AL14"/>
  <c r="AL20"/>
  <c r="AL24"/>
  <c r="AL28"/>
  <c r="AL34"/>
  <c r="C319" i="1"/>
  <c r="AM14" i="2"/>
  <c r="AM20"/>
  <c r="AM24"/>
  <c r="AM28"/>
  <c r="AM34"/>
  <c r="AL7"/>
  <c r="AL13"/>
  <c r="AL21"/>
  <c r="AL27"/>
  <c r="AL33"/>
  <c r="AL35"/>
  <c r="AL6"/>
  <c r="P71" i="61"/>
  <c r="P72"/>
  <c r="P73"/>
  <c r="P74"/>
  <c r="P75"/>
  <c r="P76"/>
  <c r="P77"/>
  <c r="P78"/>
  <c r="P70"/>
  <c r="M23" i="62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22"/>
  <c r="Q71" i="61"/>
  <c r="Q72"/>
  <c r="Q73"/>
  <c r="EJ11" i="62" s="1"/>
  <c r="Q74" i="61"/>
  <c r="EK11" i="62" s="1"/>
  <c r="Q75" i="61"/>
  <c r="EL11" i="62" s="1"/>
  <c r="Q76" i="61"/>
  <c r="DF11" i="62" s="1"/>
  <c r="Q77" i="61"/>
  <c r="DN11" i="62" s="1"/>
  <c r="Q78" i="61"/>
  <c r="T11" i="62" s="1"/>
  <c r="V70" i="61"/>
  <c r="BE11" i="62"/>
  <c r="B301" i="1" s="1"/>
  <c r="C301" s="1"/>
  <c r="BL11" i="62"/>
  <c r="B302" i="1" s="1"/>
  <c r="C302" s="1"/>
  <c r="BX11" i="62"/>
  <c r="AJ11"/>
  <c r="B305" i="1" s="1"/>
  <c r="C305" s="1"/>
  <c r="DE11" i="62"/>
  <c r="B306" i="1" s="1"/>
  <c r="C306" s="1"/>
  <c r="DM11" i="62"/>
  <c r="B307" i="1" s="1"/>
  <c r="C307" s="1"/>
  <c r="BY11" i="62"/>
  <c r="GQ11"/>
  <c r="HD11"/>
  <c r="DW11"/>
  <c r="EH11"/>
  <c r="GE11"/>
  <c r="EZ11"/>
  <c r="FG11"/>
  <c r="S11"/>
  <c r="B300" i="1" s="1"/>
  <c r="C300" s="1"/>
  <c r="S23" i="62" l="1"/>
  <c r="S25"/>
  <c r="S27"/>
  <c r="S29"/>
  <c r="S31"/>
  <c r="S33"/>
  <c r="S35"/>
  <c r="S37"/>
  <c r="S39"/>
  <c r="S41"/>
  <c r="S43"/>
  <c r="S45"/>
  <c r="S47"/>
  <c r="S49"/>
  <c r="S51"/>
  <c r="S53"/>
  <c r="S55"/>
  <c r="S57"/>
  <c r="S59"/>
  <c r="S61"/>
  <c r="S22"/>
  <c r="S24"/>
  <c r="S26"/>
  <c r="S28"/>
  <c r="S30"/>
  <c r="S32"/>
  <c r="S34"/>
  <c r="S36"/>
  <c r="S38"/>
  <c r="S40"/>
  <c r="S42"/>
  <c r="S44"/>
  <c r="S46"/>
  <c r="S48"/>
  <c r="S50"/>
  <c r="S52"/>
  <c r="S54"/>
  <c r="S56"/>
  <c r="S58"/>
  <c r="S60"/>
  <c r="S62"/>
  <c r="FA11"/>
  <c r="FH11"/>
  <c r="EZ22"/>
  <c r="EZ23"/>
  <c r="EZ24"/>
  <c r="EZ25"/>
  <c r="EZ26"/>
  <c r="EZ27"/>
  <c r="EZ28"/>
  <c r="EZ29"/>
  <c r="EZ30"/>
  <c r="EZ31"/>
  <c r="EZ32"/>
  <c r="EZ33"/>
  <c r="EZ34"/>
  <c r="EZ35"/>
  <c r="EZ36"/>
  <c r="EZ37"/>
  <c r="EZ38"/>
  <c r="EZ39"/>
  <c r="EZ40"/>
  <c r="EZ41"/>
  <c r="EZ42"/>
  <c r="EZ43"/>
  <c r="EZ44"/>
  <c r="EZ45"/>
  <c r="EZ46"/>
  <c r="EZ47"/>
  <c r="EZ48"/>
  <c r="EZ49"/>
  <c r="EZ50"/>
  <c r="EZ51"/>
  <c r="EZ52"/>
  <c r="EZ53"/>
  <c r="EZ54"/>
  <c r="EZ55"/>
  <c r="EZ56"/>
  <c r="EZ57"/>
  <c r="EZ58"/>
  <c r="EZ59"/>
  <c r="EZ60"/>
  <c r="EZ61"/>
  <c r="EZ62"/>
  <c r="EH24"/>
  <c r="EH14" i="63" s="1"/>
  <c r="EH26" i="62"/>
  <c r="EH16" i="63" s="1"/>
  <c r="EH28" i="62"/>
  <c r="EH18" i="63" s="1"/>
  <c r="EH30" i="62"/>
  <c r="EH20" i="63" s="1"/>
  <c r="EH32" i="62"/>
  <c r="EH22" i="63" s="1"/>
  <c r="EH34" i="62"/>
  <c r="EH24" i="63" s="1"/>
  <c r="EH36" i="62"/>
  <c r="EH26" i="63" s="1"/>
  <c r="EH38" i="62"/>
  <c r="EH28" i="63" s="1"/>
  <c r="EH40" i="62"/>
  <c r="EH30" i="63" s="1"/>
  <c r="EH42" i="62"/>
  <c r="EH32" i="63" s="1"/>
  <c r="EH44" i="62"/>
  <c r="EH34" i="63" s="1"/>
  <c r="EH46" i="62"/>
  <c r="EH36" i="63" s="1"/>
  <c r="EH48" i="62"/>
  <c r="EH38" i="63" s="1"/>
  <c r="EH50" i="62"/>
  <c r="EH40" i="63" s="1"/>
  <c r="EH52" i="62"/>
  <c r="EH42" i="63" s="1"/>
  <c r="EH54" i="62"/>
  <c r="EH56"/>
  <c r="EH58"/>
  <c r="EH60"/>
  <c r="EH62"/>
  <c r="EH23"/>
  <c r="EH13" i="63" s="1"/>
  <c r="EH25" i="62"/>
  <c r="EH15" i="63" s="1"/>
  <c r="EH27" i="62"/>
  <c r="EH17" i="63" s="1"/>
  <c r="EH29" i="62"/>
  <c r="EH19" i="63" s="1"/>
  <c r="EH31" i="62"/>
  <c r="EH21" i="63" s="1"/>
  <c r="EH33" i="62"/>
  <c r="EH23" i="63" s="1"/>
  <c r="EH35" i="62"/>
  <c r="EH25" i="63" s="1"/>
  <c r="EH37" i="62"/>
  <c r="EH27" i="63" s="1"/>
  <c r="EH39" i="62"/>
  <c r="EH29" i="63" s="1"/>
  <c r="EH41" i="62"/>
  <c r="EH31" i="63" s="1"/>
  <c r="EH43" i="62"/>
  <c r="EH33" i="63" s="1"/>
  <c r="EH45" i="62"/>
  <c r="EH35" i="63" s="1"/>
  <c r="EH47" i="62"/>
  <c r="EH37" i="63" s="1"/>
  <c r="EH49" i="62"/>
  <c r="EH39" i="63" s="1"/>
  <c r="EH51" i="62"/>
  <c r="EH41" i="63" s="1"/>
  <c r="EH53" i="62"/>
  <c r="EH55"/>
  <c r="EH57"/>
  <c r="EH59"/>
  <c r="EH61"/>
  <c r="EH22"/>
  <c r="EH12" i="63" s="1"/>
  <c r="HD23" i="62"/>
  <c r="HD25"/>
  <c r="HD27"/>
  <c r="HD29"/>
  <c r="HD31"/>
  <c r="HD33"/>
  <c r="HD35"/>
  <c r="HD37"/>
  <c r="HD39"/>
  <c r="HD41"/>
  <c r="HD43"/>
  <c r="HD45"/>
  <c r="HD47"/>
  <c r="HD49"/>
  <c r="HD51"/>
  <c r="HD53"/>
  <c r="HD55"/>
  <c r="HD57"/>
  <c r="HD59"/>
  <c r="HD61"/>
  <c r="HD22"/>
  <c r="HD24"/>
  <c r="HD26"/>
  <c r="HD28"/>
  <c r="HD30"/>
  <c r="HD32"/>
  <c r="HD34"/>
  <c r="HD36"/>
  <c r="HD38"/>
  <c r="HD40"/>
  <c r="HD42"/>
  <c r="HD44"/>
  <c r="HD46"/>
  <c r="HD48"/>
  <c r="HD50"/>
  <c r="HD52"/>
  <c r="HD54"/>
  <c r="HD56"/>
  <c r="HD58"/>
  <c r="HD60"/>
  <c r="HD62"/>
  <c r="BY23"/>
  <c r="BY24"/>
  <c r="BY25"/>
  <c r="BY26"/>
  <c r="BY27"/>
  <c r="BY28"/>
  <c r="BY29"/>
  <c r="BY30"/>
  <c r="BY31"/>
  <c r="BY32"/>
  <c r="BY33"/>
  <c r="BY34"/>
  <c r="BY35"/>
  <c r="BY36"/>
  <c r="BY37"/>
  <c r="BY38"/>
  <c r="BY39"/>
  <c r="BY40"/>
  <c r="BY41"/>
  <c r="BY42"/>
  <c r="BY43"/>
  <c r="BY44"/>
  <c r="BY45"/>
  <c r="BY46"/>
  <c r="BY47"/>
  <c r="BY48"/>
  <c r="BY49"/>
  <c r="BY50"/>
  <c r="BY51"/>
  <c r="BY52"/>
  <c r="BY53"/>
  <c r="BY54"/>
  <c r="BY55"/>
  <c r="BY56"/>
  <c r="BY57"/>
  <c r="BY58"/>
  <c r="BY59"/>
  <c r="BY60"/>
  <c r="BY61"/>
  <c r="BY62"/>
  <c r="BY22"/>
  <c r="DE23"/>
  <c r="DE25"/>
  <c r="DE27"/>
  <c r="DE29"/>
  <c r="DE31"/>
  <c r="DE33"/>
  <c r="DE35"/>
  <c r="DE37"/>
  <c r="DE39"/>
  <c r="DE41"/>
  <c r="DE43"/>
  <c r="DE45"/>
  <c r="DE47"/>
  <c r="DE49"/>
  <c r="DE51"/>
  <c r="DE53"/>
  <c r="DE55"/>
  <c r="DE57"/>
  <c r="DE59"/>
  <c r="DE61"/>
  <c r="DE22"/>
  <c r="DE24"/>
  <c r="DE26"/>
  <c r="DE28"/>
  <c r="DE30"/>
  <c r="DE32"/>
  <c r="DE34"/>
  <c r="DE36"/>
  <c r="DE38"/>
  <c r="DE40"/>
  <c r="DE42"/>
  <c r="DE44"/>
  <c r="DE46"/>
  <c r="DE48"/>
  <c r="DE50"/>
  <c r="DE52"/>
  <c r="DE54"/>
  <c r="DE56"/>
  <c r="DE58"/>
  <c r="DE60"/>
  <c r="DE62"/>
  <c r="BX23"/>
  <c r="BX24"/>
  <c r="BX25"/>
  <c r="BX26"/>
  <c r="BX27"/>
  <c r="BX28"/>
  <c r="BX29"/>
  <c r="BX30"/>
  <c r="BX31"/>
  <c r="BX32"/>
  <c r="BX33"/>
  <c r="BX34"/>
  <c r="BX35"/>
  <c r="BX36"/>
  <c r="BX37"/>
  <c r="BX22"/>
  <c r="BX38"/>
  <c r="BX39"/>
  <c r="BX40"/>
  <c r="BX41"/>
  <c r="BX42"/>
  <c r="BX43"/>
  <c r="BX44"/>
  <c r="BX45"/>
  <c r="BX46"/>
  <c r="BX47"/>
  <c r="BX48"/>
  <c r="BX49"/>
  <c r="BX50"/>
  <c r="BX51"/>
  <c r="BX52"/>
  <c r="BX53"/>
  <c r="BX54"/>
  <c r="BX55"/>
  <c r="BX56"/>
  <c r="BX57"/>
  <c r="BX58"/>
  <c r="BX59"/>
  <c r="BX60"/>
  <c r="BX61"/>
  <c r="BX62"/>
  <c r="BL22"/>
  <c r="BL23"/>
  <c r="BL24"/>
  <c r="BL25"/>
  <c r="BL26"/>
  <c r="BL27"/>
  <c r="BL28"/>
  <c r="BL29"/>
  <c r="BL30"/>
  <c r="BL31"/>
  <c r="BL32"/>
  <c r="BL33"/>
  <c r="BL34"/>
  <c r="BL35"/>
  <c r="BL36"/>
  <c r="BL37"/>
  <c r="BL38"/>
  <c r="BL39"/>
  <c r="BL40"/>
  <c r="BL41"/>
  <c r="BL42"/>
  <c r="BL43"/>
  <c r="BL44"/>
  <c r="BL45"/>
  <c r="BL46"/>
  <c r="BL47"/>
  <c r="BL48"/>
  <c r="BL49"/>
  <c r="BL50"/>
  <c r="BL51"/>
  <c r="BL52"/>
  <c r="BL53"/>
  <c r="BL54"/>
  <c r="BL55"/>
  <c r="BL56"/>
  <c r="BL57"/>
  <c r="BL58"/>
  <c r="BL59"/>
  <c r="BL60"/>
  <c r="BL61"/>
  <c r="BL62"/>
  <c r="FG22"/>
  <c r="FG23"/>
  <c r="FG24"/>
  <c r="FG25"/>
  <c r="FG26"/>
  <c r="FG27"/>
  <c r="FG28"/>
  <c r="FG29"/>
  <c r="FG30"/>
  <c r="FG31"/>
  <c r="FG32"/>
  <c r="FG33"/>
  <c r="FG34"/>
  <c r="FG35"/>
  <c r="FG36"/>
  <c r="FG37"/>
  <c r="FG38"/>
  <c r="FG39"/>
  <c r="FG40"/>
  <c r="FG41"/>
  <c r="FG42"/>
  <c r="FG43"/>
  <c r="FG44"/>
  <c r="FG45"/>
  <c r="FG46"/>
  <c r="FG47"/>
  <c r="FG48"/>
  <c r="FG49"/>
  <c r="FG50"/>
  <c r="FG51"/>
  <c r="FG52"/>
  <c r="FG53"/>
  <c r="FG54"/>
  <c r="FG55"/>
  <c r="FG56"/>
  <c r="FG57"/>
  <c r="FG58"/>
  <c r="FG59"/>
  <c r="FG60"/>
  <c r="FG61"/>
  <c r="FG62"/>
  <c r="GE23"/>
  <c r="GE25"/>
  <c r="GE27"/>
  <c r="GE29"/>
  <c r="GE31"/>
  <c r="GE33"/>
  <c r="GE35"/>
  <c r="GE37"/>
  <c r="GE39"/>
  <c r="GE41"/>
  <c r="GE43"/>
  <c r="GE45"/>
  <c r="GE47"/>
  <c r="GE49"/>
  <c r="GE51"/>
  <c r="GE53"/>
  <c r="GE55"/>
  <c r="GE57"/>
  <c r="GE59"/>
  <c r="GE61"/>
  <c r="GE22"/>
  <c r="GE24"/>
  <c r="GE26"/>
  <c r="GE28"/>
  <c r="GE30"/>
  <c r="GE32"/>
  <c r="GE34"/>
  <c r="GE36"/>
  <c r="GE38"/>
  <c r="GE40"/>
  <c r="GE42"/>
  <c r="GE44"/>
  <c r="GE46"/>
  <c r="GE48"/>
  <c r="GE50"/>
  <c r="GE52"/>
  <c r="GE54"/>
  <c r="GE56"/>
  <c r="GE58"/>
  <c r="GE60"/>
  <c r="GE62"/>
  <c r="DW23"/>
  <c r="DW25"/>
  <c r="DW27"/>
  <c r="DW29"/>
  <c r="DW31"/>
  <c r="DW33"/>
  <c r="DW35"/>
  <c r="DW37"/>
  <c r="DW39"/>
  <c r="DW41"/>
  <c r="DW43"/>
  <c r="DW45"/>
  <c r="DW47"/>
  <c r="DW49"/>
  <c r="DW51"/>
  <c r="DW53"/>
  <c r="DW55"/>
  <c r="DW57"/>
  <c r="DW59"/>
  <c r="DW61"/>
  <c r="DW22"/>
  <c r="DW24"/>
  <c r="DW26"/>
  <c r="DW28"/>
  <c r="DW30"/>
  <c r="DW32"/>
  <c r="DW34"/>
  <c r="DW36"/>
  <c r="DW38"/>
  <c r="DW40"/>
  <c r="DW42"/>
  <c r="DW44"/>
  <c r="DW46"/>
  <c r="DW48"/>
  <c r="DW50"/>
  <c r="DW52"/>
  <c r="DW54"/>
  <c r="DW56"/>
  <c r="DW58"/>
  <c r="DW60"/>
  <c r="DW62"/>
  <c r="GQ23"/>
  <c r="GQ25"/>
  <c r="GQ27"/>
  <c r="GQ29"/>
  <c r="GQ31"/>
  <c r="GQ33"/>
  <c r="GQ35"/>
  <c r="GQ37"/>
  <c r="GQ39"/>
  <c r="GQ41"/>
  <c r="GQ43"/>
  <c r="GQ45"/>
  <c r="GQ47"/>
  <c r="GQ49"/>
  <c r="GQ51"/>
  <c r="GQ53"/>
  <c r="GQ55"/>
  <c r="GQ57"/>
  <c r="GQ59"/>
  <c r="GQ61"/>
  <c r="GQ24"/>
  <c r="GQ26"/>
  <c r="GQ28"/>
  <c r="GQ30"/>
  <c r="GQ32"/>
  <c r="GQ34"/>
  <c r="GQ36"/>
  <c r="GQ38"/>
  <c r="GQ40"/>
  <c r="GQ42"/>
  <c r="GQ44"/>
  <c r="GQ46"/>
  <c r="GQ48"/>
  <c r="GQ50"/>
  <c r="GQ52"/>
  <c r="GQ54"/>
  <c r="GQ56"/>
  <c r="GQ58"/>
  <c r="GQ60"/>
  <c r="GQ62"/>
  <c r="GQ22"/>
  <c r="DM23"/>
  <c r="DM25"/>
  <c r="DM27"/>
  <c r="DM29"/>
  <c r="DM31"/>
  <c r="DM33"/>
  <c r="DM35"/>
  <c r="DM37"/>
  <c r="DM39"/>
  <c r="DM41"/>
  <c r="DM43"/>
  <c r="DM45"/>
  <c r="DM47"/>
  <c r="DM49"/>
  <c r="DM51"/>
  <c r="DM53"/>
  <c r="DM55"/>
  <c r="DM57"/>
  <c r="DM59"/>
  <c r="DM61"/>
  <c r="DM24"/>
  <c r="DM26"/>
  <c r="DM28"/>
  <c r="DM30"/>
  <c r="DM32"/>
  <c r="DM34"/>
  <c r="DM36"/>
  <c r="DM38"/>
  <c r="DM40"/>
  <c r="DM42"/>
  <c r="DM44"/>
  <c r="DM46"/>
  <c r="DM48"/>
  <c r="DM50"/>
  <c r="DM52"/>
  <c r="DM54"/>
  <c r="DM56"/>
  <c r="DM58"/>
  <c r="DM60"/>
  <c r="DM62"/>
  <c r="DM22"/>
  <c r="AJ24"/>
  <c r="AJ26"/>
  <c r="AJ28"/>
  <c r="AJ30"/>
  <c r="AJ32"/>
  <c r="AJ34"/>
  <c r="AJ36"/>
  <c r="AJ38"/>
  <c r="AJ40"/>
  <c r="AJ42"/>
  <c r="AJ44"/>
  <c r="AJ46"/>
  <c r="AJ48"/>
  <c r="AJ50"/>
  <c r="AJ52"/>
  <c r="AJ54"/>
  <c r="AJ56"/>
  <c r="AJ58"/>
  <c r="AJ60"/>
  <c r="AJ62"/>
  <c r="AJ23"/>
  <c r="AJ25"/>
  <c r="AJ27"/>
  <c r="AJ29"/>
  <c r="AJ31"/>
  <c r="AJ33"/>
  <c r="AJ35"/>
  <c r="AJ37"/>
  <c r="AJ39"/>
  <c r="AJ41"/>
  <c r="AJ43"/>
  <c r="AJ45"/>
  <c r="AJ47"/>
  <c r="AJ49"/>
  <c r="AJ51"/>
  <c r="AJ53"/>
  <c r="AJ55"/>
  <c r="AJ57"/>
  <c r="AJ59"/>
  <c r="AJ61"/>
  <c r="AJ22"/>
  <c r="BM11"/>
  <c r="BF11"/>
  <c r="B303" i="1" s="1"/>
  <c r="C303" s="1"/>
  <c r="BE22" i="62"/>
  <c r="BE23"/>
  <c r="BE24"/>
  <c r="BE25"/>
  <c r="BE26"/>
  <c r="BE27"/>
  <c r="BE28"/>
  <c r="BE29"/>
  <c r="BE30"/>
  <c r="BE31"/>
  <c r="BE32"/>
  <c r="BE33"/>
  <c r="BE34"/>
  <c r="BE35"/>
  <c r="BE36"/>
  <c r="BE37"/>
  <c r="BE38"/>
  <c r="BE39"/>
  <c r="BE40"/>
  <c r="BE41"/>
  <c r="BE42"/>
  <c r="BE43"/>
  <c r="BE44"/>
  <c r="BE45"/>
  <c r="BE46"/>
  <c r="BE47"/>
  <c r="BE48"/>
  <c r="BE49"/>
  <c r="BE50"/>
  <c r="BE51"/>
  <c r="BE52"/>
  <c r="BE53"/>
  <c r="BE54"/>
  <c r="BE55"/>
  <c r="BE56"/>
  <c r="BE57"/>
  <c r="BE58"/>
  <c r="BE59"/>
  <c r="BE60"/>
  <c r="BE61"/>
  <c r="BE62"/>
  <c r="V52" i="61"/>
  <c r="V68"/>
  <c r="V66"/>
  <c r="V64"/>
  <c r="V62"/>
  <c r="V60"/>
  <c r="V58"/>
  <c r="V56"/>
  <c r="V54"/>
  <c r="V69"/>
  <c r="V67"/>
  <c r="V65"/>
  <c r="V63"/>
  <c r="V61"/>
  <c r="V59"/>
  <c r="V57"/>
  <c r="V55"/>
  <c r="V53"/>
  <c r="V76"/>
  <c r="V72"/>
  <c r="V78"/>
  <c r="V74"/>
  <c r="DN23" i="62"/>
  <c r="DN24"/>
  <c r="DN25"/>
  <c r="DN26"/>
  <c r="DN27"/>
  <c r="DN28"/>
  <c r="DN29"/>
  <c r="DN30"/>
  <c r="DN31"/>
  <c r="DN32"/>
  <c r="DN33"/>
  <c r="DN34"/>
  <c r="DN35"/>
  <c r="DN36"/>
  <c r="DN37"/>
  <c r="DN38"/>
  <c r="DN39"/>
  <c r="DN40"/>
  <c r="DN41"/>
  <c r="DN42"/>
  <c r="DN43"/>
  <c r="DN44"/>
  <c r="DN45"/>
  <c r="DN46"/>
  <c r="DN47"/>
  <c r="DN48"/>
  <c r="DN49"/>
  <c r="DN50"/>
  <c r="DN51"/>
  <c r="DN52"/>
  <c r="DN53"/>
  <c r="DN54"/>
  <c r="DN55"/>
  <c r="DN56"/>
  <c r="DN57"/>
  <c r="DN58"/>
  <c r="DN59"/>
  <c r="DN60"/>
  <c r="DN61"/>
  <c r="DN62"/>
  <c r="DN22"/>
  <c r="EJ22"/>
  <c r="EJ12" i="63" s="1"/>
  <c r="EJ23" i="62"/>
  <c r="EJ13" i="63" s="1"/>
  <c r="EJ24" i="62"/>
  <c r="EJ14" i="63" s="1"/>
  <c r="EJ25" i="62"/>
  <c r="EJ15" i="63" s="1"/>
  <c r="EJ26" i="62"/>
  <c r="EJ16" i="63" s="1"/>
  <c r="EJ27" i="62"/>
  <c r="EJ17" i="63" s="1"/>
  <c r="EJ28" i="62"/>
  <c r="EJ18" i="63" s="1"/>
  <c r="EJ29" i="62"/>
  <c r="EJ19" i="63" s="1"/>
  <c r="EJ30" i="62"/>
  <c r="EJ20" i="63" s="1"/>
  <c r="EJ31" i="62"/>
  <c r="EJ21" i="63" s="1"/>
  <c r="EJ32" i="62"/>
  <c r="EJ22" i="63" s="1"/>
  <c r="EJ33" i="62"/>
  <c r="EJ23" i="63" s="1"/>
  <c r="EJ34" i="62"/>
  <c r="EJ24" i="63" s="1"/>
  <c r="EJ35" i="62"/>
  <c r="EJ25" i="63" s="1"/>
  <c r="EJ36" i="62"/>
  <c r="EJ26" i="63" s="1"/>
  <c r="EJ37" i="62"/>
  <c r="EJ27" i="63" s="1"/>
  <c r="EJ38" i="62"/>
  <c r="EJ28" i="63" s="1"/>
  <c r="EJ39" i="62"/>
  <c r="EJ29" i="63" s="1"/>
  <c r="EJ40" i="62"/>
  <c r="EJ30" i="63" s="1"/>
  <c r="EJ41" i="62"/>
  <c r="EJ31" i="63" s="1"/>
  <c r="EJ42" i="62"/>
  <c r="EJ32" i="63" s="1"/>
  <c r="EJ43" i="62"/>
  <c r="EJ33" i="63" s="1"/>
  <c r="EJ44" i="62"/>
  <c r="EJ34" i="63" s="1"/>
  <c r="EJ45" i="62"/>
  <c r="EJ35" i="63" s="1"/>
  <c r="EJ46" i="62"/>
  <c r="EJ36" i="63" s="1"/>
  <c r="EJ47" i="62"/>
  <c r="EJ37" i="63" s="1"/>
  <c r="EJ48" i="62"/>
  <c r="EJ38" i="63" s="1"/>
  <c r="EJ49" i="62"/>
  <c r="EJ39" i="63" s="1"/>
  <c r="EJ50" i="62"/>
  <c r="EJ40" i="63" s="1"/>
  <c r="EJ51" i="62"/>
  <c r="EJ41" i="63" s="1"/>
  <c r="EJ52" i="62"/>
  <c r="EJ42" i="63" s="1"/>
  <c r="EJ53" i="62"/>
  <c r="EJ54"/>
  <c r="EJ55"/>
  <c r="EJ56"/>
  <c r="EJ57"/>
  <c r="EJ58"/>
  <c r="EJ59"/>
  <c r="EJ60"/>
  <c r="EJ61"/>
  <c r="EJ62"/>
  <c r="DX22"/>
  <c r="DF23"/>
  <c r="DF24"/>
  <c r="DF25"/>
  <c r="DF26"/>
  <c r="DF27"/>
  <c r="DF28"/>
  <c r="DF29"/>
  <c r="DF30"/>
  <c r="DF31"/>
  <c r="DF32"/>
  <c r="DF33"/>
  <c r="DF34"/>
  <c r="DF35"/>
  <c r="DF36"/>
  <c r="DF37"/>
  <c r="DF38"/>
  <c r="DF39"/>
  <c r="DF40"/>
  <c r="DF41"/>
  <c r="DF42"/>
  <c r="DF43"/>
  <c r="DF44"/>
  <c r="DF45"/>
  <c r="DF46"/>
  <c r="DF47"/>
  <c r="DF48"/>
  <c r="DF49"/>
  <c r="DF50"/>
  <c r="DF51"/>
  <c r="DF52"/>
  <c r="DF53"/>
  <c r="DF54"/>
  <c r="DF55"/>
  <c r="DF56"/>
  <c r="DF57"/>
  <c r="DF58"/>
  <c r="DF59"/>
  <c r="DF60"/>
  <c r="DF61"/>
  <c r="DF62"/>
  <c r="DY22"/>
  <c r="DF22"/>
  <c r="EL22"/>
  <c r="EL12" i="63" s="1"/>
  <c r="EL23" i="62"/>
  <c r="EL13" i="63" s="1"/>
  <c r="EL24" i="62"/>
  <c r="EL14" i="63" s="1"/>
  <c r="EL25" i="62"/>
  <c r="EL15" i="63" s="1"/>
  <c r="EL26" i="62"/>
  <c r="EL16" i="63" s="1"/>
  <c r="EL27" i="62"/>
  <c r="EL17" i="63" s="1"/>
  <c r="EL28" i="62"/>
  <c r="EL18" i="63" s="1"/>
  <c r="EL29" i="62"/>
  <c r="EL19" i="63" s="1"/>
  <c r="EL30" i="62"/>
  <c r="EL20" i="63" s="1"/>
  <c r="EL31" i="62"/>
  <c r="EL21" i="63" s="1"/>
  <c r="EL32" i="62"/>
  <c r="EL22" i="63" s="1"/>
  <c r="EL33" i="62"/>
  <c r="EL23" i="63" s="1"/>
  <c r="EL34" i="62"/>
  <c r="EL24" i="63" s="1"/>
  <c r="EL35" i="62"/>
  <c r="EL25" i="63" s="1"/>
  <c r="EL36" i="62"/>
  <c r="EL26" i="63" s="1"/>
  <c r="EL37" i="62"/>
  <c r="EL27" i="63" s="1"/>
  <c r="EL38" i="62"/>
  <c r="EL28" i="63" s="1"/>
  <c r="EL39" i="62"/>
  <c r="EL29" i="63" s="1"/>
  <c r="EL40" i="62"/>
  <c r="EL30" i="63" s="1"/>
  <c r="EL41" i="62"/>
  <c r="EL31" i="63" s="1"/>
  <c r="EL42" i="62"/>
  <c r="EL32" i="63" s="1"/>
  <c r="EL43" i="62"/>
  <c r="EL33" i="63" s="1"/>
  <c r="EL44" i="62"/>
  <c r="EL34" i="63" s="1"/>
  <c r="EL45" i="62"/>
  <c r="EL35" i="63" s="1"/>
  <c r="EL46" i="62"/>
  <c r="EL36" i="63" s="1"/>
  <c r="EL47" i="62"/>
  <c r="EL37" i="63" s="1"/>
  <c r="EL48" i="62"/>
  <c r="EL38" i="63" s="1"/>
  <c r="EL49" i="62"/>
  <c r="EL39" i="63" s="1"/>
  <c r="EL50" i="62"/>
  <c r="EL40" i="63" s="1"/>
  <c r="EL51" i="62"/>
  <c r="EL41" i="63" s="1"/>
  <c r="EL52" i="62"/>
  <c r="EL42" i="63" s="1"/>
  <c r="EL53" i="62"/>
  <c r="EL54"/>
  <c r="EL55"/>
  <c r="EL56"/>
  <c r="EL57"/>
  <c r="EL58"/>
  <c r="EL59"/>
  <c r="EL60"/>
  <c r="EL61"/>
  <c r="EL62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EK23"/>
  <c r="EK13" i="63" s="1"/>
  <c r="EK24" i="62"/>
  <c r="EK14" i="63" s="1"/>
  <c r="EK25" i="62"/>
  <c r="EK15" i="63" s="1"/>
  <c r="EK26" i="62"/>
  <c r="EK16" i="63" s="1"/>
  <c r="EK27" i="62"/>
  <c r="EK17" i="63" s="1"/>
  <c r="EK28" i="62"/>
  <c r="EK18" i="63" s="1"/>
  <c r="EK29" i="62"/>
  <c r="EK19" i="63" s="1"/>
  <c r="EK30" i="62"/>
  <c r="EK20" i="63" s="1"/>
  <c r="EK31" i="62"/>
  <c r="EK21" i="63" s="1"/>
  <c r="EK32" i="62"/>
  <c r="EK22" i="63" s="1"/>
  <c r="EK33" i="62"/>
  <c r="EK23" i="63" s="1"/>
  <c r="EK34" i="62"/>
  <c r="EK24" i="63" s="1"/>
  <c r="EK35" i="62"/>
  <c r="EK25" i="63" s="1"/>
  <c r="EK36" i="62"/>
  <c r="EK26" i="63" s="1"/>
  <c r="EK37" i="62"/>
  <c r="EK27" i="63" s="1"/>
  <c r="EK38" i="62"/>
  <c r="EK28" i="63" s="1"/>
  <c r="EK39" i="62"/>
  <c r="EK29" i="63" s="1"/>
  <c r="EK40" i="62"/>
  <c r="EK30" i="63" s="1"/>
  <c r="EK41" i="62"/>
  <c r="EK31" i="63" s="1"/>
  <c r="EK42" i="62"/>
  <c r="EK32" i="63" s="1"/>
  <c r="EK43" i="62"/>
  <c r="EK33" i="63" s="1"/>
  <c r="EK44" i="62"/>
  <c r="EK34" i="63" s="1"/>
  <c r="EK45" i="62"/>
  <c r="EK35" i="63" s="1"/>
  <c r="EK46" i="62"/>
  <c r="EK36" i="63" s="1"/>
  <c r="EK47" i="62"/>
  <c r="EK37" i="63" s="1"/>
  <c r="EK48" i="62"/>
  <c r="EK38" i="63" s="1"/>
  <c r="EK49" i="62"/>
  <c r="EK39" i="63" s="1"/>
  <c r="EK50" i="62"/>
  <c r="EK40" i="63" s="1"/>
  <c r="EK51" i="62"/>
  <c r="EK41" i="63" s="1"/>
  <c r="EK52" i="62"/>
  <c r="EK42" i="63" s="1"/>
  <c r="EK53" i="62"/>
  <c r="EK54"/>
  <c r="EK55"/>
  <c r="EK56"/>
  <c r="EK57"/>
  <c r="EK58"/>
  <c r="EK59"/>
  <c r="EK60"/>
  <c r="EK61"/>
  <c r="EK62"/>
  <c r="EK22"/>
  <c r="EK12" i="63" s="1"/>
  <c r="V77" i="61"/>
  <c r="V75"/>
  <c r="V73"/>
  <c r="V71"/>
  <c r="Q70"/>
  <c r="BZ11" i="62" s="1"/>
  <c r="M53" i="61"/>
  <c r="N53"/>
  <c r="M54"/>
  <c r="N54"/>
  <c r="M55"/>
  <c r="N55"/>
  <c r="M56"/>
  <c r="N56"/>
  <c r="M57"/>
  <c r="N57"/>
  <c r="M58"/>
  <c r="N58"/>
  <c r="M59"/>
  <c r="N59"/>
  <c r="M60"/>
  <c r="N60"/>
  <c r="M61"/>
  <c r="N61"/>
  <c r="M62"/>
  <c r="N62"/>
  <c r="M63"/>
  <c r="N63"/>
  <c r="M64"/>
  <c r="N64"/>
  <c r="M65"/>
  <c r="N65"/>
  <c r="M66"/>
  <c r="N66"/>
  <c r="M67"/>
  <c r="N67"/>
  <c r="M68"/>
  <c r="N68"/>
  <c r="M69"/>
  <c r="N69"/>
  <c r="M70"/>
  <c r="N70"/>
  <c r="M71"/>
  <c r="N71"/>
  <c r="M72"/>
  <c r="N72"/>
  <c r="M73"/>
  <c r="N73"/>
  <c r="M74"/>
  <c r="N74"/>
  <c r="M75"/>
  <c r="N75"/>
  <c r="M76"/>
  <c r="N76"/>
  <c r="M77"/>
  <c r="N77"/>
  <c r="M78"/>
  <c r="N78"/>
  <c r="N52"/>
  <c r="M52"/>
  <c r="C6" i="1"/>
  <c r="C7"/>
  <c r="C5"/>
  <c r="P1005"/>
  <c r="C3" i="64"/>
  <c r="B7"/>
  <c r="C7"/>
  <c r="D7"/>
  <c r="E7"/>
  <c r="F7"/>
  <c r="G7"/>
  <c r="B8"/>
  <c r="C8"/>
  <c r="D8"/>
  <c r="E8"/>
  <c r="F8"/>
  <c r="G8"/>
  <c r="G6"/>
  <c r="F6"/>
  <c r="E6"/>
  <c r="D6"/>
  <c r="C6"/>
  <c r="B6"/>
  <c r="BM23" i="62" l="1"/>
  <c r="BM24"/>
  <c r="BM25"/>
  <c r="BM26"/>
  <c r="BM27"/>
  <c r="BM28"/>
  <c r="BM29"/>
  <c r="BM30"/>
  <c r="BM31"/>
  <c r="BM32"/>
  <c r="BM33"/>
  <c r="BM34"/>
  <c r="BM35"/>
  <c r="BM36"/>
  <c r="BM37"/>
  <c r="BM38"/>
  <c r="BM39"/>
  <c r="BM40"/>
  <c r="BM41"/>
  <c r="BM42"/>
  <c r="BM43"/>
  <c r="BM44"/>
  <c r="BM45"/>
  <c r="BM46"/>
  <c r="BM47"/>
  <c r="BM48"/>
  <c r="BM49"/>
  <c r="BM50"/>
  <c r="BM51"/>
  <c r="BM52"/>
  <c r="BM53"/>
  <c r="BM54"/>
  <c r="BM55"/>
  <c r="BM56"/>
  <c r="BM57"/>
  <c r="BM58"/>
  <c r="BM59"/>
  <c r="BM60"/>
  <c r="BM61"/>
  <c r="BM62"/>
  <c r="BM22"/>
  <c r="FH23"/>
  <c r="FH24"/>
  <c r="FH25"/>
  <c r="FH26"/>
  <c r="FH27"/>
  <c r="FH28"/>
  <c r="FH29"/>
  <c r="FH30"/>
  <c r="FH31"/>
  <c r="FH32"/>
  <c r="FH33"/>
  <c r="FH34"/>
  <c r="FH35"/>
  <c r="FH36"/>
  <c r="FH37"/>
  <c r="FH38"/>
  <c r="FH39"/>
  <c r="FH40"/>
  <c r="FH41"/>
  <c r="FH42"/>
  <c r="FH43"/>
  <c r="FH44"/>
  <c r="FH45"/>
  <c r="FH46"/>
  <c r="FH47"/>
  <c r="FH48"/>
  <c r="FH49"/>
  <c r="FH50"/>
  <c r="FH51"/>
  <c r="FH52"/>
  <c r="FH53"/>
  <c r="FH54"/>
  <c r="FH55"/>
  <c r="FH56"/>
  <c r="FH57"/>
  <c r="FH58"/>
  <c r="FH59"/>
  <c r="FH60"/>
  <c r="FH61"/>
  <c r="FH62"/>
  <c r="FH22"/>
  <c r="BF23"/>
  <c r="BF24"/>
  <c r="BF25"/>
  <c r="BF26"/>
  <c r="BF27"/>
  <c r="BF28"/>
  <c r="BF29"/>
  <c r="BF30"/>
  <c r="BF31"/>
  <c r="BF32"/>
  <c r="BF33"/>
  <c r="BF34"/>
  <c r="BF35"/>
  <c r="BF36"/>
  <c r="BF37"/>
  <c r="BF38"/>
  <c r="BF39"/>
  <c r="BF40"/>
  <c r="BF41"/>
  <c r="BF42"/>
  <c r="BF43"/>
  <c r="BF44"/>
  <c r="BF45"/>
  <c r="BF46"/>
  <c r="BF47"/>
  <c r="BF48"/>
  <c r="BF49"/>
  <c r="BF50"/>
  <c r="BF51"/>
  <c r="BF52"/>
  <c r="BF53"/>
  <c r="BF54"/>
  <c r="BF55"/>
  <c r="BF56"/>
  <c r="BF57"/>
  <c r="BF58"/>
  <c r="BF59"/>
  <c r="BF60"/>
  <c r="BF61"/>
  <c r="BF62"/>
  <c r="BF22"/>
  <c r="FA23"/>
  <c r="FA24"/>
  <c r="FA25"/>
  <c r="FA26"/>
  <c r="FA27"/>
  <c r="FA28"/>
  <c r="FA29"/>
  <c r="FA30"/>
  <c r="FA31"/>
  <c r="FA32"/>
  <c r="FA33"/>
  <c r="FA34"/>
  <c r="FA35"/>
  <c r="FA36"/>
  <c r="FA37"/>
  <c r="FA38"/>
  <c r="FA39"/>
  <c r="FA40"/>
  <c r="FA41"/>
  <c r="FA42"/>
  <c r="FA43"/>
  <c r="FA44"/>
  <c r="FA45"/>
  <c r="FA46"/>
  <c r="FA47"/>
  <c r="FA48"/>
  <c r="FA49"/>
  <c r="FA50"/>
  <c r="FA51"/>
  <c r="FA52"/>
  <c r="FA53"/>
  <c r="FA54"/>
  <c r="FA55"/>
  <c r="FA56"/>
  <c r="FA57"/>
  <c r="FA58"/>
  <c r="FA59"/>
  <c r="FA60"/>
  <c r="FA61"/>
  <c r="FA62"/>
  <c r="FA22"/>
  <c r="BZ23"/>
  <c r="BZ25"/>
  <c r="BZ27"/>
  <c r="BZ29"/>
  <c r="BZ31"/>
  <c r="BZ33"/>
  <c r="BZ35"/>
  <c r="BZ37"/>
  <c r="BZ39"/>
  <c r="BZ41"/>
  <c r="BZ43"/>
  <c r="BZ45"/>
  <c r="BZ47"/>
  <c r="BZ49"/>
  <c r="BZ51"/>
  <c r="BZ53"/>
  <c r="BZ55"/>
  <c r="BZ57"/>
  <c r="BZ59"/>
  <c r="BZ61"/>
  <c r="BZ22"/>
  <c r="BZ24"/>
  <c r="BZ26"/>
  <c r="BZ28"/>
  <c r="BZ30"/>
  <c r="BZ32"/>
  <c r="BZ34"/>
  <c r="BZ36"/>
  <c r="BZ38"/>
  <c r="BZ40"/>
  <c r="BZ42"/>
  <c r="BZ44"/>
  <c r="BZ46"/>
  <c r="BZ48"/>
  <c r="BZ50"/>
  <c r="BZ52"/>
  <c r="BZ54"/>
  <c r="BZ56"/>
  <c r="BZ58"/>
  <c r="BZ60"/>
  <c r="BZ62"/>
  <c r="A2" i="64"/>
  <c r="C9" i="1" l="1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4"/>
  <c r="C38"/>
  <c r="C39"/>
  <c r="C40"/>
  <c r="C41"/>
  <c r="C42"/>
  <c r="C46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9"/>
  <c r="C83"/>
  <c r="C87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8"/>
  <c r="C129"/>
  <c r="C130"/>
  <c r="C131"/>
  <c r="C132"/>
  <c r="C133"/>
  <c r="C136"/>
  <c r="C138"/>
  <c r="C139"/>
  <c r="C151"/>
  <c r="C8"/>
  <c r="K1000" l="1"/>
  <c r="E1000"/>
  <c r="S12" i="63" l="1"/>
  <c r="HP8" l="1"/>
  <c r="HH8"/>
  <c r="HA8"/>
  <c r="GS8"/>
  <c r="GF8"/>
  <c r="FX9"/>
  <c r="FS9"/>
  <c r="FO9"/>
  <c r="FI9"/>
  <c r="FS8"/>
  <c r="FO8"/>
  <c r="FI8"/>
  <c r="EP9"/>
  <c r="DG8"/>
  <c r="CX9"/>
  <c r="CX8"/>
  <c r="CR9"/>
  <c r="CU9"/>
  <c r="CU8"/>
  <c r="CR8"/>
  <c r="CL8"/>
  <c r="BR8"/>
  <c r="BN8"/>
  <c r="AK9"/>
  <c r="AR9"/>
  <c r="AR8"/>
  <c r="AK8"/>
  <c r="Z9"/>
  <c r="Z8"/>
  <c r="U9"/>
  <c r="U8"/>
  <c r="HP8" i="62"/>
  <c r="HH8"/>
  <c r="HA8"/>
  <c r="GS8"/>
  <c r="GF8"/>
  <c r="FX9"/>
  <c r="FI9"/>
  <c r="FO9"/>
  <c r="FS9"/>
  <c r="FS8"/>
  <c r="FO8"/>
  <c r="FI8"/>
  <c r="EP9"/>
  <c r="DG8"/>
  <c r="CX9"/>
  <c r="CX8"/>
  <c r="CU9"/>
  <c r="CU8"/>
  <c r="CR9"/>
  <c r="CR8"/>
  <c r="CL8"/>
  <c r="BR8"/>
  <c r="BN8"/>
  <c r="AR9"/>
  <c r="AR8"/>
  <c r="AK9"/>
  <c r="AK8"/>
  <c r="Z9"/>
  <c r="Z8"/>
  <c r="U9"/>
  <c r="U8"/>
  <c r="E9"/>
  <c r="E9" i="63" s="1"/>
  <c r="E8" i="62"/>
  <c r="E8" i="63" s="1"/>
  <c r="B9" i="62"/>
  <c r="B9" i="63" s="1"/>
  <c r="B8" i="62"/>
  <c r="B8" i="63" s="1"/>
  <c r="P48" i="61" l="1"/>
  <c r="V48" s="1"/>
  <c r="P47"/>
  <c r="V47" s="1"/>
  <c r="P46"/>
  <c r="V46" s="1"/>
  <c r="P45"/>
  <c r="V45" s="1"/>
  <c r="P44"/>
  <c r="V44" s="1"/>
  <c r="P43"/>
  <c r="V43" s="1"/>
  <c r="P42"/>
  <c r="V42" s="1"/>
  <c r="P41"/>
  <c r="V41" s="1"/>
  <c r="P40"/>
  <c r="V40" s="1"/>
  <c r="P39"/>
  <c r="V39" s="1"/>
  <c r="P38"/>
  <c r="V38" s="1"/>
  <c r="N38"/>
  <c r="M38"/>
  <c r="P37"/>
  <c r="N37"/>
  <c r="M37"/>
  <c r="P36"/>
  <c r="N36"/>
  <c r="M36"/>
  <c r="P35"/>
  <c r="Q35" s="1"/>
  <c r="P34"/>
  <c r="Q34" s="1"/>
  <c r="P33"/>
  <c r="Q33" s="1"/>
  <c r="P32"/>
  <c r="Q32" s="1"/>
  <c r="P31"/>
  <c r="V31" s="1"/>
  <c r="N31"/>
  <c r="M31"/>
  <c r="P30"/>
  <c r="V30" s="1"/>
  <c r="N30"/>
  <c r="M30"/>
  <c r="P29"/>
  <c r="N29"/>
  <c r="M29"/>
  <c r="P28"/>
  <c r="N28"/>
  <c r="M28"/>
  <c r="P27"/>
  <c r="N27"/>
  <c r="M27"/>
  <c r="P26"/>
  <c r="N26"/>
  <c r="M26"/>
  <c r="P25"/>
  <c r="N25"/>
  <c r="M25"/>
  <c r="P24"/>
  <c r="N24"/>
  <c r="M24"/>
  <c r="P23"/>
  <c r="N23"/>
  <c r="M23"/>
  <c r="P22"/>
  <c r="N22"/>
  <c r="M22"/>
  <c r="P21"/>
  <c r="N21"/>
  <c r="M21"/>
  <c r="P20"/>
  <c r="N20"/>
  <c r="M20"/>
  <c r="P19"/>
  <c r="N19"/>
  <c r="M19"/>
  <c r="P18"/>
  <c r="N18"/>
  <c r="M18"/>
  <c r="P17"/>
  <c r="V17" s="1"/>
  <c r="N17"/>
  <c r="M17"/>
  <c r="P16"/>
  <c r="V16" s="1"/>
  <c r="N16"/>
  <c r="M16"/>
  <c r="P15"/>
  <c r="N15"/>
  <c r="M15"/>
  <c r="P14"/>
  <c r="V14" s="1"/>
  <c r="N14"/>
  <c r="M14"/>
  <c r="P13"/>
  <c r="N13"/>
  <c r="M13"/>
  <c r="P12"/>
  <c r="N12"/>
  <c r="M12"/>
  <c r="P11"/>
  <c r="N11"/>
  <c r="M11"/>
  <c r="P10"/>
  <c r="V10" s="1"/>
  <c r="N10"/>
  <c r="M10"/>
  <c r="P9"/>
  <c r="N9"/>
  <c r="M9"/>
  <c r="P8"/>
  <c r="N8"/>
  <c r="M8"/>
  <c r="P7"/>
  <c r="V7" s="1"/>
  <c r="N7"/>
  <c r="M7"/>
  <c r="P6"/>
  <c r="N6"/>
  <c r="M6"/>
  <c r="P5"/>
  <c r="N5"/>
  <c r="M5"/>
  <c r="P4"/>
  <c r="N4"/>
  <c r="M4"/>
  <c r="V25" l="1"/>
  <c r="V13"/>
  <c r="AP13" s="1"/>
  <c r="V20"/>
  <c r="AK20" s="1"/>
  <c r="V18"/>
  <c r="AU18" s="1"/>
  <c r="V11"/>
  <c r="AF11" s="1"/>
  <c r="V9"/>
  <c r="AU9" s="1"/>
  <c r="Q41"/>
  <c r="Q45"/>
  <c r="Q39"/>
  <c r="Q43"/>
  <c r="Q47"/>
  <c r="AP17"/>
  <c r="AF17"/>
  <c r="AU17"/>
  <c r="AK17"/>
  <c r="Q17" s="1"/>
  <c r="AA17"/>
  <c r="AU10"/>
  <c r="AK10"/>
  <c r="AA10"/>
  <c r="AP10"/>
  <c r="AF10"/>
  <c r="Q10" s="1"/>
  <c r="AU14"/>
  <c r="AK14"/>
  <c r="Q14" s="1"/>
  <c r="AA14"/>
  <c r="AP14"/>
  <c r="AF14"/>
  <c r="AU16"/>
  <c r="AK16"/>
  <c r="AA16"/>
  <c r="Q16" s="1"/>
  <c r="AP16"/>
  <c r="AF16"/>
  <c r="AP31"/>
  <c r="AF31"/>
  <c r="Q31" s="1"/>
  <c r="AU31"/>
  <c r="AK31"/>
  <c r="AA31"/>
  <c r="V22"/>
  <c r="AU38"/>
  <c r="AK38"/>
  <c r="AA38"/>
  <c r="AP38"/>
  <c r="Q38" s="1"/>
  <c r="AF38"/>
  <c r="Q40"/>
  <c r="Q42"/>
  <c r="Q44"/>
  <c r="Q46"/>
  <c r="Q48"/>
  <c r="AU11" l="1"/>
  <c r="AP20"/>
  <c r="AU20"/>
  <c r="AF20"/>
  <c r="AA20"/>
  <c r="AA11"/>
  <c r="AP11"/>
  <c r="AF18"/>
  <c r="AA18"/>
  <c r="Q20"/>
  <c r="W20" s="1"/>
  <c r="AK13"/>
  <c r="AF13"/>
  <c r="AA13"/>
  <c r="AU13"/>
  <c r="Q13" s="1"/>
  <c r="AF9"/>
  <c r="AP18"/>
  <c r="AK18"/>
  <c r="AP9"/>
  <c r="AK9"/>
  <c r="AK11"/>
  <c r="Q11" s="1"/>
  <c r="AA9"/>
  <c r="Q9" s="1"/>
  <c r="W38"/>
  <c r="G38"/>
  <c r="AP22"/>
  <c r="AF22"/>
  <c r="Q22" s="1"/>
  <c r="AU22"/>
  <c r="AK22"/>
  <c r="AA22"/>
  <c r="V36"/>
  <c r="W31"/>
  <c r="G31"/>
  <c r="W16"/>
  <c r="G16"/>
  <c r="V15"/>
  <c r="W14"/>
  <c r="G14"/>
  <c r="W10"/>
  <c r="G10"/>
  <c r="W17"/>
  <c r="G17"/>
  <c r="Q18" l="1"/>
  <c r="V49" s="1"/>
  <c r="V21"/>
  <c r="G20"/>
  <c r="W13"/>
  <c r="AV13" s="1"/>
  <c r="V12"/>
  <c r="AU12" s="1"/>
  <c r="G13"/>
  <c r="W18"/>
  <c r="AQ18" s="1"/>
  <c r="W11"/>
  <c r="AL11" s="1"/>
  <c r="G11"/>
  <c r="G9"/>
  <c r="W9"/>
  <c r="AV9" s="1"/>
  <c r="AV17"/>
  <c r="AL17"/>
  <c r="R17" s="1"/>
  <c r="AB17"/>
  <c r="AQ17"/>
  <c r="AG17"/>
  <c r="AQ10"/>
  <c r="AG10"/>
  <c r="R10" s="1"/>
  <c r="AV10"/>
  <c r="AL10"/>
  <c r="AB10"/>
  <c r="AQ14"/>
  <c r="AG14"/>
  <c r="AV14"/>
  <c r="AL14"/>
  <c r="R14" s="1"/>
  <c r="AB14"/>
  <c r="AP21"/>
  <c r="AF21"/>
  <c r="AU21"/>
  <c r="AK21"/>
  <c r="AA21"/>
  <c r="AU36"/>
  <c r="AK36"/>
  <c r="AA36"/>
  <c r="AP36"/>
  <c r="Q36" s="1"/>
  <c r="Q37" s="1"/>
  <c r="AF36"/>
  <c r="V50"/>
  <c r="V23"/>
  <c r="W22"/>
  <c r="G22"/>
  <c r="AP12"/>
  <c r="AF12"/>
  <c r="AQ38"/>
  <c r="R38" s="1"/>
  <c r="AG38"/>
  <c r="AV38"/>
  <c r="AL38"/>
  <c r="AB38"/>
  <c r="AP15"/>
  <c r="AF15"/>
  <c r="AU15"/>
  <c r="AK15"/>
  <c r="Q15" s="1"/>
  <c r="G15" s="1"/>
  <c r="AA15"/>
  <c r="AQ16"/>
  <c r="AG16"/>
  <c r="AV16"/>
  <c r="AL16"/>
  <c r="AB16"/>
  <c r="R16" s="1"/>
  <c r="AQ20"/>
  <c r="AG20"/>
  <c r="AV20"/>
  <c r="AL20"/>
  <c r="AB20"/>
  <c r="AU30"/>
  <c r="AK30"/>
  <c r="AA30"/>
  <c r="AP30"/>
  <c r="AF30"/>
  <c r="AV31"/>
  <c r="AL31"/>
  <c r="AB31"/>
  <c r="AQ31"/>
  <c r="AG31"/>
  <c r="R31" s="1"/>
  <c r="G18" l="1"/>
  <c r="V19"/>
  <c r="AA12"/>
  <c r="AG11"/>
  <c r="AV11"/>
  <c r="AL18"/>
  <c r="AG18"/>
  <c r="AB18"/>
  <c r="AV18"/>
  <c r="R20"/>
  <c r="X20" s="1"/>
  <c r="Q21"/>
  <c r="G21" s="1"/>
  <c r="AQ13"/>
  <c r="AL13"/>
  <c r="AG13"/>
  <c r="AB13"/>
  <c r="AB11"/>
  <c r="R11"/>
  <c r="AQ11"/>
  <c r="AK12"/>
  <c r="Q12"/>
  <c r="G12" s="1"/>
  <c r="R13"/>
  <c r="X13" s="1"/>
  <c r="AG9"/>
  <c r="R18"/>
  <c r="W49" s="1"/>
  <c r="AL9"/>
  <c r="Q30"/>
  <c r="AB9"/>
  <c r="R9" s="1"/>
  <c r="AQ9"/>
  <c r="X11"/>
  <c r="H11"/>
  <c r="W36"/>
  <c r="X31"/>
  <c r="H31"/>
  <c r="X16"/>
  <c r="H16"/>
  <c r="X38"/>
  <c r="H38"/>
  <c r="AV22"/>
  <c r="AL22"/>
  <c r="AB22"/>
  <c r="AQ22"/>
  <c r="AG22"/>
  <c r="R22" s="1"/>
  <c r="G36"/>
  <c r="W15"/>
  <c r="X14"/>
  <c r="H14"/>
  <c r="X17"/>
  <c r="H17"/>
  <c r="AU23"/>
  <c r="AK23"/>
  <c r="AA23"/>
  <c r="AP23"/>
  <c r="AF23"/>
  <c r="Q23" s="1"/>
  <c r="X10"/>
  <c r="H10"/>
  <c r="H20" l="1"/>
  <c r="W21"/>
  <c r="AF19"/>
  <c r="AK19"/>
  <c r="Q19" s="1"/>
  <c r="G19" s="1"/>
  <c r="AP19"/>
  <c r="AU19"/>
  <c r="AA19"/>
  <c r="X18"/>
  <c r="AM18" s="1"/>
  <c r="H18"/>
  <c r="W19"/>
  <c r="AL19" s="1"/>
  <c r="W30"/>
  <c r="AG30" s="1"/>
  <c r="V29"/>
  <c r="H13"/>
  <c r="W12"/>
  <c r="AQ12" s="1"/>
  <c r="H9"/>
  <c r="X9"/>
  <c r="AH9" s="1"/>
  <c r="G30"/>
  <c r="AW10"/>
  <c r="AM10"/>
  <c r="AC10"/>
  <c r="AR10"/>
  <c r="AH10"/>
  <c r="S10" s="1"/>
  <c r="V24"/>
  <c r="G23"/>
  <c r="AV15"/>
  <c r="AL15"/>
  <c r="R15" s="1"/>
  <c r="H15" s="1"/>
  <c r="AB15"/>
  <c r="AQ15"/>
  <c r="AG15"/>
  <c r="AV12"/>
  <c r="AB12"/>
  <c r="AR13"/>
  <c r="AH13"/>
  <c r="AW13"/>
  <c r="AM13"/>
  <c r="AC13"/>
  <c r="AW38"/>
  <c r="AM38"/>
  <c r="AC38"/>
  <c r="AR38"/>
  <c r="S38" s="1"/>
  <c r="AH38"/>
  <c r="AW16"/>
  <c r="AM16"/>
  <c r="AC16"/>
  <c r="S16" s="1"/>
  <c r="AR16"/>
  <c r="AH16"/>
  <c r="AW20"/>
  <c r="AM20"/>
  <c r="AC20"/>
  <c r="AR20"/>
  <c r="AH20"/>
  <c r="AQ36"/>
  <c r="R36" s="1"/>
  <c r="AG36"/>
  <c r="AV36"/>
  <c r="AL36"/>
  <c r="AB36"/>
  <c r="AR11"/>
  <c r="AH11"/>
  <c r="AW11"/>
  <c r="AM11"/>
  <c r="AC11"/>
  <c r="AR17"/>
  <c r="AH17"/>
  <c r="AW17"/>
  <c r="AM17"/>
  <c r="S17" s="1"/>
  <c r="AC17"/>
  <c r="AW14"/>
  <c r="AM14"/>
  <c r="S14" s="1"/>
  <c r="AC14"/>
  <c r="AR14"/>
  <c r="AH14"/>
  <c r="V51"/>
  <c r="G37"/>
  <c r="W50"/>
  <c r="W23"/>
  <c r="X22"/>
  <c r="H22"/>
  <c r="AV21"/>
  <c r="AL21"/>
  <c r="AB21"/>
  <c r="AQ21"/>
  <c r="AG21"/>
  <c r="AR31"/>
  <c r="AH31"/>
  <c r="S31" s="1"/>
  <c r="AW31"/>
  <c r="AM31"/>
  <c r="AC31"/>
  <c r="AB30" l="1"/>
  <c r="AV30"/>
  <c r="AL30"/>
  <c r="AQ30"/>
  <c r="S11"/>
  <c r="Y11" s="1"/>
  <c r="S20"/>
  <c r="X21" s="1"/>
  <c r="S13"/>
  <c r="AL12"/>
  <c r="AW18"/>
  <c r="R12"/>
  <c r="H12" s="1"/>
  <c r="AG12"/>
  <c r="AR9"/>
  <c r="AB19"/>
  <c r="R21"/>
  <c r="H21" s="1"/>
  <c r="AG19"/>
  <c r="AV19"/>
  <c r="AH18"/>
  <c r="AQ19"/>
  <c r="R19" s="1"/>
  <c r="H19" s="1"/>
  <c r="AR18"/>
  <c r="AC18"/>
  <c r="S18"/>
  <c r="X19" s="1"/>
  <c r="R30"/>
  <c r="H30" s="1"/>
  <c r="AF29"/>
  <c r="AK29"/>
  <c r="Q29" s="1"/>
  <c r="G29" s="1"/>
  <c r="AP29"/>
  <c r="AU29"/>
  <c r="AA29"/>
  <c r="AM9"/>
  <c r="AW9"/>
  <c r="AC9"/>
  <c r="S9" s="1"/>
  <c r="AQ23"/>
  <c r="AG23"/>
  <c r="R23" s="1"/>
  <c r="AV23"/>
  <c r="AL23"/>
  <c r="AB23"/>
  <c r="Y17"/>
  <c r="I17"/>
  <c r="Y13"/>
  <c r="I13"/>
  <c r="X12"/>
  <c r="X36"/>
  <c r="Y31"/>
  <c r="I31"/>
  <c r="AR22"/>
  <c r="AH22"/>
  <c r="S22" s="1"/>
  <c r="AW22"/>
  <c r="AM22"/>
  <c r="AC22"/>
  <c r="X15"/>
  <c r="Y14"/>
  <c r="I14"/>
  <c r="R37"/>
  <c r="H37" s="1"/>
  <c r="H36"/>
  <c r="Y16"/>
  <c r="I16"/>
  <c r="Y38"/>
  <c r="I38"/>
  <c r="AP24"/>
  <c r="AF24"/>
  <c r="AU24"/>
  <c r="AK24"/>
  <c r="Q24" s="1"/>
  <c r="V26" s="1"/>
  <c r="AA24"/>
  <c r="Y10"/>
  <c r="I10"/>
  <c r="Y20" l="1"/>
  <c r="I20"/>
  <c r="I11"/>
  <c r="I18"/>
  <c r="X49"/>
  <c r="Y18"/>
  <c r="X30"/>
  <c r="AW30" s="1"/>
  <c r="W29"/>
  <c r="I9"/>
  <c r="Y9"/>
  <c r="AN9" s="1"/>
  <c r="AS10"/>
  <c r="AI10"/>
  <c r="T10" s="1"/>
  <c r="AX10"/>
  <c r="AN10"/>
  <c r="AD10"/>
  <c r="G24"/>
  <c r="AR19"/>
  <c r="AH19"/>
  <c r="AW19"/>
  <c r="AM19"/>
  <c r="AC19"/>
  <c r="AR15"/>
  <c r="AH15"/>
  <c r="AW15"/>
  <c r="AM15"/>
  <c r="S15" s="1"/>
  <c r="I15" s="1"/>
  <c r="AC15"/>
  <c r="X50"/>
  <c r="X23"/>
  <c r="Y22"/>
  <c r="I22"/>
  <c r="AW36"/>
  <c r="AM36"/>
  <c r="AC36"/>
  <c r="AR36"/>
  <c r="S36" s="1"/>
  <c r="AH36"/>
  <c r="AW12"/>
  <c r="AM12"/>
  <c r="AC12"/>
  <c r="AR12"/>
  <c r="AH12"/>
  <c r="AX13"/>
  <c r="AN13"/>
  <c r="AD13"/>
  <c r="AS13"/>
  <c r="AI13"/>
  <c r="AS20"/>
  <c r="AI20"/>
  <c r="AX20"/>
  <c r="AN20"/>
  <c r="AD20"/>
  <c r="AS18"/>
  <c r="AI18"/>
  <c r="AX18"/>
  <c r="AN18"/>
  <c r="AD18"/>
  <c r="AY38"/>
  <c r="AS38"/>
  <c r="T38" s="1"/>
  <c r="AI38"/>
  <c r="AX38"/>
  <c r="AN38"/>
  <c r="AD38"/>
  <c r="AS16"/>
  <c r="AI16"/>
  <c r="AX16"/>
  <c r="AN16"/>
  <c r="AD16"/>
  <c r="T16" s="1"/>
  <c r="W51"/>
  <c r="AS14"/>
  <c r="AI14"/>
  <c r="AX14"/>
  <c r="AN14"/>
  <c r="T14" s="1"/>
  <c r="AD14"/>
  <c r="AX31"/>
  <c r="AN31"/>
  <c r="AD31"/>
  <c r="AS31"/>
  <c r="AI31"/>
  <c r="T31" s="1"/>
  <c r="AR21"/>
  <c r="AH21"/>
  <c r="AW21"/>
  <c r="AM21"/>
  <c r="AC21"/>
  <c r="AX11"/>
  <c r="AN11"/>
  <c r="AD11"/>
  <c r="AS11"/>
  <c r="AI11"/>
  <c r="AX17"/>
  <c r="AN17"/>
  <c r="T17" s="1"/>
  <c r="AD17"/>
  <c r="AS17"/>
  <c r="AI17"/>
  <c r="W24"/>
  <c r="H23"/>
  <c r="AX9" l="1"/>
  <c r="AD9"/>
  <c r="AM30"/>
  <c r="AR30"/>
  <c r="T20"/>
  <c r="Y21" s="1"/>
  <c r="AI9"/>
  <c r="S21"/>
  <c r="I21" s="1"/>
  <c r="AH30"/>
  <c r="AC30"/>
  <c r="AS9"/>
  <c r="AV29"/>
  <c r="AB29"/>
  <c r="AG29"/>
  <c r="AL29"/>
  <c r="AQ29"/>
  <c r="T11"/>
  <c r="Z11" s="1"/>
  <c r="S12"/>
  <c r="I12" s="1"/>
  <c r="T13"/>
  <c r="J13" s="1"/>
  <c r="S19"/>
  <c r="I19" s="1"/>
  <c r="T18"/>
  <c r="AK7"/>
  <c r="AU7"/>
  <c r="AF7"/>
  <c r="AP7"/>
  <c r="AA7"/>
  <c r="Q7" s="1"/>
  <c r="S30"/>
  <c r="T9"/>
  <c r="J9" s="1"/>
  <c r="AV24"/>
  <c r="AL24"/>
  <c r="R24" s="1"/>
  <c r="W26" s="1"/>
  <c r="AB24"/>
  <c r="AQ24"/>
  <c r="AG24"/>
  <c r="Z17"/>
  <c r="J17"/>
  <c r="Z16"/>
  <c r="J16"/>
  <c r="AX22"/>
  <c r="AN22"/>
  <c r="AD22"/>
  <c r="AS22"/>
  <c r="AI22"/>
  <c r="T22" s="1"/>
  <c r="Y36"/>
  <c r="Z31"/>
  <c r="J31"/>
  <c r="Y15"/>
  <c r="Z14"/>
  <c r="J14"/>
  <c r="Z38"/>
  <c r="J38"/>
  <c r="Y49"/>
  <c r="Q49" s="1"/>
  <c r="Y19"/>
  <c r="Z18"/>
  <c r="J18"/>
  <c r="Z13"/>
  <c r="I36"/>
  <c r="S37"/>
  <c r="AW23"/>
  <c r="AM23"/>
  <c r="AC23"/>
  <c r="AR23"/>
  <c r="AH23"/>
  <c r="S23" s="1"/>
  <c r="AP25"/>
  <c r="AF25"/>
  <c r="AU25"/>
  <c r="Q25" s="1"/>
  <c r="AK25"/>
  <c r="AA25"/>
  <c r="Z10"/>
  <c r="J10"/>
  <c r="J20" l="1"/>
  <c r="Z20"/>
  <c r="AO20" s="1"/>
  <c r="R29"/>
  <c r="H29" s="1"/>
  <c r="Z9"/>
  <c r="AT9" s="1"/>
  <c r="J11"/>
  <c r="Y30"/>
  <c r="AS30" s="1"/>
  <c r="X29"/>
  <c r="Y12"/>
  <c r="AS12" s="1"/>
  <c r="W7"/>
  <c r="V6"/>
  <c r="W25"/>
  <c r="G25"/>
  <c r="G7"/>
  <c r="V8"/>
  <c r="I30"/>
  <c r="AY10"/>
  <c r="AO10"/>
  <c r="AE10"/>
  <c r="AT10"/>
  <c r="AJ10"/>
  <c r="U10" s="1"/>
  <c r="X24"/>
  <c r="I23"/>
  <c r="AT13"/>
  <c r="AJ13"/>
  <c r="AY13"/>
  <c r="AO13"/>
  <c r="AE13"/>
  <c r="AY20"/>
  <c r="AX19"/>
  <c r="AN19"/>
  <c r="AD19"/>
  <c r="AS19"/>
  <c r="T19" s="1"/>
  <c r="J19" s="1"/>
  <c r="AI19"/>
  <c r="AX15"/>
  <c r="AN15"/>
  <c r="T15" s="1"/>
  <c r="J15" s="1"/>
  <c r="AD15"/>
  <c r="AS15"/>
  <c r="AI15"/>
  <c r="AT31"/>
  <c r="AJ31"/>
  <c r="U31" s="1"/>
  <c r="AY31"/>
  <c r="AO31"/>
  <c r="AE31"/>
  <c r="AU26"/>
  <c r="AK26"/>
  <c r="AA26"/>
  <c r="AP26"/>
  <c r="AF26"/>
  <c r="X51"/>
  <c r="I37"/>
  <c r="AX21"/>
  <c r="AN21"/>
  <c r="AD21"/>
  <c r="AS21"/>
  <c r="AI21"/>
  <c r="AY18"/>
  <c r="AO18"/>
  <c r="AE18"/>
  <c r="AT18"/>
  <c r="U18" s="1"/>
  <c r="AJ18"/>
  <c r="AO38"/>
  <c r="AE38"/>
  <c r="AT38"/>
  <c r="U38" s="1"/>
  <c r="K38" s="1"/>
  <c r="AJ38"/>
  <c r="AY14"/>
  <c r="AO14"/>
  <c r="U14" s="1"/>
  <c r="AE14"/>
  <c r="AT14"/>
  <c r="AJ14"/>
  <c r="AY36"/>
  <c r="AS36"/>
  <c r="T36" s="1"/>
  <c r="AI36"/>
  <c r="AX36"/>
  <c r="AN36"/>
  <c r="AD36"/>
  <c r="Y50"/>
  <c r="Q50" s="1"/>
  <c r="Y23"/>
  <c r="Z22"/>
  <c r="J22"/>
  <c r="AJ9"/>
  <c r="AO9"/>
  <c r="AY16"/>
  <c r="AO16"/>
  <c r="AE16"/>
  <c r="U16" s="1"/>
  <c r="K16" s="1"/>
  <c r="AT16"/>
  <c r="AJ16"/>
  <c r="AT11"/>
  <c r="AJ11"/>
  <c r="AY11"/>
  <c r="AO11"/>
  <c r="AE11"/>
  <c r="AT17"/>
  <c r="AJ17"/>
  <c r="AY17"/>
  <c r="AO17"/>
  <c r="U17" s="1"/>
  <c r="K17" s="1"/>
  <c r="AE17"/>
  <c r="H24"/>
  <c r="U11" l="1"/>
  <c r="K11" s="1"/>
  <c r="AT20"/>
  <c r="AE9"/>
  <c r="AY9"/>
  <c r="AJ20"/>
  <c r="AE20"/>
  <c r="U20"/>
  <c r="AN30"/>
  <c r="AI30"/>
  <c r="T30" s="1"/>
  <c r="AD12"/>
  <c r="AN12"/>
  <c r="T21"/>
  <c r="J21" s="1"/>
  <c r="AD30"/>
  <c r="AX30"/>
  <c r="AR29"/>
  <c r="AW29"/>
  <c r="AC29"/>
  <c r="AH29"/>
  <c r="AM29"/>
  <c r="S29" s="1"/>
  <c r="I29" s="1"/>
  <c r="AX12"/>
  <c r="T12" s="1"/>
  <c r="J12" s="1"/>
  <c r="AI12"/>
  <c r="U13"/>
  <c r="K13" s="1"/>
  <c r="AP6"/>
  <c r="AA6"/>
  <c r="AK6"/>
  <c r="Q6" s="1"/>
  <c r="AF6"/>
  <c r="AU6"/>
  <c r="K10"/>
  <c r="EP20" i="62"/>
  <c r="AQ7" i="61"/>
  <c r="AL7"/>
  <c r="AG7"/>
  <c r="AV7"/>
  <c r="AB7"/>
  <c r="R7" s="1"/>
  <c r="AP8"/>
  <c r="AF8"/>
  <c r="AK8"/>
  <c r="AU8"/>
  <c r="AA8"/>
  <c r="Q26"/>
  <c r="V27" s="1"/>
  <c r="U9"/>
  <c r="K9" s="1"/>
  <c r="AT22"/>
  <c r="AJ22"/>
  <c r="U22" s="1"/>
  <c r="AY22"/>
  <c r="AO22"/>
  <c r="AE22"/>
  <c r="T37"/>
  <c r="J36"/>
  <c r="Z19"/>
  <c r="K18"/>
  <c r="AR24"/>
  <c r="AH24"/>
  <c r="AW24"/>
  <c r="AM24"/>
  <c r="S24" s="1"/>
  <c r="X26" s="1"/>
  <c r="AC24"/>
  <c r="AV25"/>
  <c r="R25" s="1"/>
  <c r="AL25"/>
  <c r="AB25"/>
  <c r="AQ25"/>
  <c r="AG25"/>
  <c r="AS23"/>
  <c r="AI23"/>
  <c r="T23" s="1"/>
  <c r="AX23"/>
  <c r="AN23"/>
  <c r="AD23"/>
  <c r="Z15"/>
  <c r="K14"/>
  <c r="Z36"/>
  <c r="K31"/>
  <c r="Z21"/>
  <c r="K20"/>
  <c r="Y29" l="1"/>
  <c r="AS29" s="1"/>
  <c r="Z30"/>
  <c r="AO30" s="1"/>
  <c r="J30"/>
  <c r="Z12"/>
  <c r="AO12" s="1"/>
  <c r="V5"/>
  <c r="G6"/>
  <c r="X7"/>
  <c r="W6"/>
  <c r="X25"/>
  <c r="H25"/>
  <c r="G26"/>
  <c r="W8"/>
  <c r="H7"/>
  <c r="Q8"/>
  <c r="G8" s="1"/>
  <c r="AN29"/>
  <c r="AI29"/>
  <c r="AY12"/>
  <c r="Y24"/>
  <c r="J23"/>
  <c r="AQ26"/>
  <c r="AG26"/>
  <c r="AV26"/>
  <c r="AL26"/>
  <c r="R26" s="1"/>
  <c r="AB26"/>
  <c r="I24"/>
  <c r="AT21"/>
  <c r="AJ21"/>
  <c r="AY21"/>
  <c r="AO21"/>
  <c r="AE21"/>
  <c r="AO36"/>
  <c r="AE36"/>
  <c r="AT36"/>
  <c r="U36" s="1"/>
  <c r="AJ36"/>
  <c r="AP27"/>
  <c r="AF27"/>
  <c r="AU27"/>
  <c r="AK27"/>
  <c r="AA27"/>
  <c r="AT15"/>
  <c r="AJ15"/>
  <c r="AY15"/>
  <c r="AO15"/>
  <c r="U15" s="1"/>
  <c r="K15" s="1"/>
  <c r="AE15"/>
  <c r="AT19"/>
  <c r="AJ19"/>
  <c r="AY19"/>
  <c r="AO19"/>
  <c r="AE19"/>
  <c r="Y51"/>
  <c r="Q51" s="1"/>
  <c r="J37"/>
  <c r="Z23"/>
  <c r="K22"/>
  <c r="AD29" l="1"/>
  <c r="AJ30"/>
  <c r="AE30"/>
  <c r="AY30"/>
  <c r="AT30"/>
  <c r="T29"/>
  <c r="J29" s="1"/>
  <c r="AX29"/>
  <c r="U21"/>
  <c r="K21" s="1"/>
  <c r="AT12"/>
  <c r="AJ12"/>
  <c r="AE12"/>
  <c r="U12"/>
  <c r="K12" s="1"/>
  <c r="AP5"/>
  <c r="AA5"/>
  <c r="AK5"/>
  <c r="Q5" s="1"/>
  <c r="AU5"/>
  <c r="AF5"/>
  <c r="AV6"/>
  <c r="AL6"/>
  <c r="R6" s="1"/>
  <c r="AG6"/>
  <c r="AB6"/>
  <c r="AQ6"/>
  <c r="U19"/>
  <c r="K19" s="1"/>
  <c r="AV8"/>
  <c r="AB8"/>
  <c r="AG8"/>
  <c r="AL8"/>
  <c r="AQ8"/>
  <c r="AM7"/>
  <c r="AW7"/>
  <c r="AC7"/>
  <c r="AH7"/>
  <c r="S7" s="1"/>
  <c r="AR7"/>
  <c r="U30"/>
  <c r="Q27"/>
  <c r="G27" s="1"/>
  <c r="AX24"/>
  <c r="AN24"/>
  <c r="T24" s="1"/>
  <c r="Y26" s="1"/>
  <c r="AD24"/>
  <c r="AS24"/>
  <c r="AI24"/>
  <c r="AY23"/>
  <c r="AO23"/>
  <c r="AE23"/>
  <c r="AT23"/>
  <c r="AJ23"/>
  <c r="U23" s="1"/>
  <c r="K36"/>
  <c r="U37"/>
  <c r="K37" s="1"/>
  <c r="AR25"/>
  <c r="AH25"/>
  <c r="AW25"/>
  <c r="S25" s="1"/>
  <c r="AM25"/>
  <c r="AC25"/>
  <c r="W27"/>
  <c r="H26"/>
  <c r="W5" l="1"/>
  <c r="H6"/>
  <c r="G5"/>
  <c r="V4"/>
  <c r="Y7"/>
  <c r="X6"/>
  <c r="Y25"/>
  <c r="I25"/>
  <c r="V28"/>
  <c r="AU28" s="1"/>
  <c r="X8"/>
  <c r="I7"/>
  <c r="R8"/>
  <c r="H8" s="1"/>
  <c r="K30"/>
  <c r="Z29"/>
  <c r="AW26"/>
  <c r="AM26"/>
  <c r="AC26"/>
  <c r="AR26"/>
  <c r="AH26"/>
  <c r="AP28"/>
  <c r="AF28"/>
  <c r="AV27"/>
  <c r="AL27"/>
  <c r="AB27"/>
  <c r="AQ27"/>
  <c r="R27" s="1"/>
  <c r="AG27"/>
  <c r="Z24"/>
  <c r="K23"/>
  <c r="J24"/>
  <c r="AA28" l="1"/>
  <c r="AK28"/>
  <c r="Q28" s="1"/>
  <c r="G28" s="1"/>
  <c r="AQ5"/>
  <c r="AB5"/>
  <c r="AL5"/>
  <c r="R5" s="1"/>
  <c r="AV5"/>
  <c r="AG5"/>
  <c r="AR6"/>
  <c r="AM6"/>
  <c r="S6" s="1"/>
  <c r="AH6"/>
  <c r="AC6"/>
  <c r="AW6"/>
  <c r="AK4"/>
  <c r="AP4"/>
  <c r="AF4"/>
  <c r="AA4"/>
  <c r="Q4" s="1"/>
  <c r="G4" s="1"/>
  <c r="AU4"/>
  <c r="AR8"/>
  <c r="S8" s="1"/>
  <c r="I8" s="1"/>
  <c r="AW8"/>
  <c r="AC8"/>
  <c r="AH8"/>
  <c r="AM8"/>
  <c r="AS7"/>
  <c r="AX7"/>
  <c r="AD7"/>
  <c r="AI7"/>
  <c r="T7" s="1"/>
  <c r="AN7"/>
  <c r="AT29"/>
  <c r="AY29"/>
  <c r="AE29"/>
  <c r="AJ29"/>
  <c r="AO29"/>
  <c r="U29" s="1"/>
  <c r="K29" s="1"/>
  <c r="S26"/>
  <c r="I26" s="1"/>
  <c r="AX25"/>
  <c r="T25" s="1"/>
  <c r="AN25"/>
  <c r="AD25"/>
  <c r="AS25"/>
  <c r="AI25"/>
  <c r="AT24"/>
  <c r="AJ24"/>
  <c r="AY24"/>
  <c r="AO24"/>
  <c r="U24" s="1"/>
  <c r="Z26" s="1"/>
  <c r="AE24"/>
  <c r="W28"/>
  <c r="H27"/>
  <c r="Z7" l="1"/>
  <c r="Y6"/>
  <c r="X5"/>
  <c r="I6"/>
  <c r="W4"/>
  <c r="H5"/>
  <c r="Z25"/>
  <c r="J25"/>
  <c r="X27"/>
  <c r="AH27" s="1"/>
  <c r="Y8"/>
  <c r="J7"/>
  <c r="AQ28"/>
  <c r="AG28"/>
  <c r="AV28"/>
  <c r="AL28"/>
  <c r="AB28"/>
  <c r="K24"/>
  <c r="AS26"/>
  <c r="AI26"/>
  <c r="AX26"/>
  <c r="AN26"/>
  <c r="AD26"/>
  <c r="AR27"/>
  <c r="AM27"/>
  <c r="AC27"/>
  <c r="AW27" l="1"/>
  <c r="T26"/>
  <c r="J26" s="1"/>
  <c r="AB4"/>
  <c r="R4" s="1"/>
  <c r="H4" s="1"/>
  <c r="AG4"/>
  <c r="AV4"/>
  <c r="AL4"/>
  <c r="AQ4"/>
  <c r="AM5"/>
  <c r="S5" s="1"/>
  <c r="AW5"/>
  <c r="AH5"/>
  <c r="AR5"/>
  <c r="AC5"/>
  <c r="AX6"/>
  <c r="AI6"/>
  <c r="AS6"/>
  <c r="AD6"/>
  <c r="AN6"/>
  <c r="T6" s="1"/>
  <c r="AO7"/>
  <c r="AT7"/>
  <c r="AY7"/>
  <c r="AE7"/>
  <c r="AJ7"/>
  <c r="U7" s="1"/>
  <c r="Z6" s="1"/>
  <c r="AN8"/>
  <c r="AS8"/>
  <c r="AX8"/>
  <c r="AD8"/>
  <c r="AI8"/>
  <c r="R28"/>
  <c r="H28" s="1"/>
  <c r="S27"/>
  <c r="X28" s="1"/>
  <c r="Y27"/>
  <c r="AT25"/>
  <c r="AJ25"/>
  <c r="AY25"/>
  <c r="U25" s="1"/>
  <c r="K25" s="1"/>
  <c r="AO25"/>
  <c r="AE25"/>
  <c r="Y5" l="1"/>
  <c r="J6"/>
  <c r="AY6"/>
  <c r="AJ6"/>
  <c r="AT6"/>
  <c r="AE6"/>
  <c r="AO6"/>
  <c r="U6" s="1"/>
  <c r="X4"/>
  <c r="I5"/>
  <c r="I27"/>
  <c r="T8"/>
  <c r="J8" s="1"/>
  <c r="K7"/>
  <c r="Z8"/>
  <c r="AY26"/>
  <c r="AO26"/>
  <c r="AE26"/>
  <c r="AT26"/>
  <c r="AJ26"/>
  <c r="AW28"/>
  <c r="AM28"/>
  <c r="AC28"/>
  <c r="AR28"/>
  <c r="S28" s="1"/>
  <c r="I28" s="1"/>
  <c r="AH28"/>
  <c r="AX27"/>
  <c r="AN27"/>
  <c r="AD27"/>
  <c r="AS27"/>
  <c r="T27" s="1"/>
  <c r="AI27"/>
  <c r="Z5" l="1"/>
  <c r="K6"/>
  <c r="AX5"/>
  <c r="AI5"/>
  <c r="AS5"/>
  <c r="AD5"/>
  <c r="AN5"/>
  <c r="T5" s="1"/>
  <c r="AR4"/>
  <c r="AC4"/>
  <c r="S4" s="1"/>
  <c r="I4" s="1"/>
  <c r="AM4"/>
  <c r="AW4"/>
  <c r="AH4"/>
  <c r="AJ8"/>
  <c r="AO8"/>
  <c r="AT8"/>
  <c r="AY8"/>
  <c r="AE8"/>
  <c r="U26"/>
  <c r="Z27" s="1"/>
  <c r="Y28"/>
  <c r="J27"/>
  <c r="Y4" l="1"/>
  <c r="J5"/>
  <c r="AE5"/>
  <c r="AO5"/>
  <c r="U5" s="1"/>
  <c r="AY5"/>
  <c r="AT5"/>
  <c r="AJ5"/>
  <c r="U8"/>
  <c r="K8" s="1"/>
  <c r="K26"/>
  <c r="AT27"/>
  <c r="AJ27"/>
  <c r="AY27"/>
  <c r="AO27"/>
  <c r="AE27"/>
  <c r="AS28"/>
  <c r="AI28"/>
  <c r="AX28"/>
  <c r="AN28"/>
  <c r="AD28"/>
  <c r="AS4" l="1"/>
  <c r="AD4"/>
  <c r="T4" s="1"/>
  <c r="J4" s="1"/>
  <c r="AN4"/>
  <c r="AX4"/>
  <c r="AI4"/>
  <c r="Z4"/>
  <c r="K5"/>
  <c r="U27"/>
  <c r="K27" s="1"/>
  <c r="T28"/>
  <c r="J28" s="1"/>
  <c r="AO4" l="1"/>
  <c r="AE4"/>
  <c r="U4" s="1"/>
  <c r="K4" s="1"/>
  <c r="AJ4"/>
  <c r="AT4"/>
  <c r="AY4"/>
  <c r="Z28"/>
  <c r="AY28" s="1"/>
  <c r="AJ28" l="1"/>
  <c r="AT28"/>
  <c r="AE28"/>
  <c r="AO28"/>
  <c r="U28" s="1"/>
  <c r="K28" s="1"/>
  <c r="AL4" i="2"/>
  <c r="J4"/>
  <c r="T4"/>
  <c r="AD4"/>
  <c r="N4"/>
  <c r="G1000" i="1"/>
  <c r="H1000"/>
  <c r="I1000"/>
  <c r="J1000"/>
  <c r="F1000"/>
  <c r="BF12" i="63"/>
  <c r="BF13"/>
  <c r="BX12" l="1"/>
  <c r="E986" i="1"/>
  <c r="F986"/>
  <c r="G986"/>
  <c r="H986"/>
  <c r="I986"/>
  <c r="J986"/>
  <c r="K986"/>
  <c r="L986"/>
  <c r="M986"/>
  <c r="N986"/>
  <c r="O986"/>
  <c r="P986"/>
  <c r="E987"/>
  <c r="F987"/>
  <c r="G987"/>
  <c r="H987"/>
  <c r="I987"/>
  <c r="J987"/>
  <c r="K987"/>
  <c r="L987"/>
  <c r="M987"/>
  <c r="N987"/>
  <c r="O987"/>
  <c r="P987"/>
  <c r="E988"/>
  <c r="F988"/>
  <c r="G988"/>
  <c r="H988"/>
  <c r="I988"/>
  <c r="J988"/>
  <c r="K988"/>
  <c r="L988"/>
  <c r="M988"/>
  <c r="N988"/>
  <c r="O988"/>
  <c r="P988"/>
  <c r="E989"/>
  <c r="F989"/>
  <c r="G989"/>
  <c r="H989"/>
  <c r="I989"/>
  <c r="J989"/>
  <c r="K989"/>
  <c r="L989"/>
  <c r="M989"/>
  <c r="N989"/>
  <c r="O989"/>
  <c r="P989"/>
  <c r="E990"/>
  <c r="F990"/>
  <c r="G990"/>
  <c r="H990"/>
  <c r="I990"/>
  <c r="J990"/>
  <c r="K990"/>
  <c r="L990"/>
  <c r="M990"/>
  <c r="N990"/>
  <c r="O990"/>
  <c r="P990"/>
  <c r="E991"/>
  <c r="F991"/>
  <c r="G991"/>
  <c r="H991"/>
  <c r="I991"/>
  <c r="J991"/>
  <c r="K991"/>
  <c r="L991"/>
  <c r="M991"/>
  <c r="N991"/>
  <c r="O991"/>
  <c r="P991"/>
  <c r="E992"/>
  <c r="F992"/>
  <c r="G992"/>
  <c r="H992"/>
  <c r="I992"/>
  <c r="J992"/>
  <c r="K992"/>
  <c r="L992"/>
  <c r="M992"/>
  <c r="N992"/>
  <c r="O992"/>
  <c r="P992"/>
  <c r="E993"/>
  <c r="F993"/>
  <c r="G993"/>
  <c r="H993"/>
  <c r="I993"/>
  <c r="J993"/>
  <c r="K993"/>
  <c r="L993"/>
  <c r="M993"/>
  <c r="N993"/>
  <c r="O993"/>
  <c r="P993"/>
  <c r="E994"/>
  <c r="F994"/>
  <c r="G994"/>
  <c r="H994"/>
  <c r="I994"/>
  <c r="J994"/>
  <c r="K994"/>
  <c r="L994"/>
  <c r="M994"/>
  <c r="N994"/>
  <c r="O994"/>
  <c r="P994"/>
  <c r="E995"/>
  <c r="F995"/>
  <c r="G995"/>
  <c r="H995"/>
  <c r="I995"/>
  <c r="J995"/>
  <c r="K995"/>
  <c r="L995"/>
  <c r="M995"/>
  <c r="N995"/>
  <c r="O995"/>
  <c r="P995"/>
  <c r="E996"/>
  <c r="F996"/>
  <c r="G996"/>
  <c r="H996"/>
  <c r="I996"/>
  <c r="J996"/>
  <c r="K996"/>
  <c r="L996"/>
  <c r="M996"/>
  <c r="N996"/>
  <c r="O996"/>
  <c r="P996"/>
  <c r="E997"/>
  <c r="F997"/>
  <c r="G997"/>
  <c r="H997"/>
  <c r="I997"/>
  <c r="J997"/>
  <c r="K997"/>
  <c r="L997"/>
  <c r="M997"/>
  <c r="N997"/>
  <c r="O997"/>
  <c r="P997"/>
  <c r="F985"/>
  <c r="G985"/>
  <c r="H985"/>
  <c r="I985"/>
  <c r="J985"/>
  <c r="K985"/>
  <c r="L985"/>
  <c r="M985"/>
  <c r="N985"/>
  <c r="O985"/>
  <c r="P985"/>
  <c r="E985"/>
  <c r="DK2" i="63"/>
  <c r="T12"/>
  <c r="AG12"/>
  <c r="AH12"/>
  <c r="AJ12"/>
  <c r="BE12"/>
  <c r="BL12"/>
  <c r="BM12"/>
  <c r="BY12"/>
  <c r="BZ12"/>
  <c r="DE12"/>
  <c r="DF12"/>
  <c r="DL12"/>
  <c r="DM12"/>
  <c r="DN12"/>
  <c r="DV12"/>
  <c r="DW12"/>
  <c r="EZ12"/>
  <c r="FA12"/>
  <c r="FG12"/>
  <c r="FH12"/>
  <c r="GB12"/>
  <c r="GC12"/>
  <c r="GD12"/>
  <c r="GE12"/>
  <c r="GQ12"/>
  <c r="GR12"/>
  <c r="HD12"/>
  <c r="S13"/>
  <c r="T13"/>
  <c r="AG13"/>
  <c r="AH13"/>
  <c r="AJ13"/>
  <c r="BE13"/>
  <c r="BL13"/>
  <c r="BM13"/>
  <c r="BX13"/>
  <c r="BY13"/>
  <c r="BZ13"/>
  <c r="DE13"/>
  <c r="DF13"/>
  <c r="DL13"/>
  <c r="DM13"/>
  <c r="DN13"/>
  <c r="DV13"/>
  <c r="DW13"/>
  <c r="EZ13"/>
  <c r="FA13"/>
  <c r="FG13"/>
  <c r="FH13"/>
  <c r="GB13"/>
  <c r="GC13"/>
  <c r="GD13"/>
  <c r="GE13"/>
  <c r="GQ13"/>
  <c r="GR13"/>
  <c r="HD13"/>
  <c r="S14"/>
  <c r="T14"/>
  <c r="AG14"/>
  <c r="AH14"/>
  <c r="AJ14"/>
  <c r="BE14"/>
  <c r="BF14"/>
  <c r="BL14"/>
  <c r="BM14"/>
  <c r="BX14"/>
  <c r="BY14"/>
  <c r="BZ14"/>
  <c r="DE14"/>
  <c r="DF14"/>
  <c r="DL14"/>
  <c r="DM14"/>
  <c r="DN14"/>
  <c r="DV14"/>
  <c r="DW14"/>
  <c r="EZ14"/>
  <c r="FA14"/>
  <c r="FG14"/>
  <c r="FH14"/>
  <c r="GB14"/>
  <c r="GC14"/>
  <c r="GD14"/>
  <c r="GE14"/>
  <c r="GQ14"/>
  <c r="GR14"/>
  <c r="HD14"/>
  <c r="S15"/>
  <c r="T15"/>
  <c r="AG15"/>
  <c r="AH15"/>
  <c r="AJ15"/>
  <c r="BE15"/>
  <c r="BF15"/>
  <c r="BL15"/>
  <c r="BM15"/>
  <c r="BX15"/>
  <c r="BY15"/>
  <c r="BZ15"/>
  <c r="DE15"/>
  <c r="DF15"/>
  <c r="DL15"/>
  <c r="DM15"/>
  <c r="DN15"/>
  <c r="DV15"/>
  <c r="DW15"/>
  <c r="EZ15"/>
  <c r="FA15"/>
  <c r="FG15"/>
  <c r="FH15"/>
  <c r="GB15"/>
  <c r="GC15"/>
  <c r="GD15"/>
  <c r="GE15"/>
  <c r="GQ15"/>
  <c r="GR15"/>
  <c r="HD15"/>
  <c r="S16"/>
  <c r="T16"/>
  <c r="AG16"/>
  <c r="AH16"/>
  <c r="AJ16"/>
  <c r="BE16"/>
  <c r="BF16"/>
  <c r="BL16"/>
  <c r="BM16"/>
  <c r="BX16"/>
  <c r="BY16"/>
  <c r="BZ16"/>
  <c r="DE16"/>
  <c r="DF16"/>
  <c r="DL16"/>
  <c r="DM16"/>
  <c r="DN16"/>
  <c r="DV16"/>
  <c r="DW16"/>
  <c r="EZ16"/>
  <c r="FA16"/>
  <c r="FG16"/>
  <c r="FH16"/>
  <c r="GB16"/>
  <c r="GC16"/>
  <c r="GD16"/>
  <c r="GE16"/>
  <c r="GQ16"/>
  <c r="GR16"/>
  <c r="HD16"/>
  <c r="S17"/>
  <c r="T17"/>
  <c r="AG17"/>
  <c r="AH17"/>
  <c r="AJ17"/>
  <c r="BE17"/>
  <c r="BF17"/>
  <c r="BL17"/>
  <c r="BM17"/>
  <c r="BX17"/>
  <c r="BY17"/>
  <c r="BZ17"/>
  <c r="DE17"/>
  <c r="DF17"/>
  <c r="DL17"/>
  <c r="DM17"/>
  <c r="DN17"/>
  <c r="DV17"/>
  <c r="DW17"/>
  <c r="EZ17"/>
  <c r="FA17"/>
  <c r="FG17"/>
  <c r="FH17"/>
  <c r="GB17"/>
  <c r="GC17"/>
  <c r="GD17"/>
  <c r="GE17"/>
  <c r="GQ17"/>
  <c r="GR17"/>
  <c r="HD17"/>
  <c r="S18"/>
  <c r="T18"/>
  <c r="AG18"/>
  <c r="AH18"/>
  <c r="AJ18"/>
  <c r="BE18"/>
  <c r="BF18"/>
  <c r="BL18"/>
  <c r="BM18"/>
  <c r="BX18"/>
  <c r="BY18"/>
  <c r="BZ18"/>
  <c r="DE18"/>
  <c r="DF18"/>
  <c r="DL18"/>
  <c r="DM18"/>
  <c r="DN18"/>
  <c r="DV18"/>
  <c r="DW18"/>
  <c r="EZ18"/>
  <c r="FA18"/>
  <c r="FG18"/>
  <c r="FH18"/>
  <c r="GB18"/>
  <c r="GC18"/>
  <c r="GD18"/>
  <c r="GE18"/>
  <c r="GQ18"/>
  <c r="GR18"/>
  <c r="HD18"/>
  <c r="S19"/>
  <c r="T19"/>
  <c r="AG19"/>
  <c r="AH19"/>
  <c r="AJ19"/>
  <c r="BE19"/>
  <c r="BF19"/>
  <c r="BL19"/>
  <c r="BM19"/>
  <c r="BX19"/>
  <c r="BY19"/>
  <c r="BZ19"/>
  <c r="DE19"/>
  <c r="DF19"/>
  <c r="DL19"/>
  <c r="DM19"/>
  <c r="DN19"/>
  <c r="DV19"/>
  <c r="DW19"/>
  <c r="EZ19"/>
  <c r="FA19"/>
  <c r="FG19"/>
  <c r="FH19"/>
  <c r="GB19"/>
  <c r="GC19"/>
  <c r="GD19"/>
  <c r="GE19"/>
  <c r="GQ19"/>
  <c r="GR19"/>
  <c r="HD19"/>
  <c r="S20"/>
  <c r="T20"/>
  <c r="AG20"/>
  <c r="AH20"/>
  <c r="AJ20"/>
  <c r="BE20"/>
  <c r="BF20"/>
  <c r="BL20"/>
  <c r="BM20"/>
  <c r="BX20"/>
  <c r="BY20"/>
  <c r="BZ20"/>
  <c r="DE20"/>
  <c r="DF20"/>
  <c r="DL20"/>
  <c r="DM20"/>
  <c r="DN20"/>
  <c r="DV20"/>
  <c r="DW20"/>
  <c r="EZ20"/>
  <c r="FA20"/>
  <c r="FG20"/>
  <c r="FH20"/>
  <c r="GB20"/>
  <c r="GC20"/>
  <c r="GD20"/>
  <c r="GE20"/>
  <c r="GQ20"/>
  <c r="GR20"/>
  <c r="HD20"/>
  <c r="S21"/>
  <c r="T21"/>
  <c r="AG21"/>
  <c r="AH21"/>
  <c r="AJ21"/>
  <c r="BE21"/>
  <c r="BF21"/>
  <c r="BL21"/>
  <c r="BM21"/>
  <c r="BX21"/>
  <c r="BY21"/>
  <c r="BZ21"/>
  <c r="DE21"/>
  <c r="DF21"/>
  <c r="DL21"/>
  <c r="DM21"/>
  <c r="DN21"/>
  <c r="DV21"/>
  <c r="DW21"/>
  <c r="EZ21"/>
  <c r="FA21"/>
  <c r="FG21"/>
  <c r="FH21"/>
  <c r="GB21"/>
  <c r="GC21"/>
  <c r="GD21"/>
  <c r="GE21"/>
  <c r="GQ21"/>
  <c r="GR21"/>
  <c r="HD21"/>
  <c r="S22"/>
  <c r="T22"/>
  <c r="AG22"/>
  <c r="AH22"/>
  <c r="AJ22"/>
  <c r="BE22"/>
  <c r="BF22"/>
  <c r="BL22"/>
  <c r="BM22"/>
  <c r="BX22"/>
  <c r="BY22"/>
  <c r="BZ22"/>
  <c r="DE22"/>
  <c r="DF22"/>
  <c r="DL22"/>
  <c r="DM22"/>
  <c r="DN22"/>
  <c r="DV22"/>
  <c r="DW22"/>
  <c r="EZ22"/>
  <c r="FA22"/>
  <c r="FG22"/>
  <c r="FH22"/>
  <c r="GB22"/>
  <c r="GC22"/>
  <c r="GD22"/>
  <c r="GE22"/>
  <c r="GQ22"/>
  <c r="GR22"/>
  <c r="HD22"/>
  <c r="S23"/>
  <c r="T23"/>
  <c r="AG23"/>
  <c r="AH23"/>
  <c r="AJ23"/>
  <c r="BE23"/>
  <c r="BF23"/>
  <c r="BL23"/>
  <c r="BM23"/>
  <c r="BX23"/>
  <c r="BY23"/>
  <c r="BZ23"/>
  <c r="DE23"/>
  <c r="DF23"/>
  <c r="DL23"/>
  <c r="DM23"/>
  <c r="DN23"/>
  <c r="DV23"/>
  <c r="DW23"/>
  <c r="EZ23"/>
  <c r="FA23"/>
  <c r="FG23"/>
  <c r="FH23"/>
  <c r="GB23"/>
  <c r="GC23"/>
  <c r="GD23"/>
  <c r="GE23"/>
  <c r="GQ23"/>
  <c r="GR23"/>
  <c r="HD23"/>
  <c r="S24"/>
  <c r="T24"/>
  <c r="AG24"/>
  <c r="AH24"/>
  <c r="AJ24"/>
  <c r="BE24"/>
  <c r="BF24"/>
  <c r="BL24"/>
  <c r="BM24"/>
  <c r="BX24"/>
  <c r="BY24"/>
  <c r="BZ24"/>
  <c r="DE24"/>
  <c r="DF24"/>
  <c r="DL24"/>
  <c r="DM24"/>
  <c r="DN24"/>
  <c r="DV24"/>
  <c r="DW24"/>
  <c r="EZ24"/>
  <c r="FA24"/>
  <c r="FG24"/>
  <c r="FH24"/>
  <c r="GB24"/>
  <c r="GC24"/>
  <c r="GD24"/>
  <c r="GE24"/>
  <c r="GQ24"/>
  <c r="GR24"/>
  <c r="HD24"/>
  <c r="S25"/>
  <c r="T25"/>
  <c r="AG25"/>
  <c r="AH25"/>
  <c r="AJ25"/>
  <c r="BE25"/>
  <c r="BF25"/>
  <c r="BL25"/>
  <c r="BM25"/>
  <c r="BX25"/>
  <c r="BY25"/>
  <c r="BZ25"/>
  <c r="DE25"/>
  <c r="DF25"/>
  <c r="DL25"/>
  <c r="DM25"/>
  <c r="DN25"/>
  <c r="DV25"/>
  <c r="DW25"/>
  <c r="EZ25"/>
  <c r="FA25"/>
  <c r="FG25"/>
  <c r="FH25"/>
  <c r="GB25"/>
  <c r="GC25"/>
  <c r="GD25"/>
  <c r="GE25"/>
  <c r="GQ25"/>
  <c r="GR25"/>
  <c r="HD25"/>
  <c r="S26"/>
  <c r="T26"/>
  <c r="AG26"/>
  <c r="AH26"/>
  <c r="AJ26"/>
  <c r="BE26"/>
  <c r="BF26"/>
  <c r="BL26"/>
  <c r="BM26"/>
  <c r="BX26"/>
  <c r="BY26"/>
  <c r="BZ26"/>
  <c r="DE26"/>
  <c r="DF26"/>
  <c r="DL26"/>
  <c r="DM26"/>
  <c r="DN26"/>
  <c r="DV26"/>
  <c r="DW26"/>
  <c r="EZ26"/>
  <c r="FA26"/>
  <c r="FG26"/>
  <c r="FH26"/>
  <c r="GB26"/>
  <c r="GC26"/>
  <c r="GD26"/>
  <c r="GE26"/>
  <c r="GQ26"/>
  <c r="GR26"/>
  <c r="HD26"/>
  <c r="S27"/>
  <c r="T27"/>
  <c r="AG27"/>
  <c r="AH27"/>
  <c r="AJ27"/>
  <c r="BE27"/>
  <c r="BF27"/>
  <c r="BL27"/>
  <c r="BM27"/>
  <c r="BX27"/>
  <c r="BY27"/>
  <c r="BZ27"/>
  <c r="DE27"/>
  <c r="DF27"/>
  <c r="DL27"/>
  <c r="DM27"/>
  <c r="DN27"/>
  <c r="DV27"/>
  <c r="DW27"/>
  <c r="EZ27"/>
  <c r="FA27"/>
  <c r="FG27"/>
  <c r="FH27"/>
  <c r="GB27"/>
  <c r="GC27"/>
  <c r="GD27"/>
  <c r="GE27"/>
  <c r="GQ27"/>
  <c r="GR27"/>
  <c r="HD27"/>
  <c r="S28"/>
  <c r="T28"/>
  <c r="AG28"/>
  <c r="AH28"/>
  <c r="AJ28"/>
  <c r="BE28"/>
  <c r="BF28"/>
  <c r="BL28"/>
  <c r="BM28"/>
  <c r="BX28"/>
  <c r="BY28"/>
  <c r="BZ28"/>
  <c r="DE28"/>
  <c r="DF28"/>
  <c r="DL28"/>
  <c r="DM28"/>
  <c r="DN28"/>
  <c r="DV28"/>
  <c r="DW28"/>
  <c r="EZ28"/>
  <c r="FA28"/>
  <c r="FG28"/>
  <c r="FH28"/>
  <c r="GB28"/>
  <c r="GC28"/>
  <c r="GD28"/>
  <c r="GE28"/>
  <c r="GQ28"/>
  <c r="GR28"/>
  <c r="HD28"/>
  <c r="S29"/>
  <c r="T29"/>
  <c r="AG29"/>
  <c r="AH29"/>
  <c r="AJ29"/>
  <c r="BE29"/>
  <c r="BF29"/>
  <c r="BL29"/>
  <c r="BM29"/>
  <c r="BX29"/>
  <c r="BY29"/>
  <c r="BZ29"/>
  <c r="DE29"/>
  <c r="DF29"/>
  <c r="DL29"/>
  <c r="DM29"/>
  <c r="DN29"/>
  <c r="DV29"/>
  <c r="DW29"/>
  <c r="EZ29"/>
  <c r="FA29"/>
  <c r="FG29"/>
  <c r="FH29"/>
  <c r="GB29"/>
  <c r="GC29"/>
  <c r="GD29"/>
  <c r="GE29"/>
  <c r="GQ29"/>
  <c r="GR29"/>
  <c r="HD29"/>
  <c r="S30"/>
  <c r="T30"/>
  <c r="AG30"/>
  <c r="AH30"/>
  <c r="AJ30"/>
  <c r="BE30"/>
  <c r="BF30"/>
  <c r="BL30"/>
  <c r="BM30"/>
  <c r="BX30"/>
  <c r="BY30"/>
  <c r="BZ30"/>
  <c r="DE30"/>
  <c r="DF30"/>
  <c r="DL30"/>
  <c r="DM30"/>
  <c r="DN30"/>
  <c r="DV30"/>
  <c r="DW30"/>
  <c r="EZ30"/>
  <c r="FA30"/>
  <c r="FG30"/>
  <c r="FH30"/>
  <c r="GB30"/>
  <c r="GC30"/>
  <c r="GD30"/>
  <c r="GE30"/>
  <c r="GQ30"/>
  <c r="GR30"/>
  <c r="HD30"/>
  <c r="S31"/>
  <c r="T31"/>
  <c r="AG31"/>
  <c r="AH31"/>
  <c r="AJ31"/>
  <c r="BE31"/>
  <c r="BF31"/>
  <c r="BL31"/>
  <c r="BM31"/>
  <c r="BX31"/>
  <c r="BY31"/>
  <c r="BZ31"/>
  <c r="DE31"/>
  <c r="DF31"/>
  <c r="DL31"/>
  <c r="DM31"/>
  <c r="DN31"/>
  <c r="DV31"/>
  <c r="DW31"/>
  <c r="EZ31"/>
  <c r="FA31"/>
  <c r="FG31"/>
  <c r="FH31"/>
  <c r="GB31"/>
  <c r="GC31"/>
  <c r="GD31"/>
  <c r="GE31"/>
  <c r="GQ31"/>
  <c r="GR31"/>
  <c r="HD31"/>
  <c r="S32"/>
  <c r="T32"/>
  <c r="AG32"/>
  <c r="AH32"/>
  <c r="AJ32"/>
  <c r="BE32"/>
  <c r="BF32"/>
  <c r="BL32"/>
  <c r="BM32"/>
  <c r="BX32"/>
  <c r="BY32"/>
  <c r="BZ32"/>
  <c r="DE32"/>
  <c r="DF32"/>
  <c r="DL32"/>
  <c r="DM32"/>
  <c r="DN32"/>
  <c r="DV32"/>
  <c r="DW32"/>
  <c r="EZ32"/>
  <c r="FA32"/>
  <c r="FG32"/>
  <c r="FH32"/>
  <c r="GB32"/>
  <c r="GC32"/>
  <c r="GD32"/>
  <c r="GE32"/>
  <c r="GQ32"/>
  <c r="GR32"/>
  <c r="HD32"/>
  <c r="S33"/>
  <c r="T33"/>
  <c r="AG33"/>
  <c r="AH33"/>
  <c r="AJ33"/>
  <c r="BE33"/>
  <c r="BF33"/>
  <c r="BL33"/>
  <c r="BM33"/>
  <c r="BX33"/>
  <c r="BY33"/>
  <c r="BZ33"/>
  <c r="DE33"/>
  <c r="DF33"/>
  <c r="DL33"/>
  <c r="DM33"/>
  <c r="DN33"/>
  <c r="DV33"/>
  <c r="DW33"/>
  <c r="EZ33"/>
  <c r="FA33"/>
  <c r="FG33"/>
  <c r="FH33"/>
  <c r="GB33"/>
  <c r="GC33"/>
  <c r="GD33"/>
  <c r="GE33"/>
  <c r="GQ33"/>
  <c r="GR33"/>
  <c r="HD33"/>
  <c r="S34"/>
  <c r="T34"/>
  <c r="AG34"/>
  <c r="AH34"/>
  <c r="AJ34"/>
  <c r="BE34"/>
  <c r="BF34"/>
  <c r="BL34"/>
  <c r="BM34"/>
  <c r="BX34"/>
  <c r="BY34"/>
  <c r="BZ34"/>
  <c r="DE34"/>
  <c r="DF34"/>
  <c r="DL34"/>
  <c r="DM34"/>
  <c r="DN34"/>
  <c r="DV34"/>
  <c r="DW34"/>
  <c r="EZ34"/>
  <c r="FA34"/>
  <c r="FG34"/>
  <c r="FH34"/>
  <c r="GB34"/>
  <c r="GC34"/>
  <c r="GD34"/>
  <c r="GE34"/>
  <c r="GQ34"/>
  <c r="GR34"/>
  <c r="HD34"/>
  <c r="S35"/>
  <c r="T35"/>
  <c r="AG35"/>
  <c r="AH35"/>
  <c r="AJ35"/>
  <c r="BE35"/>
  <c r="BF35"/>
  <c r="BL35"/>
  <c r="BM35"/>
  <c r="BX35"/>
  <c r="BY35"/>
  <c r="BZ35"/>
  <c r="DE35"/>
  <c r="DF35"/>
  <c r="DL35"/>
  <c r="DM35"/>
  <c r="DN35"/>
  <c r="DW35"/>
  <c r="EZ35"/>
  <c r="FA35"/>
  <c r="FG35"/>
  <c r="FH35"/>
  <c r="GB35"/>
  <c r="GC35"/>
  <c r="GD35"/>
  <c r="GE35"/>
  <c r="GQ35"/>
  <c r="GR35"/>
  <c r="HD35"/>
  <c r="S36"/>
  <c r="T36"/>
  <c r="AG36"/>
  <c r="AH36"/>
  <c r="AJ36"/>
  <c r="BE36"/>
  <c r="BF36"/>
  <c r="BL36"/>
  <c r="BM36"/>
  <c r="BX36"/>
  <c r="BY36"/>
  <c r="BZ36"/>
  <c r="DE36"/>
  <c r="DF36"/>
  <c r="DL36"/>
  <c r="DM36"/>
  <c r="DN36"/>
  <c r="DV36"/>
  <c r="DW36"/>
  <c r="EZ36"/>
  <c r="FA36"/>
  <c r="FG36"/>
  <c r="FH36"/>
  <c r="GB36"/>
  <c r="GC36"/>
  <c r="GD36"/>
  <c r="GE36"/>
  <c r="GQ36"/>
  <c r="GR36"/>
  <c r="HD36"/>
  <c r="S37"/>
  <c r="T37"/>
  <c r="AG37"/>
  <c r="AH37"/>
  <c r="AJ37"/>
  <c r="BE37"/>
  <c r="BF37"/>
  <c r="BL37"/>
  <c r="BM37"/>
  <c r="BX37"/>
  <c r="BY37"/>
  <c r="BZ37"/>
  <c r="DE37"/>
  <c r="DF37"/>
  <c r="DL37"/>
  <c r="DM37"/>
  <c r="DN37"/>
  <c r="DV37"/>
  <c r="DW37"/>
  <c r="EZ37"/>
  <c r="FA37"/>
  <c r="FG37"/>
  <c r="FH37"/>
  <c r="GB37"/>
  <c r="GC37"/>
  <c r="GD37"/>
  <c r="GE37"/>
  <c r="GQ37"/>
  <c r="GR37"/>
  <c r="HD37"/>
  <c r="S38"/>
  <c r="T38"/>
  <c r="AG38"/>
  <c r="AH38"/>
  <c r="AJ38"/>
  <c r="BE38"/>
  <c r="BF38"/>
  <c r="BL38"/>
  <c r="BM38"/>
  <c r="BX38"/>
  <c r="BY38"/>
  <c r="BZ38"/>
  <c r="DE38"/>
  <c r="DF38"/>
  <c r="DL38"/>
  <c r="DM38"/>
  <c r="DN38"/>
  <c r="DV38"/>
  <c r="DW38"/>
  <c r="EZ38"/>
  <c r="FA38"/>
  <c r="FG38"/>
  <c r="FH38"/>
  <c r="GB38"/>
  <c r="GC38"/>
  <c r="GD38"/>
  <c r="GE38"/>
  <c r="GQ38"/>
  <c r="GR38"/>
  <c r="HD38"/>
  <c r="S39"/>
  <c r="T39"/>
  <c r="AG39"/>
  <c r="AH39"/>
  <c r="AJ39"/>
  <c r="BE39"/>
  <c r="BF39"/>
  <c r="BL39"/>
  <c r="BM39"/>
  <c r="BX39"/>
  <c r="BY39"/>
  <c r="BZ39"/>
  <c r="DE39"/>
  <c r="DF39"/>
  <c r="DL39"/>
  <c r="DM39"/>
  <c r="DN39"/>
  <c r="DV39"/>
  <c r="DW39"/>
  <c r="EZ39"/>
  <c r="FA39"/>
  <c r="FG39"/>
  <c r="FH39"/>
  <c r="GB39"/>
  <c r="GC39"/>
  <c r="GD39"/>
  <c r="GE39"/>
  <c r="GQ39"/>
  <c r="GR39"/>
  <c r="HD39"/>
  <c r="S40"/>
  <c r="T40"/>
  <c r="AG40"/>
  <c r="AH40"/>
  <c r="AJ40"/>
  <c r="BE40"/>
  <c r="BF40"/>
  <c r="BL40"/>
  <c r="BM40"/>
  <c r="BX40"/>
  <c r="BY40"/>
  <c r="BZ40"/>
  <c r="DE40"/>
  <c r="DF40"/>
  <c r="DL40"/>
  <c r="DM40"/>
  <c r="DN40"/>
  <c r="DV40"/>
  <c r="DW40"/>
  <c r="EZ40"/>
  <c r="FA40"/>
  <c r="FG40"/>
  <c r="FH40"/>
  <c r="GB40"/>
  <c r="GC40"/>
  <c r="GD40"/>
  <c r="GE40"/>
  <c r="GQ40"/>
  <c r="GR40"/>
  <c r="HD40"/>
  <c r="S41"/>
  <c r="T41"/>
  <c r="AG41"/>
  <c r="AH41"/>
  <c r="AJ41"/>
  <c r="BE41"/>
  <c r="BF41"/>
  <c r="BL41"/>
  <c r="BM41"/>
  <c r="BX41"/>
  <c r="BY41"/>
  <c r="BZ41"/>
  <c r="DE41"/>
  <c r="DF41"/>
  <c r="DL41"/>
  <c r="DM41"/>
  <c r="DN41"/>
  <c r="DV41"/>
  <c r="DW41"/>
  <c r="EZ41"/>
  <c r="FA41"/>
  <c r="FG41"/>
  <c r="FH41"/>
  <c r="GB41"/>
  <c r="GC41"/>
  <c r="GD41"/>
  <c r="GE41"/>
  <c r="GQ41"/>
  <c r="GR41"/>
  <c r="HD41"/>
  <c r="S42"/>
  <c r="T42"/>
  <c r="AG42"/>
  <c r="AH42"/>
  <c r="AJ42"/>
  <c r="BE42"/>
  <c r="BF42"/>
  <c r="BL42"/>
  <c r="BM42"/>
  <c r="BX42"/>
  <c r="BY42"/>
  <c r="BZ42"/>
  <c r="DE42"/>
  <c r="DF42"/>
  <c r="DL42"/>
  <c r="DM42"/>
  <c r="DN42"/>
  <c r="DV42"/>
  <c r="DW42"/>
  <c r="EZ42"/>
  <c r="FA42"/>
  <c r="FG42"/>
  <c r="FH42"/>
  <c r="GB42"/>
  <c r="GC42"/>
  <c r="GD42"/>
  <c r="GE42"/>
  <c r="GQ42"/>
  <c r="GR42"/>
  <c r="HD42"/>
  <c r="EJ2" i="62"/>
  <c r="FO16"/>
  <c r="B20" i="1" s="1"/>
  <c r="GM11" i="62"/>
  <c r="GN11"/>
  <c r="GO11"/>
  <c r="GP11"/>
  <c r="ET11"/>
  <c r="FB11"/>
  <c r="AY11"/>
  <c r="BG11"/>
  <c r="EB11"/>
  <c r="DZ11"/>
  <c r="EN11" s="1"/>
  <c r="DO11"/>
  <c r="CA11"/>
  <c r="CG11"/>
  <c r="M11"/>
  <c r="B13" i="64" l="1"/>
  <c r="D13"/>
  <c r="F13"/>
  <c r="B14"/>
  <c r="D14"/>
  <c r="F14"/>
  <c r="B20"/>
  <c r="D20"/>
  <c r="F20"/>
  <c r="B21"/>
  <c r="D21"/>
  <c r="F21"/>
  <c r="B27"/>
  <c r="D27"/>
  <c r="F27"/>
  <c r="B28"/>
  <c r="D28"/>
  <c r="F28"/>
  <c r="B34"/>
  <c r="D34"/>
  <c r="F34"/>
  <c r="B35"/>
  <c r="D35"/>
  <c r="F35"/>
  <c r="C13"/>
  <c r="E13"/>
  <c r="G13"/>
  <c r="C14"/>
  <c r="E14"/>
  <c r="G14"/>
  <c r="C20"/>
  <c r="E20"/>
  <c r="G20"/>
  <c r="C21"/>
  <c r="E21"/>
  <c r="G21"/>
  <c r="C27"/>
  <c r="E27"/>
  <c r="G27"/>
  <c r="C28"/>
  <c r="E28"/>
  <c r="G28"/>
  <c r="C34"/>
  <c r="E34"/>
  <c r="G34"/>
  <c r="C35"/>
  <c r="E35"/>
  <c r="G35"/>
  <c r="F23" i="37"/>
  <c r="G23"/>
  <c r="G8"/>
  <c r="G10"/>
  <c r="G12"/>
  <c r="G14"/>
  <c r="G16"/>
  <c r="G18"/>
  <c r="G20"/>
  <c r="G22"/>
  <c r="G24"/>
  <c r="G26"/>
  <c r="G28"/>
  <c r="G30"/>
  <c r="G32"/>
  <c r="G34"/>
  <c r="G36"/>
  <c r="F7"/>
  <c r="F9"/>
  <c r="F11"/>
  <c r="F13"/>
  <c r="F15"/>
  <c r="F17"/>
  <c r="F19"/>
  <c r="F21"/>
  <c r="F25"/>
  <c r="F27"/>
  <c r="F29"/>
  <c r="F31"/>
  <c r="F33"/>
  <c r="F35"/>
  <c r="F6"/>
  <c r="G7"/>
  <c r="G9"/>
  <c r="G11"/>
  <c r="G13"/>
  <c r="G15"/>
  <c r="G17"/>
  <c r="G19"/>
  <c r="G21"/>
  <c r="G25"/>
  <c r="G27"/>
  <c r="G29"/>
  <c r="G31"/>
  <c r="G33"/>
  <c r="G35"/>
  <c r="G6"/>
  <c r="F8"/>
  <c r="F10"/>
  <c r="F12"/>
  <c r="F14"/>
  <c r="F16"/>
  <c r="F18"/>
  <c r="F20"/>
  <c r="F22"/>
  <c r="F24"/>
  <c r="F26"/>
  <c r="F28"/>
  <c r="F30"/>
  <c r="F32"/>
  <c r="F34"/>
  <c r="F36"/>
  <c r="B146" i="1"/>
  <c r="C146" s="1"/>
  <c r="B145"/>
  <c r="C145" s="1"/>
  <c r="B144"/>
  <c r="C144" s="1"/>
  <c r="B148"/>
  <c r="C148" s="1"/>
  <c r="B147"/>
  <c r="C147" s="1"/>
  <c r="B143"/>
  <c r="C143" s="1"/>
  <c r="B142"/>
  <c r="C142" s="1"/>
  <c r="B141"/>
  <c r="C141" s="1"/>
  <c r="B140"/>
  <c r="C140" s="1"/>
  <c r="A22" i="62"/>
  <c r="GM22" s="1"/>
  <c r="GM12" i="63" s="1"/>
  <c r="N22" i="62"/>
  <c r="EB22"/>
  <c r="EB12" i="63" s="1"/>
  <c r="GO22" i="62"/>
  <c r="GO12" i="63" s="1"/>
  <c r="CA22" i="62"/>
  <c r="CA12" i="63" s="1"/>
  <c r="BG22" i="62"/>
  <c r="EC22"/>
  <c r="GF11"/>
  <c r="B128" i="1" s="1"/>
  <c r="HH11" i="62"/>
  <c r="B120" i="1" s="1"/>
  <c r="C120" s="1"/>
  <c r="DO22" i="62"/>
  <c r="BG12" i="63"/>
  <c r="BH22" i="62"/>
  <c r="AY22"/>
  <c r="CL11"/>
  <c r="B38" i="1" s="1"/>
  <c r="GP22" i="62"/>
  <c r="GP12" i="63" s="1"/>
  <c r="GN22" i="62"/>
  <c r="GN12" i="63" s="1"/>
  <c r="ET22" i="62"/>
  <c r="EN22"/>
  <c r="DZ22"/>
  <c r="CG22"/>
  <c r="CL16"/>
  <c r="CX11"/>
  <c r="CB22" l="1"/>
  <c r="B46" i="1"/>
  <c r="M12" i="63"/>
  <c r="A12"/>
  <c r="CQ22" i="62"/>
  <c r="CQ12" i="63" s="1"/>
  <c r="HX22" i="62"/>
  <c r="HX12" i="63" s="1"/>
  <c r="FW22" i="62"/>
  <c r="FW12" i="63" s="1"/>
  <c r="A23" i="62"/>
  <c r="FB22"/>
  <c r="CU11"/>
  <c r="B70" i="1" s="1"/>
  <c r="CU16" i="62"/>
  <c r="CL12"/>
  <c r="B39" i="1" s="1"/>
  <c r="CL17" i="62"/>
  <c r="EA22"/>
  <c r="EA12" i="63" s="1"/>
  <c r="DZ12"/>
  <c r="EU22" i="62"/>
  <c r="ET12" i="63"/>
  <c r="BI22" i="62"/>
  <c r="BH12" i="63"/>
  <c r="DO12"/>
  <c r="DP22" i="62"/>
  <c r="ED22"/>
  <c r="EC12" i="63"/>
  <c r="O22" i="62"/>
  <c r="N12" i="63"/>
  <c r="DG11" i="62"/>
  <c r="B30" i="1" s="1"/>
  <c r="CH22" i="62"/>
  <c r="CG12" i="63"/>
  <c r="EO22" i="62"/>
  <c r="EO12" i="63" s="1"/>
  <c r="EN12"/>
  <c r="AY12"/>
  <c r="AZ22" i="62"/>
  <c r="CC22"/>
  <c r="CB12" i="63"/>
  <c r="FX11" i="62"/>
  <c r="B149" i="1" s="1"/>
  <c r="C149" s="1"/>
  <c r="EP16" i="62"/>
  <c r="B34" i="1" s="1"/>
  <c r="AR16" i="62"/>
  <c r="B83" i="1" s="1"/>
  <c r="GS11" i="62"/>
  <c r="B132" i="1" s="1"/>
  <c r="DG12" i="62"/>
  <c r="B31" i="1" s="1"/>
  <c r="BN11" i="62"/>
  <c r="B54" i="1" s="1"/>
  <c r="AK11" i="62"/>
  <c r="B74" i="1" s="1"/>
  <c r="Z16" i="62"/>
  <c r="B91" i="1" s="1"/>
  <c r="FO17" i="62"/>
  <c r="B21" i="1" s="1"/>
  <c r="HH12" i="62"/>
  <c r="B121" i="1" s="1"/>
  <c r="C121" s="1"/>
  <c r="GF12" i="62"/>
  <c r="B129" i="1" s="1"/>
  <c r="B58" l="1"/>
  <c r="CU17" i="62"/>
  <c r="CQ23"/>
  <c r="CQ13" i="63" s="1"/>
  <c r="HX23" i="62"/>
  <c r="HX13" i="63" s="1"/>
  <c r="FW23" i="62"/>
  <c r="FW13" i="63" s="1"/>
  <c r="A24" i="62"/>
  <c r="GN23"/>
  <c r="GN13" i="63" s="1"/>
  <c r="CG23" i="62"/>
  <c r="A13" i="63"/>
  <c r="GO23" i="62"/>
  <c r="GO13" i="63" s="1"/>
  <c r="FB23" i="62"/>
  <c r="CA23"/>
  <c r="AY23"/>
  <c r="EN23"/>
  <c r="EN13" i="63" s="1"/>
  <c r="ET23" i="62"/>
  <c r="GP23"/>
  <c r="GP13" i="63" s="1"/>
  <c r="DO23" i="62"/>
  <c r="GM23"/>
  <c r="GM13" i="63" s="1"/>
  <c r="EB23" i="62"/>
  <c r="BG23"/>
  <c r="DZ23"/>
  <c r="FC22"/>
  <c r="FB12" i="63"/>
  <c r="BA22" i="62"/>
  <c r="AZ12" i="63"/>
  <c r="DQ22" i="62"/>
  <c r="DP12" i="63"/>
  <c r="CU12" i="62"/>
  <c r="B71" i="1" s="1"/>
  <c r="BN16" i="62"/>
  <c r="HP11"/>
  <c r="B124" i="1" s="1"/>
  <c r="C124" s="1"/>
  <c r="FS11" i="62"/>
  <c r="B15" i="1" s="1"/>
  <c r="FS16" i="62"/>
  <c r="FI16"/>
  <c r="B25" i="1" s="1"/>
  <c r="CR16" i="62"/>
  <c r="CR11"/>
  <c r="B66" i="1" s="1"/>
  <c r="CD22" i="62"/>
  <c r="CC12" i="63"/>
  <c r="CI22" i="62"/>
  <c r="CH12" i="63"/>
  <c r="P22" i="62"/>
  <c r="O12" i="63"/>
  <c r="EE22" i="62"/>
  <c r="ED12" i="63"/>
  <c r="BJ22" i="62"/>
  <c r="BI12" i="63"/>
  <c r="EV22" i="62"/>
  <c r="EU12" i="63"/>
  <c r="HA11" i="62"/>
  <c r="CX12"/>
  <c r="B47" i="1" l="1"/>
  <c r="C47" s="1"/>
  <c r="FD22" i="62"/>
  <c r="FC12" i="63"/>
  <c r="BG13"/>
  <c r="BH23" i="62"/>
  <c r="EO23"/>
  <c r="EO13" i="63" s="1"/>
  <c r="N23" i="62"/>
  <c r="M13" i="63"/>
  <c r="FC23" i="62"/>
  <c r="FB13" i="63"/>
  <c r="EA23" i="62"/>
  <c r="EA13" i="63" s="1"/>
  <c r="DZ13"/>
  <c r="EC23" i="62"/>
  <c r="EB13" i="63"/>
  <c r="DO13"/>
  <c r="DP23" i="62"/>
  <c r="EU23"/>
  <c r="ET13" i="63"/>
  <c r="AZ23" i="62"/>
  <c r="AY13" i="63"/>
  <c r="CB23" i="62"/>
  <c r="CA13" i="63"/>
  <c r="CG13"/>
  <c r="CH23" i="62"/>
  <c r="A14" i="63"/>
  <c r="CQ24" i="62"/>
  <c r="CQ14" i="63" s="1"/>
  <c r="HX24" i="62"/>
  <c r="HX14" i="63" s="1"/>
  <c r="FW24" i="62"/>
  <c r="FW14" i="63" s="1"/>
  <c r="A25" i="62"/>
  <c r="AY24"/>
  <c r="GP24"/>
  <c r="GP14" i="63" s="1"/>
  <c r="ET24" i="62"/>
  <c r="DZ24"/>
  <c r="BG24"/>
  <c r="GO24"/>
  <c r="GO14" i="63" s="1"/>
  <c r="FB24" i="62"/>
  <c r="CA24"/>
  <c r="DO24"/>
  <c r="GN24"/>
  <c r="GN14" i="63" s="1"/>
  <c r="EN24" i="62"/>
  <c r="EN14" i="63" s="1"/>
  <c r="CG24" i="62"/>
  <c r="GM24"/>
  <c r="GM14" i="63" s="1"/>
  <c r="EB24" i="62"/>
  <c r="CX16"/>
  <c r="EW22"/>
  <c r="EV12" i="63"/>
  <c r="BK22" i="62"/>
  <c r="BK12" i="63" s="1"/>
  <c r="BJ12"/>
  <c r="EF22" i="62"/>
  <c r="EE12" i="63"/>
  <c r="Q22" i="62"/>
  <c r="P12" i="63"/>
  <c r="CJ22" i="62"/>
  <c r="CI12" i="63"/>
  <c r="CE22" i="62"/>
  <c r="CD12" i="63"/>
  <c r="BB22" i="62"/>
  <c r="BA12" i="63"/>
  <c r="FX12" i="62"/>
  <c r="B150" i="1" s="1"/>
  <c r="C150" s="1"/>
  <c r="CL13" i="62"/>
  <c r="B40" i="1" s="1"/>
  <c r="CL18" i="62"/>
  <c r="HE11"/>
  <c r="B136" i="1" s="1"/>
  <c r="DR22" i="62"/>
  <c r="DQ12" i="63"/>
  <c r="FO11" i="62"/>
  <c r="B10" i="1" s="1"/>
  <c r="U16" i="62"/>
  <c r="B96" i="1" s="1"/>
  <c r="FO18" i="62"/>
  <c r="B22" i="1" s="1"/>
  <c r="EP17" i="62"/>
  <c r="B35" i="1" s="1"/>
  <c r="C35" s="1"/>
  <c r="AR17" i="62"/>
  <c r="B84" i="1" s="1"/>
  <c r="C84" s="1"/>
  <c r="GF13" i="62"/>
  <c r="B130" i="1" s="1"/>
  <c r="DG13" i="62"/>
  <c r="B32" i="1" s="1"/>
  <c r="C32" s="1"/>
  <c r="BN12" i="62"/>
  <c r="B55" i="1" s="1"/>
  <c r="AK12" i="62"/>
  <c r="B75" i="1" s="1"/>
  <c r="C75" s="1"/>
  <c r="Z17" i="62"/>
  <c r="B92" i="1" s="1"/>
  <c r="HH13" i="62"/>
  <c r="B122" i="1" s="1"/>
  <c r="C122" s="1"/>
  <c r="GS12" i="62"/>
  <c r="B133" i="1" s="1"/>
  <c r="B59" l="1"/>
  <c r="B42"/>
  <c r="CH24" i="62"/>
  <c r="CG14" i="63"/>
  <c r="CB24" i="62"/>
  <c r="CA14" i="63"/>
  <c r="EA24" i="62"/>
  <c r="EA14" i="63" s="1"/>
  <c r="DZ14"/>
  <c r="A15"/>
  <c r="CQ25" i="62"/>
  <c r="CQ15" i="63" s="1"/>
  <c r="HX25" i="62"/>
  <c r="HX15" i="63" s="1"/>
  <c r="FW25" i="62"/>
  <c r="FW15" i="63" s="1"/>
  <c r="A26" i="62"/>
  <c r="DO25"/>
  <c r="GM25"/>
  <c r="GM15" i="63" s="1"/>
  <c r="ET25" i="62"/>
  <c r="CA25"/>
  <c r="GP25"/>
  <c r="GP15" i="63" s="1"/>
  <c r="EB25" i="62"/>
  <c r="CG25"/>
  <c r="AY25"/>
  <c r="GO25"/>
  <c r="GO15" i="63" s="1"/>
  <c r="FB25" i="62"/>
  <c r="EN25"/>
  <c r="EN15" i="63" s="1"/>
  <c r="GN25" i="62"/>
  <c r="GN15" i="63" s="1"/>
  <c r="DZ25" i="62"/>
  <c r="BG25"/>
  <c r="CB13" i="63"/>
  <c r="CC23" i="62"/>
  <c r="AZ13" i="63"/>
  <c r="BA23" i="62"/>
  <c r="EV23"/>
  <c r="EU13" i="63"/>
  <c r="EC13"/>
  <c r="ED23" i="62"/>
  <c r="FC13" i="63"/>
  <c r="FD23" i="62"/>
  <c r="N13" i="63"/>
  <c r="O23" i="62"/>
  <c r="FD12" i="63"/>
  <c r="FE22" i="62"/>
  <c r="EC24"/>
  <c r="EB14" i="63"/>
  <c r="M14"/>
  <c r="N24" i="62"/>
  <c r="EO24"/>
  <c r="EO14" i="63" s="1"/>
  <c r="DO14"/>
  <c r="DP24" i="62"/>
  <c r="FC24"/>
  <c r="FB14" i="63"/>
  <c r="BH24" i="62"/>
  <c r="BG14" i="63"/>
  <c r="EU24" i="62"/>
  <c r="ET14" i="63"/>
  <c r="AZ24" i="62"/>
  <c r="AY14" i="63"/>
  <c r="CI23" i="62"/>
  <c r="CH13" i="63"/>
  <c r="DQ23" i="62"/>
  <c r="DP13" i="63"/>
  <c r="BI23" i="62"/>
  <c r="BH13" i="63"/>
  <c r="FI17" i="62"/>
  <c r="B26" i="1" s="1"/>
  <c r="HP12" i="62"/>
  <c r="B125" i="1" s="1"/>
  <c r="C125" s="1"/>
  <c r="AR11" i="62"/>
  <c r="B79" i="1" s="1"/>
  <c r="BR11" i="62"/>
  <c r="B50" i="1" s="1"/>
  <c r="AK16" i="62"/>
  <c r="B87" i="1" s="1"/>
  <c r="FS12" i="62"/>
  <c r="B16" i="1" s="1"/>
  <c r="FS17" i="62"/>
  <c r="BN17"/>
  <c r="CU13"/>
  <c r="B72" i="1" s="1"/>
  <c r="CU18" i="62"/>
  <c r="CR12"/>
  <c r="B67" i="1" s="1"/>
  <c r="CR17" i="62"/>
  <c r="DS22"/>
  <c r="DR12" i="63"/>
  <c r="BC22" i="62"/>
  <c r="BB12" i="63"/>
  <c r="CF22" i="62"/>
  <c r="CF12" i="63" s="1"/>
  <c r="CE12"/>
  <c r="CK22" i="62"/>
  <c r="CK12" i="63" s="1"/>
  <c r="CJ12"/>
  <c r="R22" i="62"/>
  <c r="R12" i="63" s="1"/>
  <c r="Q12"/>
  <c r="EG22" i="62"/>
  <c r="EG12" i="63" s="1"/>
  <c r="EF12"/>
  <c r="EX22" i="62"/>
  <c r="EW12" i="63"/>
  <c r="CX13" i="62"/>
  <c r="HA12"/>
  <c r="B48" i="1" l="1"/>
  <c r="C48" s="1"/>
  <c r="B62"/>
  <c r="BI13" i="63"/>
  <c r="BJ23" i="62"/>
  <c r="DQ13" i="63"/>
  <c r="DR23" i="62"/>
  <c r="CI13" i="63"/>
  <c r="CJ23" i="62"/>
  <c r="AZ14" i="63"/>
  <c r="BA24" i="62"/>
  <c r="EU14" i="63"/>
  <c r="EV24" i="62"/>
  <c r="BH14" i="63"/>
  <c r="BI24" i="62"/>
  <c r="FC14" i="63"/>
  <c r="FD24" i="62"/>
  <c r="EC14" i="63"/>
  <c r="ED24" i="62"/>
  <c r="EV13" i="63"/>
  <c r="EW23" i="62"/>
  <c r="DZ15" i="63"/>
  <c r="EA25" i="62"/>
  <c r="EA15" i="63" s="1"/>
  <c r="M15"/>
  <c r="N25" i="62"/>
  <c r="FC25"/>
  <c r="FB15" i="63"/>
  <c r="AZ25" i="62"/>
  <c r="AY15" i="63"/>
  <c r="EC25" i="62"/>
  <c r="EB15" i="63"/>
  <c r="CB25" i="62"/>
  <c r="CA15" i="63"/>
  <c r="CQ26" i="62"/>
  <c r="CQ16" i="63" s="1"/>
  <c r="ET26" i="62"/>
  <c r="DZ26"/>
  <c r="A16" i="63"/>
  <c r="GN26" i="62"/>
  <c r="GN16" i="63" s="1"/>
  <c r="EB26" i="62"/>
  <c r="A27"/>
  <c r="GO26"/>
  <c r="GO16" i="63" s="1"/>
  <c r="FW26" i="62"/>
  <c r="FW16" i="63" s="1"/>
  <c r="BG26" i="62"/>
  <c r="GP26"/>
  <c r="GP16" i="63" s="1"/>
  <c r="EN26" i="62"/>
  <c r="EN16" i="63" s="1"/>
  <c r="CG26" i="62"/>
  <c r="FB26"/>
  <c r="CA26"/>
  <c r="HX26"/>
  <c r="HX16" i="63" s="1"/>
  <c r="GM26" i="62"/>
  <c r="GM16" i="63" s="1"/>
  <c r="DO26" i="62"/>
  <c r="AY26"/>
  <c r="CB14" i="63"/>
  <c r="CC24" i="62"/>
  <c r="CH14" i="63"/>
  <c r="CI24" i="62"/>
  <c r="DQ24"/>
  <c r="DP14" i="63"/>
  <c r="O24" i="62"/>
  <c r="N14" i="63"/>
  <c r="FE12"/>
  <c r="FF22" i="62"/>
  <c r="FF12" i="63" s="1"/>
  <c r="O13"/>
  <c r="P23" i="62"/>
  <c r="FD13" i="63"/>
  <c r="FE23" i="62"/>
  <c r="ED13" i="63"/>
  <c r="EE23" i="62"/>
  <c r="BA13" i="63"/>
  <c r="BB23" i="62"/>
  <c r="CC13" i="63"/>
  <c r="CD23" i="62"/>
  <c r="BH25"/>
  <c r="BG15" i="63"/>
  <c r="EO25" i="62"/>
  <c r="EO15" i="63" s="1"/>
  <c r="CH25" i="62"/>
  <c r="CG15" i="63"/>
  <c r="EU25" i="62"/>
  <c r="ET15" i="63"/>
  <c r="DP25" i="62"/>
  <c r="DO15" i="63"/>
  <c r="CL14" i="62"/>
  <c r="B41" i="1" s="1"/>
  <c r="CL19" i="62"/>
  <c r="HE12"/>
  <c r="B137" i="1" s="1"/>
  <c r="C137" s="1"/>
  <c r="CX17" i="62"/>
  <c r="EY22"/>
  <c r="EY12" i="63" s="1"/>
  <c r="EX12"/>
  <c r="BD22" i="62"/>
  <c r="BD12" i="63" s="1"/>
  <c r="BC12"/>
  <c r="FX13" i="62"/>
  <c r="DT22"/>
  <c r="DS12" i="63"/>
  <c r="BR16" i="62"/>
  <c r="E16"/>
  <c r="B100" i="1" s="1"/>
  <c r="AR18" i="62"/>
  <c r="B85" i="1" s="1"/>
  <c r="C85" s="1"/>
  <c r="GS13" i="62"/>
  <c r="U17"/>
  <c r="B97" i="1" s="1"/>
  <c r="EP18" i="62"/>
  <c r="B36" i="1" s="1"/>
  <c r="C36" s="1"/>
  <c r="HH14" i="62"/>
  <c r="B123" i="1" s="1"/>
  <c r="C123" s="1"/>
  <c r="GF14" i="62"/>
  <c r="B131" i="1" s="1"/>
  <c r="DG14" i="62"/>
  <c r="B33" i="1" s="1"/>
  <c r="C33" s="1"/>
  <c r="AK13" i="62"/>
  <c r="B76" i="1" s="1"/>
  <c r="C76" s="1"/>
  <c r="Z18" i="62"/>
  <c r="B93" i="1" s="1"/>
  <c r="FO19" i="62"/>
  <c r="B23" i="1" s="1"/>
  <c r="BN13" i="62"/>
  <c r="B56" i="1" s="1"/>
  <c r="FO12" i="62"/>
  <c r="B11" i="1" s="1"/>
  <c r="B60" l="1"/>
  <c r="B43"/>
  <c r="C43" s="1"/>
  <c r="DP15" i="63"/>
  <c r="DQ25" i="62"/>
  <c r="EU15" i="63"/>
  <c r="EV25" i="62"/>
  <c r="CH15" i="63"/>
  <c r="CI25" i="62"/>
  <c r="BH15" i="63"/>
  <c r="BI25" i="62"/>
  <c r="O14" i="63"/>
  <c r="P24" i="62"/>
  <c r="DQ14" i="63"/>
  <c r="DR24" i="62"/>
  <c r="DP26"/>
  <c r="DO16" i="63"/>
  <c r="FC26" i="62"/>
  <c r="FB16" i="63"/>
  <c r="EO26" i="62"/>
  <c r="EO16" i="63" s="1"/>
  <c r="BH26" i="62"/>
  <c r="BG16" i="63"/>
  <c r="EC26" i="62"/>
  <c r="EB16" i="63"/>
  <c r="EA26" i="62"/>
  <c r="EA16" i="63" s="1"/>
  <c r="DZ16"/>
  <c r="CB15"/>
  <c r="CC25" i="62"/>
  <c r="EC15" i="63"/>
  <c r="ED25" i="62"/>
  <c r="AZ15" i="63"/>
  <c r="BA25" i="62"/>
  <c r="FD25"/>
  <c r="FC15" i="63"/>
  <c r="CD13"/>
  <c r="CE23" i="62"/>
  <c r="BB13" i="63"/>
  <c r="BC23" i="62"/>
  <c r="EE13" i="63"/>
  <c r="EF23" i="62"/>
  <c r="EF13" i="63" s="1"/>
  <c r="FE13"/>
  <c r="FF23" i="62"/>
  <c r="FF13" i="63" s="1"/>
  <c r="P13"/>
  <c r="Q23" i="62"/>
  <c r="CI14" i="63"/>
  <c r="CJ24" i="62"/>
  <c r="CC14" i="63"/>
  <c r="CD24" i="62"/>
  <c r="AZ26"/>
  <c r="AY16" i="63"/>
  <c r="CB26" i="62"/>
  <c r="CA16" i="63"/>
  <c r="CH26" i="62"/>
  <c r="CG16" i="63"/>
  <c r="A17"/>
  <c r="CG27" i="62"/>
  <c r="DZ27"/>
  <c r="EN27"/>
  <c r="EN17" i="63" s="1"/>
  <c r="FB27" i="62"/>
  <c r="GP27"/>
  <c r="GP17" i="63" s="1"/>
  <c r="FW27" i="62"/>
  <c r="FW17" i="63" s="1"/>
  <c r="A28" i="62"/>
  <c r="DO27"/>
  <c r="HX27"/>
  <c r="HX17" i="63" s="1"/>
  <c r="CA27" i="62"/>
  <c r="CQ27"/>
  <c r="CQ17" i="63" s="1"/>
  <c r="EB27" i="62"/>
  <c r="ET27"/>
  <c r="GN27"/>
  <c r="GN17" i="63" s="1"/>
  <c r="BG27" i="62"/>
  <c r="GM27"/>
  <c r="GM17" i="63" s="1"/>
  <c r="AY27" i="62"/>
  <c r="GO27"/>
  <c r="GO17" i="63" s="1"/>
  <c r="N26" i="62"/>
  <c r="M16" i="63"/>
  <c r="EU26" i="62"/>
  <c r="ET16" i="63"/>
  <c r="O25" i="62"/>
  <c r="N15" i="63"/>
  <c r="EW13"/>
  <c r="EX23" i="62"/>
  <c r="ED14" i="63"/>
  <c r="EE24" i="62"/>
  <c r="FD14" i="63"/>
  <c r="FE24" i="62"/>
  <c r="BI14" i="63"/>
  <c r="BJ24" i="62"/>
  <c r="EV14" i="63"/>
  <c r="EW24" i="62"/>
  <c r="BA14" i="63"/>
  <c r="BB24" i="62"/>
  <c r="CJ13" i="63"/>
  <c r="CK23" i="62"/>
  <c r="CK13" i="63" s="1"/>
  <c r="DR13"/>
  <c r="DS23" i="62"/>
  <c r="BK23"/>
  <c r="BK13" i="63" s="1"/>
  <c r="BJ13"/>
  <c r="AK17" i="62"/>
  <c r="B88" i="1" s="1"/>
  <c r="C88" s="1"/>
  <c r="BR12" i="62"/>
  <c r="B51" i="1" s="1"/>
  <c r="CR13" i="62"/>
  <c r="B68" i="1" s="1"/>
  <c r="CR18" i="62"/>
  <c r="AR12"/>
  <c r="B80" i="1" s="1"/>
  <c r="C80" s="1"/>
  <c r="HP13" i="62"/>
  <c r="B126" i="1" s="1"/>
  <c r="C126" s="1"/>
  <c r="BN18" i="62"/>
  <c r="FS13"/>
  <c r="B17" i="1" s="1"/>
  <c r="FS18" i="62"/>
  <c r="FI18"/>
  <c r="B27" i="1" s="1"/>
  <c r="CU14" i="62"/>
  <c r="B73" i="1" s="1"/>
  <c r="CU19" i="62"/>
  <c r="FI11"/>
  <c r="B5" i="1" s="1"/>
  <c r="DU22" i="62"/>
  <c r="DU12" i="63" s="1"/>
  <c r="DT12"/>
  <c r="CX14" i="62"/>
  <c r="HA13"/>
  <c r="B49" i="1" l="1"/>
  <c r="C49" s="1"/>
  <c r="B63"/>
  <c r="O15" i="63"/>
  <c r="P25" i="62"/>
  <c r="EU16" i="63"/>
  <c r="EV26" i="62"/>
  <c r="O26"/>
  <c r="N16" i="63"/>
  <c r="AY17"/>
  <c r="AZ27" i="62"/>
  <c r="BG17" i="63"/>
  <c r="BH27" i="62"/>
  <c r="ET17" i="63"/>
  <c r="EU27" i="62"/>
  <c r="A18" i="63"/>
  <c r="BG28" i="62"/>
  <c r="DO28"/>
  <c r="GM28"/>
  <c r="GM18" i="63" s="1"/>
  <c r="HX28" i="62"/>
  <c r="HX18" i="63" s="1"/>
  <c r="CA28" i="62"/>
  <c r="CQ28"/>
  <c r="CQ18" i="63" s="1"/>
  <c r="EB28" i="62"/>
  <c r="ET28"/>
  <c r="GN28"/>
  <c r="GN18" i="63" s="1"/>
  <c r="AY28" i="62"/>
  <c r="FW28"/>
  <c r="FW18" i="63" s="1"/>
  <c r="GO28" i="62"/>
  <c r="GO18" i="63" s="1"/>
  <c r="A29" i="62"/>
  <c r="CG28"/>
  <c r="DZ28"/>
  <c r="EN28"/>
  <c r="EN18" i="63" s="1"/>
  <c r="FB28" i="62"/>
  <c r="GP28"/>
  <c r="GP18" i="63" s="1"/>
  <c r="EO27" i="62"/>
  <c r="EO17" i="63" s="1"/>
  <c r="CG17"/>
  <c r="CH27" i="62"/>
  <c r="CI26"/>
  <c r="CH16" i="63"/>
  <c r="CB16"/>
  <c r="CC26" i="62"/>
  <c r="AZ16" i="63"/>
  <c r="BA26" i="62"/>
  <c r="FD15" i="63"/>
  <c r="FE25" i="62"/>
  <c r="EC16" i="63"/>
  <c r="ED26" i="62"/>
  <c r="BH16" i="63"/>
  <c r="BI26" i="62"/>
  <c r="FD26"/>
  <c r="FC16" i="63"/>
  <c r="DP16"/>
  <c r="DQ26" i="62"/>
  <c r="DT23"/>
  <c r="DS13" i="63"/>
  <c r="BB14"/>
  <c r="BC24" i="62"/>
  <c r="EW14" i="63"/>
  <c r="EX24" i="62"/>
  <c r="BJ14" i="63"/>
  <c r="BK24" i="62"/>
  <c r="BK14" i="63" s="1"/>
  <c r="FE14"/>
  <c r="FF24" i="62"/>
  <c r="FF14" i="63" s="1"/>
  <c r="EE14"/>
  <c r="EF24" i="62"/>
  <c r="EF14" i="63" s="1"/>
  <c r="EX13"/>
  <c r="EY23" i="62"/>
  <c r="EY13" i="63" s="1"/>
  <c r="EB17"/>
  <c r="EC27" i="62"/>
  <c r="CA17" i="63"/>
  <c r="CB27" i="62"/>
  <c r="DO17" i="63"/>
  <c r="DP27" i="62"/>
  <c r="FB17" i="63"/>
  <c r="FC27" i="62"/>
  <c r="DZ17" i="63"/>
  <c r="EA27" i="62"/>
  <c r="EA17" i="63" s="1"/>
  <c r="M17"/>
  <c r="N27" i="62"/>
  <c r="CD14" i="63"/>
  <c r="CE24" i="62"/>
  <c r="CJ14" i="63"/>
  <c r="CK24" i="62"/>
  <c r="CK14" i="63" s="1"/>
  <c r="R23" i="62"/>
  <c r="R13" i="63" s="1"/>
  <c r="Q13"/>
  <c r="EG23" i="62"/>
  <c r="EG13" i="63" s="1"/>
  <c r="BD23" i="62"/>
  <c r="BD13" i="63" s="1"/>
  <c r="BC13"/>
  <c r="CF23" i="62"/>
  <c r="CF13" i="63" s="1"/>
  <c r="CE13"/>
  <c r="BA15"/>
  <c r="BB25" i="62"/>
  <c r="ED15" i="63"/>
  <c r="EE25" i="62"/>
  <c r="CC15" i="63"/>
  <c r="CD25" i="62"/>
  <c r="DR14" i="63"/>
  <c r="DS24" i="62"/>
  <c r="Q24"/>
  <c r="P14" i="63"/>
  <c r="BI15"/>
  <c r="BJ25" i="62"/>
  <c r="CI15" i="63"/>
  <c r="CJ25" i="62"/>
  <c r="EV15" i="63"/>
  <c r="EW25" i="62"/>
  <c r="DQ15" i="63"/>
  <c r="DR25" i="62"/>
  <c r="CX18"/>
  <c r="FX14"/>
  <c r="HE13"/>
  <c r="B138" i="1" s="1"/>
  <c r="CL15" i="62"/>
  <c r="CL20"/>
  <c r="BR17"/>
  <c r="E17"/>
  <c r="B101" i="1" s="1"/>
  <c r="GF15" i="62"/>
  <c r="FO13"/>
  <c r="B12" i="1" s="1"/>
  <c r="EP19" i="62"/>
  <c r="B37" i="1" s="1"/>
  <c r="C37" s="1"/>
  <c r="AK14" i="62"/>
  <c r="B77" i="1" s="1"/>
  <c r="C77" s="1"/>
  <c r="Z19" i="62"/>
  <c r="B94" i="1" s="1"/>
  <c r="BN14" i="62"/>
  <c r="B57" i="1" s="1"/>
  <c r="AR19" i="62"/>
  <c r="B86" i="1" s="1"/>
  <c r="C86" s="1"/>
  <c r="HH15" i="62"/>
  <c r="U18"/>
  <c r="B98" i="1" s="1"/>
  <c r="FO20" i="62"/>
  <c r="B24" i="1" s="1"/>
  <c r="B61" l="1"/>
  <c r="B44"/>
  <c r="C44" s="1"/>
  <c r="Q14" i="63"/>
  <c r="R24" i="62"/>
  <c r="R14" i="63" s="1"/>
  <c r="DU23" i="62"/>
  <c r="DU13" i="63" s="1"/>
  <c r="DT13"/>
  <c r="FD16"/>
  <c r="FE26" i="62"/>
  <c r="CI16" i="63"/>
  <c r="CJ26" i="62"/>
  <c r="FB18" i="63"/>
  <c r="FC28" i="62"/>
  <c r="DZ18" i="63"/>
  <c r="EA28" i="62"/>
  <c r="EA18" i="63" s="1"/>
  <c r="A19"/>
  <c r="CA29" i="62"/>
  <c r="CQ29"/>
  <c r="CQ19" i="63" s="1"/>
  <c r="EB29" i="62"/>
  <c r="ET29"/>
  <c r="GN29"/>
  <c r="GN19" i="63" s="1"/>
  <c r="AY29" i="62"/>
  <c r="DO29"/>
  <c r="GM29"/>
  <c r="GM19" i="63" s="1"/>
  <c r="HX29" i="62"/>
  <c r="HX19" i="63" s="1"/>
  <c r="CG29" i="62"/>
  <c r="DZ29"/>
  <c r="EN29"/>
  <c r="EN19" i="63" s="1"/>
  <c r="FB29" i="62"/>
  <c r="GP29"/>
  <c r="GP19" i="63" s="1"/>
  <c r="BG29" i="62"/>
  <c r="FW29"/>
  <c r="FW19" i="63" s="1"/>
  <c r="GO29" i="62"/>
  <c r="GO19" i="63" s="1"/>
  <c r="A30" i="62"/>
  <c r="AY18" i="63"/>
  <c r="AZ28" i="62"/>
  <c r="ET18" i="63"/>
  <c r="EU28" i="62"/>
  <c r="DO18" i="63"/>
  <c r="DP28" i="62"/>
  <c r="O16" i="63"/>
  <c r="P26" i="62"/>
  <c r="DR15" i="63"/>
  <c r="DS25" i="62"/>
  <c r="EX25"/>
  <c r="EW15" i="63"/>
  <c r="CJ15"/>
  <c r="CK25" i="62"/>
  <c r="CK15" i="63" s="1"/>
  <c r="BJ15"/>
  <c r="BK25" i="62"/>
  <c r="BK15" i="63" s="1"/>
  <c r="DT24" i="62"/>
  <c r="DS14" i="63"/>
  <c r="CD15"/>
  <c r="CE25" i="62"/>
  <c r="EE15" i="63"/>
  <c r="EF25" i="62"/>
  <c r="EF15" i="63" s="1"/>
  <c r="BB15"/>
  <c r="BC25" i="62"/>
  <c r="CF24"/>
  <c r="CF14" i="63" s="1"/>
  <c r="CE14"/>
  <c r="N17"/>
  <c r="O27" i="62"/>
  <c r="FC17" i="63"/>
  <c r="FD27" i="62"/>
  <c r="DP17" i="63"/>
  <c r="DQ27" i="62"/>
  <c r="CB17" i="63"/>
  <c r="CC27" i="62"/>
  <c r="EC17" i="63"/>
  <c r="ED27" i="62"/>
  <c r="EG24"/>
  <c r="EG14" i="63" s="1"/>
  <c r="EY24" i="62"/>
  <c r="EY14" i="63" s="1"/>
  <c r="EX14"/>
  <c r="BD24" i="62"/>
  <c r="BD14" i="63" s="1"/>
  <c r="BC14"/>
  <c r="DQ16"/>
  <c r="DR26" i="62"/>
  <c r="BI16" i="63"/>
  <c r="BJ26" i="62"/>
  <c r="ED16" i="63"/>
  <c r="EE26" i="62"/>
  <c r="FF25"/>
  <c r="FF15" i="63" s="1"/>
  <c r="FE15"/>
  <c r="BA16"/>
  <c r="BB26" i="62"/>
  <c r="CC16" i="63"/>
  <c r="CD26" i="62"/>
  <c r="CH17" i="63"/>
  <c r="CI27" i="62"/>
  <c r="EO28"/>
  <c r="EO18" i="63" s="1"/>
  <c r="CG18"/>
  <c r="CH28" i="62"/>
  <c r="M18" i="63"/>
  <c r="N28" i="62"/>
  <c r="EB18" i="63"/>
  <c r="EC28" i="62"/>
  <c r="CA18" i="63"/>
  <c r="CB28" i="62"/>
  <c r="BG18" i="63"/>
  <c r="BH28" i="62"/>
  <c r="EU17" i="63"/>
  <c r="EV27" i="62"/>
  <c r="BH17" i="63"/>
  <c r="BI27" i="62"/>
  <c r="AZ17" i="63"/>
  <c r="BA27" i="62"/>
  <c r="EV16" i="63"/>
  <c r="EW26" i="62"/>
  <c r="Q25"/>
  <c r="P15" i="63"/>
  <c r="AR13" i="62"/>
  <c r="B81" i="1" s="1"/>
  <c r="C81" s="1"/>
  <c r="HH27" i="62"/>
  <c r="HH30"/>
  <c r="HH23"/>
  <c r="HH28"/>
  <c r="HH22"/>
  <c r="HH24"/>
  <c r="HH26"/>
  <c r="HH25"/>
  <c r="HH29"/>
  <c r="FI19"/>
  <c r="B28" i="1" s="1"/>
  <c r="B11" i="62"/>
  <c r="B104" i="1" s="1"/>
  <c r="B16" i="62"/>
  <c r="BR13"/>
  <c r="B52" i="1" s="1"/>
  <c r="DG15" i="62"/>
  <c r="EP27"/>
  <c r="CU15"/>
  <c r="CU20"/>
  <c r="GS14"/>
  <c r="GS15"/>
  <c r="CR14"/>
  <c r="B69" i="1" s="1"/>
  <c r="CR19" i="62"/>
  <c r="FI12"/>
  <c r="B6" i="1" s="1"/>
  <c r="BN19" i="62"/>
  <c r="FS14"/>
  <c r="B18" i="1" s="1"/>
  <c r="FS19" i="62"/>
  <c r="HP14"/>
  <c r="B127" i="1" s="1"/>
  <c r="C127" s="1"/>
  <c r="GF26" i="62"/>
  <c r="GF27"/>
  <c r="GF29"/>
  <c r="GF23"/>
  <c r="GF30"/>
  <c r="GF28"/>
  <c r="GF25"/>
  <c r="GF22"/>
  <c r="GF24"/>
  <c r="AK18"/>
  <c r="B89" i="1" s="1"/>
  <c r="C89" s="1"/>
  <c r="CL29" i="62"/>
  <c r="CL24"/>
  <c r="CL30"/>
  <c r="CL27"/>
  <c r="CL28"/>
  <c r="CL23"/>
  <c r="CL26"/>
  <c r="CL22"/>
  <c r="CL25"/>
  <c r="AI16"/>
  <c r="AI11"/>
  <c r="B78" i="1" s="1"/>
  <c r="C78" s="1"/>
  <c r="E11" i="62"/>
  <c r="B108" i="1" s="1"/>
  <c r="HA14" i="62"/>
  <c r="CX15"/>
  <c r="AI17" l="1"/>
  <c r="AI18" s="1"/>
  <c r="AI19" s="1"/>
  <c r="AI20" s="1"/>
  <c r="B95" i="1"/>
  <c r="B64"/>
  <c r="Q15" i="63"/>
  <c r="R25" i="62"/>
  <c r="R15" i="63" s="1"/>
  <c r="DU24" i="62"/>
  <c r="DU14" i="63" s="1"/>
  <c r="DT14"/>
  <c r="EY25" i="62"/>
  <c r="EY15" i="63" s="1"/>
  <c r="EX15"/>
  <c r="BG19"/>
  <c r="BH29" i="62"/>
  <c r="FB19" i="63"/>
  <c r="FC29" i="62"/>
  <c r="EA29"/>
  <c r="EA19" i="63" s="1"/>
  <c r="DZ19"/>
  <c r="M19"/>
  <c r="N29" i="62"/>
  <c r="AZ29"/>
  <c r="AY19" i="63"/>
  <c r="EU29" i="62"/>
  <c r="ET19" i="63"/>
  <c r="EW16"/>
  <c r="EX26" i="62"/>
  <c r="BB27"/>
  <c r="BA17" i="63"/>
  <c r="BJ27" i="62"/>
  <c r="BI17" i="63"/>
  <c r="EW27" i="62"/>
  <c r="EV17" i="63"/>
  <c r="BI28" i="62"/>
  <c r="BH18" i="63"/>
  <c r="CC28" i="62"/>
  <c r="CB18" i="63"/>
  <c r="ED28" i="62"/>
  <c r="EC18" i="63"/>
  <c r="O28" i="62"/>
  <c r="N18" i="63"/>
  <c r="CH18"/>
  <c r="CI28" i="62"/>
  <c r="CJ27"/>
  <c r="CI17" i="63"/>
  <c r="CD16"/>
  <c r="CE26" i="62"/>
  <c r="BB16" i="63"/>
  <c r="BC26" i="62"/>
  <c r="EE16" i="63"/>
  <c r="EF26" i="62"/>
  <c r="EF16" i="63" s="1"/>
  <c r="BJ16"/>
  <c r="BK26" i="62"/>
  <c r="BK16" i="63" s="1"/>
  <c r="DR16"/>
  <c r="DS26" i="62"/>
  <c r="EE27"/>
  <c r="ED17" i="63"/>
  <c r="CD27" i="62"/>
  <c r="CC17" i="63"/>
  <c r="DR27" i="62"/>
  <c r="DQ17" i="63"/>
  <c r="FE27" i="62"/>
  <c r="FD17" i="63"/>
  <c r="P27" i="62"/>
  <c r="O17" i="63"/>
  <c r="BD25" i="62"/>
  <c r="BD15" i="63" s="1"/>
  <c r="BC15"/>
  <c r="EG25" i="62"/>
  <c r="EG15" i="63" s="1"/>
  <c r="CF25" i="62"/>
  <c r="CF15" i="63" s="1"/>
  <c r="CE15"/>
  <c r="DT25" i="62"/>
  <c r="DS15" i="63"/>
  <c r="Q26" i="62"/>
  <c r="P16" i="63"/>
  <c r="DQ28" i="62"/>
  <c r="DP18" i="63"/>
  <c r="EU18"/>
  <c r="EV28" i="62"/>
  <c r="AZ18" i="63"/>
  <c r="BA28" i="62"/>
  <c r="A20" i="63"/>
  <c r="BG30" i="62"/>
  <c r="FW30"/>
  <c r="FW20" i="63" s="1"/>
  <c r="GO30" i="62"/>
  <c r="GO20" i="63" s="1"/>
  <c r="A31" i="62"/>
  <c r="CA30"/>
  <c r="CQ30"/>
  <c r="CQ20" i="63" s="1"/>
  <c r="EB30" i="62"/>
  <c r="ET30"/>
  <c r="GN30"/>
  <c r="GN20" i="63" s="1"/>
  <c r="AY30" i="62"/>
  <c r="DO30"/>
  <c r="GM30"/>
  <c r="GM20" i="63" s="1"/>
  <c r="HX30" i="62"/>
  <c r="HX20" i="63" s="1"/>
  <c r="CG30" i="62"/>
  <c r="DZ30"/>
  <c r="EN30"/>
  <c r="EN20" i="63" s="1"/>
  <c r="FB30" i="62"/>
  <c r="GP30"/>
  <c r="GP20" i="63" s="1"/>
  <c r="EO29" i="62"/>
  <c r="EO19" i="63" s="1"/>
  <c r="CH29" i="62"/>
  <c r="CG19" i="63"/>
  <c r="DO19"/>
  <c r="DP29" i="62"/>
  <c r="EB19" i="63"/>
  <c r="EC29" i="62"/>
  <c r="CA19" i="63"/>
  <c r="CB29" i="62"/>
  <c r="FD28"/>
  <c r="FC18" i="63"/>
  <c r="CK26" i="62"/>
  <c r="CK16" i="63" s="1"/>
  <c r="CJ16"/>
  <c r="FF26" i="62"/>
  <c r="FF16" i="63" s="1"/>
  <c r="FE16"/>
  <c r="EQ27" i="62"/>
  <c r="EP17" i="63"/>
  <c r="HE14" i="62"/>
  <c r="B139" i="1" s="1"/>
  <c r="AI12" i="62"/>
  <c r="AI13" s="1"/>
  <c r="AI14" s="1"/>
  <c r="AI15" s="1"/>
  <c r="AI28"/>
  <c r="AI18" i="63" s="1"/>
  <c r="AI30" i="62"/>
  <c r="AI20" i="63" s="1"/>
  <c r="CL15"/>
  <c r="CM25" i="62"/>
  <c r="CM26"/>
  <c r="CL16" i="63"/>
  <c r="CM28" i="62"/>
  <c r="CL18" i="63"/>
  <c r="CM30" i="62"/>
  <c r="CL20" i="63"/>
  <c r="CM29" i="62"/>
  <c r="CL19" i="63"/>
  <c r="GG22" i="62"/>
  <c r="GF12" i="63"/>
  <c r="GG28" i="62"/>
  <c r="GF18" i="63"/>
  <c r="GG30" i="62"/>
  <c r="GF20" i="63"/>
  <c r="GG29" i="62"/>
  <c r="GF19" i="63"/>
  <c r="GG26" i="62"/>
  <c r="GF16" i="63"/>
  <c r="DG25" i="62"/>
  <c r="DG23"/>
  <c r="DG28"/>
  <c r="DG26"/>
  <c r="DG30"/>
  <c r="DG31"/>
  <c r="DG27"/>
  <c r="DG24"/>
  <c r="DG22"/>
  <c r="DG29"/>
  <c r="BR18"/>
  <c r="HI29"/>
  <c r="HH19" i="63"/>
  <c r="HI26" i="62"/>
  <c r="HH16" i="63"/>
  <c r="HH12"/>
  <c r="HI22" i="62"/>
  <c r="HH13" i="63"/>
  <c r="HI23" i="62"/>
  <c r="HI27"/>
  <c r="HH17" i="63"/>
  <c r="EP25" i="62"/>
  <c r="EP22"/>
  <c r="EP31"/>
  <c r="EP30"/>
  <c r="EP23"/>
  <c r="EP29"/>
  <c r="CX19"/>
  <c r="CL12" i="63"/>
  <c r="CM22" i="62"/>
  <c r="CL13" i="63"/>
  <c r="CM23" i="62"/>
  <c r="CM27"/>
  <c r="CL17" i="63"/>
  <c r="CL14"/>
  <c r="CM24" i="62"/>
  <c r="GG24"/>
  <c r="GF14" i="63"/>
  <c r="GF15"/>
  <c r="GG25" i="62"/>
  <c r="GG23"/>
  <c r="GF13" i="63"/>
  <c r="GG27" i="62"/>
  <c r="GF17" i="63"/>
  <c r="GS26" i="62"/>
  <c r="GS28"/>
  <c r="GS30"/>
  <c r="GS27"/>
  <c r="GS22"/>
  <c r="GS24"/>
  <c r="GS29"/>
  <c r="GS23"/>
  <c r="GS25"/>
  <c r="GS31"/>
  <c r="CU30"/>
  <c r="CU23"/>
  <c r="CU29"/>
  <c r="CU24"/>
  <c r="CU28"/>
  <c r="CU26"/>
  <c r="CU25"/>
  <c r="CU31"/>
  <c r="CU22"/>
  <c r="CU27"/>
  <c r="FX15"/>
  <c r="HI25"/>
  <c r="HH15" i="63"/>
  <c r="HH14"/>
  <c r="HI24" i="62"/>
  <c r="HI28"/>
  <c r="HH18" i="63"/>
  <c r="HI30" i="62"/>
  <c r="HH20" i="63"/>
  <c r="EP26" i="62"/>
  <c r="EP24"/>
  <c r="EP28"/>
  <c r="BN15"/>
  <c r="HB11"/>
  <c r="B134" i="1" s="1"/>
  <c r="C134" s="1"/>
  <c r="U19" i="62"/>
  <c r="B99" i="1" s="1"/>
  <c r="AR20" i="62"/>
  <c r="E18"/>
  <c r="B102" i="1" s="1"/>
  <c r="FO14" i="62"/>
  <c r="B13" i="1" s="1"/>
  <c r="AK15" i="62"/>
  <c r="Z20"/>
  <c r="B135" i="1" l="1"/>
  <c r="C135" s="1"/>
  <c r="B45"/>
  <c r="C45" s="1"/>
  <c r="AI31" i="62"/>
  <c r="AI21" i="63" s="1"/>
  <c r="AI29" i="62"/>
  <c r="AI19" i="63" s="1"/>
  <c r="AI27" i="62"/>
  <c r="AI17" i="63" s="1"/>
  <c r="AI23" i="62"/>
  <c r="AI13" i="63" s="1"/>
  <c r="FD18"/>
  <c r="FE28" i="62"/>
  <c r="CH19" i="63"/>
  <c r="CI29" i="62"/>
  <c r="FC30"/>
  <c r="FB20" i="63"/>
  <c r="EA30" i="62"/>
  <c r="EA20" i="63" s="1"/>
  <c r="DZ20"/>
  <c r="N30" i="62"/>
  <c r="M20" i="63"/>
  <c r="AZ30" i="62"/>
  <c r="AY20" i="63"/>
  <c r="EU30" i="62"/>
  <c r="ET20" i="63"/>
  <c r="A21"/>
  <c r="CG31" i="62"/>
  <c r="DZ31"/>
  <c r="EN31"/>
  <c r="EN21" i="63" s="1"/>
  <c r="FB31" i="62"/>
  <c r="GP31"/>
  <c r="GP21" i="63" s="1"/>
  <c r="BG31" i="62"/>
  <c r="FW31"/>
  <c r="FW21" i="63" s="1"/>
  <c r="GO31" i="62"/>
  <c r="GO21" i="63" s="1"/>
  <c r="A32" i="62"/>
  <c r="CA31"/>
  <c r="CQ31"/>
  <c r="CQ21" i="63" s="1"/>
  <c r="EB31" i="62"/>
  <c r="ET31"/>
  <c r="GN31"/>
  <c r="GN21" i="63" s="1"/>
  <c r="AY31" i="62"/>
  <c r="DO31"/>
  <c r="GM31"/>
  <c r="GM21" i="63" s="1"/>
  <c r="HX31" i="62"/>
  <c r="HX21" i="63" s="1"/>
  <c r="HH31" i="62"/>
  <c r="CL31"/>
  <c r="GF31"/>
  <c r="DQ18" i="63"/>
  <c r="DR28" i="62"/>
  <c r="Q16" i="63"/>
  <c r="R26" i="62"/>
  <c r="R16" i="63" s="1"/>
  <c r="DU25" i="62"/>
  <c r="DU15" i="63" s="1"/>
  <c r="DT15"/>
  <c r="P17"/>
  <c r="Q27" i="62"/>
  <c r="FE17" i="63"/>
  <c r="FF27" i="62"/>
  <c r="FF17" i="63" s="1"/>
  <c r="DR17"/>
  <c r="DS27" i="62"/>
  <c r="CD17" i="63"/>
  <c r="CE27" i="62"/>
  <c r="EE17" i="63"/>
  <c r="EF27" i="62"/>
  <c r="EF17" i="63" s="1"/>
  <c r="CJ17"/>
  <c r="CK27" i="62"/>
  <c r="CK17" i="63" s="1"/>
  <c r="O18"/>
  <c r="P28" i="62"/>
  <c r="ED18" i="63"/>
  <c r="EE28" i="62"/>
  <c r="CC18" i="63"/>
  <c r="CD28" i="62"/>
  <c r="BI18" i="63"/>
  <c r="BJ28" i="62"/>
  <c r="EW17" i="63"/>
  <c r="EX27" i="62"/>
  <c r="BJ17" i="63"/>
  <c r="BK27" i="62"/>
  <c r="BK17" i="63" s="1"/>
  <c r="BB17"/>
  <c r="BC27" i="62"/>
  <c r="EU19" i="63"/>
  <c r="EV29" i="62"/>
  <c r="AZ19" i="63"/>
  <c r="BA29" i="62"/>
  <c r="AI24"/>
  <c r="AI14" i="63" s="1"/>
  <c r="CC29" i="62"/>
  <c r="CB19" i="63"/>
  <c r="ED29" i="62"/>
  <c r="EC19" i="63"/>
  <c r="DQ29" i="62"/>
  <c r="DP19" i="63"/>
  <c r="EO30" i="62"/>
  <c r="EO20" i="63" s="1"/>
  <c r="CH30" i="62"/>
  <c r="CG20" i="63"/>
  <c r="DP30" i="62"/>
  <c r="DO20" i="63"/>
  <c r="EC30" i="62"/>
  <c r="EB20" i="63"/>
  <c r="CB30" i="62"/>
  <c r="CA20" i="63"/>
  <c r="BH30" i="62"/>
  <c r="BG20" i="63"/>
  <c r="BB28" i="62"/>
  <c r="BA18" i="63"/>
  <c r="EW28" i="62"/>
  <c r="EV18" i="63"/>
  <c r="DT26" i="62"/>
  <c r="DS16" i="63"/>
  <c r="EG26" i="62"/>
  <c r="EG16" i="63" s="1"/>
  <c r="BD26" i="62"/>
  <c r="BD16" i="63" s="1"/>
  <c r="BC16"/>
  <c r="CF26" i="62"/>
  <c r="CF16" i="63" s="1"/>
  <c r="CE16"/>
  <c r="CJ28" i="62"/>
  <c r="CI18" i="63"/>
  <c r="EY26" i="62"/>
  <c r="EY16" i="63" s="1"/>
  <c r="EX16"/>
  <c r="O29" i="62"/>
  <c r="N19" i="63"/>
  <c r="FD29" i="62"/>
  <c r="FC19" i="63"/>
  <c r="BI29" i="62"/>
  <c r="BH19" i="63"/>
  <c r="AK19" i="62"/>
  <c r="B90" i="1" s="1"/>
  <c r="C90" s="1"/>
  <c r="B12" i="62"/>
  <c r="B105" i="1" s="1"/>
  <c r="B17" i="62"/>
  <c r="HP15"/>
  <c r="FI20"/>
  <c r="B29" i="1" s="1"/>
  <c r="HB23" i="62"/>
  <c r="HB26"/>
  <c r="HB22"/>
  <c r="HB24"/>
  <c r="HB25"/>
  <c r="HB27"/>
  <c r="HB28"/>
  <c r="HB29"/>
  <c r="HB30"/>
  <c r="HB31"/>
  <c r="HB32"/>
  <c r="CR15"/>
  <c r="CR20"/>
  <c r="BN20"/>
  <c r="BN24" s="1"/>
  <c r="BN25"/>
  <c r="BN32"/>
  <c r="BN28"/>
  <c r="EQ26"/>
  <c r="EP16" i="63"/>
  <c r="HJ24" i="62"/>
  <c r="HI14" i="63"/>
  <c r="FX27" i="62"/>
  <c r="FX30"/>
  <c r="FX29"/>
  <c r="FX28"/>
  <c r="FX23"/>
  <c r="FX31"/>
  <c r="FX24"/>
  <c r="FX25"/>
  <c r="FX26"/>
  <c r="FX22"/>
  <c r="FX32"/>
  <c r="CV27"/>
  <c r="CU17" i="63"/>
  <c r="CV31" i="62"/>
  <c r="CU21" i="63"/>
  <c r="CV26" i="62"/>
  <c r="CU16" i="63"/>
  <c r="CV28" i="62"/>
  <c r="CU18" i="63"/>
  <c r="CV29" i="62"/>
  <c r="CU19" i="63"/>
  <c r="CV30" i="62"/>
  <c r="CU20" i="63"/>
  <c r="GT25" i="62"/>
  <c r="GS15" i="63"/>
  <c r="GT29" i="62"/>
  <c r="GS19" i="63"/>
  <c r="GS12"/>
  <c r="GT22" i="62"/>
  <c r="GT27"/>
  <c r="GS17" i="63"/>
  <c r="GT28" i="62"/>
  <c r="GS18" i="63"/>
  <c r="GH25" i="62"/>
  <c r="GG15" i="63"/>
  <c r="CN24" i="62"/>
  <c r="CM14" i="63"/>
  <c r="CN23" i="62"/>
  <c r="CM13" i="63"/>
  <c r="CN22" i="62"/>
  <c r="CM12" i="63"/>
  <c r="EQ29" i="62"/>
  <c r="EP19" i="63"/>
  <c r="EQ30" i="62"/>
  <c r="EP20" i="63"/>
  <c r="EQ22" i="62"/>
  <c r="EP12" i="63"/>
  <c r="HJ23" i="62"/>
  <c r="HI13" i="63"/>
  <c r="HJ22" i="62"/>
  <c r="HI12" i="63"/>
  <c r="DH29" i="62"/>
  <c r="DG19" i="63"/>
  <c r="DH24" i="62"/>
  <c r="DG14" i="63"/>
  <c r="DH31" i="62"/>
  <c r="DG21" i="63"/>
  <c r="DH30" i="62"/>
  <c r="DG20" i="63"/>
  <c r="DH28" i="62"/>
  <c r="DG18" i="63"/>
  <c r="DG15"/>
  <c r="DH25" i="62"/>
  <c r="GG16" i="63"/>
  <c r="GH26" i="62"/>
  <c r="GH29"/>
  <c r="GG19" i="63"/>
  <c r="GH30" i="62"/>
  <c r="GG20" i="63"/>
  <c r="GH28" i="62"/>
  <c r="GG18" i="63"/>
  <c r="GH22" i="62"/>
  <c r="GG12" i="63"/>
  <c r="CN29" i="62"/>
  <c r="CM19" i="63"/>
  <c r="CN30" i="62"/>
  <c r="CM20" i="63"/>
  <c r="CN28" i="62"/>
  <c r="CM18" i="63"/>
  <c r="CN26" i="62"/>
  <c r="CM16" i="63"/>
  <c r="ER27" i="62"/>
  <c r="EQ17" i="63"/>
  <c r="AI25" i="62"/>
  <c r="AI15" i="63" s="1"/>
  <c r="AI26" i="62"/>
  <c r="AI16" i="63" s="1"/>
  <c r="AI22" i="62"/>
  <c r="AI12" i="63" s="1"/>
  <c r="FS15" i="62"/>
  <c r="B19" i="1" s="1"/>
  <c r="FS20" i="62"/>
  <c r="BR14"/>
  <c r="B53" i="1" s="1"/>
  <c r="FI13" i="62"/>
  <c r="B7" i="1" s="1"/>
  <c r="AR14" i="62"/>
  <c r="B82" i="1" s="1"/>
  <c r="C82" s="1"/>
  <c r="EQ28" i="62"/>
  <c r="EP18" i="63"/>
  <c r="EQ24" i="62"/>
  <c r="EP14" i="63"/>
  <c r="HJ30" i="62"/>
  <c r="HI20" i="63"/>
  <c r="HJ28" i="62"/>
  <c r="HI18" i="63"/>
  <c r="HJ25" i="62"/>
  <c r="HI15" i="63"/>
  <c r="CV22" i="62"/>
  <c r="CU12" i="63"/>
  <c r="CV25" i="62"/>
  <c r="CU15" i="63"/>
  <c r="CV24" i="62"/>
  <c r="CU14" i="63"/>
  <c r="CV23" i="62"/>
  <c r="CU13" i="63"/>
  <c r="GT31" i="62"/>
  <c r="GS21" i="63"/>
  <c r="GS13"/>
  <c r="GT23" i="62"/>
  <c r="GS14" i="63"/>
  <c r="GT24" i="62"/>
  <c r="GT30"/>
  <c r="GS20" i="63"/>
  <c r="GT26" i="62"/>
  <c r="GS16" i="63"/>
  <c r="GH27" i="62"/>
  <c r="GG17" i="63"/>
  <c r="GH23" i="62"/>
  <c r="GG13" i="63"/>
  <c r="GH24" i="62"/>
  <c r="GG14" i="63"/>
  <c r="CN27" i="62"/>
  <c r="CM17" i="63"/>
  <c r="EQ23" i="62"/>
  <c r="EP13" i="63"/>
  <c r="EQ31" i="62"/>
  <c r="EP21" i="63"/>
  <c r="EQ25" i="62"/>
  <c r="EP15" i="63"/>
  <c r="HJ27" i="62"/>
  <c r="HI17" i="63"/>
  <c r="HJ26" i="62"/>
  <c r="HI16" i="63"/>
  <c r="HJ29" i="62"/>
  <c r="HI19" i="63"/>
  <c r="DH22" i="62"/>
  <c r="DG12" i="63"/>
  <c r="DH27" i="62"/>
  <c r="DG17" i="63"/>
  <c r="DH26" i="62"/>
  <c r="DG16" i="63"/>
  <c r="DH23" i="62"/>
  <c r="DG13" i="63"/>
  <c r="CN25" i="62"/>
  <c r="CM15" i="63"/>
  <c r="E12" i="62"/>
  <c r="B109" i="1" s="1"/>
  <c r="U11" i="62"/>
  <c r="B112" i="1" s="1"/>
  <c r="B65" l="1"/>
  <c r="BN29" i="62"/>
  <c r="BN26"/>
  <c r="BN22"/>
  <c r="BJ29"/>
  <c r="BI19" i="63"/>
  <c r="FE29" i="62"/>
  <c r="FD19" i="63"/>
  <c r="P29" i="62"/>
  <c r="O19" i="63"/>
  <c r="CK28" i="62"/>
  <c r="CK18" i="63" s="1"/>
  <c r="CJ18"/>
  <c r="DU26" i="62"/>
  <c r="DU16" i="63" s="1"/>
  <c r="DT16"/>
  <c r="EX28" i="62"/>
  <c r="EW18" i="63"/>
  <c r="BC28" i="62"/>
  <c r="BB18" i="63"/>
  <c r="BI30" i="62"/>
  <c r="BH20" i="63"/>
  <c r="CC30" i="62"/>
  <c r="CB20" i="63"/>
  <c r="ED30" i="62"/>
  <c r="EC20" i="63"/>
  <c r="DQ30" i="62"/>
  <c r="DP20" i="63"/>
  <c r="CH20"/>
  <c r="CI30" i="62"/>
  <c r="DR29"/>
  <c r="DQ19" i="63"/>
  <c r="EE29" i="62"/>
  <c r="ED19" i="63"/>
  <c r="CD29" i="62"/>
  <c r="CC19" i="63"/>
  <c r="BB29" i="62"/>
  <c r="BA19" i="63"/>
  <c r="EW29" i="62"/>
  <c r="EV19" i="63"/>
  <c r="BD27" i="62"/>
  <c r="BD17" i="63" s="1"/>
  <c r="BC17"/>
  <c r="EY27" i="62"/>
  <c r="EY17" i="63" s="1"/>
  <c r="EX17"/>
  <c r="BK28" i="62"/>
  <c r="BK18" i="63" s="1"/>
  <c r="BJ18"/>
  <c r="CE28" i="62"/>
  <c r="CD18" i="63"/>
  <c r="EF28" i="62"/>
  <c r="EF18" i="63" s="1"/>
  <c r="EE18"/>
  <c r="Q28" i="62"/>
  <c r="P18" i="63"/>
  <c r="EG27" i="62"/>
  <c r="EG17" i="63" s="1"/>
  <c r="CF27" i="62"/>
  <c r="CF17" i="63" s="1"/>
  <c r="CE17"/>
  <c r="DT27" i="62"/>
  <c r="DS17" i="63"/>
  <c r="R27" i="62"/>
  <c r="R17" i="63" s="1"/>
  <c r="Q17"/>
  <c r="DS28" i="62"/>
  <c r="DR18" i="63"/>
  <c r="GG31" i="62"/>
  <c r="GF21" i="63"/>
  <c r="HH21"/>
  <c r="HI31" i="62"/>
  <c r="AZ31"/>
  <c r="AY21" i="63"/>
  <c r="EU31" i="62"/>
  <c r="ET21" i="63"/>
  <c r="A22"/>
  <c r="AY32" i="62"/>
  <c r="DO32"/>
  <c r="CA32"/>
  <c r="CQ32"/>
  <c r="CQ22" i="63" s="1"/>
  <c r="EB32" i="62"/>
  <c r="ET32"/>
  <c r="GN32"/>
  <c r="GN22" i="63" s="1"/>
  <c r="FW32" i="62"/>
  <c r="FW22" i="63" s="1"/>
  <c r="GO32" i="62"/>
  <c r="GO22" i="63" s="1"/>
  <c r="A33" i="62"/>
  <c r="BG32"/>
  <c r="CG32"/>
  <c r="DZ32"/>
  <c r="EN32"/>
  <c r="EN22" i="63" s="1"/>
  <c r="FB32" i="62"/>
  <c r="GP32"/>
  <c r="GP22" i="63" s="1"/>
  <c r="GM32" i="62"/>
  <c r="GM22" i="63" s="1"/>
  <c r="HX32" i="62"/>
  <c r="HX22" i="63" s="1"/>
  <c r="GF32" i="62"/>
  <c r="CL32"/>
  <c r="HH32"/>
  <c r="AI32"/>
  <c r="AI22" i="63" s="1"/>
  <c r="GS32" i="62"/>
  <c r="CU32"/>
  <c r="DG32"/>
  <c r="EP32"/>
  <c r="EO31"/>
  <c r="EO21" i="63" s="1"/>
  <c r="CH31" i="62"/>
  <c r="CG21" i="63"/>
  <c r="EU20"/>
  <c r="EV30" i="62"/>
  <c r="AZ20" i="63"/>
  <c r="BA30" i="62"/>
  <c r="O30"/>
  <c r="N20" i="63"/>
  <c r="FD30" i="62"/>
  <c r="FC20" i="63"/>
  <c r="BN31" i="62"/>
  <c r="BN23"/>
  <c r="BN27"/>
  <c r="BO27" s="1"/>
  <c r="CM31"/>
  <c r="CL21" i="63"/>
  <c r="DO21"/>
  <c r="DP31" i="62"/>
  <c r="EB21" i="63"/>
  <c r="EC31" i="62"/>
  <c r="CA21" i="63"/>
  <c r="CB31" i="62"/>
  <c r="BG21" i="63"/>
  <c r="BH31" i="62"/>
  <c r="FB21" i="63"/>
  <c r="FC31" i="62"/>
  <c r="EA31"/>
  <c r="EA21" i="63" s="1"/>
  <c r="DZ21"/>
  <c r="M21"/>
  <c r="N31" i="62"/>
  <c r="CJ29"/>
  <c r="CI19" i="63"/>
  <c r="FF28" i="62"/>
  <c r="FF18" i="63" s="1"/>
  <c r="FE18"/>
  <c r="BO24" i="62"/>
  <c r="BN14" i="63"/>
  <c r="CX20" i="62"/>
  <c r="HA15"/>
  <c r="GU24"/>
  <c r="GT14" i="63"/>
  <c r="GU23" i="62"/>
  <c r="GT13" i="63"/>
  <c r="FS32" i="62"/>
  <c r="FS24"/>
  <c r="FS23"/>
  <c r="FS33"/>
  <c r="FS29"/>
  <c r="FS26"/>
  <c r="FS30"/>
  <c r="FS25"/>
  <c r="FS22"/>
  <c r="FS28"/>
  <c r="FS31"/>
  <c r="FS27"/>
  <c r="GI26"/>
  <c r="GH16" i="63"/>
  <c r="DI25" i="62"/>
  <c r="DH15" i="63"/>
  <c r="GU22" i="62"/>
  <c r="GT12" i="63"/>
  <c r="FY32" i="62"/>
  <c r="FX22" i="63"/>
  <c r="FY26" i="62"/>
  <c r="FX16" i="63"/>
  <c r="FY24" i="62"/>
  <c r="FX14" i="63"/>
  <c r="FY28" i="62"/>
  <c r="FX18" i="63"/>
  <c r="FY30" i="62"/>
  <c r="FX20" i="63"/>
  <c r="HK24" i="62"/>
  <c r="HJ14" i="63"/>
  <c r="ER26" i="62"/>
  <c r="EQ16" i="63"/>
  <c r="BO28" i="62"/>
  <c r="BN18" i="63"/>
  <c r="BO32" i="62"/>
  <c r="BN22" i="63"/>
  <c r="BO25" i="62"/>
  <c r="BN15" i="63"/>
  <c r="BO22" i="62"/>
  <c r="BN12" i="63"/>
  <c r="CR32" i="62"/>
  <c r="CR22"/>
  <c r="CR26"/>
  <c r="CR28"/>
  <c r="CR23"/>
  <c r="CR31"/>
  <c r="CR30"/>
  <c r="CR27"/>
  <c r="CR29"/>
  <c r="CR25"/>
  <c r="CR24"/>
  <c r="CR33"/>
  <c r="HC32"/>
  <c r="HC22" i="63" s="1"/>
  <c r="HB22"/>
  <c r="HC30" i="62"/>
  <c r="HC20" i="63" s="1"/>
  <c r="HB20"/>
  <c r="HC28" i="62"/>
  <c r="HC18" i="63" s="1"/>
  <c r="HB18"/>
  <c r="HB15"/>
  <c r="HC25" i="62"/>
  <c r="HC15" i="63" s="1"/>
  <c r="HC22" i="62"/>
  <c r="HC12" i="63" s="1"/>
  <c r="HB12"/>
  <c r="HC23" i="62"/>
  <c r="HC13" i="63" s="1"/>
  <c r="HB13"/>
  <c r="CO25" i="62"/>
  <c r="CN15" i="63"/>
  <c r="DI23" i="62"/>
  <c r="DH13" i="63"/>
  <c r="DH16"/>
  <c r="DI26" i="62"/>
  <c r="DI27"/>
  <c r="DH17" i="63"/>
  <c r="DI22" i="62"/>
  <c r="DH12" i="63"/>
  <c r="HK29" i="62"/>
  <c r="HJ19" i="63"/>
  <c r="HK26" i="62"/>
  <c r="HJ16" i="63"/>
  <c r="HK27" i="62"/>
  <c r="HJ17" i="63"/>
  <c r="ER25" i="62"/>
  <c r="EQ15" i="63"/>
  <c r="ER31" i="62"/>
  <c r="EQ21" i="63"/>
  <c r="ER23" i="62"/>
  <c r="EQ13" i="63"/>
  <c r="CO27" i="62"/>
  <c r="CN17" i="63"/>
  <c r="GI24" i="62"/>
  <c r="GH14" i="63"/>
  <c r="GI23" i="62"/>
  <c r="GH13" i="63"/>
  <c r="GI27" i="62"/>
  <c r="GH17" i="63"/>
  <c r="GU26" i="62"/>
  <c r="GT16" i="63"/>
  <c r="GU30" i="62"/>
  <c r="GT20" i="63"/>
  <c r="GU31" i="62"/>
  <c r="GT21" i="63"/>
  <c r="CW23" i="62"/>
  <c r="CW13" i="63" s="1"/>
  <c r="CV13"/>
  <c r="CW24" i="62"/>
  <c r="CW14" i="63" s="1"/>
  <c r="CV14"/>
  <c r="CW25" i="62"/>
  <c r="CW15" i="63" s="1"/>
  <c r="CV15"/>
  <c r="CW22" i="62"/>
  <c r="CW12" i="63" s="1"/>
  <c r="CV12"/>
  <c r="HK25" i="62"/>
  <c r="HJ15" i="63"/>
  <c r="HK28" i="62"/>
  <c r="HJ18" i="63"/>
  <c r="HK30" i="62"/>
  <c r="HJ20" i="63"/>
  <c r="ER24" i="62"/>
  <c r="EQ14" i="63"/>
  <c r="ER28" i="62"/>
  <c r="EQ18" i="63"/>
  <c r="BR19" i="62"/>
  <c r="ES27"/>
  <c r="ES17" i="63" s="1"/>
  <c r="ER17"/>
  <c r="CO26" i="62"/>
  <c r="CN16" i="63"/>
  <c r="CO28" i="62"/>
  <c r="CN18" i="63"/>
  <c r="CO30" i="62"/>
  <c r="CN20" i="63"/>
  <c r="CO29" i="62"/>
  <c r="CN19" i="63"/>
  <c r="GI22" i="62"/>
  <c r="GH12" i="63"/>
  <c r="GI28" i="62"/>
  <c r="GH18" i="63"/>
  <c r="GI30" i="62"/>
  <c r="GH20" i="63"/>
  <c r="GI29" i="62"/>
  <c r="GH19" i="63"/>
  <c r="DI28" i="62"/>
  <c r="DH18" i="63"/>
  <c r="DI30" i="62"/>
  <c r="DH20" i="63"/>
  <c r="DI31" i="62"/>
  <c r="DH21" i="63"/>
  <c r="DI24" i="62"/>
  <c r="DH14" i="63"/>
  <c r="DI29" i="62"/>
  <c r="DH19" i="63"/>
  <c r="HK22" i="62"/>
  <c r="HJ12" i="63"/>
  <c r="HK23" i="62"/>
  <c r="HJ13" i="63"/>
  <c r="ER22" i="62"/>
  <c r="EQ12" i="63"/>
  <c r="ER30" i="62"/>
  <c r="EQ20" i="63"/>
  <c r="ER29" i="62"/>
  <c r="EQ19" i="63"/>
  <c r="CO22" i="62"/>
  <c r="CN12" i="63"/>
  <c r="CO23" i="62"/>
  <c r="CN13" i="63"/>
  <c r="CO24" i="62"/>
  <c r="CN14" i="63"/>
  <c r="GI25" i="62"/>
  <c r="GH15" i="63"/>
  <c r="GU28" i="62"/>
  <c r="GT18" i="63"/>
  <c r="GU27" i="62"/>
  <c r="GT17" i="63"/>
  <c r="GU29" i="62"/>
  <c r="GT19" i="63"/>
  <c r="GU25" i="62"/>
  <c r="GT15" i="63"/>
  <c r="CW30" i="62"/>
  <c r="CW20" i="63" s="1"/>
  <c r="CV20"/>
  <c r="CW29" i="62"/>
  <c r="CW19" i="63" s="1"/>
  <c r="CV19"/>
  <c r="CW28" i="62"/>
  <c r="CW18" i="63" s="1"/>
  <c r="CV18"/>
  <c r="CW26" i="62"/>
  <c r="CW16" i="63" s="1"/>
  <c r="CV16"/>
  <c r="CW31" i="62"/>
  <c r="CW21" i="63" s="1"/>
  <c r="CV21"/>
  <c r="CW27" i="62"/>
  <c r="CW17" i="63" s="1"/>
  <c r="CV17"/>
  <c r="FY22" i="62"/>
  <c r="FX12" i="63"/>
  <c r="FX15"/>
  <c r="FY25" i="62"/>
  <c r="FY31"/>
  <c r="FX21" i="63"/>
  <c r="FY23" i="62"/>
  <c r="FX13" i="63"/>
  <c r="FY29" i="62"/>
  <c r="FX19" i="63"/>
  <c r="FY27" i="62"/>
  <c r="FX17" i="63"/>
  <c r="BO29" i="62"/>
  <c r="BN19" i="63"/>
  <c r="BO26" i="62"/>
  <c r="BN16" i="63"/>
  <c r="BO31" i="62"/>
  <c r="BN21" i="63"/>
  <c r="BO23" i="62"/>
  <c r="BN13" i="63"/>
  <c r="HC31" i="62"/>
  <c r="HC21" i="63" s="1"/>
  <c r="HB21"/>
  <c r="HC29" i="62"/>
  <c r="HC19" i="63" s="1"/>
  <c r="HB19"/>
  <c r="HC27" i="62"/>
  <c r="HC17" i="63" s="1"/>
  <c r="HB17"/>
  <c r="HC24" i="62"/>
  <c r="HC14" i="63" s="1"/>
  <c r="HB14"/>
  <c r="HC26" i="62"/>
  <c r="HC16" i="63" s="1"/>
  <c r="HB16"/>
  <c r="HP30" i="62"/>
  <c r="HP29"/>
  <c r="HP27"/>
  <c r="HP24"/>
  <c r="HP25"/>
  <c r="HP33"/>
  <c r="HP32"/>
  <c r="HP26"/>
  <c r="HP22"/>
  <c r="HP23"/>
  <c r="HP28"/>
  <c r="HP31"/>
  <c r="BN30"/>
  <c r="FO15"/>
  <c r="B14" i="1" s="1"/>
  <c r="U20" i="62"/>
  <c r="E19"/>
  <c r="B103" i="1" s="1"/>
  <c r="BN17" i="63" l="1"/>
  <c r="O31" i="62"/>
  <c r="N21" i="63"/>
  <c r="FD31" i="62"/>
  <c r="FC21" i="63"/>
  <c r="BI31" i="62"/>
  <c r="BH21" i="63"/>
  <c r="CC31" i="62"/>
  <c r="CB21" i="63"/>
  <c r="ED31" i="62"/>
  <c r="EC21" i="63"/>
  <c r="DQ31" i="62"/>
  <c r="DP21" i="63"/>
  <c r="FE30" i="62"/>
  <c r="FD20" i="63"/>
  <c r="P30" i="62"/>
  <c r="O20" i="63"/>
  <c r="CI31" i="62"/>
  <c r="CH21" i="63"/>
  <c r="DG22"/>
  <c r="DH32" i="62"/>
  <c r="GS22" i="63"/>
  <c r="GT32" i="62"/>
  <c r="HI32"/>
  <c r="HH22" i="63"/>
  <c r="GG32" i="62"/>
  <c r="GF22" i="63"/>
  <c r="FC32" i="62"/>
  <c r="FB22" i="63"/>
  <c r="DZ22"/>
  <c r="EA32" i="62"/>
  <c r="EA22" i="63" s="1"/>
  <c r="N32" i="62"/>
  <c r="M22" i="63"/>
  <c r="A23"/>
  <c r="BG33" i="62"/>
  <c r="DO33"/>
  <c r="GM33"/>
  <c r="GM23" i="63" s="1"/>
  <c r="HX33" i="62"/>
  <c r="HX23" i="63" s="1"/>
  <c r="CG33" i="62"/>
  <c r="DZ33"/>
  <c r="EN33"/>
  <c r="EN23" i="63" s="1"/>
  <c r="FB33" i="62"/>
  <c r="GP33"/>
  <c r="GP23" i="63" s="1"/>
  <c r="AY33" i="62"/>
  <c r="CL33"/>
  <c r="FW33"/>
  <c r="FW23" i="63" s="1"/>
  <c r="GO33" i="62"/>
  <c r="GO23" i="63" s="1"/>
  <c r="A34" i="62"/>
  <c r="CA33"/>
  <c r="CQ33"/>
  <c r="CQ23" i="63" s="1"/>
  <c r="EB33" i="62"/>
  <c r="ET33"/>
  <c r="GN33"/>
  <c r="GN23" i="63" s="1"/>
  <c r="GF33" i="62"/>
  <c r="HH33"/>
  <c r="CU33"/>
  <c r="EP33"/>
  <c r="AI33"/>
  <c r="AI23" i="63" s="1"/>
  <c r="DG33" i="62"/>
  <c r="GS33"/>
  <c r="BN33"/>
  <c r="FX33"/>
  <c r="HB33"/>
  <c r="ET22" i="63"/>
  <c r="EU32" i="62"/>
  <c r="DP32"/>
  <c r="DO22" i="63"/>
  <c r="EV31" i="62"/>
  <c r="EU21" i="63"/>
  <c r="BA31" i="62"/>
  <c r="AZ21" i="63"/>
  <c r="GG21"/>
  <c r="GH31" i="62"/>
  <c r="DT28"/>
  <c r="DS18" i="63"/>
  <c r="DU27" i="62"/>
  <c r="DU17" i="63" s="1"/>
  <c r="DT17"/>
  <c r="R28" i="62"/>
  <c r="R18" i="63" s="1"/>
  <c r="Q18"/>
  <c r="EG28" i="62"/>
  <c r="EG18" i="63" s="1"/>
  <c r="CF28" i="62"/>
  <c r="CF18" i="63" s="1"/>
  <c r="CE18"/>
  <c r="EX29" i="62"/>
  <c r="EW19" i="63"/>
  <c r="BC29" i="62"/>
  <c r="BB19" i="63"/>
  <c r="CE29" i="62"/>
  <c r="CD19" i="63"/>
  <c r="EF29" i="62"/>
  <c r="EF19" i="63" s="1"/>
  <c r="EE19"/>
  <c r="DS29" i="62"/>
  <c r="DR19" i="63"/>
  <c r="DR30" i="62"/>
  <c r="DQ20" i="63"/>
  <c r="EE30" i="62"/>
  <c r="ED20" i="63"/>
  <c r="CD30" i="62"/>
  <c r="CC20" i="63"/>
  <c r="BJ30" i="62"/>
  <c r="BI20" i="63"/>
  <c r="BD28" i="62"/>
  <c r="BD18" i="63" s="1"/>
  <c r="BC18"/>
  <c r="EY28" i="62"/>
  <c r="EY18" i="63" s="1"/>
  <c r="EX18"/>
  <c r="Q29" i="62"/>
  <c r="P19" i="63"/>
  <c r="FF29" i="62"/>
  <c r="FF19" i="63" s="1"/>
  <c r="FE19"/>
  <c r="BK29" i="62"/>
  <c r="BK19" i="63" s="1"/>
  <c r="BJ19"/>
  <c r="CK29" i="62"/>
  <c r="CK19" i="63" s="1"/>
  <c r="CJ19"/>
  <c r="CM21"/>
  <c r="CN31" i="62"/>
  <c r="BB30"/>
  <c r="BA20" i="63"/>
  <c r="EW30" i="62"/>
  <c r="EV20" i="63"/>
  <c r="EQ32" i="62"/>
  <c r="EP22" i="63"/>
  <c r="CU22"/>
  <c r="CV32" i="62"/>
  <c r="CM32"/>
  <c r="CL22" i="63"/>
  <c r="EO32" i="62"/>
  <c r="EO22" i="63" s="1"/>
  <c r="CG22"/>
  <c r="CH32" i="62"/>
  <c r="BH32"/>
  <c r="BG22" i="63"/>
  <c r="EC32" i="62"/>
  <c r="EB22" i="63"/>
  <c r="CB32" i="62"/>
  <c r="CA22" i="63"/>
  <c r="AY22"/>
  <c r="AZ32" i="62"/>
  <c r="HI21" i="63"/>
  <c r="HJ31" i="62"/>
  <c r="CJ30"/>
  <c r="CI20" i="63"/>
  <c r="B13" i="62"/>
  <c r="B106" i="1" s="1"/>
  <c r="B18" i="62"/>
  <c r="BR15"/>
  <c r="AR15"/>
  <c r="AK20"/>
  <c r="HQ28"/>
  <c r="HP18" i="63"/>
  <c r="HQ22" i="62"/>
  <c r="HP12" i="63"/>
  <c r="HQ32" i="62"/>
  <c r="HP22" i="63"/>
  <c r="HQ25" i="62"/>
  <c r="HP15" i="63"/>
  <c r="HQ27" i="62"/>
  <c r="HP17" i="63"/>
  <c r="HQ30" i="62"/>
  <c r="HP20" i="63"/>
  <c r="FZ25" i="62"/>
  <c r="FY15" i="63"/>
  <c r="ES28" i="62"/>
  <c r="ES18" i="63" s="1"/>
  <c r="ER18"/>
  <c r="ES24" i="62"/>
  <c r="ES14" i="63" s="1"/>
  <c r="ER14"/>
  <c r="HL30" i="62"/>
  <c r="HK20" i="63"/>
  <c r="HL28" i="62"/>
  <c r="HK18" i="63"/>
  <c r="HL25" i="62"/>
  <c r="HK15" i="63"/>
  <c r="GV31" i="62"/>
  <c r="GU21" i="63"/>
  <c r="GV30" i="62"/>
  <c r="GU20" i="63"/>
  <c r="GV26" i="62"/>
  <c r="GU16" i="63"/>
  <c r="GJ27" i="62"/>
  <c r="GI17" i="63"/>
  <c r="GJ23" i="62"/>
  <c r="GI13" i="63"/>
  <c r="GJ24" i="62"/>
  <c r="GI14" i="63"/>
  <c r="CP27" i="62"/>
  <c r="CP17" i="63" s="1"/>
  <c r="CO17"/>
  <c r="ES23" i="62"/>
  <c r="ES13" i="63" s="1"/>
  <c r="ER13"/>
  <c r="ES31" i="62"/>
  <c r="ES21" i="63" s="1"/>
  <c r="ER21"/>
  <c r="ES25" i="62"/>
  <c r="ES15" i="63" s="1"/>
  <c r="ER15"/>
  <c r="HL27" i="62"/>
  <c r="HK17" i="63"/>
  <c r="HL26" i="62"/>
  <c r="HK16" i="63"/>
  <c r="HL29" i="62"/>
  <c r="HK19" i="63"/>
  <c r="DJ22" i="62"/>
  <c r="DI12" i="63"/>
  <c r="DJ27" i="62"/>
  <c r="DI17" i="63"/>
  <c r="DJ23" i="62"/>
  <c r="DI13" i="63"/>
  <c r="CP25" i="62"/>
  <c r="CP15" i="63" s="1"/>
  <c r="CO15"/>
  <c r="CR14"/>
  <c r="CS24" i="62"/>
  <c r="CS29"/>
  <c r="CR19" i="63"/>
  <c r="CS30" i="62"/>
  <c r="CR20" i="63"/>
  <c r="CR13"/>
  <c r="CS23" i="62"/>
  <c r="CS26"/>
  <c r="CR16" i="63"/>
  <c r="CS32" i="62"/>
  <c r="CR22" i="63"/>
  <c r="FT27" i="62"/>
  <c r="FS17" i="63"/>
  <c r="FT28" i="62"/>
  <c r="FS18" i="63"/>
  <c r="FT25" i="62"/>
  <c r="FS15" i="63"/>
  <c r="FT29" i="62"/>
  <c r="FS19" i="63"/>
  <c r="FS13"/>
  <c r="FT23" i="62"/>
  <c r="FT32"/>
  <c r="FS22" i="63"/>
  <c r="HE15" i="62"/>
  <c r="HA32"/>
  <c r="HA27"/>
  <c r="HA23"/>
  <c r="HA22"/>
  <c r="HA30"/>
  <c r="HA29"/>
  <c r="HA34"/>
  <c r="HA26"/>
  <c r="HA25"/>
  <c r="HA31"/>
  <c r="HA24"/>
  <c r="HA28"/>
  <c r="HA33"/>
  <c r="CX24"/>
  <c r="CX23"/>
  <c r="CX34"/>
  <c r="CX25"/>
  <c r="CX22"/>
  <c r="CX26"/>
  <c r="CX28"/>
  <c r="CX31"/>
  <c r="CX30"/>
  <c r="CX33"/>
  <c r="CX27"/>
  <c r="CX32"/>
  <c r="CX29"/>
  <c r="FO25"/>
  <c r="FO30"/>
  <c r="FO22"/>
  <c r="FO27"/>
  <c r="FO31"/>
  <c r="FO28"/>
  <c r="FO33"/>
  <c r="FO23"/>
  <c r="FO24"/>
  <c r="FO32"/>
  <c r="FO26"/>
  <c r="FO29"/>
  <c r="FO34"/>
  <c r="FI14"/>
  <c r="B8" i="1" s="1"/>
  <c r="BO30" i="62"/>
  <c r="BN20" i="63"/>
  <c r="HQ31" i="62"/>
  <c r="HP21" i="63"/>
  <c r="HP13"/>
  <c r="HQ23" i="62"/>
  <c r="HQ26"/>
  <c r="HP16" i="63"/>
  <c r="HQ33" i="62"/>
  <c r="HP23" i="63"/>
  <c r="HP14"/>
  <c r="HQ24" i="62"/>
  <c r="HQ29"/>
  <c r="HP19" i="63"/>
  <c r="BP23" i="62"/>
  <c r="BO13" i="63"/>
  <c r="BP31" i="62"/>
  <c r="BO21" i="63"/>
  <c r="BO16"/>
  <c r="BP26" i="62"/>
  <c r="BP29"/>
  <c r="BO19" i="63"/>
  <c r="FZ27" i="62"/>
  <c r="FY17" i="63"/>
  <c r="FZ29" i="62"/>
  <c r="FY19" i="63"/>
  <c r="FZ23" i="62"/>
  <c r="FY13" i="63"/>
  <c r="FZ31" i="62"/>
  <c r="FY21" i="63"/>
  <c r="FZ22" i="62"/>
  <c r="FY12" i="63"/>
  <c r="GV25" i="62"/>
  <c r="GU15" i="63"/>
  <c r="GV29" i="62"/>
  <c r="GU19" i="63"/>
  <c r="GV27" i="62"/>
  <c r="GU17" i="63"/>
  <c r="GV28" i="62"/>
  <c r="GU18" i="63"/>
  <c r="GJ25" i="62"/>
  <c r="GI15" i="63"/>
  <c r="CP24" i="62"/>
  <c r="CP14" i="63" s="1"/>
  <c r="CO14"/>
  <c r="CP23" i="62"/>
  <c r="CP13" i="63" s="1"/>
  <c r="CO13"/>
  <c r="CP22" i="62"/>
  <c r="CP12" i="63" s="1"/>
  <c r="CO12"/>
  <c r="ES29" i="62"/>
  <c r="ES19" i="63" s="1"/>
  <c r="ER19"/>
  <c r="ES30" i="62"/>
  <c r="ES20" i="63" s="1"/>
  <c r="ER20"/>
  <c r="ES22" i="62"/>
  <c r="ES12" i="63" s="1"/>
  <c r="ER12"/>
  <c r="HL23" i="62"/>
  <c r="HK13" i="63"/>
  <c r="HL22" i="62"/>
  <c r="HK12" i="63"/>
  <c r="DJ29" i="62"/>
  <c r="DI19" i="63"/>
  <c r="DJ24" i="62"/>
  <c r="DI14" i="63"/>
  <c r="DJ31" i="62"/>
  <c r="DI21" i="63"/>
  <c r="DJ30" i="62"/>
  <c r="DI20" i="63"/>
  <c r="DJ28" i="62"/>
  <c r="DI18" i="63"/>
  <c r="GJ29" i="62"/>
  <c r="GI19" i="63"/>
  <c r="GJ30" i="62"/>
  <c r="GI20" i="63"/>
  <c r="GJ28" i="62"/>
  <c r="GI18" i="63"/>
  <c r="GJ22" i="62"/>
  <c r="GI12" i="63"/>
  <c r="CP29" i="62"/>
  <c r="CP19" i="63" s="1"/>
  <c r="CO19"/>
  <c r="CP30" i="62"/>
  <c r="CP20" i="63" s="1"/>
  <c r="CO20"/>
  <c r="CP28" i="62"/>
  <c r="CP18" i="63" s="1"/>
  <c r="CO18"/>
  <c r="CP26" i="62"/>
  <c r="CP16" i="63" s="1"/>
  <c r="CO16"/>
  <c r="DJ26" i="62"/>
  <c r="DI16" i="63"/>
  <c r="CS33" i="62"/>
  <c r="CR23" i="63"/>
  <c r="CS25" i="62"/>
  <c r="CR15" i="63"/>
  <c r="CS27" i="62"/>
  <c r="CR17" i="63"/>
  <c r="CS31" i="62"/>
  <c r="CR21" i="63"/>
  <c r="CS28" i="62"/>
  <c r="CR18" i="63"/>
  <c r="CR12"/>
  <c r="CS22" i="62"/>
  <c r="BP27"/>
  <c r="BO17" i="63"/>
  <c r="BP22" i="62"/>
  <c r="BO12" i="63"/>
  <c r="BP25" i="62"/>
  <c r="BO15" i="63"/>
  <c r="BP32" i="62"/>
  <c r="BO22" i="63"/>
  <c r="BP28" i="62"/>
  <c r="BO18" i="63"/>
  <c r="ES26" i="62"/>
  <c r="ES16" i="63" s="1"/>
  <c r="ER16"/>
  <c r="HL24" i="62"/>
  <c r="HK14" i="63"/>
  <c r="FZ30" i="62"/>
  <c r="FY20" i="63"/>
  <c r="FZ28" i="62"/>
  <c r="FY18" i="63"/>
  <c r="FZ24" i="62"/>
  <c r="FY14" i="63"/>
  <c r="FY16"/>
  <c r="FZ26" i="62"/>
  <c r="FZ32"/>
  <c r="FY22" i="63"/>
  <c r="GV22" i="62"/>
  <c r="GU12" i="63"/>
  <c r="DJ25" i="62"/>
  <c r="DI15" i="63"/>
  <c r="GJ26" i="62"/>
  <c r="GI16" i="63"/>
  <c r="FT31" i="62"/>
  <c r="FS21" i="63"/>
  <c r="FS12"/>
  <c r="FT22" i="62"/>
  <c r="FT30"/>
  <c r="FS20" i="63"/>
  <c r="FT26" i="62"/>
  <c r="FS16" i="63"/>
  <c r="FT33" i="62"/>
  <c r="FS23" i="63"/>
  <c r="FS14"/>
  <c r="FT24" i="62"/>
  <c r="GV23"/>
  <c r="GU13" i="63"/>
  <c r="GV24" i="62"/>
  <c r="GU14" i="63"/>
  <c r="BP24" i="62"/>
  <c r="BO14" i="63"/>
  <c r="U12" i="62"/>
  <c r="B113" i="1" s="1"/>
  <c r="E13" i="62"/>
  <c r="B110" i="1" s="1"/>
  <c r="HK31" i="62" l="1"/>
  <c r="HJ21" i="63"/>
  <c r="BA32" i="62"/>
  <c r="AZ22" i="63"/>
  <c r="CI32" i="62"/>
  <c r="CH22" i="63"/>
  <c r="CW32" i="62"/>
  <c r="CW22" i="63" s="1"/>
  <c r="CV22"/>
  <c r="CO31" i="62"/>
  <c r="CN21" i="63"/>
  <c r="GH21"/>
  <c r="GI31" i="62"/>
  <c r="EV32"/>
  <c r="EU22" i="63"/>
  <c r="HB23"/>
  <c r="HC33" i="62"/>
  <c r="HC23" i="63" s="1"/>
  <c r="BO33" i="62"/>
  <c r="BN23" i="63"/>
  <c r="DG23"/>
  <c r="DH33" i="62"/>
  <c r="EP23" i="63"/>
  <c r="EQ33" i="62"/>
  <c r="HI33"/>
  <c r="HH23" i="63"/>
  <c r="EC33" i="62"/>
  <c r="EB23" i="63"/>
  <c r="CB33" i="62"/>
  <c r="CA23" i="63"/>
  <c r="CM33" i="62"/>
  <c r="CL23" i="63"/>
  <c r="EO33" i="62"/>
  <c r="EO23" i="63" s="1"/>
  <c r="CH33" i="62"/>
  <c r="CG23" i="63"/>
  <c r="DP33" i="62"/>
  <c r="DO23" i="63"/>
  <c r="O32" i="62"/>
  <c r="N22" i="63"/>
  <c r="FD32" i="62"/>
  <c r="FC22" i="63"/>
  <c r="GG22"/>
  <c r="GH32" i="62"/>
  <c r="HI22" i="63"/>
  <c r="HJ32" i="62"/>
  <c r="CJ31"/>
  <c r="CI21" i="63"/>
  <c r="Q30" i="62"/>
  <c r="P20" i="63"/>
  <c r="FF30" i="62"/>
  <c r="FF20" i="63" s="1"/>
  <c r="FE20"/>
  <c r="DQ21"/>
  <c r="DR31" i="62"/>
  <c r="ED21" i="63"/>
  <c r="EE31" i="62"/>
  <c r="CC21" i="63"/>
  <c r="CD31" i="62"/>
  <c r="BI21" i="63"/>
  <c r="BJ31" i="62"/>
  <c r="FD21" i="63"/>
  <c r="FE31" i="62"/>
  <c r="O21" i="63"/>
  <c r="P31" i="62"/>
  <c r="CK30"/>
  <c r="CK20" i="63" s="1"/>
  <c r="CJ20"/>
  <c r="CC32" i="62"/>
  <c r="CB22" i="63"/>
  <c r="ED32" i="62"/>
  <c r="EC22" i="63"/>
  <c r="BI32" i="62"/>
  <c r="BH22" i="63"/>
  <c r="CM22"/>
  <c r="CN32" i="62"/>
  <c r="ER32"/>
  <c r="EQ22" i="63"/>
  <c r="EX30" i="62"/>
  <c r="EW20" i="63"/>
  <c r="BC30" i="62"/>
  <c r="BB20" i="63"/>
  <c r="R29" i="62"/>
  <c r="R19" i="63" s="1"/>
  <c r="Q19"/>
  <c r="BK30" i="62"/>
  <c r="BK20" i="63" s="1"/>
  <c r="BJ20"/>
  <c r="CE30" i="62"/>
  <c r="CD20" i="63"/>
  <c r="EF30" i="62"/>
  <c r="EF20" i="63" s="1"/>
  <c r="EE20"/>
  <c r="DS30" i="62"/>
  <c r="DR20" i="63"/>
  <c r="DT29" i="62"/>
  <c r="DS19" i="63"/>
  <c r="EG29" i="62"/>
  <c r="EG19" i="63" s="1"/>
  <c r="CF29" i="62"/>
  <c r="CF19" i="63" s="1"/>
  <c r="CE19"/>
  <c r="BD29" i="62"/>
  <c r="BD19" i="63" s="1"/>
  <c r="BC19"/>
  <c r="EY29" i="62"/>
  <c r="EY19" i="63" s="1"/>
  <c r="EX19"/>
  <c r="DU28" i="62"/>
  <c r="DU18" i="63" s="1"/>
  <c r="DT18"/>
  <c r="BB31" i="62"/>
  <c r="BA21" i="63"/>
  <c r="EW31" i="62"/>
  <c r="EV21" i="63"/>
  <c r="DQ32" i="62"/>
  <c r="DP22" i="63"/>
  <c r="FY33" i="62"/>
  <c r="FX23" i="63"/>
  <c r="GS23"/>
  <c r="GT33" i="62"/>
  <c r="CU23" i="63"/>
  <c r="CV33" i="62"/>
  <c r="GG33"/>
  <c r="GF23" i="63"/>
  <c r="EU33" i="62"/>
  <c r="ET23" i="63"/>
  <c r="A24"/>
  <c r="CG34" i="62"/>
  <c r="CU34"/>
  <c r="DZ34"/>
  <c r="EN34"/>
  <c r="EN24" i="63" s="1"/>
  <c r="ET34" i="62"/>
  <c r="GF34"/>
  <c r="GP34"/>
  <c r="GP24" i="63" s="1"/>
  <c r="BG34" i="62"/>
  <c r="DO34"/>
  <c r="GM34"/>
  <c r="GM24" i="63" s="1"/>
  <c r="GS34" i="62"/>
  <c r="HX34"/>
  <c r="HX24" i="63" s="1"/>
  <c r="CA34" i="62"/>
  <c r="CQ34"/>
  <c r="CQ24" i="63" s="1"/>
  <c r="DG34" i="62"/>
  <c r="EB34"/>
  <c r="EP34"/>
  <c r="FB34"/>
  <c r="GN34"/>
  <c r="GN24" i="63" s="1"/>
  <c r="AY34" i="62"/>
  <c r="CL34"/>
  <c r="FW34"/>
  <c r="FW24" i="63" s="1"/>
  <c r="GO34" i="62"/>
  <c r="GO24" i="63" s="1"/>
  <c r="HH34" i="62"/>
  <c r="A35"/>
  <c r="AI34"/>
  <c r="AI24" i="63" s="1"/>
  <c r="HB34" i="62"/>
  <c r="FX34"/>
  <c r="BN34"/>
  <c r="FS34"/>
  <c r="CR34"/>
  <c r="HP34"/>
  <c r="AZ33"/>
  <c r="AY23" i="63"/>
  <c r="FC33" i="62"/>
  <c r="FB23" i="63"/>
  <c r="EA33" i="62"/>
  <c r="EA23" i="63" s="1"/>
  <c r="DZ23"/>
  <c r="N33" i="62"/>
  <c r="M23" i="63"/>
  <c r="BH33" i="62"/>
  <c r="BG23" i="63"/>
  <c r="GU32" i="62"/>
  <c r="GT22" i="63"/>
  <c r="DI32" i="62"/>
  <c r="DH22" i="63"/>
  <c r="FU24" i="62"/>
  <c r="FT14" i="63"/>
  <c r="FU22" i="62"/>
  <c r="FT12" i="63"/>
  <c r="GA26" i="62"/>
  <c r="GA16" i="63" s="1"/>
  <c r="FZ16"/>
  <c r="CT22" i="62"/>
  <c r="CT12" i="63" s="1"/>
  <c r="CS12"/>
  <c r="BQ26" i="62"/>
  <c r="BQ16" i="63" s="1"/>
  <c r="BP16"/>
  <c r="HR24" i="62"/>
  <c r="HQ14" i="63"/>
  <c r="HR23" i="62"/>
  <c r="HQ13" i="63"/>
  <c r="FP34" i="62"/>
  <c r="FO24" i="63"/>
  <c r="FP26" i="62"/>
  <c r="FO16" i="63"/>
  <c r="FO14"/>
  <c r="FP24" i="62"/>
  <c r="FP33"/>
  <c r="FO23" i="63"/>
  <c r="FP28" i="62"/>
  <c r="FO18" i="63"/>
  <c r="FP27" i="62"/>
  <c r="FO17" i="63"/>
  <c r="FP30" i="62"/>
  <c r="FO20" i="63"/>
  <c r="CY29" i="62"/>
  <c r="CX19" i="63"/>
  <c r="CY27" i="62"/>
  <c r="CX17" i="63"/>
  <c r="CY30" i="62"/>
  <c r="CX20" i="63"/>
  <c r="CY28" i="62"/>
  <c r="CX18" i="63"/>
  <c r="CX12"/>
  <c r="CY22" i="62"/>
  <c r="CX13" i="63"/>
  <c r="CY23" i="62"/>
  <c r="HE33"/>
  <c r="HA23" i="63"/>
  <c r="HA14"/>
  <c r="HE24" i="62"/>
  <c r="HE25"/>
  <c r="HA15" i="63"/>
  <c r="HE34" i="62"/>
  <c r="HA24" i="63"/>
  <c r="HE30" i="62"/>
  <c r="HA20" i="63"/>
  <c r="HA13"/>
  <c r="HE23" i="62"/>
  <c r="HE32"/>
  <c r="HA22" i="63"/>
  <c r="FU23" i="62"/>
  <c r="FT13" i="63"/>
  <c r="CT23" i="62"/>
  <c r="CT13" i="63" s="1"/>
  <c r="CS13"/>
  <c r="CT24" i="62"/>
  <c r="CT14" i="63" s="1"/>
  <c r="CS14"/>
  <c r="AK23" i="62"/>
  <c r="AK22"/>
  <c r="AK30"/>
  <c r="AK28"/>
  <c r="AK25"/>
  <c r="AK33"/>
  <c r="AK31"/>
  <c r="AK29"/>
  <c r="AK26"/>
  <c r="AK27"/>
  <c r="AK32"/>
  <c r="AK24"/>
  <c r="AK34"/>
  <c r="AK35"/>
  <c r="AR34"/>
  <c r="AR25"/>
  <c r="AR33"/>
  <c r="AR22"/>
  <c r="AR30"/>
  <c r="AR26"/>
  <c r="AR31"/>
  <c r="AR32"/>
  <c r="AR23"/>
  <c r="AR27"/>
  <c r="AR35"/>
  <c r="AR29"/>
  <c r="AR24"/>
  <c r="AR28"/>
  <c r="BR20"/>
  <c r="BR34" s="1"/>
  <c r="Z11"/>
  <c r="B116" i="1" s="1"/>
  <c r="BQ24" i="62"/>
  <c r="BQ14" i="63" s="1"/>
  <c r="BP14"/>
  <c r="GW24" i="62"/>
  <c r="GV14" i="63"/>
  <c r="GW23" i="62"/>
  <c r="GV13" i="63"/>
  <c r="FU33" i="62"/>
  <c r="FT23" i="63"/>
  <c r="FU26" i="62"/>
  <c r="FT16" i="63"/>
  <c r="FU30" i="62"/>
  <c r="FT20" i="63"/>
  <c r="FU31" i="62"/>
  <c r="FT21" i="63"/>
  <c r="GK26" i="62"/>
  <c r="GJ16" i="63"/>
  <c r="DK25" i="62"/>
  <c r="DK15" i="63" s="1"/>
  <c r="DJ15"/>
  <c r="GW22" i="62"/>
  <c r="GV12" i="63"/>
  <c r="GA32" i="62"/>
  <c r="GA22" i="63" s="1"/>
  <c r="FZ22"/>
  <c r="GA24" i="62"/>
  <c r="GA14" i="63" s="1"/>
  <c r="FZ14"/>
  <c r="GA28" i="62"/>
  <c r="GA18" i="63" s="1"/>
  <c r="FZ18"/>
  <c r="GA30" i="62"/>
  <c r="GA20" i="63" s="1"/>
  <c r="FZ20"/>
  <c r="HM24" i="62"/>
  <c r="HL14" i="63"/>
  <c r="BQ28" i="62"/>
  <c r="BQ18" i="63" s="1"/>
  <c r="BP18"/>
  <c r="BQ32" i="62"/>
  <c r="BQ22" i="63" s="1"/>
  <c r="BP22"/>
  <c r="BQ25" i="62"/>
  <c r="BQ15" i="63" s="1"/>
  <c r="BP15"/>
  <c r="BQ22" i="62"/>
  <c r="BQ12" i="63" s="1"/>
  <c r="BP12"/>
  <c r="BQ27" i="62"/>
  <c r="BQ17" i="63" s="1"/>
  <c r="BP17"/>
  <c r="CT28" i="62"/>
  <c r="CT18" i="63" s="1"/>
  <c r="CS18"/>
  <c r="CT31" i="62"/>
  <c r="CT21" i="63" s="1"/>
  <c r="CS21"/>
  <c r="CT27" i="62"/>
  <c r="CT17" i="63" s="1"/>
  <c r="CS17"/>
  <c r="CT25" i="62"/>
  <c r="CT15" i="63" s="1"/>
  <c r="CS15"/>
  <c r="CT33" i="62"/>
  <c r="CT23" i="63" s="1"/>
  <c r="CS23"/>
  <c r="DK26" i="62"/>
  <c r="DK16" i="63" s="1"/>
  <c r="DJ16"/>
  <c r="GK22" i="62"/>
  <c r="GJ12" i="63"/>
  <c r="GK28" i="62"/>
  <c r="GJ18" i="63"/>
  <c r="GK30" i="62"/>
  <c r="GJ20" i="63"/>
  <c r="GK29" i="62"/>
  <c r="GJ19" i="63"/>
  <c r="DK28" i="62"/>
  <c r="DK18" i="63" s="1"/>
  <c r="DJ18"/>
  <c r="DK30" i="62"/>
  <c r="DK20" i="63" s="1"/>
  <c r="DJ20"/>
  <c r="DK31" i="62"/>
  <c r="DK21" i="63" s="1"/>
  <c r="DJ21"/>
  <c r="DK24" i="62"/>
  <c r="DK14" i="63" s="1"/>
  <c r="DJ14"/>
  <c r="DK29" i="62"/>
  <c r="DK19" i="63" s="1"/>
  <c r="DJ19"/>
  <c r="HM22" i="62"/>
  <c r="HL12" i="63"/>
  <c r="HM23" i="62"/>
  <c r="HL13" i="63"/>
  <c r="GK25" i="62"/>
  <c r="GJ15" i="63"/>
  <c r="GW28" i="62"/>
  <c r="GV18" i="63"/>
  <c r="GW27" i="62"/>
  <c r="GV17" i="63"/>
  <c r="GW29" i="62"/>
  <c r="GV19" i="63"/>
  <c r="GW25" i="62"/>
  <c r="GV15" i="63"/>
  <c r="GA22" i="62"/>
  <c r="GA12" i="63" s="1"/>
  <c r="FZ12"/>
  <c r="GA31" i="62"/>
  <c r="GA21" i="63" s="1"/>
  <c r="FZ21"/>
  <c r="GA23" i="62"/>
  <c r="GA13" i="63" s="1"/>
  <c r="FZ13"/>
  <c r="GA29" i="62"/>
  <c r="GA19" i="63" s="1"/>
  <c r="FZ19"/>
  <c r="GA27" i="62"/>
  <c r="GA17" i="63" s="1"/>
  <c r="FZ17"/>
  <c r="BQ29" i="62"/>
  <c r="BQ19" i="63" s="1"/>
  <c r="BP19"/>
  <c r="BQ31" i="62"/>
  <c r="BQ21" i="63" s="1"/>
  <c r="BP21"/>
  <c r="BQ23" i="62"/>
  <c r="BQ13" i="63" s="1"/>
  <c r="BP13"/>
  <c r="HR29" i="62"/>
  <c r="HQ19" i="63"/>
  <c r="HR33" i="62"/>
  <c r="HQ23" i="63"/>
  <c r="HR26" i="62"/>
  <c r="HQ16" i="63"/>
  <c r="HR31" i="62"/>
  <c r="HQ21" i="63"/>
  <c r="BP30" i="62"/>
  <c r="BO20" i="63"/>
  <c r="FP29" i="62"/>
  <c r="FO19" i="63"/>
  <c r="FP32" i="62"/>
  <c r="FO22" i="63"/>
  <c r="FO13"/>
  <c r="FP23" i="62"/>
  <c r="FP31"/>
  <c r="FO21" i="63"/>
  <c r="FO12"/>
  <c r="FP22" i="62"/>
  <c r="FP25"/>
  <c r="FO15" i="63"/>
  <c r="CY32" i="62"/>
  <c r="CX22" i="63"/>
  <c r="CY33" i="62"/>
  <c r="CX23" i="63"/>
  <c r="CY31" i="62"/>
  <c r="CX21" i="63"/>
  <c r="CY26" i="62"/>
  <c r="CX16" i="63"/>
  <c r="CY25" i="62"/>
  <c r="CX15" i="63"/>
  <c r="CY34" i="62"/>
  <c r="CX24" i="63"/>
  <c r="CX14"/>
  <c r="CY24" i="62"/>
  <c r="HE28"/>
  <c r="HA18" i="63"/>
  <c r="HE31" i="62"/>
  <c r="HA21" i="63"/>
  <c r="HE26" i="62"/>
  <c r="HA16" i="63"/>
  <c r="HE29" i="62"/>
  <c r="HA19" i="63"/>
  <c r="HA12"/>
  <c r="HE22" i="62"/>
  <c r="HE27"/>
  <c r="HA17" i="63"/>
  <c r="FU32" i="62"/>
  <c r="FT22" i="63"/>
  <c r="FU29" i="62"/>
  <c r="FT19" i="63"/>
  <c r="FU25" i="62"/>
  <c r="FT15" i="63"/>
  <c r="FU28" i="62"/>
  <c r="FT18" i="63"/>
  <c r="FU27" i="62"/>
  <c r="FT17" i="63"/>
  <c r="CT32" i="62"/>
  <c r="CT22" i="63" s="1"/>
  <c r="CS22"/>
  <c r="CT26" i="62"/>
  <c r="CT16" i="63" s="1"/>
  <c r="CS16"/>
  <c r="CT30" i="62"/>
  <c r="CT20" i="63" s="1"/>
  <c r="CS20"/>
  <c r="CT29" i="62"/>
  <c r="CT19" i="63" s="1"/>
  <c r="CS19"/>
  <c r="DK23" i="62"/>
  <c r="DK13" i="63" s="1"/>
  <c r="DJ13"/>
  <c r="DK27" i="62"/>
  <c r="DK17" i="63" s="1"/>
  <c r="DJ17"/>
  <c r="DK22" i="62"/>
  <c r="DK12" i="63" s="1"/>
  <c r="DJ12"/>
  <c r="HM29" i="62"/>
  <c r="HL19" i="63"/>
  <c r="HM26" i="62"/>
  <c r="HL16" i="63"/>
  <c r="HM27" i="62"/>
  <c r="HL17" i="63"/>
  <c r="GK24" i="62"/>
  <c r="GJ14" i="63"/>
  <c r="GK23" i="62"/>
  <c r="GJ13" i="63"/>
  <c r="GK27" i="62"/>
  <c r="GJ17" i="63"/>
  <c r="GW26" i="62"/>
  <c r="GV16" i="63"/>
  <c r="GW30" i="62"/>
  <c r="GV20" i="63"/>
  <c r="GW31" i="62"/>
  <c r="GV21" i="63"/>
  <c r="HM25" i="62"/>
  <c r="HL15" i="63"/>
  <c r="HM28" i="62"/>
  <c r="HL18" i="63"/>
  <c r="HM30" i="62"/>
  <c r="HL20" i="63"/>
  <c r="GA25" i="62"/>
  <c r="GA15" i="63" s="1"/>
  <c r="FZ15"/>
  <c r="HR30" i="62"/>
  <c r="HQ20" i="63"/>
  <c r="HR27" i="62"/>
  <c r="HQ17" i="63"/>
  <c r="HR25" i="62"/>
  <c r="HQ15" i="63"/>
  <c r="HR32" i="62"/>
  <c r="HQ22" i="63"/>
  <c r="HR22" i="62"/>
  <c r="HQ12" i="63"/>
  <c r="HR28" i="62"/>
  <c r="HQ18" i="63"/>
  <c r="E20" i="62"/>
  <c r="BR24" l="1"/>
  <c r="BR31"/>
  <c r="BR30"/>
  <c r="BR35"/>
  <c r="BR26"/>
  <c r="BR22"/>
  <c r="BR29"/>
  <c r="BR32"/>
  <c r="BR28"/>
  <c r="BR23"/>
  <c r="BR13" i="63" s="1"/>
  <c r="BR25" i="62"/>
  <c r="BR27"/>
  <c r="BR17" i="63" s="1"/>
  <c r="BR33" i="62"/>
  <c r="DJ32"/>
  <c r="DI22" i="63"/>
  <c r="GV32" i="62"/>
  <c r="GU22" i="63"/>
  <c r="BH23"/>
  <c r="BI33" i="62"/>
  <c r="N23" i="63"/>
  <c r="O33" i="62"/>
  <c r="FC23" i="63"/>
  <c r="FD33" i="62"/>
  <c r="BA33"/>
  <c r="AZ23" i="63"/>
  <c r="CS34" i="62"/>
  <c r="CR24" i="63"/>
  <c r="BN24"/>
  <c r="BO34" i="62"/>
  <c r="HC34"/>
  <c r="HC24" i="63" s="1"/>
  <c r="HB24"/>
  <c r="A25"/>
  <c r="BG35" i="62"/>
  <c r="DO35"/>
  <c r="GM35"/>
  <c r="GM25" i="63" s="1"/>
  <c r="GS35" i="62"/>
  <c r="HX35"/>
  <c r="HX25" i="63" s="1"/>
  <c r="CA35" i="62"/>
  <c r="CQ35"/>
  <c r="CQ25" i="63" s="1"/>
  <c r="DG35" i="62"/>
  <c r="EB35"/>
  <c r="EP35"/>
  <c r="FB35"/>
  <c r="GF35"/>
  <c r="GP35"/>
  <c r="GP25" i="63" s="1"/>
  <c r="AY35" i="62"/>
  <c r="CL35"/>
  <c r="FW35"/>
  <c r="FW25" i="63" s="1"/>
  <c r="GO35" i="62"/>
  <c r="GO25" i="63" s="1"/>
  <c r="HH35" i="62"/>
  <c r="A36"/>
  <c r="AI35"/>
  <c r="AI25" i="63" s="1"/>
  <c r="CG35" i="62"/>
  <c r="CU35"/>
  <c r="DZ35"/>
  <c r="EN35"/>
  <c r="EN25" i="63" s="1"/>
  <c r="ET35" i="62"/>
  <c r="FX35"/>
  <c r="GN35"/>
  <c r="GN25" i="63" s="1"/>
  <c r="HB35" i="62"/>
  <c r="BN35"/>
  <c r="HP35"/>
  <c r="FS35"/>
  <c r="CR35"/>
  <c r="HA35"/>
  <c r="CX35"/>
  <c r="FO35"/>
  <c r="CM34"/>
  <c r="CL24" i="63"/>
  <c r="EQ34" i="62"/>
  <c r="EP24" i="63"/>
  <c r="DH34" i="62"/>
  <c r="DG24" i="63"/>
  <c r="CB34" i="62"/>
  <c r="CA24" i="63"/>
  <c r="GT34" i="62"/>
  <c r="GS24" i="63"/>
  <c r="DP34" i="62"/>
  <c r="DO24" i="63"/>
  <c r="EU34" i="62"/>
  <c r="ET24" i="63"/>
  <c r="EA34" i="62"/>
  <c r="EA24" i="63" s="1"/>
  <c r="DZ24"/>
  <c r="CH34" i="62"/>
  <c r="CG24" i="63"/>
  <c r="EV33" i="62"/>
  <c r="EU23" i="63"/>
  <c r="GG23"/>
  <c r="GH33" i="62"/>
  <c r="FZ33"/>
  <c r="FY23" i="63"/>
  <c r="DR32" i="62"/>
  <c r="DQ22" i="63"/>
  <c r="EX31" i="62"/>
  <c r="EW21" i="63"/>
  <c r="BC31" i="62"/>
  <c r="BB21" i="63"/>
  <c r="DU29" i="62"/>
  <c r="DU19" i="63" s="1"/>
  <c r="DT19"/>
  <c r="DT30" i="62"/>
  <c r="DS20" i="63"/>
  <c r="EG30" i="62"/>
  <c r="EG20" i="63" s="1"/>
  <c r="CF30" i="62"/>
  <c r="CF20" i="63" s="1"/>
  <c r="CE20"/>
  <c r="BD30" i="62"/>
  <c r="BD20" i="63" s="1"/>
  <c r="BC20"/>
  <c r="EY30" i="62"/>
  <c r="EY20" i="63" s="1"/>
  <c r="EX20"/>
  <c r="ES32" i="62"/>
  <c r="ES22" i="63" s="1"/>
  <c r="ER22"/>
  <c r="BJ32" i="62"/>
  <c r="BI22" i="63"/>
  <c r="EE32" i="62"/>
  <c r="ED22" i="63"/>
  <c r="CD32" i="62"/>
  <c r="CC22" i="63"/>
  <c r="R30" i="62"/>
  <c r="R20" i="63" s="1"/>
  <c r="Q20"/>
  <c r="CK31" i="62"/>
  <c r="CK21" i="63" s="1"/>
  <c r="CJ21"/>
  <c r="FE32" i="62"/>
  <c r="FD22" i="63"/>
  <c r="P32" i="62"/>
  <c r="O22" i="63"/>
  <c r="DP23"/>
  <c r="DQ33" i="62"/>
  <c r="CI33"/>
  <c r="CH23" i="63"/>
  <c r="CN33" i="62"/>
  <c r="CM23" i="63"/>
  <c r="CB23"/>
  <c r="CC33" i="62"/>
  <c r="EC23" i="63"/>
  <c r="ED33" i="62"/>
  <c r="HI23" i="63"/>
  <c r="HJ33" i="62"/>
  <c r="BP33"/>
  <c r="BO23" i="63"/>
  <c r="EW32" i="62"/>
  <c r="EV22" i="63"/>
  <c r="CP31" i="62"/>
  <c r="CP21" i="63" s="1"/>
  <c r="CO21"/>
  <c r="CJ32" i="62"/>
  <c r="CI22" i="63"/>
  <c r="BB32" i="62"/>
  <c r="BA22" i="63"/>
  <c r="HL31" i="62"/>
  <c r="HK21" i="63"/>
  <c r="HQ34" i="62"/>
  <c r="HP24" i="63"/>
  <c r="FT34" i="62"/>
  <c r="FS24" i="63"/>
  <c r="FY34" i="62"/>
  <c r="FX24" i="63"/>
  <c r="HI34" i="62"/>
  <c r="HH24" i="63"/>
  <c r="AZ34" i="62"/>
  <c r="AY24" i="63"/>
  <c r="FC34" i="62"/>
  <c r="FB24" i="63"/>
  <c r="EC34" i="62"/>
  <c r="EB24" i="63"/>
  <c r="BH34" i="62"/>
  <c r="BG24" i="63"/>
  <c r="GG34" i="62"/>
  <c r="GF24" i="63"/>
  <c r="EO34" i="62"/>
  <c r="EO24" i="63" s="1"/>
  <c r="CV34" i="62"/>
  <c r="CU24" i="63"/>
  <c r="N34" i="62"/>
  <c r="M24" i="63"/>
  <c r="CW33" i="62"/>
  <c r="CW23" i="63" s="1"/>
  <c r="CV23"/>
  <c r="GT23"/>
  <c r="GU33" i="62"/>
  <c r="CO32"/>
  <c r="CN22" i="63"/>
  <c r="Q31" i="62"/>
  <c r="P21" i="63"/>
  <c r="FF31" i="62"/>
  <c r="FF21" i="63" s="1"/>
  <c r="FE21"/>
  <c r="BK31" i="62"/>
  <c r="BK21" i="63" s="1"/>
  <c r="BJ21"/>
  <c r="CE31" i="62"/>
  <c r="CD21" i="63"/>
  <c r="EF31" i="62"/>
  <c r="EF21" i="63" s="1"/>
  <c r="EE21"/>
  <c r="DS31" i="62"/>
  <c r="DR21" i="63"/>
  <c r="HK32" i="62"/>
  <c r="HJ22" i="63"/>
  <c r="GI32" i="62"/>
  <c r="GH22" i="63"/>
  <c r="ER33" i="62"/>
  <c r="EQ23" i="63"/>
  <c r="DI33" i="62"/>
  <c r="DH23" i="63"/>
  <c r="GJ31" i="62"/>
  <c r="GI21" i="63"/>
  <c r="B14" i="62"/>
  <c r="B107" i="1" s="1"/>
  <c r="B19" i="62"/>
  <c r="HF22"/>
  <c r="HE12" i="63"/>
  <c r="CZ24" i="62"/>
  <c r="CY14" i="63"/>
  <c r="FQ22" i="62"/>
  <c r="FP12" i="63"/>
  <c r="FQ23" i="62"/>
  <c r="FP13" i="63"/>
  <c r="BS24" i="62"/>
  <c r="BR14" i="63"/>
  <c r="BS31" i="62"/>
  <c r="BR21" i="63"/>
  <c r="BS22" i="62"/>
  <c r="BR12" i="63"/>
  <c r="BS32" i="62"/>
  <c r="BR22" i="63"/>
  <c r="BS28" i="62"/>
  <c r="BR18" i="63"/>
  <c r="BS23" i="62"/>
  <c r="AR14" i="63"/>
  <c r="AS24" i="62"/>
  <c r="AS35"/>
  <c r="AR25" i="63"/>
  <c r="AS23" i="62"/>
  <c r="AR13" i="63"/>
  <c r="AS31" i="62"/>
  <c r="AR21" i="63"/>
  <c r="AS30" i="62"/>
  <c r="AR20" i="63"/>
  <c r="AS33" i="62"/>
  <c r="AR23" i="63"/>
  <c r="AS34" i="62"/>
  <c r="AR24" i="63"/>
  <c r="AL34" i="62"/>
  <c r="AK24" i="63"/>
  <c r="AL32" i="62"/>
  <c r="AK22" i="63"/>
  <c r="AL26" i="62"/>
  <c r="AK16" i="63"/>
  <c r="AL31" i="62"/>
  <c r="AK21" i="63"/>
  <c r="AL33" i="62"/>
  <c r="AK23" i="63"/>
  <c r="AL28" i="62"/>
  <c r="AK18" i="63"/>
  <c r="AK12"/>
  <c r="AL22" i="62"/>
  <c r="HF23"/>
  <c r="HE13" i="63"/>
  <c r="HF24" i="62"/>
  <c r="HE14" i="63"/>
  <c r="CZ23" i="62"/>
  <c r="CY13" i="63"/>
  <c r="CZ22" i="62"/>
  <c r="CY12" i="63"/>
  <c r="FQ24" i="62"/>
  <c r="FP14" i="63"/>
  <c r="FI15" i="62"/>
  <c r="B9" i="1" s="1"/>
  <c r="HS28" i="62"/>
  <c r="HR18" i="63"/>
  <c r="HS22" i="62"/>
  <c r="HR12" i="63"/>
  <c r="HS32" i="62"/>
  <c r="HR22" i="63"/>
  <c r="HS25" i="62"/>
  <c r="HR15" i="63"/>
  <c r="HS27" i="62"/>
  <c r="HR17" i="63"/>
  <c r="HS30" i="62"/>
  <c r="HR20" i="63"/>
  <c r="HN30" i="62"/>
  <c r="HM20" i="63"/>
  <c r="HN28" i="62"/>
  <c r="HM18" i="63"/>
  <c r="HN25" i="62"/>
  <c r="HM15" i="63"/>
  <c r="GX31" i="62"/>
  <c r="GW21" i="63"/>
  <c r="GX30" i="62"/>
  <c r="GW20" i="63"/>
  <c r="GX26" i="62"/>
  <c r="GW16" i="63"/>
  <c r="GL27" i="62"/>
  <c r="GL17" i="63" s="1"/>
  <c r="GK17"/>
  <c r="GL23" i="62"/>
  <c r="GL13" i="63" s="1"/>
  <c r="GK13"/>
  <c r="GL24" i="62"/>
  <c r="GL14" i="63" s="1"/>
  <c r="GK14"/>
  <c r="HN27" i="62"/>
  <c r="HM17" i="63"/>
  <c r="HN26" i="62"/>
  <c r="HM16" i="63"/>
  <c r="HN29" i="62"/>
  <c r="HM19" i="63"/>
  <c r="FV27" i="62"/>
  <c r="FV17" i="63" s="1"/>
  <c r="FU17"/>
  <c r="FV28" i="62"/>
  <c r="FV18" i="63" s="1"/>
  <c r="FU18"/>
  <c r="FV25" i="62"/>
  <c r="FV15" i="63" s="1"/>
  <c r="FU15"/>
  <c r="FV29" i="62"/>
  <c r="FV19" i="63" s="1"/>
  <c r="FU19"/>
  <c r="FV32" i="62"/>
  <c r="FV22" i="63" s="1"/>
  <c r="FU22"/>
  <c r="HF27" i="62"/>
  <c r="HE17" i="63"/>
  <c r="HF29" i="62"/>
  <c r="HE19" i="63"/>
  <c r="HF26" i="62"/>
  <c r="HE16" i="63"/>
  <c r="HF31" i="62"/>
  <c r="HE21" i="63"/>
  <c r="HF28" i="62"/>
  <c r="HE18" i="63"/>
  <c r="CZ34" i="62"/>
  <c r="CY24" i="63"/>
  <c r="CZ25" i="62"/>
  <c r="CY15" i="63"/>
  <c r="CZ26" i="62"/>
  <c r="CY16" i="63"/>
  <c r="CZ31" i="62"/>
  <c r="CY21" i="63"/>
  <c r="CZ33" i="62"/>
  <c r="CY23" i="63"/>
  <c r="CZ32" i="62"/>
  <c r="CY22" i="63"/>
  <c r="FQ25" i="62"/>
  <c r="FP15" i="63"/>
  <c r="FQ31" i="62"/>
  <c r="FP21" i="63"/>
  <c r="FQ32" i="62"/>
  <c r="FP22" i="63"/>
  <c r="FQ29" i="62"/>
  <c r="FP19" i="63"/>
  <c r="BQ30" i="62"/>
  <c r="BQ20" i="63" s="1"/>
  <c r="BP20"/>
  <c r="HS31" i="62"/>
  <c r="HR21" i="63"/>
  <c r="HS26" i="62"/>
  <c r="HR16" i="63"/>
  <c r="HS33" i="62"/>
  <c r="HR23" i="63"/>
  <c r="HS29" i="62"/>
  <c r="HR19" i="63"/>
  <c r="GX25" i="62"/>
  <c r="GW15" i="63"/>
  <c r="GX29" i="62"/>
  <c r="GW19" i="63"/>
  <c r="GX27" i="62"/>
  <c r="GW17" i="63"/>
  <c r="GX28" i="62"/>
  <c r="GW18" i="63"/>
  <c r="GL25" i="62"/>
  <c r="GL15" i="63" s="1"/>
  <c r="GK15"/>
  <c r="HN23" i="62"/>
  <c r="HM13" i="63"/>
  <c r="HN22" i="62"/>
  <c r="HM12" i="63"/>
  <c r="GL29" i="62"/>
  <c r="GL19" i="63" s="1"/>
  <c r="GK19"/>
  <c r="GL30" i="62"/>
  <c r="GL20" i="63" s="1"/>
  <c r="GK20"/>
  <c r="GL28" i="62"/>
  <c r="GL18" i="63" s="1"/>
  <c r="GK18"/>
  <c r="GL22" i="62"/>
  <c r="GL12" i="63" s="1"/>
  <c r="GK12"/>
  <c r="HN24" i="62"/>
  <c r="HM14" i="63"/>
  <c r="GX22" i="62"/>
  <c r="GW12" i="63"/>
  <c r="GL26" i="62"/>
  <c r="GL16" i="63" s="1"/>
  <c r="GK16"/>
  <c r="FV31" i="62"/>
  <c r="FV21" i="63" s="1"/>
  <c r="FU21"/>
  <c r="FV30" i="62"/>
  <c r="FV20" i="63" s="1"/>
  <c r="FU20"/>
  <c r="FV26" i="62"/>
  <c r="FV16" i="63" s="1"/>
  <c r="FU16"/>
  <c r="FV33" i="62"/>
  <c r="FV23" i="63" s="1"/>
  <c r="FU23"/>
  <c r="GX23" i="62"/>
  <c r="GW13" i="63"/>
  <c r="GX24" i="62"/>
  <c r="GW14" i="63"/>
  <c r="BS30" i="62"/>
  <c r="BR20" i="63"/>
  <c r="BS35" i="62"/>
  <c r="BR25" i="63"/>
  <c r="BS26" i="62"/>
  <c r="BR16" i="63"/>
  <c r="BS29" i="62"/>
  <c r="BR19" i="63"/>
  <c r="BS25" i="62"/>
  <c r="BR15" i="63"/>
  <c r="BS33" i="62"/>
  <c r="BR23" i="63"/>
  <c r="BS34" i="62"/>
  <c r="BR24" i="63"/>
  <c r="AS28" i="62"/>
  <c r="AR18" i="63"/>
  <c r="AS29" i="62"/>
  <c r="AR19" i="63"/>
  <c r="AS27" i="62"/>
  <c r="AR17" i="63"/>
  <c r="AS32" i="62"/>
  <c r="AR22" i="63"/>
  <c r="AS26" i="62"/>
  <c r="AR16" i="63"/>
  <c r="AS22" i="62"/>
  <c r="AR12" i="63"/>
  <c r="AR15"/>
  <c r="AS25" i="62"/>
  <c r="AL35"/>
  <c r="AK25" i="63"/>
  <c r="AL24" i="62"/>
  <c r="AK14" i="63"/>
  <c r="AL27" i="62"/>
  <c r="AK17" i="63"/>
  <c r="AL29" i="62"/>
  <c r="AK19" i="63"/>
  <c r="AL25" i="62"/>
  <c r="AK15" i="63"/>
  <c r="AL30" i="62"/>
  <c r="AK20" i="63"/>
  <c r="AL23" i="62"/>
  <c r="AK13" i="63"/>
  <c r="FV23" i="62"/>
  <c r="FV13" i="63" s="1"/>
  <c r="FU13"/>
  <c r="HF32" i="62"/>
  <c r="HE22" i="63"/>
  <c r="HF30" i="62"/>
  <c r="HE20" i="63"/>
  <c r="HF34" i="62"/>
  <c r="HE24" i="63"/>
  <c r="HF25" i="62"/>
  <c r="HE15" i="63"/>
  <c r="HF33" i="62"/>
  <c r="HE23" i="63"/>
  <c r="CZ28" i="62"/>
  <c r="CY18" i="63"/>
  <c r="CZ30" i="62"/>
  <c r="CY20" i="63"/>
  <c r="CZ27" i="62"/>
  <c r="CY17" i="63"/>
  <c r="CZ29" i="62"/>
  <c r="CY19" i="63"/>
  <c r="FQ30" i="62"/>
  <c r="FP20" i="63"/>
  <c r="FQ27" i="62"/>
  <c r="FP17" i="63"/>
  <c r="FQ28" i="62"/>
  <c r="FP18" i="63"/>
  <c r="FQ33" i="62"/>
  <c r="FP23" i="63"/>
  <c r="FQ26" i="62"/>
  <c r="FP16" i="63"/>
  <c r="FQ34" i="62"/>
  <c r="FP24" i="63"/>
  <c r="HS23" i="62"/>
  <c r="HR13" i="63"/>
  <c r="HS24" i="62"/>
  <c r="HR14" i="63"/>
  <c r="FV22" i="62"/>
  <c r="FV12" i="63" s="1"/>
  <c r="FU12"/>
  <c r="FV24" i="62"/>
  <c r="FV14" i="63" s="1"/>
  <c r="FU14"/>
  <c r="U13" i="62"/>
  <c r="B114" i="1" s="1"/>
  <c r="E14" i="62"/>
  <c r="B111" i="1" s="1"/>
  <c r="BS27" i="62" l="1"/>
  <c r="BT27" s="1"/>
  <c r="GK31"/>
  <c r="GJ21" i="63"/>
  <c r="DJ33" i="62"/>
  <c r="DI23" i="63"/>
  <c r="ES33" i="62"/>
  <c r="ES23" i="63" s="1"/>
  <c r="ER23"/>
  <c r="GJ32" i="62"/>
  <c r="GI22" i="63"/>
  <c r="HL32" i="62"/>
  <c r="HK22" i="63"/>
  <c r="DS21"/>
  <c r="DT31" i="62"/>
  <c r="EG31"/>
  <c r="EG21" i="63" s="1"/>
  <c r="CE21"/>
  <c r="CF31" i="62"/>
  <c r="CF21" i="63" s="1"/>
  <c r="Q21"/>
  <c r="R31" i="62"/>
  <c r="R21" i="63" s="1"/>
  <c r="CP32" i="62"/>
  <c r="CP22" i="63" s="1"/>
  <c r="CO22"/>
  <c r="N24"/>
  <c r="O34" i="62"/>
  <c r="CV24" i="63"/>
  <c r="CW34" i="62"/>
  <c r="CW24" i="63" s="1"/>
  <c r="GG24"/>
  <c r="GH34" i="62"/>
  <c r="BH24" i="63"/>
  <c r="BI34" i="62"/>
  <c r="EC24" i="63"/>
  <c r="ED34" i="62"/>
  <c r="FC24" i="63"/>
  <c r="FD34" i="62"/>
  <c r="AZ24" i="63"/>
  <c r="BA34" i="62"/>
  <c r="HI24" i="63"/>
  <c r="HJ34" i="62"/>
  <c r="FZ34"/>
  <c r="FY24" i="63"/>
  <c r="FU34" i="62"/>
  <c r="FT24" i="63"/>
  <c r="HR34" i="62"/>
  <c r="HQ24" i="63"/>
  <c r="HJ23"/>
  <c r="HK33" i="62"/>
  <c r="ED23" i="63"/>
  <c r="EE33" i="62"/>
  <c r="CC23" i="63"/>
  <c r="CD33" i="62"/>
  <c r="DQ23" i="63"/>
  <c r="DR33" i="62"/>
  <c r="GH23" i="63"/>
  <c r="GI33" i="62"/>
  <c r="FO25" i="63"/>
  <c r="FP35" i="62"/>
  <c r="HE35"/>
  <c r="HA25" i="63"/>
  <c r="FT35" i="62"/>
  <c r="FS25" i="63"/>
  <c r="BN25"/>
  <c r="BO35" i="62"/>
  <c r="ET25" i="63"/>
  <c r="EU35" i="62"/>
  <c r="DZ25" i="63"/>
  <c r="EA35" i="62"/>
  <c r="EA25" i="63" s="1"/>
  <c r="CG25"/>
  <c r="CH35" i="62"/>
  <c r="A26" i="63"/>
  <c r="AI36" i="62"/>
  <c r="AI26" i="63" s="1"/>
  <c r="CA36" i="62"/>
  <c r="CQ36"/>
  <c r="CQ26" i="63" s="1"/>
  <c r="DG36" i="62"/>
  <c r="EP36"/>
  <c r="FB36"/>
  <c r="GP36"/>
  <c r="GP26" i="63" s="1"/>
  <c r="CL36" i="62"/>
  <c r="FW36"/>
  <c r="FW26" i="63" s="1"/>
  <c r="HH36" i="62"/>
  <c r="BN36"/>
  <c r="CG36"/>
  <c r="CU36"/>
  <c r="DZ36"/>
  <c r="EN36"/>
  <c r="EN26" i="63" s="1"/>
  <c r="ET36" i="62"/>
  <c r="FX36"/>
  <c r="GN36"/>
  <c r="GN26" i="63" s="1"/>
  <c r="HB36" i="62"/>
  <c r="BG36"/>
  <c r="CR36"/>
  <c r="FS36"/>
  <c r="GM36"/>
  <c r="GM26" i="63" s="1"/>
  <c r="GS36" i="62"/>
  <c r="HP36"/>
  <c r="A37"/>
  <c r="EB36"/>
  <c r="GF36"/>
  <c r="AY36"/>
  <c r="DO36"/>
  <c r="GO36"/>
  <c r="GO26" i="63" s="1"/>
  <c r="HX36" i="62"/>
  <c r="HX26" i="63" s="1"/>
  <c r="CX36" i="62"/>
  <c r="FO36"/>
  <c r="HA36"/>
  <c r="BR36"/>
  <c r="AK36"/>
  <c r="AR36"/>
  <c r="CL25" i="63"/>
  <c r="CM35" i="62"/>
  <c r="FC35"/>
  <c r="FB25" i="63"/>
  <c r="EC35" i="62"/>
  <c r="EB25" i="63"/>
  <c r="N35" i="62"/>
  <c r="M25" i="63"/>
  <c r="GS25"/>
  <c r="GT35" i="62"/>
  <c r="DP35"/>
  <c r="DO25" i="63"/>
  <c r="CT34" i="62"/>
  <c r="CT24" i="63" s="1"/>
  <c r="CS24"/>
  <c r="BA23"/>
  <c r="BB33" i="62"/>
  <c r="GW32"/>
  <c r="GV22" i="63"/>
  <c r="DK32" i="62"/>
  <c r="DK22" i="63" s="1"/>
  <c r="DJ22"/>
  <c r="GV33" i="62"/>
  <c r="GU23" i="63"/>
  <c r="HM31" i="62"/>
  <c r="HL21" i="63"/>
  <c r="BB22"/>
  <c r="BC32" i="62"/>
  <c r="CJ22" i="63"/>
  <c r="CK32" i="62"/>
  <c r="CK22" i="63" s="1"/>
  <c r="EW22"/>
  <c r="EX32" i="62"/>
  <c r="BQ33"/>
  <c r="BQ23" i="63" s="1"/>
  <c r="BP23"/>
  <c r="CN23"/>
  <c r="CO33" i="62"/>
  <c r="CI23" i="63"/>
  <c r="CJ33" i="62"/>
  <c r="P22" i="63"/>
  <c r="Q32" i="62"/>
  <c r="FE22" i="63"/>
  <c r="FF32" i="62"/>
  <c r="FF22" i="63" s="1"/>
  <c r="CD22"/>
  <c r="CE32" i="62"/>
  <c r="EE22" i="63"/>
  <c r="EF32" i="62"/>
  <c r="EF22" i="63" s="1"/>
  <c r="BJ22"/>
  <c r="BK32" i="62"/>
  <c r="BK22" i="63" s="1"/>
  <c r="DT20"/>
  <c r="DU30" i="62"/>
  <c r="DU20" i="63" s="1"/>
  <c r="BC21"/>
  <c r="BD31" i="62"/>
  <c r="BD21" i="63" s="1"/>
  <c r="EX21"/>
  <c r="EY31" i="62"/>
  <c r="EY21" i="63" s="1"/>
  <c r="DR22"/>
  <c r="DS32" i="62"/>
  <c r="GA33"/>
  <c r="GA23" i="63" s="1"/>
  <c r="FZ23"/>
  <c r="EV23"/>
  <c r="EW33" i="62"/>
  <c r="CH24" i="63"/>
  <c r="CI34" i="62"/>
  <c r="EU24" i="63"/>
  <c r="EV34" i="62"/>
  <c r="DP24" i="63"/>
  <c r="DQ34" i="62"/>
  <c r="GT24" i="63"/>
  <c r="GU34" i="62"/>
  <c r="CB24" i="63"/>
  <c r="CC34" i="62"/>
  <c r="DH24" i="63"/>
  <c r="DI34" i="62"/>
  <c r="EQ24" i="63"/>
  <c r="ER34" i="62"/>
  <c r="CM24" i="63"/>
  <c r="CN34" i="62"/>
  <c r="CX25" i="63"/>
  <c r="CY35" i="62"/>
  <c r="CS35"/>
  <c r="CR25" i="63"/>
  <c r="HQ35" i="62"/>
  <c r="HP25" i="63"/>
  <c r="HB25"/>
  <c r="HC35" i="62"/>
  <c r="HC25" i="63" s="1"/>
  <c r="FX25"/>
  <c r="FY35" i="62"/>
  <c r="EO35"/>
  <c r="EO25" i="63" s="1"/>
  <c r="CU25"/>
  <c r="CV35" i="62"/>
  <c r="HH25" i="63"/>
  <c r="HI35" i="62"/>
  <c r="AY25" i="63"/>
  <c r="AZ35" i="62"/>
  <c r="GG35"/>
  <c r="GF25" i="63"/>
  <c r="EQ35" i="62"/>
  <c r="EP25" i="63"/>
  <c r="DH35" i="62"/>
  <c r="DG25" i="63"/>
  <c r="CB35" i="62"/>
  <c r="CA25" i="63"/>
  <c r="BH35" i="62"/>
  <c r="BG25" i="63"/>
  <c r="BP34" i="62"/>
  <c r="BO24" i="63"/>
  <c r="FD23"/>
  <c r="FE33" i="62"/>
  <c r="O23" i="63"/>
  <c r="P33" i="62"/>
  <c r="BI23" i="63"/>
  <c r="BJ33" i="62"/>
  <c r="Z12"/>
  <c r="B117" i="1" s="1"/>
  <c r="HT24" i="62"/>
  <c r="HS14" i="63"/>
  <c r="HT23" i="62"/>
  <c r="HS13" i="63"/>
  <c r="FR34" i="62"/>
  <c r="FR24" i="63" s="1"/>
  <c r="FQ24"/>
  <c r="FR26" i="62"/>
  <c r="FR16" i="63" s="1"/>
  <c r="FQ16"/>
  <c r="FR33" i="62"/>
  <c r="FR23" i="63" s="1"/>
  <c r="FQ23"/>
  <c r="FR28" i="62"/>
  <c r="FR18" i="63" s="1"/>
  <c r="FQ18"/>
  <c r="FR27" i="62"/>
  <c r="FR17" i="63" s="1"/>
  <c r="FQ17"/>
  <c r="FR30" i="62"/>
  <c r="FR20" i="63" s="1"/>
  <c r="FQ20"/>
  <c r="DA29" i="62"/>
  <c r="CZ19" i="63"/>
  <c r="DA27" i="62"/>
  <c r="CZ17" i="63"/>
  <c r="DA30" i="62"/>
  <c r="CZ20" i="63"/>
  <c r="DA28" i="62"/>
  <c r="CZ18" i="63"/>
  <c r="HG33" i="62"/>
  <c r="HG23" i="63" s="1"/>
  <c r="HF23"/>
  <c r="HG25" i="62"/>
  <c r="HG15" i="63" s="1"/>
  <c r="HF15"/>
  <c r="HG34" i="62"/>
  <c r="HG24" i="63" s="1"/>
  <c r="HF24"/>
  <c r="HG30" i="62"/>
  <c r="HG20" i="63" s="1"/>
  <c r="HF20"/>
  <c r="HG32" i="62"/>
  <c r="HG22" i="63" s="1"/>
  <c r="HF22"/>
  <c r="AM23" i="62"/>
  <c r="AL13" i="63"/>
  <c r="AM30" i="62"/>
  <c r="AL20" i="63"/>
  <c r="AM25" i="62"/>
  <c r="AL15" i="63"/>
  <c r="AM29" i="62"/>
  <c r="AL19" i="63"/>
  <c r="AM27" i="62"/>
  <c r="AL17" i="63"/>
  <c r="AM24" i="62"/>
  <c r="AL14" i="63"/>
  <c r="AM35" i="62"/>
  <c r="AL25" i="63"/>
  <c r="AT22" i="62"/>
  <c r="AT12" i="63" s="1"/>
  <c r="AS12"/>
  <c r="AT26" i="62"/>
  <c r="AS16" i="63"/>
  <c r="AT32" i="62"/>
  <c r="AS22" i="63"/>
  <c r="AT27" i="62"/>
  <c r="AS17" i="63"/>
  <c r="AT29" i="62"/>
  <c r="AS19" i="63"/>
  <c r="AT28" i="62"/>
  <c r="AS18" i="63"/>
  <c r="BT34" i="62"/>
  <c r="BS24" i="63"/>
  <c r="BT33" i="62"/>
  <c r="BS23" i="63"/>
  <c r="BT25" i="62"/>
  <c r="BS15" i="63"/>
  <c r="BT29" i="62"/>
  <c r="BS19" i="63"/>
  <c r="BS16"/>
  <c r="BT26" i="62"/>
  <c r="BT35"/>
  <c r="BS25" i="63"/>
  <c r="BT30" i="62"/>
  <c r="BS20" i="63"/>
  <c r="GY24" i="62"/>
  <c r="GX14" i="63"/>
  <c r="GY23" i="62"/>
  <c r="GX13" i="63"/>
  <c r="GY22" i="62"/>
  <c r="GX12" i="63"/>
  <c r="HO24" i="62"/>
  <c r="HO14" i="63" s="1"/>
  <c r="HN14"/>
  <c r="HO22" i="62"/>
  <c r="HO12" i="63" s="1"/>
  <c r="HN12"/>
  <c r="HO23" i="62"/>
  <c r="HO13" i="63" s="1"/>
  <c r="HN13"/>
  <c r="GY28" i="62"/>
  <c r="GX18" i="63"/>
  <c r="GY27" i="62"/>
  <c r="GX17" i="63"/>
  <c r="GY29" i="62"/>
  <c r="GX19" i="63"/>
  <c r="GY25" i="62"/>
  <c r="GX15" i="63"/>
  <c r="HT29" i="62"/>
  <c r="HS19" i="63"/>
  <c r="HT33" i="62"/>
  <c r="HS23" i="63"/>
  <c r="HT26" i="62"/>
  <c r="HS16" i="63"/>
  <c r="HT31" i="62"/>
  <c r="HS21" i="63"/>
  <c r="FR29" i="62"/>
  <c r="FR19" i="63" s="1"/>
  <c r="FQ19"/>
  <c r="FR32" i="62"/>
  <c r="FR22" i="63" s="1"/>
  <c r="FQ22"/>
  <c r="FR31" i="62"/>
  <c r="FR21" i="63" s="1"/>
  <c r="FQ21"/>
  <c r="FR25" i="62"/>
  <c r="FR15" i="63" s="1"/>
  <c r="FQ15"/>
  <c r="DA32" i="62"/>
  <c r="CZ22" i="63"/>
  <c r="DA33" i="62"/>
  <c r="CZ23" i="63"/>
  <c r="DA31" i="62"/>
  <c r="CZ21" i="63"/>
  <c r="DA26" i="62"/>
  <c r="CZ16" i="63"/>
  <c r="DA25" i="62"/>
  <c r="CZ15" i="63"/>
  <c r="DA34" i="62"/>
  <c r="CZ24" i="63"/>
  <c r="HG28" i="62"/>
  <c r="HG18" i="63" s="1"/>
  <c r="HF18"/>
  <c r="HG31" i="62"/>
  <c r="HG21" i="63" s="1"/>
  <c r="HF21"/>
  <c r="HG26" i="62"/>
  <c r="HG16" i="63" s="1"/>
  <c r="HF16"/>
  <c r="HG29" i="62"/>
  <c r="HG19" i="63" s="1"/>
  <c r="HF19"/>
  <c r="HG27" i="62"/>
  <c r="HG17" i="63" s="1"/>
  <c r="HF17"/>
  <c r="HO29" i="62"/>
  <c r="HO19" i="63" s="1"/>
  <c r="HN19"/>
  <c r="HO26" i="62"/>
  <c r="HO16" i="63" s="1"/>
  <c r="HN16"/>
  <c r="HO27" i="62"/>
  <c r="HO17" i="63" s="1"/>
  <c r="HN17"/>
  <c r="GY26" i="62"/>
  <c r="GX16" i="63"/>
  <c r="GY30" i="62"/>
  <c r="GX20" i="63"/>
  <c r="GY31" i="62"/>
  <c r="GX21" i="63"/>
  <c r="HO25" i="62"/>
  <c r="HO15" i="63" s="1"/>
  <c r="HN15"/>
  <c r="HO28" i="62"/>
  <c r="HO18" i="63" s="1"/>
  <c r="HN18"/>
  <c r="HO30" i="62"/>
  <c r="HO20" i="63" s="1"/>
  <c r="HN20"/>
  <c r="HT30" i="62"/>
  <c r="HS20" i="63"/>
  <c r="HT27" i="62"/>
  <c r="HS17" i="63"/>
  <c r="HT25" i="62"/>
  <c r="HS15" i="63"/>
  <c r="HT32" i="62"/>
  <c r="HS22" i="63"/>
  <c r="HT22" i="62"/>
  <c r="HS12" i="63"/>
  <c r="HT28" i="62"/>
  <c r="HS18" i="63"/>
  <c r="FR24" i="62"/>
  <c r="FR14" i="63" s="1"/>
  <c r="FQ14"/>
  <c r="DA22" i="62"/>
  <c r="CZ12" i="63"/>
  <c r="DA23" i="62"/>
  <c r="CZ13" i="63"/>
  <c r="HG24" i="62"/>
  <c r="HG14" i="63" s="1"/>
  <c r="HF14"/>
  <c r="HG23" i="62"/>
  <c r="HG13" i="63" s="1"/>
  <c r="HF13"/>
  <c r="AM28" i="62"/>
  <c r="AL18" i="63"/>
  <c r="AM33" i="62"/>
  <c r="AL23" i="63"/>
  <c r="AM31" i="62"/>
  <c r="AL21" i="63"/>
  <c r="AM26" i="62"/>
  <c r="AL16" i="63"/>
  <c r="AM32" i="62"/>
  <c r="AL22" i="63"/>
  <c r="AM34" i="62"/>
  <c r="AL24" i="63"/>
  <c r="AT34" i="62"/>
  <c r="AS24" i="63"/>
  <c r="AT33" i="62"/>
  <c r="AS23" i="63"/>
  <c r="AT30" i="62"/>
  <c r="AS20" i="63"/>
  <c r="AT31" i="62"/>
  <c r="AS21" i="63"/>
  <c r="AT23" i="62"/>
  <c r="AS13" i="63"/>
  <c r="AT35" i="62"/>
  <c r="AS25" i="63"/>
  <c r="BS17"/>
  <c r="BT23" i="62"/>
  <c r="BS13" i="63"/>
  <c r="BT28" i="62"/>
  <c r="BS18" i="63"/>
  <c r="BT32" i="62"/>
  <c r="BS22" i="63"/>
  <c r="BT22" i="62"/>
  <c r="BT12" i="63" s="1"/>
  <c r="BS12"/>
  <c r="BT31" i="62"/>
  <c r="BS21" i="63"/>
  <c r="BT24" i="62"/>
  <c r="BS14" i="63"/>
  <c r="AT25" i="62"/>
  <c r="AS15" i="63"/>
  <c r="FI36" i="62"/>
  <c r="FI26"/>
  <c r="FI31"/>
  <c r="FI28"/>
  <c r="FI37"/>
  <c r="FI30"/>
  <c r="FI35"/>
  <c r="FI33"/>
  <c r="FI34"/>
  <c r="FI22"/>
  <c r="FI32"/>
  <c r="FI25"/>
  <c r="FI23"/>
  <c r="FI27"/>
  <c r="FI24"/>
  <c r="FI29"/>
  <c r="AM22"/>
  <c r="AL12" i="63"/>
  <c r="AT24" i="62"/>
  <c r="AS14" i="63"/>
  <c r="FR23" i="62"/>
  <c r="FR13" i="63" s="1"/>
  <c r="FQ13"/>
  <c r="FR22" i="62"/>
  <c r="FR12" i="63" s="1"/>
  <c r="FQ12"/>
  <c r="DA24" i="62"/>
  <c r="CZ14" i="63"/>
  <c r="HG22" i="62"/>
  <c r="HG12" i="63" s="1"/>
  <c r="HF12"/>
  <c r="BQ34" i="62" l="1"/>
  <c r="BQ24" i="63" s="1"/>
  <c r="BP24"/>
  <c r="BI35" i="62"/>
  <c r="BH25" i="63"/>
  <c r="CC35" i="62"/>
  <c r="CB25" i="63"/>
  <c r="DI35" i="62"/>
  <c r="DH25" i="63"/>
  <c r="ER35" i="62"/>
  <c r="EQ25" i="63"/>
  <c r="GH35" i="62"/>
  <c r="GG25" i="63"/>
  <c r="HR35" i="62"/>
  <c r="HQ25" i="63"/>
  <c r="CT35" i="62"/>
  <c r="CT25" i="63" s="1"/>
  <c r="CS25"/>
  <c r="HN31" i="62"/>
  <c r="HM21" i="63"/>
  <c r="GW33" i="62"/>
  <c r="GV23" i="63"/>
  <c r="GX32" i="62"/>
  <c r="GW22" i="63"/>
  <c r="DQ35" i="62"/>
  <c r="DP25" i="63"/>
  <c r="O35" i="62"/>
  <c r="N25" i="63"/>
  <c r="ED35" i="62"/>
  <c r="EC25" i="63"/>
  <c r="FD35" i="62"/>
  <c r="FC25" i="63"/>
  <c r="AL36" i="62"/>
  <c r="AK26" i="63"/>
  <c r="HA26"/>
  <c r="HE36" i="62"/>
  <c r="CY36"/>
  <c r="CX26" i="63"/>
  <c r="AZ36" i="62"/>
  <c r="AY26" i="63"/>
  <c r="EC36" i="62"/>
  <c r="EB26" i="63"/>
  <c r="HQ36" i="62"/>
  <c r="HP26" i="63"/>
  <c r="CS36" i="62"/>
  <c r="CR26" i="63"/>
  <c r="HC36" i="62"/>
  <c r="HC26" i="63" s="1"/>
  <c r="HB26"/>
  <c r="FY36" i="62"/>
  <c r="FX26" i="63"/>
  <c r="EO36" i="62"/>
  <c r="EO26" i="63" s="1"/>
  <c r="CV36" i="62"/>
  <c r="CU26" i="63"/>
  <c r="BO36" i="62"/>
  <c r="BN26" i="63"/>
  <c r="HI36" i="62"/>
  <c r="HH26" i="63"/>
  <c r="CM36" i="62"/>
  <c r="CL26" i="63"/>
  <c r="FC36" i="62"/>
  <c r="FB26" i="63"/>
  <c r="DH36" i="62"/>
  <c r="DG26" i="63"/>
  <c r="CB36" i="62"/>
  <c r="CA26" i="63"/>
  <c r="FU35" i="62"/>
  <c r="FT25" i="63"/>
  <c r="HF35" i="62"/>
  <c r="HE25" i="63"/>
  <c r="HS34" i="62"/>
  <c r="HR24" i="63"/>
  <c r="FV34" i="62"/>
  <c r="FV24" i="63" s="1"/>
  <c r="FU24"/>
  <c r="GA34" i="62"/>
  <c r="GA24" i="63" s="1"/>
  <c r="FZ24"/>
  <c r="HM32" i="62"/>
  <c r="HL22" i="63"/>
  <c r="GK32" i="62"/>
  <c r="GJ22" i="63"/>
  <c r="DK33" i="62"/>
  <c r="DK23" i="63" s="1"/>
  <c r="DJ23"/>
  <c r="GL31" i="62"/>
  <c r="GL21" i="63" s="1"/>
  <c r="GK21"/>
  <c r="BK33" i="62"/>
  <c r="BK23" i="63" s="1"/>
  <c r="BJ23"/>
  <c r="Q33" i="62"/>
  <c r="P23" i="63"/>
  <c r="FF33" i="62"/>
  <c r="FF23" i="63" s="1"/>
  <c r="FE23"/>
  <c r="BA35" i="62"/>
  <c r="AZ25" i="63"/>
  <c r="HJ35" i="62"/>
  <c r="HI25" i="63"/>
  <c r="CW35" i="62"/>
  <c r="CW25" i="63" s="1"/>
  <c r="CV25"/>
  <c r="FZ35" i="62"/>
  <c r="FY25" i="63"/>
  <c r="CZ35" i="62"/>
  <c r="CY25" i="63"/>
  <c r="CO34" i="62"/>
  <c r="CN24" i="63"/>
  <c r="ER24"/>
  <c r="ES34" i="62"/>
  <c r="ES24" i="63" s="1"/>
  <c r="DI24"/>
  <c r="DJ34" i="62"/>
  <c r="CC24" i="63"/>
  <c r="CD34" i="62"/>
  <c r="GV34"/>
  <c r="GU24" i="63"/>
  <c r="DQ24"/>
  <c r="DR34" i="62"/>
  <c r="EW34"/>
  <c r="EV24" i="63"/>
  <c r="CJ34" i="62"/>
  <c r="CI24" i="63"/>
  <c r="EX33" i="62"/>
  <c r="EW23" i="63"/>
  <c r="DT32" i="62"/>
  <c r="DS22" i="63"/>
  <c r="EG32" i="62"/>
  <c r="EG22" i="63" s="1"/>
  <c r="CF32" i="62"/>
  <c r="CF22" i="63" s="1"/>
  <c r="CE22"/>
  <c r="R32" i="62"/>
  <c r="R22" i="63" s="1"/>
  <c r="Q22"/>
  <c r="CK33" i="62"/>
  <c r="CK23" i="63" s="1"/>
  <c r="CJ23"/>
  <c r="CP33" i="62"/>
  <c r="CP23" i="63" s="1"/>
  <c r="CO23"/>
  <c r="EY32" i="62"/>
  <c r="EY22" i="63" s="1"/>
  <c r="EX22"/>
  <c r="BD32" i="62"/>
  <c r="BD22" i="63" s="1"/>
  <c r="BC22"/>
  <c r="BC33" i="62"/>
  <c r="BB23" i="63"/>
  <c r="GU35" i="62"/>
  <c r="GT25" i="63"/>
  <c r="CN35" i="62"/>
  <c r="CM25" i="63"/>
  <c r="AS36" i="62"/>
  <c r="AR26" i="63"/>
  <c r="BS36" i="62"/>
  <c r="BR26" i="63"/>
  <c r="FP36" i="62"/>
  <c r="FO26" i="63"/>
  <c r="DP36" i="62"/>
  <c r="DO26" i="63"/>
  <c r="GG36" i="62"/>
  <c r="GF26" i="63"/>
  <c r="A27"/>
  <c r="AY37" i="62"/>
  <c r="CL37"/>
  <c r="CX37"/>
  <c r="FS37"/>
  <c r="GM37"/>
  <c r="GM27" i="63" s="1"/>
  <c r="AI37" i="62"/>
  <c r="AI27" i="63" s="1"/>
  <c r="CA37" i="62"/>
  <c r="CQ37"/>
  <c r="CQ27" i="63" s="1"/>
  <c r="DG37" i="62"/>
  <c r="EB37"/>
  <c r="EP37"/>
  <c r="FB37"/>
  <c r="GF37"/>
  <c r="GP37"/>
  <c r="GP27" i="63" s="1"/>
  <c r="GO37" i="62"/>
  <c r="GO27" i="63" s="1"/>
  <c r="HA37" i="62"/>
  <c r="HP37"/>
  <c r="A38"/>
  <c r="BG37"/>
  <c r="CR37"/>
  <c r="DO37"/>
  <c r="FW37"/>
  <c r="FW27" i="63" s="1"/>
  <c r="BN37" i="62"/>
  <c r="CG37"/>
  <c r="CU37"/>
  <c r="DZ37"/>
  <c r="EN37"/>
  <c r="EN27" i="63" s="1"/>
  <c r="ET37" i="62"/>
  <c r="FX37"/>
  <c r="GN37"/>
  <c r="GN27" i="63" s="1"/>
  <c r="HB37" i="62"/>
  <c r="GS37"/>
  <c r="HH37"/>
  <c r="HX37"/>
  <c r="HX27" i="63" s="1"/>
  <c r="FO37" i="62"/>
  <c r="AK37"/>
  <c r="AR37"/>
  <c r="BR37"/>
  <c r="GT36"/>
  <c r="GS26" i="63"/>
  <c r="FT36" i="62"/>
  <c r="FS26" i="63"/>
  <c r="BH36" i="62"/>
  <c r="BG26" i="63"/>
  <c r="EU36" i="62"/>
  <c r="ET26" i="63"/>
  <c r="EA36" i="62"/>
  <c r="EA26" i="63" s="1"/>
  <c r="DZ26"/>
  <c r="CH36" i="62"/>
  <c r="CG26" i="63"/>
  <c r="N36" i="62"/>
  <c r="M26" i="63"/>
  <c r="EQ36" i="62"/>
  <c r="EP26" i="63"/>
  <c r="CI35" i="62"/>
  <c r="CH25" i="63"/>
  <c r="EV35" i="62"/>
  <c r="EU25" i="63"/>
  <c r="BP35" i="62"/>
  <c r="BO25" i="63"/>
  <c r="FQ35" i="62"/>
  <c r="FP25" i="63"/>
  <c r="GJ33" i="62"/>
  <c r="GI23" i="63"/>
  <c r="DS33" i="62"/>
  <c r="DR23" i="63"/>
  <c r="CE33" i="62"/>
  <c r="CD23" i="63"/>
  <c r="EF33" i="62"/>
  <c r="EF23" i="63" s="1"/>
  <c r="EE23"/>
  <c r="HL33" i="62"/>
  <c r="HK23" i="63"/>
  <c r="HK34" i="62"/>
  <c r="HJ24" i="63"/>
  <c r="BB34" i="62"/>
  <c r="BA24" i="63"/>
  <c r="FD24"/>
  <c r="FE34" i="62"/>
  <c r="ED24" i="63"/>
  <c r="EE34" i="62"/>
  <c r="BI24" i="63"/>
  <c r="BJ34" i="62"/>
  <c r="GH24" i="63"/>
  <c r="GI34" i="62"/>
  <c r="O24" i="63"/>
  <c r="P34" i="62"/>
  <c r="DT21" i="63"/>
  <c r="DU31" i="62"/>
  <c r="DU21" i="63" s="1"/>
  <c r="B15" i="62"/>
  <c r="B20"/>
  <c r="DB24"/>
  <c r="DA14" i="63"/>
  <c r="AU24" i="62"/>
  <c r="AT14" i="63"/>
  <c r="AN22" i="62"/>
  <c r="AN12" i="63" s="1"/>
  <c r="AM12"/>
  <c r="FJ29" i="62"/>
  <c r="FI19" i="63"/>
  <c r="FJ27" i="62"/>
  <c r="FI17" i="63"/>
  <c r="FI15"/>
  <c r="FJ25" i="62"/>
  <c r="FI12" i="63"/>
  <c r="FJ22" i="62"/>
  <c r="FJ33"/>
  <c r="FI23" i="63"/>
  <c r="FJ30" i="62"/>
  <c r="FI20" i="63"/>
  <c r="FJ28" i="62"/>
  <c r="FI18" i="63"/>
  <c r="FJ26" i="62"/>
  <c r="FI16" i="63"/>
  <c r="AU25" i="62"/>
  <c r="AT15" i="63"/>
  <c r="BU24" i="62"/>
  <c r="BT14" i="63"/>
  <c r="BU31" i="62"/>
  <c r="BT21" i="63"/>
  <c r="BU22" i="62"/>
  <c r="BU32"/>
  <c r="BT22" i="63"/>
  <c r="BU28" i="62"/>
  <c r="BT18" i="63"/>
  <c r="BU23" i="62"/>
  <c r="BT13" i="63"/>
  <c r="BU27" i="62"/>
  <c r="BT17" i="63"/>
  <c r="AU35" i="62"/>
  <c r="AT25" i="63"/>
  <c r="AU23" i="62"/>
  <c r="AT13" i="63"/>
  <c r="AU31" i="62"/>
  <c r="AT21" i="63"/>
  <c r="AU30" i="62"/>
  <c r="AT20" i="63"/>
  <c r="AU33" i="62"/>
  <c r="AT23" i="63"/>
  <c r="AU34" i="62"/>
  <c r="AT24" i="63"/>
  <c r="AN34" i="62"/>
  <c r="AM24" i="63"/>
  <c r="AN32" i="62"/>
  <c r="AM22" i="63"/>
  <c r="AN26" i="62"/>
  <c r="AM16" i="63"/>
  <c r="AN31" i="62"/>
  <c r="AM21" i="63"/>
  <c r="AN33" i="62"/>
  <c r="AM23" i="63"/>
  <c r="AN28" i="62"/>
  <c r="AM18" i="63"/>
  <c r="DB23" i="62"/>
  <c r="DA13" i="63"/>
  <c r="DB22" i="62"/>
  <c r="DA12" i="63"/>
  <c r="HU28" i="62"/>
  <c r="HT18" i="63"/>
  <c r="HU22" i="62"/>
  <c r="HT12" i="63"/>
  <c r="HU32" i="62"/>
  <c r="HT22" i="63"/>
  <c r="HU25" i="62"/>
  <c r="HT15" i="63"/>
  <c r="HU27" i="62"/>
  <c r="HT17" i="63"/>
  <c r="HU30" i="62"/>
  <c r="HT20" i="63"/>
  <c r="GZ31" i="62"/>
  <c r="GZ21" i="63" s="1"/>
  <c r="GY21"/>
  <c r="GZ30" i="62"/>
  <c r="GZ20" i="63" s="1"/>
  <c r="GY20"/>
  <c r="GZ26" i="62"/>
  <c r="GZ16" i="63" s="1"/>
  <c r="GY16"/>
  <c r="DB34" i="62"/>
  <c r="DA24" i="63"/>
  <c r="DB25" i="62"/>
  <c r="DA15" i="63"/>
  <c r="DB26" i="62"/>
  <c r="DA16" i="63"/>
  <c r="DB31" i="62"/>
  <c r="DA21" i="63"/>
  <c r="DB33" i="62"/>
  <c r="DA23" i="63"/>
  <c r="DB32" i="62"/>
  <c r="DA22" i="63"/>
  <c r="HU31" i="62"/>
  <c r="HT21" i="63"/>
  <c r="HU26" i="62"/>
  <c r="HT16" i="63"/>
  <c r="HU33" i="62"/>
  <c r="HT23" i="63"/>
  <c r="HU29" i="62"/>
  <c r="HT19" i="63"/>
  <c r="GZ25" i="62"/>
  <c r="GZ15" i="63" s="1"/>
  <c r="GY15"/>
  <c r="GZ29" i="62"/>
  <c r="GZ19" i="63" s="1"/>
  <c r="GY19"/>
  <c r="GZ27" i="62"/>
  <c r="GZ17" i="63" s="1"/>
  <c r="GY17"/>
  <c r="GZ28" i="62"/>
  <c r="GZ18" i="63" s="1"/>
  <c r="GY18"/>
  <c r="GZ22" i="62"/>
  <c r="GZ12" i="63" s="1"/>
  <c r="GY12"/>
  <c r="GZ23" i="62"/>
  <c r="GZ13" i="63" s="1"/>
  <c r="GY13"/>
  <c r="GZ24" i="62"/>
  <c r="GZ14" i="63" s="1"/>
  <c r="GY14"/>
  <c r="BU30" i="62"/>
  <c r="BT20" i="63"/>
  <c r="BU35" i="62"/>
  <c r="BT25" i="63"/>
  <c r="BU29" i="62"/>
  <c r="BT19" i="63"/>
  <c r="BU25" i="62"/>
  <c r="BT15" i="63"/>
  <c r="BU33" i="62"/>
  <c r="BT23" i="63"/>
  <c r="BU34" i="62"/>
  <c r="BT24" i="63"/>
  <c r="AU28" i="62"/>
  <c r="AT18" i="63"/>
  <c r="AU29" i="62"/>
  <c r="AT19" i="63"/>
  <c r="AU27" i="62"/>
  <c r="AT17" i="63"/>
  <c r="AU32" i="62"/>
  <c r="AT22" i="63"/>
  <c r="AU26" i="62"/>
  <c r="AT16" i="63"/>
  <c r="AU22" i="62"/>
  <c r="AN35"/>
  <c r="AM25" i="63"/>
  <c r="AN24" i="62"/>
  <c r="AM14" i="63"/>
  <c r="AN27" i="62"/>
  <c r="AM17" i="63"/>
  <c r="AN29" i="62"/>
  <c r="AM19" i="63"/>
  <c r="AN25" i="62"/>
  <c r="AM15" i="63"/>
  <c r="AN30" i="62"/>
  <c r="AM20" i="63"/>
  <c r="AN23" i="62"/>
  <c r="AM13" i="63"/>
  <c r="DB28" i="62"/>
  <c r="DA18" i="63"/>
  <c r="DB30" i="62"/>
  <c r="DA20" i="63"/>
  <c r="DB27" i="62"/>
  <c r="DA17" i="63"/>
  <c r="DB29" i="62"/>
  <c r="DA19" i="63"/>
  <c r="HU23" i="62"/>
  <c r="HT13" i="63"/>
  <c r="HU24" i="62"/>
  <c r="HT14" i="63"/>
  <c r="FI14"/>
  <c r="FJ24" i="62"/>
  <c r="FI13" i="63"/>
  <c r="FJ23" i="62"/>
  <c r="FJ32"/>
  <c r="FI22" i="63"/>
  <c r="FJ34" i="62"/>
  <c r="FI24" i="63"/>
  <c r="FJ35" i="62"/>
  <c r="FI25" i="63"/>
  <c r="FJ37" i="62"/>
  <c r="FI27" i="63"/>
  <c r="FJ31" i="62"/>
  <c r="FI21" i="63"/>
  <c r="FJ36" i="62"/>
  <c r="FI26" i="63"/>
  <c r="BU26" i="62"/>
  <c r="BT16" i="63"/>
  <c r="U14" i="62"/>
  <c r="B115" i="1" s="1"/>
  <c r="E15" i="62"/>
  <c r="BC34" l="1"/>
  <c r="BB24" i="63"/>
  <c r="HL34" i="62"/>
  <c r="HK24" i="63"/>
  <c r="HM33" i="62"/>
  <c r="HL23" i="63"/>
  <c r="EG33" i="62"/>
  <c r="EG23" i="63" s="1"/>
  <c r="CF33" i="62"/>
  <c r="CF23" i="63" s="1"/>
  <c r="CE23"/>
  <c r="DT33" i="62"/>
  <c r="DS23" i="63"/>
  <c r="GK33" i="62"/>
  <c r="GJ23" i="63"/>
  <c r="FQ25"/>
  <c r="FR35" i="62"/>
  <c r="FR25" i="63" s="1"/>
  <c r="BQ35" i="62"/>
  <c r="BQ25" i="63" s="1"/>
  <c r="BP25"/>
  <c r="EW35" i="62"/>
  <c r="EV25" i="63"/>
  <c r="CJ35" i="62"/>
  <c r="CI25" i="63"/>
  <c r="ER36" i="62"/>
  <c r="EQ26" i="63"/>
  <c r="O36" i="62"/>
  <c r="N26" i="63"/>
  <c r="CI36" i="62"/>
  <c r="CH26" i="63"/>
  <c r="EV36" i="62"/>
  <c r="EU26" i="63"/>
  <c r="BI36" i="62"/>
  <c r="BH26" i="63"/>
  <c r="FU36" i="62"/>
  <c r="FT26" i="63"/>
  <c r="GU36" i="62"/>
  <c r="GT26" i="63"/>
  <c r="AS37" i="62"/>
  <c r="AR27" i="63"/>
  <c r="FO27"/>
  <c r="FP37" i="62"/>
  <c r="HI37"/>
  <c r="HH27" i="63"/>
  <c r="HC37" i="62"/>
  <c r="HC27" i="63" s="1"/>
  <c r="HB27"/>
  <c r="FY37" i="62"/>
  <c r="FX27" i="63"/>
  <c r="EO37" i="62"/>
  <c r="EO27" i="63" s="1"/>
  <c r="CV37" i="62"/>
  <c r="CU27" i="63"/>
  <c r="BO37" i="62"/>
  <c r="BN27" i="63"/>
  <c r="CS37" i="62"/>
  <c r="CR27" i="63"/>
  <c r="A28"/>
  <c r="AK38" i="62"/>
  <c r="BG38"/>
  <c r="CR38"/>
  <c r="DO38"/>
  <c r="FS38"/>
  <c r="GM38"/>
  <c r="GM28" i="63" s="1"/>
  <c r="GS38" i="62"/>
  <c r="HH38"/>
  <c r="HX38"/>
  <c r="HX28" i="63" s="1"/>
  <c r="AR38" i="62"/>
  <c r="CA38"/>
  <c r="CQ38"/>
  <c r="CQ28" i="63" s="1"/>
  <c r="DG38" i="62"/>
  <c r="EB38"/>
  <c r="EP38"/>
  <c r="FB38"/>
  <c r="GF38"/>
  <c r="GP38"/>
  <c r="GP28" i="63" s="1"/>
  <c r="AY38" i="62"/>
  <c r="CL38"/>
  <c r="CX38"/>
  <c r="FO38"/>
  <c r="FW38"/>
  <c r="FW28" i="63" s="1"/>
  <c r="GO38" i="62"/>
  <c r="GO28" i="63" s="1"/>
  <c r="HA38" i="62"/>
  <c r="HP38"/>
  <c r="A39"/>
  <c r="AI38"/>
  <c r="AI28" i="63" s="1"/>
  <c r="BN38" i="62"/>
  <c r="CG38"/>
  <c r="CU38"/>
  <c r="DZ38"/>
  <c r="EN38"/>
  <c r="EN28" i="63" s="1"/>
  <c r="ET38" i="62"/>
  <c r="FX38"/>
  <c r="GN38"/>
  <c r="GN28" i="63" s="1"/>
  <c r="HB38" i="62"/>
  <c r="BR38"/>
  <c r="FI38"/>
  <c r="HE37"/>
  <c r="HA27" i="63"/>
  <c r="FC37" i="62"/>
  <c r="FB27" i="63"/>
  <c r="EC37" i="62"/>
  <c r="EB27" i="63"/>
  <c r="FT37" i="62"/>
  <c r="FS27" i="63"/>
  <c r="CM37" i="62"/>
  <c r="CL27" i="63"/>
  <c r="GH36" i="62"/>
  <c r="GG26" i="63"/>
  <c r="DQ36" i="62"/>
  <c r="DP26" i="63"/>
  <c r="FQ36" i="62"/>
  <c r="FP26" i="63"/>
  <c r="BS26"/>
  <c r="BT36" i="62"/>
  <c r="AS26" i="63"/>
  <c r="AT36" i="62"/>
  <c r="CO35"/>
  <c r="CN25" i="63"/>
  <c r="GV35" i="62"/>
  <c r="GU25" i="63"/>
  <c r="BD33" i="62"/>
  <c r="BD23" i="63" s="1"/>
  <c r="BC23"/>
  <c r="DU32" i="62"/>
  <c r="DU22" i="63" s="1"/>
  <c r="DT22"/>
  <c r="EY33" i="62"/>
  <c r="EY23" i="63" s="1"/>
  <c r="EX23"/>
  <c r="CK34" i="62"/>
  <c r="CK24" i="63" s="1"/>
  <c r="CJ24"/>
  <c r="EX34" i="62"/>
  <c r="EW24" i="63"/>
  <c r="GW34" i="62"/>
  <c r="GV24" i="63"/>
  <c r="CP34" i="62"/>
  <c r="CP24" i="63" s="1"/>
  <c r="CO24"/>
  <c r="CZ25"/>
  <c r="DA35" i="62"/>
  <c r="GA35"/>
  <c r="GA25" i="63" s="1"/>
  <c r="FZ25"/>
  <c r="HK35" i="62"/>
  <c r="HJ25" i="63"/>
  <c r="BB35" i="62"/>
  <c r="BA25" i="63"/>
  <c r="R33" i="62"/>
  <c r="R23" i="63" s="1"/>
  <c r="Q23"/>
  <c r="GL32" i="62"/>
  <c r="GL22" i="63" s="1"/>
  <c r="GK22"/>
  <c r="HN32" i="62"/>
  <c r="HM22" i="63"/>
  <c r="HS24"/>
  <c r="HT34" i="62"/>
  <c r="HF25" i="63"/>
  <c r="HG35" i="62"/>
  <c r="HG25" i="63" s="1"/>
  <c r="FV35" i="62"/>
  <c r="FV25" i="63" s="1"/>
  <c r="FU25"/>
  <c r="CC36" i="62"/>
  <c r="CB26" i="63"/>
  <c r="DI36" i="62"/>
  <c r="DH26" i="63"/>
  <c r="FD36" i="62"/>
  <c r="FC26" i="63"/>
  <c r="CN36" i="62"/>
  <c r="CM26" i="63"/>
  <c r="HJ36" i="62"/>
  <c r="HI26" i="63"/>
  <c r="BP36" i="62"/>
  <c r="BO26" i="63"/>
  <c r="CW36" i="62"/>
  <c r="CW26" i="63" s="1"/>
  <c r="CV26"/>
  <c r="FZ36" i="62"/>
  <c r="FY26" i="63"/>
  <c r="CT36" i="62"/>
  <c r="CT26" i="63" s="1"/>
  <c r="CS26"/>
  <c r="HR36" i="62"/>
  <c r="HQ26" i="63"/>
  <c r="ED36" i="62"/>
  <c r="EC26" i="63"/>
  <c r="BA36" i="62"/>
  <c r="AZ26" i="63"/>
  <c r="CZ36" i="62"/>
  <c r="CY26" i="63"/>
  <c r="AL26"/>
  <c r="AM36" i="62"/>
  <c r="FE35"/>
  <c r="FD25" i="63"/>
  <c r="EE35" i="62"/>
  <c r="ED25" i="63"/>
  <c r="P35" i="62"/>
  <c r="O25" i="63"/>
  <c r="DR35" i="62"/>
  <c r="DQ25" i="63"/>
  <c r="GX22"/>
  <c r="GY32" i="62"/>
  <c r="GX33"/>
  <c r="GW23" i="63"/>
  <c r="HN21"/>
  <c r="HO31" i="62"/>
  <c r="HO21" i="63" s="1"/>
  <c r="HS35" i="62"/>
  <c r="HR25" i="63"/>
  <c r="GI35" i="62"/>
  <c r="GH25" i="63"/>
  <c r="ES35" i="62"/>
  <c r="ES25" i="63" s="1"/>
  <c r="ER25"/>
  <c r="DJ35" i="62"/>
  <c r="DI25" i="63"/>
  <c r="CD35" i="62"/>
  <c r="CC25" i="63"/>
  <c r="BJ35" i="62"/>
  <c r="BI25" i="63"/>
  <c r="Q34" i="62"/>
  <c r="P24" i="63"/>
  <c r="GJ34" i="62"/>
  <c r="GI24" i="63"/>
  <c r="BK34" i="62"/>
  <c r="BK24" i="63" s="1"/>
  <c r="BJ24"/>
  <c r="EF34" i="62"/>
  <c r="EF24" i="63" s="1"/>
  <c r="EE24"/>
  <c r="FF34" i="62"/>
  <c r="FF24" i="63" s="1"/>
  <c r="FE24"/>
  <c r="BS37" i="62"/>
  <c r="BR27" i="63"/>
  <c r="AL37" i="62"/>
  <c r="AK27" i="63"/>
  <c r="GT37" i="62"/>
  <c r="GS27" i="63"/>
  <c r="EU37" i="62"/>
  <c r="ET27" i="63"/>
  <c r="EA37" i="62"/>
  <c r="EA27" i="63" s="1"/>
  <c r="DZ27"/>
  <c r="CH37" i="62"/>
  <c r="CG27" i="63"/>
  <c r="N37" i="62"/>
  <c r="M27" i="63"/>
  <c r="DP37" i="62"/>
  <c r="DO27" i="63"/>
  <c r="BH37" i="62"/>
  <c r="BG27" i="63"/>
  <c r="HQ37" i="62"/>
  <c r="HP27" i="63"/>
  <c r="GG37" i="62"/>
  <c r="GF27" i="63"/>
  <c r="EQ37" i="62"/>
  <c r="EP27" i="63"/>
  <c r="DH37" i="62"/>
  <c r="DG27" i="63"/>
  <c r="CB37" i="62"/>
  <c r="CA27" i="63"/>
  <c r="CY37" i="62"/>
  <c r="CX27" i="63"/>
  <c r="AZ37" i="62"/>
  <c r="AY27" i="63"/>
  <c r="DS34" i="62"/>
  <c r="DR24" i="63"/>
  <c r="CE34" i="62"/>
  <c r="CD24" i="63"/>
  <c r="DK34" i="62"/>
  <c r="DK24" i="63" s="1"/>
  <c r="DJ24"/>
  <c r="HF36" i="62"/>
  <c r="HE26" i="63"/>
  <c r="Z13" i="62"/>
  <c r="B118" i="1" s="1"/>
  <c r="FK23" i="62"/>
  <c r="FJ13" i="63"/>
  <c r="FK24" i="62"/>
  <c r="FJ14" i="63"/>
  <c r="FK22" i="62"/>
  <c r="FJ12" i="63"/>
  <c r="FJ15"/>
  <c r="FK25" i="62"/>
  <c r="E32"/>
  <c r="E34"/>
  <c r="E30"/>
  <c r="E33"/>
  <c r="E28"/>
  <c r="E31"/>
  <c r="E26"/>
  <c r="E29"/>
  <c r="E38"/>
  <c r="E24"/>
  <c r="E27"/>
  <c r="E23"/>
  <c r="E25"/>
  <c r="E39"/>
  <c r="E22"/>
  <c r="E36"/>
  <c r="E35"/>
  <c r="E37"/>
  <c r="BV26"/>
  <c r="BU16" i="63"/>
  <c r="FK36" i="62"/>
  <c r="FJ26" i="63"/>
  <c r="FK31" i="62"/>
  <c r="FJ21" i="63"/>
  <c r="FK37" i="62"/>
  <c r="FJ27" i="63"/>
  <c r="FK35" i="62"/>
  <c r="FJ25" i="63"/>
  <c r="FK34" i="62"/>
  <c r="FJ24" i="63"/>
  <c r="FK32" i="62"/>
  <c r="FJ22" i="63"/>
  <c r="HV24" i="62"/>
  <c r="HU14" i="63"/>
  <c r="HV23" i="62"/>
  <c r="HU13" i="63"/>
  <c r="DC29" i="62"/>
  <c r="DB19" i="63"/>
  <c r="DC27" i="62"/>
  <c r="DB17" i="63"/>
  <c r="DC30" i="62"/>
  <c r="DB20" i="63"/>
  <c r="DC28" i="62"/>
  <c r="DB18" i="63"/>
  <c r="AO23" i="62"/>
  <c r="AN13" i="63"/>
  <c r="AO30" i="62"/>
  <c r="AN20" i="63"/>
  <c r="AO25" i="62"/>
  <c r="AN15" i="63"/>
  <c r="AO29" i="62"/>
  <c r="AN19" i="63"/>
  <c r="AO27" i="62"/>
  <c r="AN17" i="63"/>
  <c r="AO24" i="62"/>
  <c r="AN14" i="63"/>
  <c r="AO35" i="62"/>
  <c r="AN25" i="63"/>
  <c r="AV22" i="62"/>
  <c r="AU12" i="63"/>
  <c r="AV26" i="62"/>
  <c r="AU16" i="63"/>
  <c r="AV32" i="62"/>
  <c r="AU22" i="63"/>
  <c r="AV27" i="62"/>
  <c r="AU17" i="63"/>
  <c r="AV29" i="62"/>
  <c r="AU19" i="63"/>
  <c r="AV28" i="62"/>
  <c r="AU18" i="63"/>
  <c r="BV34" i="62"/>
  <c r="BU24" i="63"/>
  <c r="BV33" i="62"/>
  <c r="BU23" i="63"/>
  <c r="BV25" i="62"/>
  <c r="BU15" i="63"/>
  <c r="BV29" i="62"/>
  <c r="BU19" i="63"/>
  <c r="BV35" i="62"/>
  <c r="BU25" i="63"/>
  <c r="BV30" i="62"/>
  <c r="BU20" i="63"/>
  <c r="HV29" i="62"/>
  <c r="HU19" i="63"/>
  <c r="HV33" i="62"/>
  <c r="HU23" i="63"/>
  <c r="HV26" i="62"/>
  <c r="HU16" i="63"/>
  <c r="HV31" i="62"/>
  <c r="HU21" i="63"/>
  <c r="DC32" i="62"/>
  <c r="DB22" i="63"/>
  <c r="DC33" i="62"/>
  <c r="DB23" i="63"/>
  <c r="DC31" i="62"/>
  <c r="DB21" i="63"/>
  <c r="DC26" i="62"/>
  <c r="DB16" i="63"/>
  <c r="DC25" i="62"/>
  <c r="DB15" i="63"/>
  <c r="DC34" i="62"/>
  <c r="DB24" i="63"/>
  <c r="HV30" i="62"/>
  <c r="HU20" i="63"/>
  <c r="HV27" i="62"/>
  <c r="HU17" i="63"/>
  <c r="HV25" i="62"/>
  <c r="HU15" i="63"/>
  <c r="HV32" i="62"/>
  <c r="HU22" i="63"/>
  <c r="HV22" i="62"/>
  <c r="HU12" i="63"/>
  <c r="HV28" i="62"/>
  <c r="HU18" i="63"/>
  <c r="DC22" i="62"/>
  <c r="DB12" i="63"/>
  <c r="DC23" i="62"/>
  <c r="DB13" i="63"/>
  <c r="AO28" i="62"/>
  <c r="AN18" i="63"/>
  <c r="AO33" i="62"/>
  <c r="AN23" i="63"/>
  <c r="AO31" i="62"/>
  <c r="AN21" i="63"/>
  <c r="AO26" i="62"/>
  <c r="AN16" i="63"/>
  <c r="AO32" i="62"/>
  <c r="AN22" i="63"/>
  <c r="AO34" i="62"/>
  <c r="AN24" i="63"/>
  <c r="AV34" i="62"/>
  <c r="AU24" i="63"/>
  <c r="AV33" i="62"/>
  <c r="AU23" i="63"/>
  <c r="AV30" i="62"/>
  <c r="AU20" i="63"/>
  <c r="AV31" i="62"/>
  <c r="AU21" i="63"/>
  <c r="AV23" i="62"/>
  <c r="AU13" i="63"/>
  <c r="AV35" i="62"/>
  <c r="AU25" i="63"/>
  <c r="BV27" i="62"/>
  <c r="BU17" i="63"/>
  <c r="BV23" i="62"/>
  <c r="BU13" i="63"/>
  <c r="BV28" i="62"/>
  <c r="BU18" i="63"/>
  <c r="BV32" i="62"/>
  <c r="BU22" i="63"/>
  <c r="BV22" i="62"/>
  <c r="BU12" i="63"/>
  <c r="BV31" i="62"/>
  <c r="BU21" i="63"/>
  <c r="BV24" i="62"/>
  <c r="BU14" i="63"/>
  <c r="AV25" i="62"/>
  <c r="AU15" i="63"/>
  <c r="FK26" i="62"/>
  <c r="FJ16" i="63"/>
  <c r="FK28" i="62"/>
  <c r="FJ18" i="63"/>
  <c r="FK30" i="62"/>
  <c r="FJ20" i="63"/>
  <c r="FK33" i="62"/>
  <c r="FJ23" i="63"/>
  <c r="FK27" i="62"/>
  <c r="FJ17" i="63"/>
  <c r="FK29" i="62"/>
  <c r="FJ19" i="63"/>
  <c r="AO22" i="62"/>
  <c r="AV24"/>
  <c r="AU14" i="63"/>
  <c r="DC24" i="62"/>
  <c r="DB14" i="63"/>
  <c r="B36" i="62"/>
  <c r="B32"/>
  <c r="B22"/>
  <c r="B27"/>
  <c r="B34"/>
  <c r="B23"/>
  <c r="B25"/>
  <c r="B31"/>
  <c r="B39"/>
  <c r="B38"/>
  <c r="B26"/>
  <c r="B29"/>
  <c r="B30"/>
  <c r="B35"/>
  <c r="B28"/>
  <c r="B33"/>
  <c r="B24"/>
  <c r="B37"/>
  <c r="GZ32" l="1"/>
  <c r="GZ22" i="63" s="1"/>
  <c r="GY22"/>
  <c r="AN36" i="62"/>
  <c r="AM26" i="63"/>
  <c r="HU34" i="62"/>
  <c r="HT24" i="63"/>
  <c r="DB35" i="62"/>
  <c r="DA25" i="63"/>
  <c r="AU36" i="62"/>
  <c r="AT26" i="63"/>
  <c r="BU36" i="62"/>
  <c r="BT26" i="63"/>
  <c r="FJ38" i="62"/>
  <c r="FI28" i="63"/>
  <c r="HB28"/>
  <c r="HC38" i="62"/>
  <c r="HC28" i="63" s="1"/>
  <c r="FX28"/>
  <c r="FY38" i="62"/>
  <c r="EO38"/>
  <c r="EO28" i="63" s="1"/>
  <c r="CU28"/>
  <c r="CV38" i="62"/>
  <c r="BO38"/>
  <c r="BN28" i="63"/>
  <c r="A29"/>
  <c r="AR39" i="62"/>
  <c r="BR39"/>
  <c r="CG39"/>
  <c r="CU39"/>
  <c r="DZ39"/>
  <c r="EN39"/>
  <c r="EN29" i="63" s="1"/>
  <c r="ET39" i="62"/>
  <c r="FX39"/>
  <c r="GN39"/>
  <c r="GN29" i="63" s="1"/>
  <c r="HB39" i="62"/>
  <c r="AY39"/>
  <c r="CL39"/>
  <c r="CX39"/>
  <c r="FO39"/>
  <c r="FW39"/>
  <c r="FW29" i="63" s="1"/>
  <c r="GO39" i="62"/>
  <c r="GO29" i="63" s="1"/>
  <c r="HA39" i="62"/>
  <c r="HP39"/>
  <c r="A40"/>
  <c r="AI39"/>
  <c r="AI29" i="63" s="1"/>
  <c r="BN39" i="62"/>
  <c r="CA39"/>
  <c r="CQ39"/>
  <c r="CQ29" i="63" s="1"/>
  <c r="DG39" i="62"/>
  <c r="EB39"/>
  <c r="EP39"/>
  <c r="FB39"/>
  <c r="GF39"/>
  <c r="GP39"/>
  <c r="GP29" i="63" s="1"/>
  <c r="AK39" i="62"/>
  <c r="BG39"/>
  <c r="CR39"/>
  <c r="DO39"/>
  <c r="FS39"/>
  <c r="GM39"/>
  <c r="GM29" i="63" s="1"/>
  <c r="GS39" i="62"/>
  <c r="HH39"/>
  <c r="HX39"/>
  <c r="HX29" i="63" s="1"/>
  <c r="FI39" i="62"/>
  <c r="HE38"/>
  <c r="HA28" i="63"/>
  <c r="CX28"/>
  <c r="CY38" i="62"/>
  <c r="AY28" i="63"/>
  <c r="AZ38" i="62"/>
  <c r="GG38"/>
  <c r="GF28" i="63"/>
  <c r="EQ38" i="62"/>
  <c r="EP28" i="63"/>
  <c r="DH38" i="62"/>
  <c r="DG28" i="63"/>
  <c r="CB38" i="62"/>
  <c r="CA28" i="63"/>
  <c r="N38" i="62"/>
  <c r="M28" i="63"/>
  <c r="HH28"/>
  <c r="HI38" i="62"/>
  <c r="DP38"/>
  <c r="DO28" i="63"/>
  <c r="BH38" i="62"/>
  <c r="BG28" i="63"/>
  <c r="CT37" i="62"/>
  <c r="CT27" i="63" s="1"/>
  <c r="CS27"/>
  <c r="BP37" i="62"/>
  <c r="BO27" i="63"/>
  <c r="CW37" i="62"/>
  <c r="CW27" i="63" s="1"/>
  <c r="CV27"/>
  <c r="FZ37" i="62"/>
  <c r="FY27" i="63"/>
  <c r="HJ37" i="62"/>
  <c r="HI27" i="63"/>
  <c r="AS27"/>
  <c r="AT37" i="62"/>
  <c r="GV36"/>
  <c r="GU26" i="63"/>
  <c r="FV36" i="62"/>
  <c r="FV26" i="63" s="1"/>
  <c r="FU26"/>
  <c r="BJ36" i="62"/>
  <c r="BI26" i="63"/>
  <c r="EW36" i="62"/>
  <c r="EV26" i="63"/>
  <c r="CJ36" i="62"/>
  <c r="CI26" i="63"/>
  <c r="P36" i="62"/>
  <c r="O26" i="63"/>
  <c r="ES36" i="62"/>
  <c r="ES26" i="63" s="1"/>
  <c r="ER26"/>
  <c r="CK35" i="62"/>
  <c r="CK25" i="63" s="1"/>
  <c r="CJ25"/>
  <c r="EX35" i="62"/>
  <c r="EW25" i="63"/>
  <c r="GL33" i="62"/>
  <c r="GL23" i="63" s="1"/>
  <c r="GK23"/>
  <c r="DU33" i="62"/>
  <c r="DU23" i="63" s="1"/>
  <c r="DT23"/>
  <c r="HN33" i="62"/>
  <c r="HM23" i="63"/>
  <c r="HM34" i="62"/>
  <c r="HL24" i="63"/>
  <c r="BD34" i="62"/>
  <c r="BD24" i="63" s="1"/>
  <c r="BC24"/>
  <c r="HF26"/>
  <c r="HG36" i="62"/>
  <c r="HG26" i="63" s="1"/>
  <c r="CF34" i="62"/>
  <c r="CF24" i="63" s="1"/>
  <c r="CE24"/>
  <c r="DT34" i="62"/>
  <c r="DS24" i="63"/>
  <c r="BA37" i="62"/>
  <c r="AZ27" i="63"/>
  <c r="CZ37" i="62"/>
  <c r="CY27" i="63"/>
  <c r="CC37" i="62"/>
  <c r="CB27" i="63"/>
  <c r="DI37" i="62"/>
  <c r="DH27" i="63"/>
  <c r="ER37" i="62"/>
  <c r="EQ27" i="63"/>
  <c r="GH37" i="62"/>
  <c r="GG27" i="63"/>
  <c r="HR37" i="62"/>
  <c r="HQ27" i="63"/>
  <c r="BI37" i="62"/>
  <c r="BH27" i="63"/>
  <c r="DQ37" i="62"/>
  <c r="DP27" i="63"/>
  <c r="O37" i="62"/>
  <c r="N27" i="63"/>
  <c r="CI37" i="62"/>
  <c r="CH27" i="63"/>
  <c r="EV37" i="62"/>
  <c r="EU27" i="63"/>
  <c r="GU37" i="62"/>
  <c r="GT27" i="63"/>
  <c r="AL27"/>
  <c r="AM37" i="62"/>
  <c r="BS27" i="63"/>
  <c r="BT37" i="62"/>
  <c r="EG34"/>
  <c r="EG24" i="63" s="1"/>
  <c r="GK34" i="62"/>
  <c r="GJ24" i="63"/>
  <c r="R34" i="62"/>
  <c r="R24" i="63" s="1"/>
  <c r="Q24"/>
  <c r="BK35" i="62"/>
  <c r="BK25" i="63" s="1"/>
  <c r="BJ25"/>
  <c r="CE35" i="62"/>
  <c r="CD25" i="63"/>
  <c r="DK35" i="62"/>
  <c r="DK25" i="63" s="1"/>
  <c r="DJ25"/>
  <c r="GJ35" i="62"/>
  <c r="GI25" i="63"/>
  <c r="HS25"/>
  <c r="HT35" i="62"/>
  <c r="GX23" i="63"/>
  <c r="GY33" i="62"/>
  <c r="DS35"/>
  <c r="DR25" i="63"/>
  <c r="Q35" i="62"/>
  <c r="P25" i="63"/>
  <c r="EF35" i="62"/>
  <c r="EF25" i="63" s="1"/>
  <c r="EE25"/>
  <c r="FF35" i="62"/>
  <c r="FF25" i="63" s="1"/>
  <c r="FE25"/>
  <c r="CZ26"/>
  <c r="DA36" i="62"/>
  <c r="BB36"/>
  <c r="BA26" i="63"/>
  <c r="EE36" i="62"/>
  <c r="ED26" i="63"/>
  <c r="HS36" i="62"/>
  <c r="HR26" i="63"/>
  <c r="GA36" i="62"/>
  <c r="GA26" i="63" s="1"/>
  <c r="FZ26"/>
  <c r="BQ36" i="62"/>
  <c r="BQ26" i="63" s="1"/>
  <c r="BP26"/>
  <c r="HK36" i="62"/>
  <c r="HJ26" i="63"/>
  <c r="CO36" i="62"/>
  <c r="CN26" i="63"/>
  <c r="FE36" i="62"/>
  <c r="FD26" i="63"/>
  <c r="DJ36" i="62"/>
  <c r="DI26" i="63"/>
  <c r="CD36" i="62"/>
  <c r="CC26" i="63"/>
  <c r="HN22"/>
  <c r="HO32" i="62"/>
  <c r="HO22" i="63" s="1"/>
  <c r="BC35" i="62"/>
  <c r="BB25" i="63"/>
  <c r="HL35" i="62"/>
  <c r="HK25" i="63"/>
  <c r="GX34" i="62"/>
  <c r="GW24" i="63"/>
  <c r="EY34" i="62"/>
  <c r="EY24" i="63" s="1"/>
  <c r="EX24"/>
  <c r="GW35" i="62"/>
  <c r="GV25" i="63"/>
  <c r="CP35" i="62"/>
  <c r="CP25" i="63" s="1"/>
  <c r="CO25"/>
  <c r="FQ26"/>
  <c r="FR36" i="62"/>
  <c r="FR26" i="63" s="1"/>
  <c r="DR36" i="62"/>
  <c r="DQ26" i="63"/>
  <c r="GI36" i="62"/>
  <c r="GH26" i="63"/>
  <c r="CN37" i="62"/>
  <c r="CM27" i="63"/>
  <c r="FU37" i="62"/>
  <c r="FT27" i="63"/>
  <c r="ED37" i="62"/>
  <c r="EC27" i="63"/>
  <c r="FD37" i="62"/>
  <c r="FC27" i="63"/>
  <c r="HF37" i="62"/>
  <c r="HE27" i="63"/>
  <c r="BS38" i="62"/>
  <c r="BR28" i="63"/>
  <c r="ET28"/>
  <c r="EU38" i="62"/>
  <c r="DZ28" i="63"/>
  <c r="EA38" i="62"/>
  <c r="EA28" i="63" s="1"/>
  <c r="CG28"/>
  <c r="CH38" i="62"/>
  <c r="HQ38"/>
  <c r="HP28" i="63"/>
  <c r="FP38" i="62"/>
  <c r="FO28" i="63"/>
  <c r="CL28"/>
  <c r="CM38" i="62"/>
  <c r="FC38"/>
  <c r="FB28" i="63"/>
  <c r="EC38" i="62"/>
  <c r="EB28" i="63"/>
  <c r="AR28"/>
  <c r="AS38" i="62"/>
  <c r="GS28" i="63"/>
  <c r="GT38" i="62"/>
  <c r="FS28" i="63"/>
  <c r="FT38" i="62"/>
  <c r="CS38"/>
  <c r="CR28" i="63"/>
  <c r="AL38" i="62"/>
  <c r="AK28" i="63"/>
  <c r="FQ37" i="62"/>
  <c r="FP27" i="63"/>
  <c r="C24" i="62"/>
  <c r="B14" i="63"/>
  <c r="B18"/>
  <c r="C28" i="62"/>
  <c r="B20" i="63"/>
  <c r="C30" i="62"/>
  <c r="C26"/>
  <c r="B16" i="63"/>
  <c r="B21"/>
  <c r="C31" i="62"/>
  <c r="B13" i="63"/>
  <c r="C23" i="62"/>
  <c r="B17" i="63"/>
  <c r="C27" i="62"/>
  <c r="B22" i="63"/>
  <c r="C32" i="62"/>
  <c r="DD24"/>
  <c r="DD14" i="63" s="1"/>
  <c r="DC14"/>
  <c r="AW24" i="62"/>
  <c r="AV14" i="63"/>
  <c r="AP22" i="62"/>
  <c r="AO12" i="63"/>
  <c r="FL29" i="62"/>
  <c r="FK19" i="63"/>
  <c r="FL27" i="62"/>
  <c r="FK17" i="63"/>
  <c r="FL33" i="62"/>
  <c r="FK23" i="63"/>
  <c r="FL30" i="62"/>
  <c r="FK20" i="63"/>
  <c r="FL28" i="62"/>
  <c r="FK18" i="63"/>
  <c r="FL26" i="62"/>
  <c r="FK16" i="63"/>
  <c r="AW25" i="62"/>
  <c r="AV15" i="63"/>
  <c r="BW24" i="62"/>
  <c r="BW14" i="63" s="1"/>
  <c r="BV14"/>
  <c r="BW31" i="62"/>
  <c r="BW21" i="63" s="1"/>
  <c r="BV21"/>
  <c r="BW22" i="62"/>
  <c r="BW12" i="63" s="1"/>
  <c r="BV12"/>
  <c r="BW32" i="62"/>
  <c r="BW22" i="63" s="1"/>
  <c r="BV22"/>
  <c r="BW28" i="62"/>
  <c r="BW18" i="63" s="1"/>
  <c r="BV18"/>
  <c r="BW23" i="62"/>
  <c r="BW13" i="63" s="1"/>
  <c r="BV13"/>
  <c r="BW27" i="62"/>
  <c r="BW17" i="63" s="1"/>
  <c r="BV17"/>
  <c r="AW35" i="62"/>
  <c r="AV25" i="63"/>
  <c r="AW23" i="62"/>
  <c r="AV13" i="63"/>
  <c r="AW31" i="62"/>
  <c r="AV21" i="63"/>
  <c r="AW30" i="62"/>
  <c r="AV20" i="63"/>
  <c r="AW33" i="62"/>
  <c r="AV23" i="63"/>
  <c r="AW34" i="62"/>
  <c r="AV24" i="63"/>
  <c r="AP34" i="62"/>
  <c r="AO24" i="63"/>
  <c r="AP32" i="62"/>
  <c r="AO22" i="63"/>
  <c r="AP26" i="62"/>
  <c r="AO16" i="63"/>
  <c r="AP31" i="62"/>
  <c r="AO21" i="63"/>
  <c r="AP33" i="62"/>
  <c r="AO23" i="63"/>
  <c r="AP28" i="62"/>
  <c r="AO18" i="63"/>
  <c r="DD23" i="62"/>
  <c r="DD13" i="63" s="1"/>
  <c r="DC13"/>
  <c r="DD22" i="62"/>
  <c r="DD12" i="63" s="1"/>
  <c r="DC12"/>
  <c r="HW28" i="62"/>
  <c r="HW18" i="63" s="1"/>
  <c r="HV18"/>
  <c r="HW22" i="62"/>
  <c r="HW12" i="63" s="1"/>
  <c r="HV12"/>
  <c r="HW32" i="62"/>
  <c r="HW22" i="63" s="1"/>
  <c r="HV22"/>
  <c r="HW25" i="62"/>
  <c r="HW15" i="63" s="1"/>
  <c r="HV15"/>
  <c r="HW27" i="62"/>
  <c r="HW17" i="63" s="1"/>
  <c r="HV17"/>
  <c r="HW30" i="62"/>
  <c r="HW20" i="63" s="1"/>
  <c r="HV20"/>
  <c r="DD34" i="62"/>
  <c r="DD24" i="63" s="1"/>
  <c r="DC24"/>
  <c r="DD25" i="62"/>
  <c r="DD15" i="63" s="1"/>
  <c r="DC15"/>
  <c r="DD26" i="62"/>
  <c r="DD16" i="63" s="1"/>
  <c r="DC16"/>
  <c r="DD31" i="62"/>
  <c r="DD21" i="63" s="1"/>
  <c r="DC21"/>
  <c r="DD33" i="62"/>
  <c r="DD23" i="63" s="1"/>
  <c r="DC23"/>
  <c r="DD32" i="62"/>
  <c r="DD22" i="63" s="1"/>
  <c r="DC22"/>
  <c r="HW31" i="62"/>
  <c r="HW21" i="63" s="1"/>
  <c r="HV21"/>
  <c r="HW26" i="62"/>
  <c r="HW16" i="63" s="1"/>
  <c r="HV16"/>
  <c r="HW33" i="62"/>
  <c r="HW23" i="63" s="1"/>
  <c r="HV23"/>
  <c r="HW29" i="62"/>
  <c r="HW19" i="63" s="1"/>
  <c r="HV19"/>
  <c r="BW30" i="62"/>
  <c r="BW20" i="63" s="1"/>
  <c r="BV20"/>
  <c r="BW35" i="62"/>
  <c r="BW25" i="63" s="1"/>
  <c r="BV25"/>
  <c r="BW29" i="62"/>
  <c r="BW19" i="63" s="1"/>
  <c r="BV19"/>
  <c r="BW25" i="62"/>
  <c r="BW15" i="63" s="1"/>
  <c r="BV15"/>
  <c r="BW33" i="62"/>
  <c r="BW23" i="63" s="1"/>
  <c r="BV23"/>
  <c r="BW34" i="62"/>
  <c r="BW24" i="63" s="1"/>
  <c r="BV24"/>
  <c r="AW28" i="62"/>
  <c r="AV18" i="63"/>
  <c r="AW29" i="62"/>
  <c r="AV19" i="63"/>
  <c r="AW27" i="62"/>
  <c r="AV17" i="63"/>
  <c r="AW32" i="62"/>
  <c r="AV22" i="63"/>
  <c r="AW26" i="62"/>
  <c r="AV16" i="63"/>
  <c r="AW22" i="62"/>
  <c r="AV12" i="63"/>
  <c r="AP35" i="62"/>
  <c r="AO25" i="63"/>
  <c r="AP24" i="62"/>
  <c r="AO14" i="63"/>
  <c r="AP27" i="62"/>
  <c r="AO17" i="63"/>
  <c r="AP29" i="62"/>
  <c r="AO19" i="63"/>
  <c r="AP25" i="62"/>
  <c r="AO15" i="63"/>
  <c r="AP30" i="62"/>
  <c r="AO20" i="63"/>
  <c r="AP23" i="62"/>
  <c r="AO13" i="63"/>
  <c r="DD28" i="62"/>
  <c r="DD18" i="63" s="1"/>
  <c r="DC18"/>
  <c r="DD30" i="62"/>
  <c r="DD20" i="63" s="1"/>
  <c r="DC20"/>
  <c r="DD27" i="62"/>
  <c r="DD17" i="63" s="1"/>
  <c r="DC17"/>
  <c r="DD29" i="62"/>
  <c r="DD19" i="63" s="1"/>
  <c r="DC19"/>
  <c r="HW23" i="62"/>
  <c r="HW13" i="63" s="1"/>
  <c r="HV13"/>
  <c r="HW24" i="62"/>
  <c r="HW14" i="63" s="1"/>
  <c r="HV14"/>
  <c r="FL32" i="62"/>
  <c r="FK22" i="63"/>
  <c r="FL34" i="62"/>
  <c r="FK24" i="63"/>
  <c r="FL35" i="62"/>
  <c r="FK25" i="63"/>
  <c r="FL37" i="62"/>
  <c r="FK27" i="63"/>
  <c r="FL31" i="62"/>
  <c r="FK21" i="63"/>
  <c r="FL36" i="62"/>
  <c r="FK26" i="63"/>
  <c r="BW26" i="62"/>
  <c r="BW16" i="63" s="1"/>
  <c r="BV16"/>
  <c r="F37" i="62"/>
  <c r="E27" i="63"/>
  <c r="F36" i="62"/>
  <c r="E26" i="63"/>
  <c r="F39" i="62"/>
  <c r="E29" i="63"/>
  <c r="F23" i="62"/>
  <c r="E13" i="63"/>
  <c r="E14"/>
  <c r="F24" i="62"/>
  <c r="F38"/>
  <c r="E28" i="63"/>
  <c r="F26" i="62"/>
  <c r="E16" i="63"/>
  <c r="F28" i="62"/>
  <c r="E18" i="63"/>
  <c r="F30" i="62"/>
  <c r="E20" i="63"/>
  <c r="F32" i="62"/>
  <c r="E22" i="63"/>
  <c r="FL22" i="62"/>
  <c r="FK12" i="63"/>
  <c r="FL24" i="62"/>
  <c r="FK14" i="63"/>
  <c r="FL23" i="62"/>
  <c r="FK13" i="63"/>
  <c r="B27"/>
  <c r="C37" i="62"/>
  <c r="B23" i="63"/>
  <c r="C33" i="62"/>
  <c r="B25" i="63"/>
  <c r="C35" i="62"/>
  <c r="B19" i="63"/>
  <c r="C29" i="62"/>
  <c r="B28" i="63"/>
  <c r="C38" i="62"/>
  <c r="B29" i="63"/>
  <c r="C39" i="62"/>
  <c r="C25"/>
  <c r="B15" i="63"/>
  <c r="B24"/>
  <c r="C34" i="62"/>
  <c r="C22"/>
  <c r="B12" i="63"/>
  <c r="B26"/>
  <c r="C36" i="62"/>
  <c r="F35"/>
  <c r="E25" i="63"/>
  <c r="F22" i="62"/>
  <c r="E12" i="63"/>
  <c r="E15"/>
  <c r="F25" i="62"/>
  <c r="F27"/>
  <c r="E17" i="63"/>
  <c r="F29" i="62"/>
  <c r="E19" i="63"/>
  <c r="F31" i="62"/>
  <c r="E21" i="63"/>
  <c r="F33" i="62"/>
  <c r="E23" i="63"/>
  <c r="F34" i="62"/>
  <c r="E24" i="63"/>
  <c r="FL25" i="62"/>
  <c r="FK15" i="63"/>
  <c r="U15" i="62"/>
  <c r="FU38" l="1"/>
  <c r="FT28" i="63"/>
  <c r="GU38" i="62"/>
  <c r="GT28" i="63"/>
  <c r="AT38" i="62"/>
  <c r="AS28" i="63"/>
  <c r="CN38" i="62"/>
  <c r="CM28" i="63"/>
  <c r="CI38" i="62"/>
  <c r="CH28" i="63"/>
  <c r="EV38" i="62"/>
  <c r="EU28" i="63"/>
  <c r="DB36" i="62"/>
  <c r="DA26" i="63"/>
  <c r="GZ33" i="62"/>
  <c r="GZ23" i="63" s="1"/>
  <c r="GY23"/>
  <c r="HU35" i="62"/>
  <c r="HT25" i="63"/>
  <c r="BU37" i="62"/>
  <c r="BT27" i="63"/>
  <c r="AN37" i="62"/>
  <c r="AM27" i="63"/>
  <c r="AU37" i="62"/>
  <c r="AT27" i="63"/>
  <c r="HJ38" i="62"/>
  <c r="HI28" i="63"/>
  <c r="BA38" i="62"/>
  <c r="AZ28" i="63"/>
  <c r="CZ38" i="62"/>
  <c r="CY28" i="63"/>
  <c r="FJ39" i="62"/>
  <c r="FI29" i="63"/>
  <c r="HH29"/>
  <c r="HI39" i="62"/>
  <c r="DP39"/>
  <c r="DO29" i="63"/>
  <c r="BH39" i="62"/>
  <c r="BG29" i="63"/>
  <c r="FC39" i="62"/>
  <c r="FB29" i="63"/>
  <c r="EC39" i="62"/>
  <c r="EB29" i="63"/>
  <c r="BO39" i="62"/>
  <c r="BN29" i="63"/>
  <c r="A30"/>
  <c r="AK40" i="62"/>
  <c r="BG40"/>
  <c r="CR40"/>
  <c r="DO40"/>
  <c r="FO40"/>
  <c r="FW40"/>
  <c r="FW30" i="63" s="1"/>
  <c r="GO40" i="62"/>
  <c r="GO30" i="63" s="1"/>
  <c r="HA40" i="62"/>
  <c r="HP40"/>
  <c r="A41"/>
  <c r="AI40"/>
  <c r="AI30" i="63" s="1"/>
  <c r="BN40" i="62"/>
  <c r="CA40"/>
  <c r="CQ40"/>
  <c r="CQ30" i="63" s="1"/>
  <c r="DG40" i="62"/>
  <c r="EB40"/>
  <c r="EP40"/>
  <c r="FB40"/>
  <c r="GF40"/>
  <c r="GP40"/>
  <c r="GP30" i="63" s="1"/>
  <c r="AY40" i="62"/>
  <c r="CL40"/>
  <c r="CX40"/>
  <c r="FI40"/>
  <c r="FS40"/>
  <c r="GM40"/>
  <c r="GM30" i="63" s="1"/>
  <c r="GS40" i="62"/>
  <c r="HH40"/>
  <c r="HX40"/>
  <c r="HX30" i="63" s="1"/>
  <c r="AR40" i="62"/>
  <c r="BR40"/>
  <c r="CG40"/>
  <c r="CU40"/>
  <c r="DZ40"/>
  <c r="EN40"/>
  <c r="EN30" i="63" s="1"/>
  <c r="ET40" i="62"/>
  <c r="FX40"/>
  <c r="GN40"/>
  <c r="GN30" i="63" s="1"/>
  <c r="HB40" i="62"/>
  <c r="B40"/>
  <c r="E40"/>
  <c r="HE39"/>
  <c r="HA29" i="63"/>
  <c r="CY39" i="62"/>
  <c r="CX29" i="63"/>
  <c r="AZ39" i="62"/>
  <c r="AY29" i="63"/>
  <c r="EU39" i="62"/>
  <c r="ET29" i="63"/>
  <c r="EA39" i="62"/>
  <c r="EA29" i="63" s="1"/>
  <c r="DZ29"/>
  <c r="CH39" i="62"/>
  <c r="CG29" i="63"/>
  <c r="AS39" i="62"/>
  <c r="AR29" i="63"/>
  <c r="BP38" i="62"/>
  <c r="BO28" i="63"/>
  <c r="FK38" i="62"/>
  <c r="FJ28" i="63"/>
  <c r="BV36" i="62"/>
  <c r="BU26" i="63"/>
  <c r="AV36" i="62"/>
  <c r="AU26" i="63"/>
  <c r="DC35" i="62"/>
  <c r="DB25" i="63"/>
  <c r="HV34" i="62"/>
  <c r="HU24" i="63"/>
  <c r="AO36" i="62"/>
  <c r="AN26" i="63"/>
  <c r="FR37" i="62"/>
  <c r="FR27" i="63" s="1"/>
  <c r="FQ27"/>
  <c r="AM38" i="62"/>
  <c r="AL28" i="63"/>
  <c r="CT38" i="62"/>
  <c r="CT28" i="63" s="1"/>
  <c r="CS28"/>
  <c r="ED38" i="62"/>
  <c r="EC28" i="63"/>
  <c r="FD38" i="62"/>
  <c r="FC28" i="63"/>
  <c r="FQ38" i="62"/>
  <c r="FP28" i="63"/>
  <c r="HR38" i="62"/>
  <c r="HQ28" i="63"/>
  <c r="BS28"/>
  <c r="BT38" i="62"/>
  <c r="HG37"/>
  <c r="HG27" i="63" s="1"/>
  <c r="HF27"/>
  <c r="FE37" i="62"/>
  <c r="FD27" i="63"/>
  <c r="EE37" i="62"/>
  <c r="ED27" i="63"/>
  <c r="FV37" i="62"/>
  <c r="FV27" i="63" s="1"/>
  <c r="FU27"/>
  <c r="CO37" i="62"/>
  <c r="CN27" i="63"/>
  <c r="GJ36" i="62"/>
  <c r="GI26" i="63"/>
  <c r="DS36" i="62"/>
  <c r="DR26" i="63"/>
  <c r="GX35" i="62"/>
  <c r="GW25" i="63"/>
  <c r="GY34" i="62"/>
  <c r="GX24" i="63"/>
  <c r="HM35" i="62"/>
  <c r="HL25" i="63"/>
  <c r="BD35" i="62"/>
  <c r="BD25" i="63" s="1"/>
  <c r="BC25"/>
  <c r="CE36" i="62"/>
  <c r="CD26" i="63"/>
  <c r="DK36" i="62"/>
  <c r="DK26" i="63" s="1"/>
  <c r="DJ26"/>
  <c r="FF36" i="62"/>
  <c r="FF26" i="63" s="1"/>
  <c r="FE26"/>
  <c r="CP36" i="62"/>
  <c r="CP26" i="63" s="1"/>
  <c r="CO26"/>
  <c r="HL36" i="62"/>
  <c r="HK26" i="63"/>
  <c r="HT36" i="62"/>
  <c r="HS26" i="63"/>
  <c r="EF36" i="62"/>
  <c r="EF26" i="63" s="1"/>
  <c r="EE26"/>
  <c r="BC36" i="62"/>
  <c r="BB26" i="63"/>
  <c r="EG35" i="62"/>
  <c r="EG25" i="63" s="1"/>
  <c r="R35" i="62"/>
  <c r="R25" i="63" s="1"/>
  <c r="Q25"/>
  <c r="DT35" i="62"/>
  <c r="DS25" i="63"/>
  <c r="GK35" i="62"/>
  <c r="GJ25" i="63"/>
  <c r="CF35" i="62"/>
  <c r="CF25" i="63" s="1"/>
  <c r="CE25"/>
  <c r="GL34" i="62"/>
  <c r="GL24" i="63" s="1"/>
  <c r="GK24"/>
  <c r="GV37" i="62"/>
  <c r="GU27" i="63"/>
  <c r="EW37" i="62"/>
  <c r="EV27" i="63"/>
  <c r="CJ37" i="62"/>
  <c r="CI27" i="63"/>
  <c r="P37" i="62"/>
  <c r="O27" i="63"/>
  <c r="DR37" i="62"/>
  <c r="DQ27" i="63"/>
  <c r="BJ37" i="62"/>
  <c r="BI27" i="63"/>
  <c r="HS37" i="62"/>
  <c r="HR27" i="63"/>
  <c r="GI37" i="62"/>
  <c r="GH27" i="63"/>
  <c r="ES37" i="62"/>
  <c r="ES27" i="63" s="1"/>
  <c r="ER27"/>
  <c r="DJ37" i="62"/>
  <c r="DI27" i="63"/>
  <c r="CD37" i="62"/>
  <c r="CC27" i="63"/>
  <c r="DA37" i="62"/>
  <c r="CZ27" i="63"/>
  <c r="BB37" i="62"/>
  <c r="BA27" i="63"/>
  <c r="DU34" i="62"/>
  <c r="DU24" i="63" s="1"/>
  <c r="DT24"/>
  <c r="HN34" i="62"/>
  <c r="HM24" i="63"/>
  <c r="HN23"/>
  <c r="HO33" i="62"/>
  <c r="HO23" i="63" s="1"/>
  <c r="EY35" i="62"/>
  <c r="EY25" i="63" s="1"/>
  <c r="EX25"/>
  <c r="Q36" i="62"/>
  <c r="P26" i="63"/>
  <c r="CK36" i="62"/>
  <c r="CK26" i="63" s="1"/>
  <c r="CJ26"/>
  <c r="EX36" i="62"/>
  <c r="EW26" i="63"/>
  <c r="BK36" i="62"/>
  <c r="BK26" i="63" s="1"/>
  <c r="BJ26"/>
  <c r="GW36" i="62"/>
  <c r="GV26" i="63"/>
  <c r="HK37" i="62"/>
  <c r="HJ27" i="63"/>
  <c r="GA37" i="62"/>
  <c r="GA27" i="63" s="1"/>
  <c r="FZ27"/>
  <c r="BQ37" i="62"/>
  <c r="BQ27" i="63" s="1"/>
  <c r="BP27"/>
  <c r="BI38" i="62"/>
  <c r="BH28" i="63"/>
  <c r="DQ38" i="62"/>
  <c r="DP28" i="63"/>
  <c r="O38" i="62"/>
  <c r="N28" i="63"/>
  <c r="CC38" i="62"/>
  <c r="CB28" i="63"/>
  <c r="DI38" i="62"/>
  <c r="DH28" i="63"/>
  <c r="ER38" i="62"/>
  <c r="EQ28" i="63"/>
  <c r="GH38" i="62"/>
  <c r="GG28" i="63"/>
  <c r="HF38" i="62"/>
  <c r="HE28" i="63"/>
  <c r="GT39" i="62"/>
  <c r="GS29" i="63"/>
  <c r="FS29"/>
  <c r="FT39" i="62"/>
  <c r="CS39"/>
  <c r="CR29" i="63"/>
  <c r="AL39" i="62"/>
  <c r="AK29" i="63"/>
  <c r="GG39" i="62"/>
  <c r="GF29" i="63"/>
  <c r="EQ39" i="62"/>
  <c r="EP29" i="63"/>
  <c r="DH39" i="62"/>
  <c r="DG29" i="63"/>
  <c r="CB39" i="62"/>
  <c r="CA29" i="63"/>
  <c r="HQ39" i="62"/>
  <c r="HP29" i="63"/>
  <c r="FP39" i="62"/>
  <c r="FO29" i="63"/>
  <c r="CM39" i="62"/>
  <c r="CL29" i="63"/>
  <c r="HC39" i="62"/>
  <c r="HC29" i="63" s="1"/>
  <c r="HB29"/>
  <c r="FY39" i="62"/>
  <c r="FX29" i="63"/>
  <c r="EO39" i="62"/>
  <c r="EO29" i="63" s="1"/>
  <c r="CV39" i="62"/>
  <c r="CU29" i="63"/>
  <c r="BS39" i="62"/>
  <c r="BR29" i="63"/>
  <c r="N39" i="62"/>
  <c r="M29" i="63"/>
  <c r="CW38" i="62"/>
  <c r="CW28" i="63" s="1"/>
  <c r="CV28"/>
  <c r="FZ38" i="62"/>
  <c r="FY28" i="63"/>
  <c r="Z14" i="62"/>
  <c r="B119" i="1" s="1"/>
  <c r="FM25" i="62"/>
  <c r="FL15" i="63"/>
  <c r="G34" i="62"/>
  <c r="F24" i="63"/>
  <c r="G33" i="62"/>
  <c r="F23" i="63"/>
  <c r="G31" i="62"/>
  <c r="F21" i="63"/>
  <c r="G29" i="62"/>
  <c r="F19" i="63"/>
  <c r="G27" i="62"/>
  <c r="F17" i="63"/>
  <c r="G22" i="62"/>
  <c r="F12" i="63"/>
  <c r="G35" i="62"/>
  <c r="F25" i="63"/>
  <c r="D22" i="62"/>
  <c r="D12" i="63" s="1"/>
  <c r="C12"/>
  <c r="D25" i="62"/>
  <c r="D15" i="63" s="1"/>
  <c r="C15"/>
  <c r="D39" i="62"/>
  <c r="D29" i="63" s="1"/>
  <c r="C29"/>
  <c r="D38" i="62"/>
  <c r="D28" i="63" s="1"/>
  <c r="C28"/>
  <c r="D35" i="62"/>
  <c r="D25" i="63" s="1"/>
  <c r="C25"/>
  <c r="D33" i="62"/>
  <c r="D23" i="63" s="1"/>
  <c r="C23"/>
  <c r="FM23" i="62"/>
  <c r="FL13" i="63"/>
  <c r="FM24" i="62"/>
  <c r="FL14" i="63"/>
  <c r="FM22" i="62"/>
  <c r="FL12" i="63"/>
  <c r="G32" i="62"/>
  <c r="F22" i="63"/>
  <c r="G30" i="62"/>
  <c r="F20" i="63"/>
  <c r="G28" i="62"/>
  <c r="F18" i="63"/>
  <c r="F16"/>
  <c r="G26" i="62"/>
  <c r="G38"/>
  <c r="F28" i="63"/>
  <c r="G23" i="62"/>
  <c r="F13" i="63"/>
  <c r="G39" i="62"/>
  <c r="F29" i="63"/>
  <c r="G36" i="62"/>
  <c r="F26" i="63"/>
  <c r="G37" i="62"/>
  <c r="F27" i="63"/>
  <c r="FM36" i="62"/>
  <c r="FL26" i="63"/>
  <c r="FM31" i="62"/>
  <c r="FL21" i="63"/>
  <c r="FM37" i="62"/>
  <c r="FL27" i="63"/>
  <c r="FM35" i="62"/>
  <c r="FL25" i="63"/>
  <c r="FM34" i="62"/>
  <c r="FL24" i="63"/>
  <c r="FM32" i="62"/>
  <c r="FL22" i="63"/>
  <c r="AQ23" i="62"/>
  <c r="AQ13" i="63" s="1"/>
  <c r="AP13"/>
  <c r="AQ30" i="62"/>
  <c r="AQ20" i="63" s="1"/>
  <c r="AP20"/>
  <c r="AQ25" i="62"/>
  <c r="AQ15" i="63" s="1"/>
  <c r="AP15"/>
  <c r="AQ29" i="62"/>
  <c r="AQ19" i="63" s="1"/>
  <c r="AP19"/>
  <c r="AQ27" i="62"/>
  <c r="AQ17" i="63" s="1"/>
  <c r="AP17"/>
  <c r="AQ24" i="62"/>
  <c r="AQ14" i="63" s="1"/>
  <c r="AP14"/>
  <c r="AQ35" i="62"/>
  <c r="AQ25" i="63" s="1"/>
  <c r="AP25"/>
  <c r="AX22" i="62"/>
  <c r="AX12" i="63" s="1"/>
  <c r="AW12"/>
  <c r="AX26" i="62"/>
  <c r="AX16" i="63" s="1"/>
  <c r="AW16"/>
  <c r="AX32" i="62"/>
  <c r="AX22" i="63" s="1"/>
  <c r="AW22"/>
  <c r="AX27" i="62"/>
  <c r="AX17" i="63" s="1"/>
  <c r="AW17"/>
  <c r="AX29" i="62"/>
  <c r="AX19" i="63" s="1"/>
  <c r="AW19"/>
  <c r="AX28" i="62"/>
  <c r="AX18" i="63" s="1"/>
  <c r="AW18"/>
  <c r="AQ28" i="62"/>
  <c r="AQ18" i="63" s="1"/>
  <c r="AP18"/>
  <c r="AQ33" i="62"/>
  <c r="AQ23" i="63" s="1"/>
  <c r="AP23"/>
  <c r="AQ31" i="62"/>
  <c r="AQ21" i="63" s="1"/>
  <c r="AP21"/>
  <c r="AQ26" i="62"/>
  <c r="AQ16" i="63" s="1"/>
  <c r="AP16"/>
  <c r="AQ32" i="62"/>
  <c r="AQ22" i="63" s="1"/>
  <c r="AP22"/>
  <c r="AQ34" i="62"/>
  <c r="AQ24" i="63" s="1"/>
  <c r="AP24"/>
  <c r="AX34" i="62"/>
  <c r="AX24" i="63" s="1"/>
  <c r="AW24"/>
  <c r="AX33" i="62"/>
  <c r="AX23" i="63" s="1"/>
  <c r="AW23"/>
  <c r="AX30" i="62"/>
  <c r="AX20" i="63" s="1"/>
  <c r="AW20"/>
  <c r="AX31" i="62"/>
  <c r="AX21" i="63" s="1"/>
  <c r="AW21"/>
  <c r="AX23" i="62"/>
  <c r="AX13" i="63" s="1"/>
  <c r="AW13"/>
  <c r="AX35" i="62"/>
  <c r="AX25" i="63" s="1"/>
  <c r="AW25"/>
  <c r="AX25" i="62"/>
  <c r="AX15" i="63" s="1"/>
  <c r="AW15"/>
  <c r="FM26" i="62"/>
  <c r="FL16" i="63"/>
  <c r="FM28" i="62"/>
  <c r="FL18" i="63"/>
  <c r="FM30" i="62"/>
  <c r="FL20" i="63"/>
  <c r="FM33" i="62"/>
  <c r="FL23" i="63"/>
  <c r="FM27" i="62"/>
  <c r="FL17" i="63"/>
  <c r="FM29" i="62"/>
  <c r="FL19" i="63"/>
  <c r="AQ22" i="62"/>
  <c r="AQ12" i="63" s="1"/>
  <c r="AP12"/>
  <c r="AX24" i="62"/>
  <c r="AX14" i="63" s="1"/>
  <c r="AW14"/>
  <c r="D32" i="62"/>
  <c r="D22" i="63" s="1"/>
  <c r="C22"/>
  <c r="D27" i="62"/>
  <c r="D17" i="63" s="1"/>
  <c r="C17"/>
  <c r="D31" i="62"/>
  <c r="D21" i="63" s="1"/>
  <c r="C21"/>
  <c r="D28" i="62"/>
  <c r="D18" i="63" s="1"/>
  <c r="C18"/>
  <c r="D24" i="62"/>
  <c r="D14" i="63" s="1"/>
  <c r="C14"/>
  <c r="U34" i="62"/>
  <c r="U35"/>
  <c r="U28"/>
  <c r="U29"/>
  <c r="U23"/>
  <c r="U22"/>
  <c r="U39"/>
  <c r="U32"/>
  <c r="U33"/>
  <c r="U41"/>
  <c r="U26"/>
  <c r="U27"/>
  <c r="U38"/>
  <c r="U36"/>
  <c r="U37"/>
  <c r="U30"/>
  <c r="U31"/>
  <c r="U24"/>
  <c r="U25"/>
  <c r="U40"/>
  <c r="G25"/>
  <c r="F15" i="63"/>
  <c r="D36" i="62"/>
  <c r="D26" i="63" s="1"/>
  <c r="C26"/>
  <c r="D34" i="62"/>
  <c r="D24" i="63" s="1"/>
  <c r="C24"/>
  <c r="D29" i="62"/>
  <c r="D19" i="63" s="1"/>
  <c r="C19"/>
  <c r="D37" i="62"/>
  <c r="D27" i="63" s="1"/>
  <c r="C27"/>
  <c r="G24" i="62"/>
  <c r="F14" i="63"/>
  <c r="D23" i="62"/>
  <c r="D13" i="63" s="1"/>
  <c r="C13"/>
  <c r="D26" i="62"/>
  <c r="D16" i="63" s="1"/>
  <c r="C16"/>
  <c r="D30" i="62"/>
  <c r="D20" i="63" s="1"/>
  <c r="C20"/>
  <c r="FT29" l="1"/>
  <c r="FU39" i="62"/>
  <c r="BU38"/>
  <c r="BT28" i="63"/>
  <c r="E30"/>
  <c r="F40" i="62"/>
  <c r="HB30" i="63"/>
  <c r="HC40" i="62"/>
  <c r="HC30" i="63" s="1"/>
  <c r="FX30"/>
  <c r="FY40" i="62"/>
  <c r="EO40"/>
  <c r="EO30" i="63" s="1"/>
  <c r="CU30"/>
  <c r="CV40" i="62"/>
  <c r="BR30" i="63"/>
  <c r="BS40" i="62"/>
  <c r="M30" i="63"/>
  <c r="N40" i="62"/>
  <c r="HH30" i="63"/>
  <c r="HI40" i="62"/>
  <c r="FI30" i="63"/>
  <c r="FJ40" i="62"/>
  <c r="CL30" i="63"/>
  <c r="CM40" i="62"/>
  <c r="FB30" i="63"/>
  <c r="FC40" i="62"/>
  <c r="EB30" i="63"/>
  <c r="EC40" i="62"/>
  <c r="BN30" i="63"/>
  <c r="BO40" i="62"/>
  <c r="A31" i="63"/>
  <c r="AI41" i="62"/>
  <c r="AI31" i="63" s="1"/>
  <c r="BN41" i="62"/>
  <c r="CA41"/>
  <c r="CQ41"/>
  <c r="CQ31" i="63" s="1"/>
  <c r="DG41" i="62"/>
  <c r="EB41"/>
  <c r="EP41"/>
  <c r="FB41"/>
  <c r="GF41"/>
  <c r="GP41"/>
  <c r="GP31" i="63" s="1"/>
  <c r="AK41" i="62"/>
  <c r="BG41"/>
  <c r="CR41"/>
  <c r="DO41"/>
  <c r="FO41"/>
  <c r="FW41"/>
  <c r="FW31" i="63" s="1"/>
  <c r="GO41" i="62"/>
  <c r="GO31" i="63" s="1"/>
  <c r="HA41" i="62"/>
  <c r="HP41"/>
  <c r="A42"/>
  <c r="HX41"/>
  <c r="HX31" i="63" s="1"/>
  <c r="AR41" i="62"/>
  <c r="BR41"/>
  <c r="CG41"/>
  <c r="CU41"/>
  <c r="DZ41"/>
  <c r="EN41"/>
  <c r="EN31" i="63" s="1"/>
  <c r="ET41" i="62"/>
  <c r="FX41"/>
  <c r="GN41"/>
  <c r="GN31" i="63" s="1"/>
  <c r="HB41" i="62"/>
  <c r="AY41"/>
  <c r="CL41"/>
  <c r="CX41"/>
  <c r="FI41"/>
  <c r="FS41"/>
  <c r="GM41"/>
  <c r="GM31" i="63" s="1"/>
  <c r="GS41" i="62"/>
  <c r="HH41"/>
  <c r="B41"/>
  <c r="E41"/>
  <c r="HA30" i="63"/>
  <c r="HE40" i="62"/>
  <c r="DO30" i="63"/>
  <c r="DP40" i="62"/>
  <c r="BG30" i="63"/>
  <c r="BH40" i="62"/>
  <c r="BO29" i="63"/>
  <c r="BP39" i="62"/>
  <c r="EC29" i="63"/>
  <c r="ED39" i="62"/>
  <c r="FC29" i="63"/>
  <c r="FD39" i="62"/>
  <c r="BH29" i="63"/>
  <c r="BI39" i="62"/>
  <c r="DP29" i="63"/>
  <c r="DQ39" i="62"/>
  <c r="FK39"/>
  <c r="FJ29" i="63"/>
  <c r="CZ28"/>
  <c r="DA38" i="62"/>
  <c r="BA28" i="63"/>
  <c r="BB38" i="62"/>
  <c r="HJ28" i="63"/>
  <c r="HK38" i="62"/>
  <c r="AV37"/>
  <c r="AU27" i="63"/>
  <c r="AO37" i="62"/>
  <c r="AN27" i="63"/>
  <c r="BV37" i="62"/>
  <c r="BU27" i="63"/>
  <c r="HV35" i="62"/>
  <c r="HU25" i="63"/>
  <c r="DC36" i="62"/>
  <c r="DB26" i="63"/>
  <c r="EV28"/>
  <c r="EW38" i="62"/>
  <c r="CI28" i="63"/>
  <c r="CJ38" i="62"/>
  <c r="CN28" i="63"/>
  <c r="CO38" i="62"/>
  <c r="AT28" i="63"/>
  <c r="AU38" i="62"/>
  <c r="GU28" i="63"/>
  <c r="GV38" i="62"/>
  <c r="FU28" i="63"/>
  <c r="FV38" i="62"/>
  <c r="FV28" i="63" s="1"/>
  <c r="FZ28"/>
  <c r="GA38" i="62"/>
  <c r="GA28" i="63" s="1"/>
  <c r="N29"/>
  <c r="O39" i="62"/>
  <c r="BS29" i="63"/>
  <c r="BT39" i="62"/>
  <c r="CV29" i="63"/>
  <c r="CW39" i="62"/>
  <c r="CW29" i="63" s="1"/>
  <c r="FY29"/>
  <c r="FZ39" i="62"/>
  <c r="CM29" i="63"/>
  <c r="CN39" i="62"/>
  <c r="FP29" i="63"/>
  <c r="FQ39" i="62"/>
  <c r="HQ29" i="63"/>
  <c r="HR39" i="62"/>
  <c r="CB29" i="63"/>
  <c r="CC39" i="62"/>
  <c r="DH29" i="63"/>
  <c r="DI39" i="62"/>
  <c r="EQ29" i="63"/>
  <c r="ER39" i="62"/>
  <c r="GG29" i="63"/>
  <c r="GH39" i="62"/>
  <c r="AL29" i="63"/>
  <c r="AM39" i="62"/>
  <c r="CS29" i="63"/>
  <c r="CT39" i="62"/>
  <c r="CT29" i="63" s="1"/>
  <c r="GT29"/>
  <c r="GU39" i="62"/>
  <c r="HF28" i="63"/>
  <c r="HG38" i="62"/>
  <c r="HG28" i="63" s="1"/>
  <c r="GH28"/>
  <c r="GI38" i="62"/>
  <c r="ER28" i="63"/>
  <c r="ES38" i="62"/>
  <c r="ES28" i="63" s="1"/>
  <c r="DI28"/>
  <c r="DJ38" i="62"/>
  <c r="CC28" i="63"/>
  <c r="CD38" i="62"/>
  <c r="O28" i="63"/>
  <c r="P38" i="62"/>
  <c r="DQ28" i="63"/>
  <c r="DR38" i="62"/>
  <c r="BI28" i="63"/>
  <c r="BJ38" i="62"/>
  <c r="HK27" i="63"/>
  <c r="HL37" i="62"/>
  <c r="GW26" i="63"/>
  <c r="GX36" i="62"/>
  <c r="EX26" i="63"/>
  <c r="EY36" i="62"/>
  <c r="EY26" i="63" s="1"/>
  <c r="Q26"/>
  <c r="R36" i="62"/>
  <c r="R26" i="63" s="1"/>
  <c r="HN24"/>
  <c r="HO34" i="62"/>
  <c r="HO24" i="63" s="1"/>
  <c r="BB27"/>
  <c r="BC37" i="62"/>
  <c r="DA27" i="63"/>
  <c r="DB37" i="62"/>
  <c r="CD27" i="63"/>
  <c r="CE37" i="62"/>
  <c r="DJ27" i="63"/>
  <c r="DK37" i="62"/>
  <c r="DK27" i="63" s="1"/>
  <c r="GI27"/>
  <c r="GJ37" i="62"/>
  <c r="HS27" i="63"/>
  <c r="HT37" i="62"/>
  <c r="BJ27" i="63"/>
  <c r="BK37" i="62"/>
  <c r="BK27" i="63" s="1"/>
  <c r="DR27"/>
  <c r="DS37" i="62"/>
  <c r="P27" i="63"/>
  <c r="Q37" i="62"/>
  <c r="CJ27" i="63"/>
  <c r="CK37" i="62"/>
  <c r="CK27" i="63" s="1"/>
  <c r="EW27"/>
  <c r="EX37" i="62"/>
  <c r="GV27" i="63"/>
  <c r="GW37" i="62"/>
  <c r="GK25" i="63"/>
  <c r="GL35" i="62"/>
  <c r="GL25" i="63" s="1"/>
  <c r="DT25"/>
  <c r="DU35" i="62"/>
  <c r="DU25" i="63" s="1"/>
  <c r="BC26"/>
  <c r="BD36" i="62"/>
  <c r="BD26" i="63" s="1"/>
  <c r="EG36" i="62"/>
  <c r="EG26" i="63" s="1"/>
  <c r="HT26"/>
  <c r="HU36" i="62"/>
  <c r="HL26" i="63"/>
  <c r="HM36" i="62"/>
  <c r="CE26" i="63"/>
  <c r="CF36" i="62"/>
  <c r="CF26" i="63" s="1"/>
  <c r="HM25"/>
  <c r="HN35" i="62"/>
  <c r="GY24" i="63"/>
  <c r="GZ34" i="62"/>
  <c r="GZ24" i="63" s="1"/>
  <c r="GX25"/>
  <c r="GY35" i="62"/>
  <c r="DS26" i="63"/>
  <c r="DT36" i="62"/>
  <c r="GJ26" i="63"/>
  <c r="GK36" i="62"/>
  <c r="CO27" i="63"/>
  <c r="CP37" i="62"/>
  <c r="CP27" i="63" s="1"/>
  <c r="EE27"/>
  <c r="EF37" i="62"/>
  <c r="EF27" i="63" s="1"/>
  <c r="FE27"/>
  <c r="FF37" i="62"/>
  <c r="FF27" i="63" s="1"/>
  <c r="HR28"/>
  <c r="HS38" i="62"/>
  <c r="FQ28" i="63"/>
  <c r="FR38" i="62"/>
  <c r="FR28" i="63" s="1"/>
  <c r="FD28"/>
  <c r="FE38" i="62"/>
  <c r="ED28" i="63"/>
  <c r="EE38" i="62"/>
  <c r="AM28" i="63"/>
  <c r="AN38" i="62"/>
  <c r="AO26" i="63"/>
  <c r="AP36" i="62"/>
  <c r="HV24" i="63"/>
  <c r="HW34" i="62"/>
  <c r="HW24" i="63" s="1"/>
  <c r="DC25"/>
  <c r="DD35" i="62"/>
  <c r="DD25" i="63" s="1"/>
  <c r="AW36" i="62"/>
  <c r="AV26" i="63"/>
  <c r="BW36" i="62"/>
  <c r="BW26" i="63" s="1"/>
  <c r="BV26"/>
  <c r="FL38" i="62"/>
  <c r="FK28" i="63"/>
  <c r="BP28"/>
  <c r="BQ38" i="62"/>
  <c r="BQ28" i="63" s="1"/>
  <c r="AS29"/>
  <c r="AT39" i="62"/>
  <c r="CH29" i="63"/>
  <c r="CI39" i="62"/>
  <c r="EU29" i="63"/>
  <c r="EV39" i="62"/>
  <c r="AZ29" i="63"/>
  <c r="BA39" i="62"/>
  <c r="CY29" i="63"/>
  <c r="CZ39" i="62"/>
  <c r="HE29" i="63"/>
  <c r="HF39" i="62"/>
  <c r="B30" i="63"/>
  <c r="C40" i="62"/>
  <c r="ET30" i="63"/>
  <c r="EU40" i="62"/>
  <c r="DZ30" i="63"/>
  <c r="EA40" i="62"/>
  <c r="EA30" i="63" s="1"/>
  <c r="CG30"/>
  <c r="CH40" i="62"/>
  <c r="AR30" i="63"/>
  <c r="AS40" i="62"/>
  <c r="GS30" i="63"/>
  <c r="GT40" i="62"/>
  <c r="FS30" i="63"/>
  <c r="FT40" i="62"/>
  <c r="CX30" i="63"/>
  <c r="CY40" i="62"/>
  <c r="AY30" i="63"/>
  <c r="AZ40" i="62"/>
  <c r="GF30" i="63"/>
  <c r="GG40" i="62"/>
  <c r="EP30" i="63"/>
  <c r="EQ40" i="62"/>
  <c r="DG30" i="63"/>
  <c r="DH40" i="62"/>
  <c r="CA30" i="63"/>
  <c r="CB40" i="62"/>
  <c r="HP30" i="63"/>
  <c r="HQ40" i="62"/>
  <c r="FO30" i="63"/>
  <c r="FP40" i="62"/>
  <c r="CR30" i="63"/>
  <c r="CS40" i="62"/>
  <c r="AK30" i="63"/>
  <c r="AL40" i="62"/>
  <c r="HI29" i="63"/>
  <c r="HJ39" i="62"/>
  <c r="H24"/>
  <c r="G14" i="63"/>
  <c r="H25" i="62"/>
  <c r="G15" i="63"/>
  <c r="V25" i="62"/>
  <c r="U15" i="63"/>
  <c r="V31" i="62"/>
  <c r="U21" i="63"/>
  <c r="V37" i="62"/>
  <c r="U27" i="63"/>
  <c r="V38" i="62"/>
  <c r="U28" i="63"/>
  <c r="V26" i="62"/>
  <c r="U16" i="63"/>
  <c r="V33" i="62"/>
  <c r="U23" i="63"/>
  <c r="V39" i="62"/>
  <c r="U29" i="63"/>
  <c r="V23" i="62"/>
  <c r="U13" i="63"/>
  <c r="V28" i="62"/>
  <c r="U18" i="63"/>
  <c r="V34" i="62"/>
  <c r="U24" i="63"/>
  <c r="FN29" i="62"/>
  <c r="FN19" i="63" s="1"/>
  <c r="FM19"/>
  <c r="FN27" i="62"/>
  <c r="FN17" i="63" s="1"/>
  <c r="FM17"/>
  <c r="FN33" i="62"/>
  <c r="FN23" i="63" s="1"/>
  <c r="FM23"/>
  <c r="FN30" i="62"/>
  <c r="FN20" i="63" s="1"/>
  <c r="FM20"/>
  <c r="FN28" i="62"/>
  <c r="FN18" i="63" s="1"/>
  <c r="FM18"/>
  <c r="FN26" i="62"/>
  <c r="FN16" i="63" s="1"/>
  <c r="FM16"/>
  <c r="FN32" i="62"/>
  <c r="FN22" i="63" s="1"/>
  <c r="FM22"/>
  <c r="FN34" i="62"/>
  <c r="FN24" i="63" s="1"/>
  <c r="FM24"/>
  <c r="FN35" i="62"/>
  <c r="FN25" i="63" s="1"/>
  <c r="FM25"/>
  <c r="FN37" i="62"/>
  <c r="FN27" i="63" s="1"/>
  <c r="FM27"/>
  <c r="FN31" i="62"/>
  <c r="FN21" i="63" s="1"/>
  <c r="FM21"/>
  <c r="FN36" i="62"/>
  <c r="FN26" i="63" s="1"/>
  <c r="FM26"/>
  <c r="H37" i="62"/>
  <c r="G27" i="63"/>
  <c r="H36" i="62"/>
  <c r="G26" i="63"/>
  <c r="H39" i="62"/>
  <c r="G29" i="63"/>
  <c r="H23" i="62"/>
  <c r="G13" i="63"/>
  <c r="H38" i="62"/>
  <c r="G28" i="63"/>
  <c r="H28" i="62"/>
  <c r="G18" i="63"/>
  <c r="H30" i="62"/>
  <c r="G20" i="63"/>
  <c r="H32" i="62"/>
  <c r="G22" i="63"/>
  <c r="FN22" i="62"/>
  <c r="FN12" i="63" s="1"/>
  <c r="FM12"/>
  <c r="FN24" i="62"/>
  <c r="FN14" i="63" s="1"/>
  <c r="FM14"/>
  <c r="FN23" i="62"/>
  <c r="FN13" i="63" s="1"/>
  <c r="FM13"/>
  <c r="H35" i="62"/>
  <c r="G25" i="63"/>
  <c r="H22" i="62"/>
  <c r="H12" i="63" s="1"/>
  <c r="G12"/>
  <c r="H27" i="62"/>
  <c r="G17" i="63"/>
  <c r="H29" i="62"/>
  <c r="G19" i="63"/>
  <c r="H31" i="62"/>
  <c r="G21" i="63"/>
  <c r="H33" i="62"/>
  <c r="G23" i="63"/>
  <c r="H34" i="62"/>
  <c r="G24" i="63"/>
  <c r="FN25" i="62"/>
  <c r="FN15" i="63" s="1"/>
  <c r="FM15"/>
  <c r="V40" i="62"/>
  <c r="U30" i="63"/>
  <c r="U14"/>
  <c r="V24" i="62"/>
  <c r="V30"/>
  <c r="U20" i="63"/>
  <c r="V36" i="62"/>
  <c r="U26" i="63"/>
  <c r="V27" i="62"/>
  <c r="U17" i="63"/>
  <c r="V41" i="62"/>
  <c r="U31" i="63"/>
  <c r="V32" i="62"/>
  <c r="U22" i="63"/>
  <c r="V22" i="62"/>
  <c r="U12" i="63"/>
  <c r="V29" i="62"/>
  <c r="U19" i="63"/>
  <c r="V35" i="62"/>
  <c r="U25" i="63"/>
  <c r="H26" i="62"/>
  <c r="G16" i="63"/>
  <c r="HK39" i="62" l="1"/>
  <c r="HJ29" i="63"/>
  <c r="AM40" i="62"/>
  <c r="AL30" i="63"/>
  <c r="CT40" i="62"/>
  <c r="CT30" i="63" s="1"/>
  <c r="CS30"/>
  <c r="FQ40" i="62"/>
  <c r="FP30" i="63"/>
  <c r="HR40" i="62"/>
  <c r="HQ30" i="63"/>
  <c r="CC40" i="62"/>
  <c r="CB30" i="63"/>
  <c r="DI40" i="62"/>
  <c r="DH30" i="63"/>
  <c r="ER40" i="62"/>
  <c r="EQ30" i="63"/>
  <c r="GH40" i="62"/>
  <c r="GG30" i="63"/>
  <c r="BA40" i="62"/>
  <c r="AZ30" i="63"/>
  <c r="CZ40" i="62"/>
  <c r="CY30" i="63"/>
  <c r="FU40" i="62"/>
  <c r="FT30" i="63"/>
  <c r="GU40" i="62"/>
  <c r="GT30" i="63"/>
  <c r="AT40" i="62"/>
  <c r="AS30" i="63"/>
  <c r="CI40" i="62"/>
  <c r="CH30" i="63"/>
  <c r="EV40" i="62"/>
  <c r="EU30" i="63"/>
  <c r="C30"/>
  <c r="D40" i="62"/>
  <c r="D30" i="63" s="1"/>
  <c r="HG39" i="62"/>
  <c r="HG29" i="63" s="1"/>
  <c r="HF29"/>
  <c r="DA39" i="62"/>
  <c r="CZ29" i="63"/>
  <c r="BB39" i="62"/>
  <c r="BA29" i="63"/>
  <c r="EW39" i="62"/>
  <c r="EV29" i="63"/>
  <c r="CJ39" i="62"/>
  <c r="CI29" i="63"/>
  <c r="AU39" i="62"/>
  <c r="AT29" i="63"/>
  <c r="AP26"/>
  <c r="AQ36" i="62"/>
  <c r="AQ26" i="63" s="1"/>
  <c r="AO38" i="62"/>
  <c r="AN28" i="63"/>
  <c r="EF38" i="62"/>
  <c r="EF28" i="63" s="1"/>
  <c r="EE28"/>
  <c r="FF38" i="62"/>
  <c r="FF28" i="63" s="1"/>
  <c r="FE28"/>
  <c r="HT38" i="62"/>
  <c r="HS28" i="63"/>
  <c r="EG37" i="62"/>
  <c r="EG27" i="63" s="1"/>
  <c r="GL36" i="62"/>
  <c r="GL26" i="63" s="1"/>
  <c r="GK26"/>
  <c r="DU36" i="62"/>
  <c r="DU26" i="63" s="1"/>
  <c r="DT26"/>
  <c r="GZ35" i="62"/>
  <c r="GZ25" i="63" s="1"/>
  <c r="GY25"/>
  <c r="HO35" i="62"/>
  <c r="HO25" i="63" s="1"/>
  <c r="HN25"/>
  <c r="HN36" i="62"/>
  <c r="HM26" i="63"/>
  <c r="HV36" i="62"/>
  <c r="HU26" i="63"/>
  <c r="GX37" i="62"/>
  <c r="GW27" i="63"/>
  <c r="EY37" i="62"/>
  <c r="EY27" i="63" s="1"/>
  <c r="EX27"/>
  <c r="R37" i="62"/>
  <c r="R27" i="63" s="1"/>
  <c r="Q27"/>
  <c r="DT37" i="62"/>
  <c r="DS27" i="63"/>
  <c r="HU37" i="62"/>
  <c r="HT27" i="63"/>
  <c r="GK37" i="62"/>
  <c r="GJ27" i="63"/>
  <c r="CF37" i="62"/>
  <c r="CF27" i="63" s="1"/>
  <c r="CE27"/>
  <c r="DC37" i="62"/>
  <c r="DB27" i="63"/>
  <c r="BD37" i="62"/>
  <c r="BD27" i="63" s="1"/>
  <c r="BC27"/>
  <c r="GY36" i="62"/>
  <c r="GX26" i="63"/>
  <c r="HM37" i="62"/>
  <c r="HL27" i="63"/>
  <c r="BK38" i="62"/>
  <c r="BK28" i="63" s="1"/>
  <c r="BJ28"/>
  <c r="DS38" i="62"/>
  <c r="DR28" i="63"/>
  <c r="Q38" i="62"/>
  <c r="P28" i="63"/>
  <c r="CE38" i="62"/>
  <c r="CD28" i="63"/>
  <c r="DK38" i="62"/>
  <c r="DK28" i="63" s="1"/>
  <c r="DJ28"/>
  <c r="GJ38" i="62"/>
  <c r="GI28" i="63"/>
  <c r="GV39" i="62"/>
  <c r="GU29" i="63"/>
  <c r="AN39" i="62"/>
  <c r="AM29" i="63"/>
  <c r="GI39" i="62"/>
  <c r="GH29" i="63"/>
  <c r="ES39" i="62"/>
  <c r="ES29" i="63" s="1"/>
  <c r="ER29"/>
  <c r="DJ39" i="62"/>
  <c r="DI29" i="63"/>
  <c r="CD39" i="62"/>
  <c r="CC29" i="63"/>
  <c r="HS39" i="62"/>
  <c r="HR29" i="63"/>
  <c r="FR39" i="62"/>
  <c r="FR29" i="63" s="1"/>
  <c r="FQ29"/>
  <c r="CO39" i="62"/>
  <c r="CN29" i="63"/>
  <c r="GA39" i="62"/>
  <c r="GA29" i="63" s="1"/>
  <c r="FZ29"/>
  <c r="BU39" i="62"/>
  <c r="BT29" i="63"/>
  <c r="P39" i="62"/>
  <c r="O29" i="63"/>
  <c r="GW38" i="62"/>
  <c r="GV28" i="63"/>
  <c r="AV38" i="62"/>
  <c r="AU28" i="63"/>
  <c r="CP38" i="62"/>
  <c r="CP28" i="63" s="1"/>
  <c r="CO28"/>
  <c r="CK38" i="62"/>
  <c r="CK28" i="63" s="1"/>
  <c r="CJ28"/>
  <c r="EX38" i="62"/>
  <c r="EW28" i="63"/>
  <c r="HL38" i="62"/>
  <c r="HK28" i="63"/>
  <c r="BC38" i="62"/>
  <c r="BB28" i="63"/>
  <c r="DB38" i="62"/>
  <c r="DA28" i="63"/>
  <c r="DR39" i="62"/>
  <c r="DQ29" i="63"/>
  <c r="BJ39" i="62"/>
  <c r="BI29" i="63"/>
  <c r="FE39" i="62"/>
  <c r="FD29" i="63"/>
  <c r="EE39" i="62"/>
  <c r="ED29" i="63"/>
  <c r="BQ39" i="62"/>
  <c r="BQ29" i="63" s="1"/>
  <c r="BP29"/>
  <c r="BI40" i="62"/>
  <c r="BH30" i="63"/>
  <c r="DQ40" i="62"/>
  <c r="DP30" i="63"/>
  <c r="HF40" i="62"/>
  <c r="HE30" i="63"/>
  <c r="E31"/>
  <c r="F41" i="62"/>
  <c r="HI41"/>
  <c r="HH31" i="63"/>
  <c r="FJ41" i="62"/>
  <c r="FI31" i="63"/>
  <c r="CM41" i="62"/>
  <c r="CL31" i="63"/>
  <c r="HC41" i="62"/>
  <c r="HC31" i="63" s="1"/>
  <c r="HB31"/>
  <c r="FY41" i="62"/>
  <c r="FX31" i="63"/>
  <c r="EO41" i="62"/>
  <c r="EO31" i="63" s="1"/>
  <c r="CV41" i="62"/>
  <c r="CU31" i="63"/>
  <c r="BS41" i="62"/>
  <c r="BR31" i="63"/>
  <c r="N41" i="62"/>
  <c r="M31" i="63"/>
  <c r="A32"/>
  <c r="B42" i="62"/>
  <c r="AY42"/>
  <c r="CL42"/>
  <c r="CX42"/>
  <c r="FI42"/>
  <c r="FS42"/>
  <c r="GM42"/>
  <c r="GM32" i="63" s="1"/>
  <c r="GS42" i="62"/>
  <c r="HH42"/>
  <c r="HX42"/>
  <c r="HX32" i="63" s="1"/>
  <c r="AR42" i="62"/>
  <c r="BR42"/>
  <c r="CG42"/>
  <c r="CU42"/>
  <c r="DZ42"/>
  <c r="EN42"/>
  <c r="EN32" i="63" s="1"/>
  <c r="ET42" i="62"/>
  <c r="FX42"/>
  <c r="GN42"/>
  <c r="GN32" i="63" s="1"/>
  <c r="HB42" i="62"/>
  <c r="BG42"/>
  <c r="DO42"/>
  <c r="FW42"/>
  <c r="FW32" i="63" s="1"/>
  <c r="HA42" i="62"/>
  <c r="A43"/>
  <c r="BN42"/>
  <c r="CQ42"/>
  <c r="CQ32" i="63" s="1"/>
  <c r="EB42" i="62"/>
  <c r="FB42"/>
  <c r="AK42"/>
  <c r="CR42"/>
  <c r="FO42"/>
  <c r="GO42"/>
  <c r="GO32" i="63" s="1"/>
  <c r="HP42" i="62"/>
  <c r="AI42"/>
  <c r="AI32" i="63" s="1"/>
  <c r="CA42" i="62"/>
  <c r="DG42"/>
  <c r="EP42"/>
  <c r="GF42"/>
  <c r="GP42"/>
  <c r="GP32" i="63" s="1"/>
  <c r="E42" i="62"/>
  <c r="U42"/>
  <c r="HE41"/>
  <c r="HA31" i="63"/>
  <c r="DP41" i="62"/>
  <c r="DO31" i="63"/>
  <c r="BH41" i="62"/>
  <c r="BG31" i="63"/>
  <c r="FC41" i="62"/>
  <c r="FB31" i="63"/>
  <c r="EC41" i="62"/>
  <c r="EB31" i="63"/>
  <c r="BO41" i="62"/>
  <c r="BN31" i="63"/>
  <c r="BV38" i="62"/>
  <c r="BU28" i="63"/>
  <c r="FL28"/>
  <c r="FM38" i="62"/>
  <c r="AW26" i="63"/>
  <c r="AX36" i="62"/>
  <c r="AX26" i="63" s="1"/>
  <c r="DD36" i="62"/>
  <c r="DD26" i="63" s="1"/>
  <c r="DC26"/>
  <c r="HW35" i="62"/>
  <c r="HW25" i="63" s="1"/>
  <c r="HV25"/>
  <c r="BW37" i="62"/>
  <c r="BW27" i="63" s="1"/>
  <c r="BV27"/>
  <c r="AP37" i="62"/>
  <c r="AO27" i="63"/>
  <c r="AW37" i="62"/>
  <c r="AV27" i="63"/>
  <c r="FL39" i="62"/>
  <c r="FK29" i="63"/>
  <c r="B31"/>
  <c r="C41" i="62"/>
  <c r="GT41"/>
  <c r="GS31" i="63"/>
  <c r="FT41" i="62"/>
  <c r="FS31" i="63"/>
  <c r="CY41" i="62"/>
  <c r="CX31" i="63"/>
  <c r="AZ41" i="62"/>
  <c r="AY31" i="63"/>
  <c r="EU41" i="62"/>
  <c r="ET31" i="63"/>
  <c r="EA41" i="62"/>
  <c r="EA31" i="63" s="1"/>
  <c r="DZ31"/>
  <c r="CH41" i="62"/>
  <c r="CG31" i="63"/>
  <c r="AS41" i="62"/>
  <c r="AR31" i="63"/>
  <c r="HQ41" i="62"/>
  <c r="HP31" i="63"/>
  <c r="FP41" i="62"/>
  <c r="FO31" i="63"/>
  <c r="CS41" i="62"/>
  <c r="CR31" i="63"/>
  <c r="AL41" i="62"/>
  <c r="AK31" i="63"/>
  <c r="GG41" i="62"/>
  <c r="GF31" i="63"/>
  <c r="EQ41" i="62"/>
  <c r="EP31" i="63"/>
  <c r="DH41" i="62"/>
  <c r="DG31" i="63"/>
  <c r="CB41" i="62"/>
  <c r="CA31" i="63"/>
  <c r="BP40" i="62"/>
  <c r="BO30" i="63"/>
  <c r="ED40" i="62"/>
  <c r="EC30" i="63"/>
  <c r="FD40" i="62"/>
  <c r="FC30" i="63"/>
  <c r="CN40" i="62"/>
  <c r="CM30" i="63"/>
  <c r="FK40" i="62"/>
  <c r="FJ30" i="63"/>
  <c r="HJ40" i="62"/>
  <c r="HI30" i="63"/>
  <c r="O40" i="62"/>
  <c r="N30" i="63"/>
  <c r="BT40" i="62"/>
  <c r="BS30" i="63"/>
  <c r="CW40" i="62"/>
  <c r="CW30" i="63" s="1"/>
  <c r="CV30"/>
  <c r="FZ40" i="62"/>
  <c r="FY30" i="63"/>
  <c r="F30"/>
  <c r="G40" i="62"/>
  <c r="FV39"/>
  <c r="FV29" i="63" s="1"/>
  <c r="FU29"/>
  <c r="I26" i="62"/>
  <c r="H16" i="63"/>
  <c r="W29" i="62"/>
  <c r="V19" i="63"/>
  <c r="W32" i="62"/>
  <c r="V22" i="63"/>
  <c r="W27" i="62"/>
  <c r="V17" i="63"/>
  <c r="W30" i="62"/>
  <c r="V20" i="63"/>
  <c r="W24" i="62"/>
  <c r="V14" i="63"/>
  <c r="W40" i="62"/>
  <c r="V30" i="63"/>
  <c r="W34" i="62"/>
  <c r="V24" i="63"/>
  <c r="W23" i="62"/>
  <c r="V13" i="63"/>
  <c r="W33" i="62"/>
  <c r="V23" i="63"/>
  <c r="W38" i="62"/>
  <c r="V28" i="63"/>
  <c r="W31" i="62"/>
  <c r="V21" i="63"/>
  <c r="I25" i="62"/>
  <c r="H15" i="63"/>
  <c r="I24" i="62"/>
  <c r="H14" i="63"/>
  <c r="Z15" i="62"/>
  <c r="W35"/>
  <c r="V25" i="63"/>
  <c r="W22" i="62"/>
  <c r="V12" i="63"/>
  <c r="W41" i="62"/>
  <c r="V31" i="63"/>
  <c r="W36" i="62"/>
  <c r="V26" i="63"/>
  <c r="I34" i="62"/>
  <c r="H24" i="63"/>
  <c r="I33" i="62"/>
  <c r="H23" i="63"/>
  <c r="I31" i="62"/>
  <c r="H21" i="63"/>
  <c r="I29" i="62"/>
  <c r="H19" i="63"/>
  <c r="I27" i="62"/>
  <c r="H17" i="63"/>
  <c r="I22" i="62"/>
  <c r="I35"/>
  <c r="H25" i="63"/>
  <c r="I32" i="62"/>
  <c r="H22" i="63"/>
  <c r="I30" i="62"/>
  <c r="H20" i="63"/>
  <c r="I28" i="62"/>
  <c r="H18" i="63"/>
  <c r="I38" i="62"/>
  <c r="H28" i="63"/>
  <c r="I23" i="62"/>
  <c r="H13" i="63"/>
  <c r="I39" i="62"/>
  <c r="H29" i="63"/>
  <c r="I36" i="62"/>
  <c r="H26" i="63"/>
  <c r="I37" i="62"/>
  <c r="H27" i="63"/>
  <c r="W28" i="62"/>
  <c r="V18" i="63"/>
  <c r="W39" i="62"/>
  <c r="V29" i="63"/>
  <c r="W26" i="62"/>
  <c r="V16" i="63"/>
  <c r="W37" i="62"/>
  <c r="V27" i="63"/>
  <c r="W25" i="62"/>
  <c r="V15" i="63"/>
  <c r="H40" i="62" l="1"/>
  <c r="G30" i="63"/>
  <c r="GA40" i="62"/>
  <c r="GA30" i="63" s="1"/>
  <c r="FZ30"/>
  <c r="BU40" i="62"/>
  <c r="BT30" i="63"/>
  <c r="P40" i="62"/>
  <c r="O30" i="63"/>
  <c r="HK40" i="62"/>
  <c r="HJ30" i="63"/>
  <c r="FL40" i="62"/>
  <c r="FK30" i="63"/>
  <c r="CO40" i="62"/>
  <c r="CN30" i="63"/>
  <c r="FE40" i="62"/>
  <c r="FD30" i="63"/>
  <c r="EE40" i="62"/>
  <c r="ED30" i="63"/>
  <c r="BQ40" i="62"/>
  <c r="BQ30" i="63" s="1"/>
  <c r="BP30"/>
  <c r="CC41" i="62"/>
  <c r="CB31" i="63"/>
  <c r="DI41" i="62"/>
  <c r="DH31" i="63"/>
  <c r="ER41" i="62"/>
  <c r="EQ31" i="63"/>
  <c r="GH41" i="62"/>
  <c r="GG31" i="63"/>
  <c r="AM41" i="62"/>
  <c r="AL31" i="63"/>
  <c r="CT41" i="62"/>
  <c r="CT31" i="63" s="1"/>
  <c r="CS31"/>
  <c r="FQ41" i="62"/>
  <c r="FP31" i="63"/>
  <c r="HR41" i="62"/>
  <c r="HQ31" i="63"/>
  <c r="AT41" i="62"/>
  <c r="AS31" i="63"/>
  <c r="CI41" i="62"/>
  <c r="CH31" i="63"/>
  <c r="EV41" i="62"/>
  <c r="EU31" i="63"/>
  <c r="BA41" i="62"/>
  <c r="AZ31" i="63"/>
  <c r="CZ41" i="62"/>
  <c r="CY31" i="63"/>
  <c r="FU41" i="62"/>
  <c r="FT31" i="63"/>
  <c r="GU41" i="62"/>
  <c r="GT31" i="63"/>
  <c r="FL29"/>
  <c r="FM39" i="62"/>
  <c r="AW27" i="63"/>
  <c r="AX37" i="62"/>
  <c r="AX27" i="63" s="1"/>
  <c r="AP27"/>
  <c r="AQ37" i="62"/>
  <c r="AQ27" i="63" s="1"/>
  <c r="BV28"/>
  <c r="BW38" i="62"/>
  <c r="BW28" i="63" s="1"/>
  <c r="BP41" i="62"/>
  <c r="BO31" i="63"/>
  <c r="ED41" i="62"/>
  <c r="EC31" i="63"/>
  <c r="FD41" i="62"/>
  <c r="FC31" i="63"/>
  <c r="BI41" i="62"/>
  <c r="BH31" i="63"/>
  <c r="DQ41" i="62"/>
  <c r="DP31" i="63"/>
  <c r="HF41" i="62"/>
  <c r="HE31" i="63"/>
  <c r="F42" i="62"/>
  <c r="E32" i="63"/>
  <c r="GG42" i="62"/>
  <c r="GF32" i="63"/>
  <c r="DH42" i="62"/>
  <c r="DG32" i="63"/>
  <c r="CS42" i="62"/>
  <c r="CR32" i="63"/>
  <c r="FC42" i="62"/>
  <c r="FB32" i="63"/>
  <c r="A33"/>
  <c r="AR43" i="62"/>
  <c r="BR43"/>
  <c r="CG43"/>
  <c r="CU43"/>
  <c r="DZ43"/>
  <c r="EN43"/>
  <c r="EN33" i="63" s="1"/>
  <c r="ET43" i="62"/>
  <c r="FX43"/>
  <c r="GN43"/>
  <c r="GN33" i="63" s="1"/>
  <c r="HB43" i="62"/>
  <c r="AK43"/>
  <c r="BG43"/>
  <c r="CR43"/>
  <c r="DO43"/>
  <c r="FO43"/>
  <c r="FW43"/>
  <c r="FW33" i="63" s="1"/>
  <c r="GO43" i="62"/>
  <c r="GO33" i="63" s="1"/>
  <c r="HA43" i="62"/>
  <c r="HP43"/>
  <c r="A44"/>
  <c r="HX43"/>
  <c r="HX33" i="63" s="1"/>
  <c r="E43" i="62"/>
  <c r="AI43"/>
  <c r="AI33" i="63" s="1"/>
  <c r="BN43" i="62"/>
  <c r="CA43"/>
  <c r="CQ43"/>
  <c r="CQ33" i="63" s="1"/>
  <c r="DG43" i="62"/>
  <c r="EB43"/>
  <c r="EP43"/>
  <c r="FB43"/>
  <c r="GF43"/>
  <c r="GP43"/>
  <c r="GP33" i="63" s="1"/>
  <c r="B43" i="62"/>
  <c r="AY43"/>
  <c r="CL43"/>
  <c r="CX43"/>
  <c r="FI43"/>
  <c r="FS43"/>
  <c r="GM43"/>
  <c r="GM33" i="63" s="1"/>
  <c r="GS43" i="62"/>
  <c r="HH43"/>
  <c r="U43"/>
  <c r="BH42"/>
  <c r="BG32" i="63"/>
  <c r="EU42" i="62"/>
  <c r="ET32" i="63"/>
  <c r="EA42" i="62"/>
  <c r="EA32" i="63" s="1"/>
  <c r="DZ32"/>
  <c r="CH42" i="62"/>
  <c r="CG32" i="63"/>
  <c r="AS42" i="62"/>
  <c r="AR32" i="63"/>
  <c r="GT42" i="62"/>
  <c r="GS32" i="63"/>
  <c r="FT42" i="62"/>
  <c r="FS32" i="63"/>
  <c r="CY42" i="62"/>
  <c r="CX32" i="63"/>
  <c r="AZ42" i="62"/>
  <c r="AY32" i="63"/>
  <c r="O41" i="62"/>
  <c r="N31" i="63"/>
  <c r="BT41" i="62"/>
  <c r="BS31" i="63"/>
  <c r="CW41" i="62"/>
  <c r="CW31" i="63" s="1"/>
  <c r="CV31"/>
  <c r="FZ41" i="62"/>
  <c r="FY31" i="63"/>
  <c r="CN41" i="62"/>
  <c r="CM31" i="63"/>
  <c r="FK41" i="62"/>
  <c r="FJ31" i="63"/>
  <c r="HJ41" i="62"/>
  <c r="HI31" i="63"/>
  <c r="HG40" i="62"/>
  <c r="HG30" i="63" s="1"/>
  <c r="HF30"/>
  <c r="DR40" i="62"/>
  <c r="DQ30" i="63"/>
  <c r="BJ40" i="62"/>
  <c r="BI30" i="63"/>
  <c r="EF39" i="62"/>
  <c r="EF29" i="63" s="1"/>
  <c r="EE29"/>
  <c r="FF39" i="62"/>
  <c r="FF29" i="63" s="1"/>
  <c r="FE29"/>
  <c r="BK39" i="62"/>
  <c r="BK29" i="63" s="1"/>
  <c r="BJ29"/>
  <c r="DS39" i="62"/>
  <c r="DR29" i="63"/>
  <c r="DC38" i="62"/>
  <c r="DB28" i="63"/>
  <c r="BD38" i="62"/>
  <c r="BD28" i="63" s="1"/>
  <c r="BC28"/>
  <c r="HM38" i="62"/>
  <c r="HL28" i="63"/>
  <c r="EY38" i="62"/>
  <c r="EY28" i="63" s="1"/>
  <c r="EX28"/>
  <c r="AW38" i="62"/>
  <c r="AV28" i="63"/>
  <c r="GX38" i="62"/>
  <c r="GW28" i="63"/>
  <c r="Q39" i="62"/>
  <c r="P29" i="63"/>
  <c r="BV39" i="62"/>
  <c r="BU29" i="63"/>
  <c r="CP39" i="62"/>
  <c r="CP29" i="63" s="1"/>
  <c r="CO29"/>
  <c r="HT39" i="62"/>
  <c r="HS29" i="63"/>
  <c r="CE39" i="62"/>
  <c r="CD29" i="63"/>
  <c r="DK39" i="62"/>
  <c r="DK29" i="63" s="1"/>
  <c r="DJ29"/>
  <c r="GJ39" i="62"/>
  <c r="GI29" i="63"/>
  <c r="AO39" i="62"/>
  <c r="AN29" i="63"/>
  <c r="GW39" i="62"/>
  <c r="GV29" i="63"/>
  <c r="GK38" i="62"/>
  <c r="GJ28" i="63"/>
  <c r="CF38" i="62"/>
  <c r="CF28" i="63" s="1"/>
  <c r="CE28"/>
  <c r="R38" i="62"/>
  <c r="R28" i="63" s="1"/>
  <c r="Q28"/>
  <c r="DT38" i="62"/>
  <c r="DS28" i="63"/>
  <c r="HN37" i="62"/>
  <c r="HM27" i="63"/>
  <c r="GZ36" i="62"/>
  <c r="GZ26" i="63" s="1"/>
  <c r="GY26"/>
  <c r="DD37" i="62"/>
  <c r="DD27" i="63" s="1"/>
  <c r="DC27"/>
  <c r="GL37" i="62"/>
  <c r="GL27" i="63" s="1"/>
  <c r="GK27"/>
  <c r="HV37" i="62"/>
  <c r="HU27" i="63"/>
  <c r="DU37" i="62"/>
  <c r="DU27" i="63" s="1"/>
  <c r="DT27"/>
  <c r="GY37" i="62"/>
  <c r="GX27" i="63"/>
  <c r="HW36" i="62"/>
  <c r="HW26" i="63" s="1"/>
  <c r="HV26"/>
  <c r="HO36" i="62"/>
  <c r="HO26" i="63" s="1"/>
  <c r="HN26"/>
  <c r="HU38" i="62"/>
  <c r="HT28" i="63"/>
  <c r="EG38" i="62"/>
  <c r="EG28" i="63" s="1"/>
  <c r="AP38" i="62"/>
  <c r="AO28" i="63"/>
  <c r="AV39" i="62"/>
  <c r="AU29" i="63"/>
  <c r="CK39" i="62"/>
  <c r="CK29" i="63" s="1"/>
  <c r="CJ29"/>
  <c r="EX39" i="62"/>
  <c r="EW29" i="63"/>
  <c r="BC39" i="62"/>
  <c r="BB29" i="63"/>
  <c r="DB39" i="62"/>
  <c r="DA29" i="63"/>
  <c r="EW40" i="62"/>
  <c r="EV30" i="63"/>
  <c r="CJ40" i="62"/>
  <c r="CI30" i="63"/>
  <c r="AU40" i="62"/>
  <c r="AT30" i="63"/>
  <c r="GV40" i="62"/>
  <c r="GU30" i="63"/>
  <c r="FV40" i="62"/>
  <c r="FV30" i="63" s="1"/>
  <c r="FU30"/>
  <c r="DA40" i="62"/>
  <c r="CZ30" i="63"/>
  <c r="BB40" i="62"/>
  <c r="BA30" i="63"/>
  <c r="GI40" i="62"/>
  <c r="GH30" i="63"/>
  <c r="ES40" i="62"/>
  <c r="ES30" i="63" s="1"/>
  <c r="ER30"/>
  <c r="DJ40" i="62"/>
  <c r="DI30" i="63"/>
  <c r="CD40" i="62"/>
  <c r="CC30" i="63"/>
  <c r="HS40" i="62"/>
  <c r="HR30" i="63"/>
  <c r="FR40" i="62"/>
  <c r="FR30" i="63" s="1"/>
  <c r="FQ30"/>
  <c r="AN40" i="62"/>
  <c r="AM30" i="63"/>
  <c r="HL39" i="62"/>
  <c r="HK29" i="63"/>
  <c r="C31"/>
  <c r="D41" i="62"/>
  <c r="D31" i="63" s="1"/>
  <c r="FN38" i="62"/>
  <c r="FN28" i="63" s="1"/>
  <c r="FM28"/>
  <c r="V42" i="62"/>
  <c r="U32" i="63"/>
  <c r="EQ42" i="62"/>
  <c r="EP32" i="63"/>
  <c r="CB42" i="62"/>
  <c r="CA32" i="63"/>
  <c r="HQ42" i="62"/>
  <c r="HP32" i="63"/>
  <c r="FP42" i="62"/>
  <c r="FO32" i="63"/>
  <c r="AL42" i="62"/>
  <c r="AK32" i="63"/>
  <c r="EC42" i="62"/>
  <c r="EB32" i="63"/>
  <c r="BO42" i="62"/>
  <c r="BN32" i="63"/>
  <c r="HE42" i="62"/>
  <c r="HA32" i="63"/>
  <c r="DP42" i="62"/>
  <c r="DO32" i="63"/>
  <c r="HC42" i="62"/>
  <c r="HC32" i="63" s="1"/>
  <c r="HB32"/>
  <c r="FY42" i="62"/>
  <c r="FX32" i="63"/>
  <c r="EO42" i="62"/>
  <c r="EO32" i="63" s="1"/>
  <c r="CV42" i="62"/>
  <c r="CU32" i="63"/>
  <c r="BS42" i="62"/>
  <c r="BR32" i="63"/>
  <c r="N42" i="62"/>
  <c r="M32" i="63"/>
  <c r="HI42" i="62"/>
  <c r="HH32" i="63"/>
  <c r="FJ42" i="62"/>
  <c r="FI32" i="63"/>
  <c r="CM42" i="62"/>
  <c r="CL32" i="63"/>
  <c r="B32"/>
  <c r="C42" i="62"/>
  <c r="F31" i="63"/>
  <c r="G41" i="62"/>
  <c r="X25"/>
  <c r="W15" i="63"/>
  <c r="X37" i="62"/>
  <c r="W27" i="63"/>
  <c r="X26" i="62"/>
  <c r="W16" i="63"/>
  <c r="X39" i="62"/>
  <c r="W29" i="63"/>
  <c r="X28" i="62"/>
  <c r="W18" i="63"/>
  <c r="J37" i="62"/>
  <c r="I27" i="63"/>
  <c r="J36" i="62"/>
  <c r="I26" i="63"/>
  <c r="J39" i="62"/>
  <c r="I29" i="63"/>
  <c r="J23" i="62"/>
  <c r="I13" i="63"/>
  <c r="J38" i="62"/>
  <c r="I28" i="63"/>
  <c r="J28" i="62"/>
  <c r="I18" i="63"/>
  <c r="J30" i="62"/>
  <c r="I20" i="63"/>
  <c r="J32" i="62"/>
  <c r="I22" i="63"/>
  <c r="J35" i="62"/>
  <c r="I25" i="63"/>
  <c r="J22" i="62"/>
  <c r="I12" i="63"/>
  <c r="J27" i="62"/>
  <c r="I17" i="63"/>
  <c r="J29" i="62"/>
  <c r="I19" i="63"/>
  <c r="J31" i="62"/>
  <c r="I21" i="63"/>
  <c r="J33" i="62"/>
  <c r="I23" i="63"/>
  <c r="J34" i="62"/>
  <c r="I24" i="63"/>
  <c r="X36" i="62"/>
  <c r="W26" i="63"/>
  <c r="X41" i="62"/>
  <c r="W31" i="63"/>
  <c r="X22" i="62"/>
  <c r="W12" i="63"/>
  <c r="X35" i="62"/>
  <c r="W25" i="63"/>
  <c r="J24" i="62"/>
  <c r="I14" i="63"/>
  <c r="J25" i="62"/>
  <c r="I15" i="63"/>
  <c r="X31" i="62"/>
  <c r="W21" i="63"/>
  <c r="X38" i="62"/>
  <c r="W28" i="63"/>
  <c r="X33" i="62"/>
  <c r="W23" i="63"/>
  <c r="X23" i="62"/>
  <c r="W13" i="63"/>
  <c r="X34" i="62"/>
  <c r="W24" i="63"/>
  <c r="X40" i="62"/>
  <c r="W30" i="63"/>
  <c r="X24" i="62"/>
  <c r="W14" i="63"/>
  <c r="X30" i="62"/>
  <c r="W20" i="63"/>
  <c r="X27" i="62"/>
  <c r="W17" i="63"/>
  <c r="X32" i="62"/>
  <c r="W22" i="63"/>
  <c r="X29" i="62"/>
  <c r="W19" i="63"/>
  <c r="J26" i="62"/>
  <c r="I16" i="63"/>
  <c r="Z39" i="62"/>
  <c r="Z36"/>
  <c r="Z33"/>
  <c r="Z23"/>
  <c r="Z25"/>
  <c r="Z41"/>
  <c r="Z32"/>
  <c r="Z29"/>
  <c r="Z22"/>
  <c r="Z38"/>
  <c r="Z35"/>
  <c r="Z43"/>
  <c r="Z28"/>
  <c r="Z26"/>
  <c r="Z42"/>
  <c r="Z34"/>
  <c r="Z31"/>
  <c r="Z24"/>
  <c r="Z40"/>
  <c r="Z37"/>
  <c r="Z30"/>
  <c r="Z27"/>
  <c r="Z44"/>
  <c r="CN42" l="1"/>
  <c r="CM32" i="63"/>
  <c r="FK42" i="62"/>
  <c r="FJ32" i="63"/>
  <c r="HJ42" i="62"/>
  <c r="HI32" i="63"/>
  <c r="N32"/>
  <c r="O42" i="62"/>
  <c r="BS32" i="63"/>
  <c r="BT42" i="62"/>
  <c r="CW42"/>
  <c r="CW32" i="63" s="1"/>
  <c r="CV32"/>
  <c r="FY32"/>
  <c r="FZ42" i="62"/>
  <c r="DP32" i="63"/>
  <c r="DQ42" i="62"/>
  <c r="HE32" i="63"/>
  <c r="HF42" i="62"/>
  <c r="BP42"/>
  <c r="BO32" i="63"/>
  <c r="EC32"/>
  <c r="ED42" i="62"/>
  <c r="AM42"/>
  <c r="AL32" i="63"/>
  <c r="FQ42" i="62"/>
  <c r="FP32" i="63"/>
  <c r="HR42" i="62"/>
  <c r="HQ32" i="63"/>
  <c r="CB32"/>
  <c r="CC42" i="62"/>
  <c r="ER42"/>
  <c r="EQ32" i="63"/>
  <c r="W42" i="62"/>
  <c r="V32" i="63"/>
  <c r="HM39" i="62"/>
  <c r="HL29" i="63"/>
  <c r="AN30"/>
  <c r="AO40" i="62"/>
  <c r="HT40"/>
  <c r="HS30" i="63"/>
  <c r="CE40" i="62"/>
  <c r="CD30" i="63"/>
  <c r="DJ30"/>
  <c r="DK40" i="62"/>
  <c r="DK30" i="63" s="1"/>
  <c r="GJ40" i="62"/>
  <c r="GI30" i="63"/>
  <c r="BC40" i="62"/>
  <c r="BB30" i="63"/>
  <c r="DB40" i="62"/>
  <c r="DA30" i="63"/>
  <c r="GW40" i="62"/>
  <c r="GV30" i="63"/>
  <c r="AV40" i="62"/>
  <c r="AU30" i="63"/>
  <c r="CK40" i="62"/>
  <c r="CK30" i="63" s="1"/>
  <c r="CJ30"/>
  <c r="EW30"/>
  <c r="EX40" i="62"/>
  <c r="DC39"/>
  <c r="DB29" i="63"/>
  <c r="BD39" i="62"/>
  <c r="BD29" i="63" s="1"/>
  <c r="BC29"/>
  <c r="EY39" i="62"/>
  <c r="EY29" i="63" s="1"/>
  <c r="EX29"/>
  <c r="AW39" i="62"/>
  <c r="AV29" i="63"/>
  <c r="AP28"/>
  <c r="AQ38" i="62"/>
  <c r="AQ28" i="63" s="1"/>
  <c r="HU28"/>
  <c r="HV38" i="62"/>
  <c r="GZ37"/>
  <c r="GZ27" i="63" s="1"/>
  <c r="GY27"/>
  <c r="HW37" i="62"/>
  <c r="HW27" i="63" s="1"/>
  <c r="HV27"/>
  <c r="HO37" i="62"/>
  <c r="HO27" i="63" s="1"/>
  <c r="HN27"/>
  <c r="DT28"/>
  <c r="DU38" i="62"/>
  <c r="DU28" i="63" s="1"/>
  <c r="GK28"/>
  <c r="GL38" i="62"/>
  <c r="GL28" i="63" s="1"/>
  <c r="GX39" i="62"/>
  <c r="GW29" i="63"/>
  <c r="AP39" i="62"/>
  <c r="AO29" i="63"/>
  <c r="GK39" i="62"/>
  <c r="GJ29" i="63"/>
  <c r="CF39" i="62"/>
  <c r="CF29" i="63" s="1"/>
  <c r="CE29"/>
  <c r="HU39" i="62"/>
  <c r="HT29" i="63"/>
  <c r="BW39" i="62"/>
  <c r="BW29" i="63" s="1"/>
  <c r="BV29"/>
  <c r="R39" i="62"/>
  <c r="R29" i="63" s="1"/>
  <c r="Q29"/>
  <c r="GY38" i="62"/>
  <c r="GX28" i="63"/>
  <c r="AX38" i="62"/>
  <c r="AX28" i="63" s="1"/>
  <c r="AW28"/>
  <c r="HM28"/>
  <c r="HN38" i="62"/>
  <c r="DC28" i="63"/>
  <c r="DD38" i="62"/>
  <c r="DD28" i="63" s="1"/>
  <c r="DT39" i="62"/>
  <c r="DS29" i="63"/>
  <c r="EG39" i="62"/>
  <c r="EG29" i="63" s="1"/>
  <c r="BK40" i="62"/>
  <c r="BK30" i="63" s="1"/>
  <c r="BJ30"/>
  <c r="DR30"/>
  <c r="DS40" i="62"/>
  <c r="HK41"/>
  <c r="HJ31" i="63"/>
  <c r="FL41" i="62"/>
  <c r="FK31" i="63"/>
  <c r="CO41" i="62"/>
  <c r="CN31" i="63"/>
  <c r="GA41" i="62"/>
  <c r="GA31" i="63" s="1"/>
  <c r="FZ31"/>
  <c r="BU41" i="62"/>
  <c r="BT31" i="63"/>
  <c r="O31"/>
  <c r="P41" i="62"/>
  <c r="BA42"/>
  <c r="AZ32" i="63"/>
  <c r="CZ42" i="62"/>
  <c r="CY32" i="63"/>
  <c r="FU42" i="62"/>
  <c r="FT32" i="63"/>
  <c r="GU42" i="62"/>
  <c r="GT32" i="63"/>
  <c r="AT42" i="62"/>
  <c r="AS32" i="63"/>
  <c r="CI42" i="62"/>
  <c r="CH32" i="63"/>
  <c r="EV42" i="62"/>
  <c r="EU32" i="63"/>
  <c r="BH32"/>
  <c r="BI42" i="62"/>
  <c r="HI43"/>
  <c r="HH33" i="63"/>
  <c r="FJ43" i="62"/>
  <c r="FI33" i="63"/>
  <c r="CM43" i="62"/>
  <c r="CL33" i="63"/>
  <c r="B33"/>
  <c r="C43" i="62"/>
  <c r="GG43"/>
  <c r="GF33" i="63"/>
  <c r="EQ43" i="62"/>
  <c r="EP33" i="63"/>
  <c r="DH43" i="62"/>
  <c r="DG33" i="63"/>
  <c r="CA33"/>
  <c r="CB43" i="62"/>
  <c r="HP33" i="63"/>
  <c r="HQ43" i="62"/>
  <c r="FP43"/>
  <c r="FO33" i="63"/>
  <c r="CS43" i="62"/>
  <c r="CR33" i="63"/>
  <c r="AK33"/>
  <c r="AL43" i="62"/>
  <c r="EU43"/>
  <c r="ET33" i="63"/>
  <c r="EA43" i="62"/>
  <c r="EA33" i="63" s="1"/>
  <c r="DZ33"/>
  <c r="CH43" i="62"/>
  <c r="CG33" i="63"/>
  <c r="AS43" i="62"/>
  <c r="AR33" i="63"/>
  <c r="FC32"/>
  <c r="FD42" i="62"/>
  <c r="CT42"/>
  <c r="CT32" i="63" s="1"/>
  <c r="CS32"/>
  <c r="DI42" i="62"/>
  <c r="DH32" i="63"/>
  <c r="GH42" i="62"/>
  <c r="GG32" i="63"/>
  <c r="F32"/>
  <c r="G42" i="62"/>
  <c r="HF31" i="63"/>
  <c r="HG41" i="62"/>
  <c r="HG31" i="63" s="1"/>
  <c r="DQ31"/>
  <c r="DR41" i="62"/>
  <c r="BJ41"/>
  <c r="BI31" i="63"/>
  <c r="FD31"/>
  <c r="FE41" i="62"/>
  <c r="ED31" i="63"/>
  <c r="EE41" i="62"/>
  <c r="BQ41"/>
  <c r="BQ31" i="63" s="1"/>
  <c r="BP31"/>
  <c r="GV41" i="62"/>
  <c r="GU31" i="63"/>
  <c r="FV41" i="62"/>
  <c r="FV31" i="63" s="1"/>
  <c r="FU31"/>
  <c r="DA41" i="62"/>
  <c r="CZ31" i="63"/>
  <c r="BB41" i="62"/>
  <c r="BA31" i="63"/>
  <c r="EW41" i="62"/>
  <c r="EV31" i="63"/>
  <c r="CJ41" i="62"/>
  <c r="CI31" i="63"/>
  <c r="AU41" i="62"/>
  <c r="AT31" i="63"/>
  <c r="HS41" i="62"/>
  <c r="HR31" i="63"/>
  <c r="FR41" i="62"/>
  <c r="FR31" i="63" s="1"/>
  <c r="FQ31"/>
  <c r="AM31"/>
  <c r="AN41" i="62"/>
  <c r="GI41"/>
  <c r="GH31" i="63"/>
  <c r="ES41" i="62"/>
  <c r="ES31" i="63" s="1"/>
  <c r="ER31"/>
  <c r="DJ41" i="62"/>
  <c r="DI31" i="63"/>
  <c r="CC31"/>
  <c r="CD41" i="62"/>
  <c r="EF40"/>
  <c r="EF30" i="63" s="1"/>
  <c r="EE30"/>
  <c r="FE30"/>
  <c r="FF40" i="62"/>
  <c r="FF30" i="63" s="1"/>
  <c r="CP40" i="62"/>
  <c r="CP30" i="63" s="1"/>
  <c r="CO30"/>
  <c r="FM40" i="62"/>
  <c r="FL30" i="63"/>
  <c r="HL40" i="62"/>
  <c r="HK30" i="63"/>
  <c r="P30"/>
  <c r="Q40" i="62"/>
  <c r="BV40"/>
  <c r="BU30" i="63"/>
  <c r="I40" i="62"/>
  <c r="H30" i="63"/>
  <c r="H41" i="62"/>
  <c r="G31" i="63"/>
  <c r="D42" i="62"/>
  <c r="D32" i="63" s="1"/>
  <c r="C32"/>
  <c r="U33"/>
  <c r="V43" i="62"/>
  <c r="GT43"/>
  <c r="GS33" i="63"/>
  <c r="FT43" i="62"/>
  <c r="FS33" i="63"/>
  <c r="CY43" i="62"/>
  <c r="CX33" i="63"/>
  <c r="AZ43" i="62"/>
  <c r="AY33" i="63"/>
  <c r="FB33"/>
  <c r="FC43" i="62"/>
  <c r="EB33" i="63"/>
  <c r="EC43" i="62"/>
  <c r="BO43"/>
  <c r="BN33" i="63"/>
  <c r="F43" i="62"/>
  <c r="E33" i="63"/>
  <c r="A34"/>
  <c r="B44" i="62"/>
  <c r="CL44"/>
  <c r="CX44"/>
  <c r="FS44"/>
  <c r="GS44"/>
  <c r="HH44"/>
  <c r="E44"/>
  <c r="BN44"/>
  <c r="CQ44"/>
  <c r="CQ34" i="63" s="1"/>
  <c r="EP44" i="62"/>
  <c r="GF44"/>
  <c r="AK44"/>
  <c r="BG44"/>
  <c r="CR44"/>
  <c r="DO44"/>
  <c r="FO44"/>
  <c r="FW44"/>
  <c r="FW34" i="63" s="1"/>
  <c r="GO44" i="62"/>
  <c r="GO34" i="63" s="1"/>
  <c r="HA44" i="62"/>
  <c r="HP44"/>
  <c r="A45"/>
  <c r="AR44"/>
  <c r="BR44"/>
  <c r="CG44"/>
  <c r="CU44"/>
  <c r="DZ44"/>
  <c r="EN44"/>
  <c r="EN34" i="63" s="1"/>
  <c r="ET44" i="62"/>
  <c r="FX44"/>
  <c r="GN44"/>
  <c r="GN34" i="63" s="1"/>
  <c r="HB44" i="62"/>
  <c r="AY44"/>
  <c r="FI44"/>
  <c r="GM44"/>
  <c r="GM34" i="63" s="1"/>
  <c r="HX44" i="62"/>
  <c r="HX34" i="63" s="1"/>
  <c r="AI44" i="62"/>
  <c r="AI34" i="63" s="1"/>
  <c r="CA44" i="62"/>
  <c r="DG44"/>
  <c r="EB44"/>
  <c r="FB44"/>
  <c r="GP44"/>
  <c r="GP34" i="63" s="1"/>
  <c r="U44" i="62"/>
  <c r="HE43"/>
  <c r="HA33" i="63"/>
  <c r="DP43" i="62"/>
  <c r="DO33" i="63"/>
  <c r="BH43" i="62"/>
  <c r="BG33" i="63"/>
  <c r="HC43" i="62"/>
  <c r="HC33" i="63" s="1"/>
  <c r="HB33"/>
  <c r="FY43" i="62"/>
  <c r="FX33" i="63"/>
  <c r="EO43" i="62"/>
  <c r="EO33" i="63" s="1"/>
  <c r="CV43" i="62"/>
  <c r="CU33" i="63"/>
  <c r="BS43" i="62"/>
  <c r="BR33" i="63"/>
  <c r="M33"/>
  <c r="N43" i="62"/>
  <c r="FN39"/>
  <c r="FN29" i="63" s="1"/>
  <c r="FM29"/>
  <c r="AA27" i="62"/>
  <c r="Z17" i="63"/>
  <c r="HY27" i="62"/>
  <c r="AA37"/>
  <c r="Z27" i="63"/>
  <c r="HY37" i="62"/>
  <c r="AA24"/>
  <c r="Z14" i="63"/>
  <c r="HY24" i="62"/>
  <c r="AA34"/>
  <c r="Z24" i="63"/>
  <c r="HY34" i="62"/>
  <c r="Z16" i="63"/>
  <c r="AA26" i="62"/>
  <c r="HY26"/>
  <c r="AA43"/>
  <c r="Z33" i="63"/>
  <c r="HY43" i="62"/>
  <c r="AA38"/>
  <c r="Z28" i="63"/>
  <c r="HY38" i="62"/>
  <c r="AA29"/>
  <c r="Z19" i="63"/>
  <c r="HY29" i="62"/>
  <c r="AA41"/>
  <c r="Z31" i="63"/>
  <c r="HY41" i="62"/>
  <c r="AA23"/>
  <c r="Z13" i="63"/>
  <c r="HY23" i="62"/>
  <c r="AA36"/>
  <c r="Z26" i="63"/>
  <c r="HY36" i="62"/>
  <c r="K26"/>
  <c r="J16" i="63"/>
  <c r="Y29" i="62"/>
  <c r="Y19" i="63" s="1"/>
  <c r="X19"/>
  <c r="Y32" i="62"/>
  <c r="Y22" i="63" s="1"/>
  <c r="X22"/>
  <c r="Y27" i="62"/>
  <c r="Y17" i="63" s="1"/>
  <c r="X17"/>
  <c r="Y30" i="62"/>
  <c r="Y20" i="63" s="1"/>
  <c r="X20"/>
  <c r="Y24" i="62"/>
  <c r="Y14" i="63" s="1"/>
  <c r="X14"/>
  <c r="Y40" i="62"/>
  <c r="Y30" i="63" s="1"/>
  <c r="X30"/>
  <c r="Y34" i="62"/>
  <c r="Y24" i="63" s="1"/>
  <c r="X24"/>
  <c r="Y23" i="62"/>
  <c r="Y13" i="63" s="1"/>
  <c r="X13"/>
  <c r="Y33" i="62"/>
  <c r="Y23" i="63" s="1"/>
  <c r="X23"/>
  <c r="Y38" i="62"/>
  <c r="Y28" i="63" s="1"/>
  <c r="X28"/>
  <c r="Y31" i="62"/>
  <c r="Y21" i="63" s="1"/>
  <c r="X21"/>
  <c r="K25" i="62"/>
  <c r="J15" i="63"/>
  <c r="K24" i="62"/>
  <c r="J14" i="63"/>
  <c r="Y35" i="62"/>
  <c r="Y25" i="63" s="1"/>
  <c r="X25"/>
  <c r="Y22" i="62"/>
  <c r="Y12" i="63" s="1"/>
  <c r="X12"/>
  <c r="Y41" i="62"/>
  <c r="Y31" i="63" s="1"/>
  <c r="X31"/>
  <c r="Y36" i="62"/>
  <c r="Y26" i="63" s="1"/>
  <c r="X26"/>
  <c r="K34" i="62"/>
  <c r="J24" i="63"/>
  <c r="K33" i="62"/>
  <c r="J23" i="63"/>
  <c r="K31" i="62"/>
  <c r="J21" i="63"/>
  <c r="K29" i="62"/>
  <c r="J19" i="63"/>
  <c r="K27" i="62"/>
  <c r="J17" i="63"/>
  <c r="K22" i="62"/>
  <c r="J12" i="63"/>
  <c r="K35" i="62"/>
  <c r="J25" i="63"/>
  <c r="K32" i="62"/>
  <c r="J22" i="63"/>
  <c r="K30" i="62"/>
  <c r="J20" i="63"/>
  <c r="K28" i="62"/>
  <c r="J18" i="63"/>
  <c r="K38" i="62"/>
  <c r="J28" i="63"/>
  <c r="K23" i="62"/>
  <c r="J13" i="63"/>
  <c r="K39" i="62"/>
  <c r="J29" i="63"/>
  <c r="K36" i="62"/>
  <c r="J26" i="63"/>
  <c r="K37" i="62"/>
  <c r="J27" i="63"/>
  <c r="Y28" i="62"/>
  <c r="Y18" i="63" s="1"/>
  <c r="X18"/>
  <c r="Y39" i="62"/>
  <c r="Y29" i="63" s="1"/>
  <c r="X29"/>
  <c r="Y26" i="62"/>
  <c r="Y16" i="63" s="1"/>
  <c r="X16"/>
  <c r="Y37" i="62"/>
  <c r="Y27" i="63" s="1"/>
  <c r="X27"/>
  <c r="Y25" i="62"/>
  <c r="Y15" i="63" s="1"/>
  <c r="X15"/>
  <c r="AA44" i="62"/>
  <c r="Z34" i="63"/>
  <c r="AA30" i="62"/>
  <c r="Z20" i="63"/>
  <c r="HY30" i="62"/>
  <c r="AA40"/>
  <c r="Z30" i="63"/>
  <c r="HY40" i="62"/>
  <c r="AA31"/>
  <c r="Z21" i="63"/>
  <c r="HY31" i="62"/>
  <c r="AA42"/>
  <c r="Z32" i="63"/>
  <c r="HY42" i="62"/>
  <c r="AA28"/>
  <c r="Z18" i="63"/>
  <c r="HY28" i="62"/>
  <c r="AA35"/>
  <c r="Z25" i="63"/>
  <c r="HY35" i="62"/>
  <c r="Z12" i="63"/>
  <c r="AA22" i="62"/>
  <c r="HY22"/>
  <c r="AA32"/>
  <c r="Z22" i="63"/>
  <c r="HY32" i="62"/>
  <c r="AA25"/>
  <c r="Z15" i="63"/>
  <c r="HY25" i="62"/>
  <c r="AA33"/>
  <c r="Z23" i="63"/>
  <c r="HY33" i="62"/>
  <c r="AA39"/>
  <c r="Z29" i="63"/>
  <c r="HY39" i="62"/>
  <c r="HY44" l="1"/>
  <c r="BS33" i="63"/>
  <c r="BT43" i="62"/>
  <c r="CV33" i="63"/>
  <c r="CW43" i="62"/>
  <c r="CW33" i="63" s="1"/>
  <c r="FY33"/>
  <c r="FZ43" i="62"/>
  <c r="BH33" i="63"/>
  <c r="BI43" i="62"/>
  <c r="DP33" i="63"/>
  <c r="DQ43" i="62"/>
  <c r="HE33" i="63"/>
  <c r="HF43" i="62"/>
  <c r="EB34" i="63"/>
  <c r="EC44" i="62"/>
  <c r="CA34" i="63"/>
  <c r="CB44" i="62"/>
  <c r="FI34" i="63"/>
  <c r="FJ44" i="62"/>
  <c r="HB34" i="63"/>
  <c r="HC44" i="62"/>
  <c r="HC34" i="63" s="1"/>
  <c r="FX34"/>
  <c r="FY44" i="62"/>
  <c r="EO44"/>
  <c r="EO34" i="63" s="1"/>
  <c r="CU34"/>
  <c r="CV44" i="62"/>
  <c r="BR34" i="63"/>
  <c r="BS44" i="62"/>
  <c r="M34" i="63"/>
  <c r="N44" i="62"/>
  <c r="HP34" i="63"/>
  <c r="HQ44" i="62"/>
  <c r="FO34" i="63"/>
  <c r="FP44" i="62"/>
  <c r="CR34" i="63"/>
  <c r="CS44" i="62"/>
  <c r="AK34" i="63"/>
  <c r="AL44" i="62"/>
  <c r="EP34" i="63"/>
  <c r="EQ44" i="62"/>
  <c r="BN34" i="63"/>
  <c r="BO44" i="62"/>
  <c r="HH34" i="63"/>
  <c r="HI44" i="62"/>
  <c r="FS34" i="63"/>
  <c r="FT44" i="62"/>
  <c r="CL34" i="63"/>
  <c r="CM44" i="62"/>
  <c r="F33" i="63"/>
  <c r="G43" i="62"/>
  <c r="BO33" i="63"/>
  <c r="BP43" i="62"/>
  <c r="AZ33" i="63"/>
  <c r="BA43" i="62"/>
  <c r="CY33" i="63"/>
  <c r="CZ43" i="62"/>
  <c r="FT33" i="63"/>
  <c r="FU43" i="62"/>
  <c r="GT33" i="63"/>
  <c r="GU43" i="62"/>
  <c r="H31" i="63"/>
  <c r="I41" i="62"/>
  <c r="I30" i="63"/>
  <c r="J40" i="62"/>
  <c r="BV30" i="63"/>
  <c r="BW40" i="62"/>
  <c r="BW30" i="63" s="1"/>
  <c r="HL30"/>
  <c r="HM40" i="62"/>
  <c r="FM30" i="63"/>
  <c r="FN40" i="62"/>
  <c r="FN30" i="63" s="1"/>
  <c r="EG40" i="62"/>
  <c r="EG30" i="63" s="1"/>
  <c r="DJ31"/>
  <c r="DK41" i="62"/>
  <c r="DK31" i="63" s="1"/>
  <c r="GI31"/>
  <c r="GJ41" i="62"/>
  <c r="HS31" i="63"/>
  <c r="HT41" i="62"/>
  <c r="AU31" i="63"/>
  <c r="AV41" i="62"/>
  <c r="CJ31" i="63"/>
  <c r="CK41" i="62"/>
  <c r="CK31" i="63" s="1"/>
  <c r="EW31"/>
  <c r="EX41" i="62"/>
  <c r="BB31" i="63"/>
  <c r="BC41" i="62"/>
  <c r="DA31" i="63"/>
  <c r="DB41" i="62"/>
  <c r="GV31" i="63"/>
  <c r="GW41" i="62"/>
  <c r="BJ31" i="63"/>
  <c r="BK41" i="62"/>
  <c r="BK31" i="63" s="1"/>
  <c r="GH32"/>
  <c r="GI42" i="62"/>
  <c r="DI32" i="63"/>
  <c r="DJ42" i="62"/>
  <c r="AS33" i="63"/>
  <c r="AT43" i="62"/>
  <c r="CH33" i="63"/>
  <c r="CI43" i="62"/>
  <c r="EU33" i="63"/>
  <c r="EV43" i="62"/>
  <c r="CS33" i="63"/>
  <c r="CT43" i="62"/>
  <c r="CT33" i="63" s="1"/>
  <c r="FP33"/>
  <c r="FQ43" i="62"/>
  <c r="DH33" i="63"/>
  <c r="DI43" i="62"/>
  <c r="EQ33" i="63"/>
  <c r="ER43" i="62"/>
  <c r="GG33" i="63"/>
  <c r="GH43" i="62"/>
  <c r="CM33" i="63"/>
  <c r="CN43" i="62"/>
  <c r="FJ33" i="63"/>
  <c r="FK43" i="62"/>
  <c r="HI33" i="63"/>
  <c r="HJ43" i="62"/>
  <c r="EV32" i="63"/>
  <c r="EW42" i="62"/>
  <c r="CI32" i="63"/>
  <c r="CJ42" i="62"/>
  <c r="AT32" i="63"/>
  <c r="AU42" i="62"/>
  <c r="GU32" i="63"/>
  <c r="GV42" i="62"/>
  <c r="FU32" i="63"/>
  <c r="FV42" i="62"/>
  <c r="FV32" i="63" s="1"/>
  <c r="CZ32"/>
  <c r="DA42" i="62"/>
  <c r="BA32" i="63"/>
  <c r="BB42" i="62"/>
  <c r="BU31" i="63"/>
  <c r="BV41" i="62"/>
  <c r="CO31" i="63"/>
  <c r="CP41" i="62"/>
  <c r="CP31" i="63" s="1"/>
  <c r="FL31"/>
  <c r="FM41" i="62"/>
  <c r="HK31" i="63"/>
  <c r="HL41" i="62"/>
  <c r="DT29" i="63"/>
  <c r="DU39" i="62"/>
  <c r="DU29" i="63" s="1"/>
  <c r="GY28"/>
  <c r="GZ38" i="62"/>
  <c r="GZ28" i="63" s="1"/>
  <c r="HU29"/>
  <c r="HV39" i="62"/>
  <c r="GK29" i="63"/>
  <c r="GL39" i="62"/>
  <c r="GL29" i="63" s="1"/>
  <c r="AP29"/>
  <c r="AQ39" i="62"/>
  <c r="AQ29" i="63" s="1"/>
  <c r="GX29"/>
  <c r="GY39" i="62"/>
  <c r="AW29" i="63"/>
  <c r="AX39" i="62"/>
  <c r="AX29" i="63" s="1"/>
  <c r="DC29"/>
  <c r="DD39" i="62"/>
  <c r="DD29" i="63" s="1"/>
  <c r="AV30"/>
  <c r="AW40" i="62"/>
  <c r="GW30" i="63"/>
  <c r="GX40" i="62"/>
  <c r="DB30" i="63"/>
  <c r="DC40" i="62"/>
  <c r="BC30" i="63"/>
  <c r="BD40" i="62"/>
  <c r="BD30" i="63" s="1"/>
  <c r="GJ30"/>
  <c r="GK40" i="62"/>
  <c r="CE30" i="63"/>
  <c r="CF40" i="62"/>
  <c r="CF30" i="63" s="1"/>
  <c r="HT30"/>
  <c r="HU40" i="62"/>
  <c r="HM29" i="63"/>
  <c r="HN39" i="62"/>
  <c r="W32" i="63"/>
  <c r="X42" i="62"/>
  <c r="ER32" i="63"/>
  <c r="ES42" i="62"/>
  <c r="ES32" i="63" s="1"/>
  <c r="HR32"/>
  <c r="HS42" i="62"/>
  <c r="FQ32" i="63"/>
  <c r="FR42" i="62"/>
  <c r="FR32" i="63" s="1"/>
  <c r="AM32"/>
  <c r="AN42" i="62"/>
  <c r="BP32" i="63"/>
  <c r="BQ42" i="62"/>
  <c r="BQ32" i="63" s="1"/>
  <c r="HJ32"/>
  <c r="HK42" i="62"/>
  <c r="FK32" i="63"/>
  <c r="FL42" i="62"/>
  <c r="CN32" i="63"/>
  <c r="CO42" i="62"/>
  <c r="N33" i="63"/>
  <c r="O43" i="62"/>
  <c r="U34" i="63"/>
  <c r="V44" i="62"/>
  <c r="FB34" i="63"/>
  <c r="FC44" i="62"/>
  <c r="DG34" i="63"/>
  <c r="DH44" i="62"/>
  <c r="AY34" i="63"/>
  <c r="AZ44" i="62"/>
  <c r="ET34" i="63"/>
  <c r="EU44" i="62"/>
  <c r="DZ34" i="63"/>
  <c r="EA44" i="62"/>
  <c r="EA34" i="63" s="1"/>
  <c r="CG34"/>
  <c r="CH44" i="62"/>
  <c r="AR34" i="63"/>
  <c r="AS44" i="62"/>
  <c r="A35" i="63"/>
  <c r="AI45" i="62"/>
  <c r="AI35" i="63" s="1"/>
  <c r="BN45" i="62"/>
  <c r="CA45"/>
  <c r="CQ45"/>
  <c r="CQ35" i="63" s="1"/>
  <c r="DG45" i="62"/>
  <c r="EB45"/>
  <c r="EP45"/>
  <c r="GF45"/>
  <c r="GP45"/>
  <c r="GP35" i="63" s="1"/>
  <c r="AY45" i="62"/>
  <c r="CX45"/>
  <c r="FS45"/>
  <c r="GS45"/>
  <c r="HH45"/>
  <c r="E45"/>
  <c r="U45"/>
  <c r="AR45"/>
  <c r="BR45"/>
  <c r="CG45"/>
  <c r="CU45"/>
  <c r="DZ45"/>
  <c r="EN45"/>
  <c r="EN35" i="63" s="1"/>
  <c r="ET45" i="62"/>
  <c r="FX45"/>
  <c r="GN45"/>
  <c r="GN35" i="63" s="1"/>
  <c r="HB45" i="62"/>
  <c r="AK45"/>
  <c r="BG45"/>
  <c r="CR45"/>
  <c r="DO45"/>
  <c r="FO45"/>
  <c r="FW45"/>
  <c r="FW35" i="63" s="1"/>
  <c r="GO45" i="62"/>
  <c r="GO35" i="63" s="1"/>
  <c r="HA45" i="62"/>
  <c r="HP45"/>
  <c r="A46"/>
  <c r="FB45"/>
  <c r="B45"/>
  <c r="CL45"/>
  <c r="FI45"/>
  <c r="GM45"/>
  <c r="GM35" i="63" s="1"/>
  <c r="HX45" i="62"/>
  <c r="HX35" i="63" s="1"/>
  <c r="Z45" i="62"/>
  <c r="HA34" i="63"/>
  <c r="HE44" i="62"/>
  <c r="DO34" i="63"/>
  <c r="DP44" i="62"/>
  <c r="BG34" i="63"/>
  <c r="BH44" i="62"/>
  <c r="GF34" i="63"/>
  <c r="GG44" i="62"/>
  <c r="E34" i="63"/>
  <c r="F44" i="62"/>
  <c r="GS34" i="63"/>
  <c r="GT44" i="62"/>
  <c r="CX34" i="63"/>
  <c r="CY44" i="62"/>
  <c r="B34" i="63"/>
  <c r="C44" i="62"/>
  <c r="EC33" i="63"/>
  <c r="ED43" i="62"/>
  <c r="FC33" i="63"/>
  <c r="FD43" i="62"/>
  <c r="V33" i="63"/>
  <c r="W43" i="62"/>
  <c r="Q30" i="63"/>
  <c r="R40" i="62"/>
  <c r="R30" i="63" s="1"/>
  <c r="CD31"/>
  <c r="CE41" i="62"/>
  <c r="AN31" i="63"/>
  <c r="AO41" i="62"/>
  <c r="EE31" i="63"/>
  <c r="EF41" i="62"/>
  <c r="EF31" i="63" s="1"/>
  <c r="FE31"/>
  <c r="FF41" i="62"/>
  <c r="FF31" i="63" s="1"/>
  <c r="DR31"/>
  <c r="DS41" i="62"/>
  <c r="H42"/>
  <c r="G32" i="63"/>
  <c r="FD32"/>
  <c r="FE42" i="62"/>
  <c r="AL33" i="63"/>
  <c r="AM43" i="62"/>
  <c r="HQ33" i="63"/>
  <c r="HR43" i="62"/>
  <c r="CB33" i="63"/>
  <c r="CC43" i="62"/>
  <c r="C33" i="63"/>
  <c r="D43" i="62"/>
  <c r="D33" i="63" s="1"/>
  <c r="BI32"/>
  <c r="BJ42" i="62"/>
  <c r="P31" i="63"/>
  <c r="Q41" i="62"/>
  <c r="DS30" i="63"/>
  <c r="DT40" i="62"/>
  <c r="HN28" i="63"/>
  <c r="HO38" i="62"/>
  <c r="HO28" i="63" s="1"/>
  <c r="HV28"/>
  <c r="HW38" i="62"/>
  <c r="HW28" i="63" s="1"/>
  <c r="EX30"/>
  <c r="EY40" i="62"/>
  <c r="EY30" i="63" s="1"/>
  <c r="AO30"/>
  <c r="AP40" i="62"/>
  <c r="CC32" i="63"/>
  <c r="CD42" i="62"/>
  <c r="ED32" i="63"/>
  <c r="EE42" i="62"/>
  <c r="HF32" i="63"/>
  <c r="HG42" i="62"/>
  <c r="HG32" i="63" s="1"/>
  <c r="DQ32"/>
  <c r="DR42" i="62"/>
  <c r="FZ32" i="63"/>
  <c r="GA42" i="62"/>
  <c r="GA32" i="63" s="1"/>
  <c r="BT32"/>
  <c r="BU42" i="62"/>
  <c r="O32" i="63"/>
  <c r="P42" i="62"/>
  <c r="AB39"/>
  <c r="AA29" i="63"/>
  <c r="AB25" i="62"/>
  <c r="AA15" i="63"/>
  <c r="AB28" i="62"/>
  <c r="AA18" i="63"/>
  <c r="AB31" i="62"/>
  <c r="AA21" i="63"/>
  <c r="AB30" i="62"/>
  <c r="AA20" i="63"/>
  <c r="AB23" i="62"/>
  <c r="AA13" i="63"/>
  <c r="AB29" i="62"/>
  <c r="AA19" i="63"/>
  <c r="AB43" i="62"/>
  <c r="AA33" i="63"/>
  <c r="AB26" i="62"/>
  <c r="AA16" i="63"/>
  <c r="AB34" i="62"/>
  <c r="AA24" i="63"/>
  <c r="AB37" i="62"/>
  <c r="AA27" i="63"/>
  <c r="AB33" i="62"/>
  <c r="AA23" i="63"/>
  <c r="AB32" i="62"/>
  <c r="AA22" i="63"/>
  <c r="AB22" i="62"/>
  <c r="AA12" i="63"/>
  <c r="AB35" i="62"/>
  <c r="AA25" i="63"/>
  <c r="AB42" i="62"/>
  <c r="AA32" i="63"/>
  <c r="AB40" i="62"/>
  <c r="AA30" i="63"/>
  <c r="AB44" i="62"/>
  <c r="AA34" i="63"/>
  <c r="L37" i="62"/>
  <c r="L27" i="63" s="1"/>
  <c r="K27"/>
  <c r="L36" i="62"/>
  <c r="L26" i="63" s="1"/>
  <c r="K26"/>
  <c r="L39" i="62"/>
  <c r="L29" i="63" s="1"/>
  <c r="K29"/>
  <c r="L23" i="62"/>
  <c r="L13" i="63" s="1"/>
  <c r="K13"/>
  <c r="L38" i="62"/>
  <c r="L28" i="63" s="1"/>
  <c r="K28"/>
  <c r="L28" i="62"/>
  <c r="L18" i="63" s="1"/>
  <c r="K18"/>
  <c r="L30" i="62"/>
  <c r="L20" i="63" s="1"/>
  <c r="K20"/>
  <c r="L32" i="62"/>
  <c r="L22" i="63" s="1"/>
  <c r="K22"/>
  <c r="L35" i="62"/>
  <c r="L25" i="63" s="1"/>
  <c r="K25"/>
  <c r="L22" i="62"/>
  <c r="L12" i="63" s="1"/>
  <c r="K12"/>
  <c r="L27" i="62"/>
  <c r="L17" i="63" s="1"/>
  <c r="K17"/>
  <c r="L29" i="62"/>
  <c r="L19" i="63" s="1"/>
  <c r="K19"/>
  <c r="L31" i="62"/>
  <c r="L21" i="63" s="1"/>
  <c r="K21"/>
  <c r="L33" i="62"/>
  <c r="L23" i="63" s="1"/>
  <c r="K23"/>
  <c r="L34" i="62"/>
  <c r="L24" i="63" s="1"/>
  <c r="K24"/>
  <c r="L24" i="62"/>
  <c r="L14" i="63" s="1"/>
  <c r="K14"/>
  <c r="L25" i="62"/>
  <c r="L15" i="63" s="1"/>
  <c r="K15"/>
  <c r="L26" i="62"/>
  <c r="L16" i="63" s="1"/>
  <c r="K16"/>
  <c r="AB36" i="62"/>
  <c r="AA26" i="63"/>
  <c r="AB41" i="62"/>
  <c r="AA31" i="63"/>
  <c r="AB38" i="62"/>
  <c r="AA28" i="63"/>
  <c r="AB24" i="62"/>
  <c r="AA14" i="63"/>
  <c r="AB27" i="62"/>
  <c r="AA17" i="63"/>
  <c r="Q42" i="62" l="1"/>
  <c r="P32" i="63"/>
  <c r="BV42" i="62"/>
  <c r="BU32" i="63"/>
  <c r="DS42" i="62"/>
  <c r="DR32" i="63"/>
  <c r="EF42" i="62"/>
  <c r="EF32" i="63" s="1"/>
  <c r="EE32"/>
  <c r="CE42" i="62"/>
  <c r="CD32" i="63"/>
  <c r="AQ40" i="62"/>
  <c r="AQ30" i="63" s="1"/>
  <c r="AP30"/>
  <c r="DU40" i="62"/>
  <c r="DU30" i="63" s="1"/>
  <c r="DT30"/>
  <c r="R41" i="62"/>
  <c r="R31" i="63" s="1"/>
  <c r="Q31"/>
  <c r="BK42" i="62"/>
  <c r="BK32" i="63" s="1"/>
  <c r="BJ32"/>
  <c r="CD43" i="62"/>
  <c r="CC33" i="63"/>
  <c r="HS43" i="62"/>
  <c r="HR33" i="63"/>
  <c r="AN43" i="62"/>
  <c r="AM33" i="63"/>
  <c r="FF42" i="62"/>
  <c r="FF32" i="63" s="1"/>
  <c r="FE32"/>
  <c r="DT41" i="62"/>
  <c r="DS31" i="63"/>
  <c r="EG41" i="62"/>
  <c r="EG31" i="63" s="1"/>
  <c r="AP41" i="62"/>
  <c r="AO31" i="63"/>
  <c r="CF41" i="62"/>
  <c r="CF31" i="63" s="1"/>
  <c r="CE31"/>
  <c r="W33"/>
  <c r="X43" i="62"/>
  <c r="FE43"/>
  <c r="FD33" i="63"/>
  <c r="EE43" i="62"/>
  <c r="ED33" i="63"/>
  <c r="D44" i="62"/>
  <c r="D34" i="63" s="1"/>
  <c r="C34"/>
  <c r="CZ44" i="62"/>
  <c r="CY34" i="63"/>
  <c r="GU44" i="62"/>
  <c r="GT34" i="63"/>
  <c r="G44" i="62"/>
  <c r="F34" i="63"/>
  <c r="GH44" i="62"/>
  <c r="GG34" i="63"/>
  <c r="BI44" i="62"/>
  <c r="BH34" i="63"/>
  <c r="DQ44" i="62"/>
  <c r="DP34" i="63"/>
  <c r="HF44" i="62"/>
  <c r="HE34" i="63"/>
  <c r="Z35"/>
  <c r="AA45" i="62"/>
  <c r="CM45"/>
  <c r="CL35" i="63"/>
  <c r="FC45" i="62"/>
  <c r="FB35" i="63"/>
  <c r="HQ45" i="62"/>
  <c r="HP35" i="63"/>
  <c r="FP45" i="62"/>
  <c r="FO35" i="63"/>
  <c r="CR35"/>
  <c r="CS45" i="62"/>
  <c r="AL45"/>
  <c r="AK35" i="63"/>
  <c r="EU45" i="62"/>
  <c r="ET35" i="63"/>
  <c r="EA45" i="62"/>
  <c r="EA35" i="63" s="1"/>
  <c r="DZ35"/>
  <c r="CH45" i="62"/>
  <c r="CG35" i="63"/>
  <c r="AS45" i="62"/>
  <c r="AR35" i="63"/>
  <c r="F45" i="62"/>
  <c r="E35" i="63"/>
  <c r="GT45" i="62"/>
  <c r="GS35" i="63"/>
  <c r="CY45" i="62"/>
  <c r="CX35" i="63"/>
  <c r="EQ45" i="62"/>
  <c r="EP35" i="63"/>
  <c r="DH45" i="62"/>
  <c r="DG35" i="63"/>
  <c r="CB45" i="62"/>
  <c r="CA35" i="63"/>
  <c r="H32"/>
  <c r="I42" i="62"/>
  <c r="FJ45"/>
  <c r="FI35" i="63"/>
  <c r="B35"/>
  <c r="C45" i="62"/>
  <c r="HY45"/>
  <c r="A36" i="63"/>
  <c r="CL46" i="62"/>
  <c r="FS46"/>
  <c r="GS46"/>
  <c r="HX46"/>
  <c r="HX36" i="63" s="1"/>
  <c r="U46" i="62"/>
  <c r="BR46"/>
  <c r="CU46"/>
  <c r="EN46"/>
  <c r="EN36" i="63" s="1"/>
  <c r="FX46" i="62"/>
  <c r="HB46"/>
  <c r="AK46"/>
  <c r="BG46"/>
  <c r="CR46"/>
  <c r="DO46"/>
  <c r="FO46"/>
  <c r="FW46"/>
  <c r="FW36" i="63" s="1"/>
  <c r="GO46" i="62"/>
  <c r="GO36" i="63" s="1"/>
  <c r="HA46" i="62"/>
  <c r="HP46"/>
  <c r="A47"/>
  <c r="AI46"/>
  <c r="AI36" i="63" s="1"/>
  <c r="BN46" i="62"/>
  <c r="CA46"/>
  <c r="CQ46"/>
  <c r="CQ36" i="63" s="1"/>
  <c r="DG46" i="62"/>
  <c r="EB46"/>
  <c r="EP46"/>
  <c r="FB46"/>
  <c r="GF46"/>
  <c r="GP46"/>
  <c r="GP36" i="63" s="1"/>
  <c r="B46" i="62"/>
  <c r="AY46"/>
  <c r="CX46"/>
  <c r="FI46"/>
  <c r="GM46"/>
  <c r="GM36" i="63" s="1"/>
  <c r="HH46" i="62"/>
  <c r="E46"/>
  <c r="AR46"/>
  <c r="CG46"/>
  <c r="DZ46"/>
  <c r="ET46"/>
  <c r="GN46"/>
  <c r="GN36" i="63" s="1"/>
  <c r="Z46" i="62"/>
  <c r="HE45"/>
  <c r="HA35" i="63"/>
  <c r="DP45" i="62"/>
  <c r="DO35" i="63"/>
  <c r="BH45" i="62"/>
  <c r="BG35" i="63"/>
  <c r="HC45" i="62"/>
  <c r="HC35" i="63" s="1"/>
  <c r="HB35"/>
  <c r="FY45" i="62"/>
  <c r="FX35" i="63"/>
  <c r="EO45" i="62"/>
  <c r="EO35" i="63" s="1"/>
  <c r="CV45" i="62"/>
  <c r="CU35" i="63"/>
  <c r="BS45" i="62"/>
  <c r="BR35" i="63"/>
  <c r="V45" i="62"/>
  <c r="U35" i="63"/>
  <c r="HI45" i="62"/>
  <c r="HH35" i="63"/>
  <c r="FT45" i="62"/>
  <c r="FS35" i="63"/>
  <c r="AZ45" i="62"/>
  <c r="AY35" i="63"/>
  <c r="GG45" i="62"/>
  <c r="GF35" i="63"/>
  <c r="EB35"/>
  <c r="EC45" i="62"/>
  <c r="BN35" i="63"/>
  <c r="BO45" i="62"/>
  <c r="N45"/>
  <c r="M35" i="63"/>
  <c r="AT44" i="62"/>
  <c r="AS34" i="63"/>
  <c r="CI44" i="62"/>
  <c r="CH34" i="63"/>
  <c r="EV44" i="62"/>
  <c r="EU34" i="63"/>
  <c r="BA44" i="62"/>
  <c r="AZ34" i="63"/>
  <c r="DI44" i="62"/>
  <c r="DH34" i="63"/>
  <c r="FD44" i="62"/>
  <c r="FC34" i="63"/>
  <c r="W44" i="62"/>
  <c r="V34" i="63"/>
  <c r="P43" i="62"/>
  <c r="O33" i="63"/>
  <c r="CP42" i="62"/>
  <c r="CP32" i="63" s="1"/>
  <c r="CO32"/>
  <c r="FM42" i="62"/>
  <c r="FL32" i="63"/>
  <c r="HL42" i="62"/>
  <c r="HK32" i="63"/>
  <c r="AO42" i="62"/>
  <c r="AN32" i="63"/>
  <c r="HT42" i="62"/>
  <c r="HS32" i="63"/>
  <c r="Y42" i="62"/>
  <c r="Y32" i="63" s="1"/>
  <c r="X32"/>
  <c r="HO39" i="62"/>
  <c r="HO29" i="63" s="1"/>
  <c r="HN29"/>
  <c r="HV40" i="62"/>
  <c r="HU30" i="63"/>
  <c r="GL40" i="62"/>
  <c r="GL30" i="63" s="1"/>
  <c r="GK30"/>
  <c r="DD40" i="62"/>
  <c r="DD30" i="63" s="1"/>
  <c r="DC30"/>
  <c r="GY40" i="62"/>
  <c r="GX30" i="63"/>
  <c r="AX40" i="62"/>
  <c r="AX30" i="63" s="1"/>
  <c r="AW30"/>
  <c r="GZ39" i="62"/>
  <c r="GZ29" i="63" s="1"/>
  <c r="GY29"/>
  <c r="HW39" i="62"/>
  <c r="HW29" i="63" s="1"/>
  <c r="HV29"/>
  <c r="HM41" i="62"/>
  <c r="HL31" i="63"/>
  <c r="FN41" i="62"/>
  <c r="FN31" i="63" s="1"/>
  <c r="FM31"/>
  <c r="BW41" i="62"/>
  <c r="BW31" i="63" s="1"/>
  <c r="BV31"/>
  <c r="BC42" i="62"/>
  <c r="BB32" i="63"/>
  <c r="DB42" i="62"/>
  <c r="DA32" i="63"/>
  <c r="GW42" i="62"/>
  <c r="GV32" i="63"/>
  <c r="AV42" i="62"/>
  <c r="AU32" i="63"/>
  <c r="CK42" i="62"/>
  <c r="CK32" i="63" s="1"/>
  <c r="CJ32"/>
  <c r="EX42" i="62"/>
  <c r="EW32" i="63"/>
  <c r="HK43" i="62"/>
  <c r="HJ33" i="63"/>
  <c r="FL43" i="62"/>
  <c r="FK33" i="63"/>
  <c r="CO43" i="62"/>
  <c r="CN33" i="63"/>
  <c r="GI43" i="62"/>
  <c r="GH33" i="63"/>
  <c r="ES43" i="62"/>
  <c r="ES33" i="63" s="1"/>
  <c r="ER33"/>
  <c r="DJ43" i="62"/>
  <c r="DI33" i="63"/>
  <c r="FR43" i="62"/>
  <c r="FR33" i="63" s="1"/>
  <c r="FQ33"/>
  <c r="EW43" i="62"/>
  <c r="EV33" i="63"/>
  <c r="CJ43" i="62"/>
  <c r="CI33" i="63"/>
  <c r="AU43" i="62"/>
  <c r="AT33" i="63"/>
  <c r="DK42" i="62"/>
  <c r="DK32" i="63" s="1"/>
  <c r="DJ32"/>
  <c r="GJ42" i="62"/>
  <c r="GI32" i="63"/>
  <c r="GX41" i="62"/>
  <c r="GW31" i="63"/>
  <c r="DC41" i="62"/>
  <c r="DB31" i="63"/>
  <c r="BD41" i="62"/>
  <c r="BD31" i="63" s="1"/>
  <c r="BC31"/>
  <c r="EY41" i="62"/>
  <c r="EY31" i="63" s="1"/>
  <c r="EX31"/>
  <c r="AW41" i="62"/>
  <c r="AV31" i="63"/>
  <c r="HU41" i="62"/>
  <c r="HT31" i="63"/>
  <c r="GK41" i="62"/>
  <c r="GJ31" i="63"/>
  <c r="HN40" i="62"/>
  <c r="HM30" i="63"/>
  <c r="K40" i="62"/>
  <c r="J30" i="63"/>
  <c r="I31"/>
  <c r="J41" i="62"/>
  <c r="GV43"/>
  <c r="GU33" i="63"/>
  <c r="FV43" i="62"/>
  <c r="FV33" i="63" s="1"/>
  <c r="FU33"/>
  <c r="DA43" i="62"/>
  <c r="CZ33" i="63"/>
  <c r="BB43" i="62"/>
  <c r="BA33" i="63"/>
  <c r="BQ43" i="62"/>
  <c r="BQ33" i="63" s="1"/>
  <c r="BP33"/>
  <c r="H43" i="62"/>
  <c r="G33" i="63"/>
  <c r="CN44" i="62"/>
  <c r="CM34" i="63"/>
  <c r="FU44" i="62"/>
  <c r="FT34" i="63"/>
  <c r="HJ44" i="62"/>
  <c r="HI34" i="63"/>
  <c r="BP44" i="62"/>
  <c r="BO34" i="63"/>
  <c r="ER44" i="62"/>
  <c r="EQ34" i="63"/>
  <c r="AM44" i="62"/>
  <c r="AL34" i="63"/>
  <c r="CT44" i="62"/>
  <c r="CT34" i="63" s="1"/>
  <c r="CS34"/>
  <c r="FQ44" i="62"/>
  <c r="FP34" i="63"/>
  <c r="HR44" i="62"/>
  <c r="HQ34" i="63"/>
  <c r="O44" i="62"/>
  <c r="N34" i="63"/>
  <c r="BT44" i="62"/>
  <c r="BS34" i="63"/>
  <c r="CW44" i="62"/>
  <c r="CW34" i="63" s="1"/>
  <c r="CV34"/>
  <c r="FZ44" i="62"/>
  <c r="FY34" i="63"/>
  <c r="FK44" i="62"/>
  <c r="FJ34" i="63"/>
  <c r="CC44" i="62"/>
  <c r="CB34" i="63"/>
  <c r="ED44" i="62"/>
  <c r="EC34" i="63"/>
  <c r="HG43" i="62"/>
  <c r="HG33" i="63" s="1"/>
  <c r="HF33"/>
  <c r="DR43" i="62"/>
  <c r="DQ33" i="63"/>
  <c r="BJ43" i="62"/>
  <c r="BI33" i="63"/>
  <c r="GA43" i="62"/>
  <c r="GA33" i="63" s="1"/>
  <c r="FZ33"/>
  <c r="BU43" i="62"/>
  <c r="BT33" i="63"/>
  <c r="AC27" i="62"/>
  <c r="AB17" i="63"/>
  <c r="AC24" i="62"/>
  <c r="AB14" i="63"/>
  <c r="AC38" i="62"/>
  <c r="AB28" i="63"/>
  <c r="AC41" i="62"/>
  <c r="AB31" i="63"/>
  <c r="AC36" i="62"/>
  <c r="AB26" i="63"/>
  <c r="AC44" i="62"/>
  <c r="AB34" i="63"/>
  <c r="AC40" i="62"/>
  <c r="AB30" i="63"/>
  <c r="AC42" i="62"/>
  <c r="AB32" i="63"/>
  <c r="AC35" i="62"/>
  <c r="AB25" i="63"/>
  <c r="AC22" i="62"/>
  <c r="AB12" i="63"/>
  <c r="AC32" i="62"/>
  <c r="AB22" i="63"/>
  <c r="AC33" i="62"/>
  <c r="AB23" i="63"/>
  <c r="AC37" i="62"/>
  <c r="AB27" i="63"/>
  <c r="AC34" i="62"/>
  <c r="AB24" i="63"/>
  <c r="AC26" i="62"/>
  <c r="AB16" i="63"/>
  <c r="AC43" i="62"/>
  <c r="AB33" i="63"/>
  <c r="AC29" i="62"/>
  <c r="AB19" i="63"/>
  <c r="AC23" i="62"/>
  <c r="AB13" i="63"/>
  <c r="AC30" i="62"/>
  <c r="AB20" i="63"/>
  <c r="AC31" i="62"/>
  <c r="AB21" i="63"/>
  <c r="AC28" i="62"/>
  <c r="AB18" i="63"/>
  <c r="AC25" i="62"/>
  <c r="AB15" i="63"/>
  <c r="AC39" i="62"/>
  <c r="AB29" i="63"/>
  <c r="BV43" i="62" l="1"/>
  <c r="BU33" i="63"/>
  <c r="BJ33"/>
  <c r="BK43" i="62"/>
  <c r="BK33" i="63" s="1"/>
  <c r="DS43" i="62"/>
  <c r="DR33" i="63"/>
  <c r="EE44" i="62"/>
  <c r="ED34" i="63"/>
  <c r="CD44" i="62"/>
  <c r="CC34" i="63"/>
  <c r="FL44" i="62"/>
  <c r="FK34" i="63"/>
  <c r="FZ34"/>
  <c r="GA44" i="62"/>
  <c r="GA34" i="63" s="1"/>
  <c r="BU44" i="62"/>
  <c r="BT34" i="63"/>
  <c r="P44" i="62"/>
  <c r="O34" i="63"/>
  <c r="HR34"/>
  <c r="HS44" i="62"/>
  <c r="FQ34" i="63"/>
  <c r="FR44" i="62"/>
  <c r="FR34" i="63" s="1"/>
  <c r="AN44" i="62"/>
  <c r="AM34" i="63"/>
  <c r="ER34"/>
  <c r="ES44" i="62"/>
  <c r="ES34" i="63" s="1"/>
  <c r="BP34"/>
  <c r="BQ44" i="62"/>
  <c r="BQ34" i="63" s="1"/>
  <c r="HJ34"/>
  <c r="HK44" i="62"/>
  <c r="FU34" i="63"/>
  <c r="FV44" i="62"/>
  <c r="FV34" i="63" s="1"/>
  <c r="CO44" i="62"/>
  <c r="CN34" i="63"/>
  <c r="I43" i="62"/>
  <c r="H33" i="63"/>
  <c r="BB33"/>
  <c r="BC43" i="62"/>
  <c r="DA33" i="63"/>
  <c r="DB43" i="62"/>
  <c r="GV33" i="63"/>
  <c r="GW43" i="62"/>
  <c r="L40"/>
  <c r="L30" i="63" s="1"/>
  <c r="K30"/>
  <c r="HO40" i="62"/>
  <c r="HO30" i="63" s="1"/>
  <c r="HN30"/>
  <c r="GK31"/>
  <c r="GL41" i="62"/>
  <c r="GL31" i="63" s="1"/>
  <c r="HV41" i="62"/>
  <c r="HU31" i="63"/>
  <c r="AX41" i="62"/>
  <c r="AX31" i="63" s="1"/>
  <c r="AW31"/>
  <c r="DC31"/>
  <c r="DD41" i="62"/>
  <c r="DD31" i="63" s="1"/>
  <c r="GY41" i="62"/>
  <c r="GX31" i="63"/>
  <c r="GK42" i="62"/>
  <c r="GJ32" i="63"/>
  <c r="AU33"/>
  <c r="AV43" i="62"/>
  <c r="CJ33" i="63"/>
  <c r="CK43" i="62"/>
  <c r="CK33" i="63" s="1"/>
  <c r="EX43" i="62"/>
  <c r="EW33" i="63"/>
  <c r="DJ33"/>
  <c r="DK43" i="62"/>
  <c r="DK33" i="63" s="1"/>
  <c r="GI33"/>
  <c r="GJ43" i="62"/>
  <c r="CP43"/>
  <c r="CP33" i="63" s="1"/>
  <c r="CO33"/>
  <c r="FM43" i="62"/>
  <c r="FL33" i="63"/>
  <c r="HL43" i="62"/>
  <c r="HK33" i="63"/>
  <c r="EX32"/>
  <c r="EY42" i="62"/>
  <c r="EY32" i="63" s="1"/>
  <c r="AV32"/>
  <c r="AW42" i="62"/>
  <c r="GW32" i="63"/>
  <c r="GX42" i="62"/>
  <c r="DB32" i="63"/>
  <c r="DC42" i="62"/>
  <c r="BD42"/>
  <c r="BD32" i="63" s="1"/>
  <c r="BC32"/>
  <c r="HM31"/>
  <c r="HN41" i="62"/>
  <c r="GY30" i="63"/>
  <c r="GZ40" i="62"/>
  <c r="GZ30" i="63" s="1"/>
  <c r="HV30"/>
  <c r="HW40" i="62"/>
  <c r="HW30" i="63" s="1"/>
  <c r="HU42" i="62"/>
  <c r="HT32" i="63"/>
  <c r="AP42" i="62"/>
  <c r="AO32" i="63"/>
  <c r="HM42" i="62"/>
  <c r="HL32" i="63"/>
  <c r="FN42" i="62"/>
  <c r="FN32" i="63" s="1"/>
  <c r="FM32"/>
  <c r="P33"/>
  <c r="Q43" i="62"/>
  <c r="X44"/>
  <c r="W34" i="63"/>
  <c r="FE44" i="62"/>
  <c r="FD34" i="63"/>
  <c r="DI34"/>
  <c r="DJ44" i="62"/>
  <c r="BA34" i="63"/>
  <c r="BB44" i="62"/>
  <c r="EW44"/>
  <c r="EV34" i="63"/>
  <c r="CI34"/>
  <c r="CJ44" i="62"/>
  <c r="AT34" i="63"/>
  <c r="AU44" i="62"/>
  <c r="O45"/>
  <c r="N35" i="63"/>
  <c r="GG35"/>
  <c r="GH45" i="62"/>
  <c r="AZ35" i="63"/>
  <c r="BA45" i="62"/>
  <c r="FT35" i="63"/>
  <c r="FU45" i="62"/>
  <c r="HJ45"/>
  <c r="HI35" i="63"/>
  <c r="W45" i="62"/>
  <c r="V35" i="63"/>
  <c r="BT45" i="62"/>
  <c r="BS35" i="63"/>
  <c r="CW45" i="62"/>
  <c r="CW35" i="63" s="1"/>
  <c r="CV35"/>
  <c r="FZ45" i="62"/>
  <c r="FY35" i="63"/>
  <c r="BH35"/>
  <c r="BI45" i="62"/>
  <c r="DP35" i="63"/>
  <c r="DQ45" i="62"/>
  <c r="HE35" i="63"/>
  <c r="HF45" i="62"/>
  <c r="DZ36" i="63"/>
  <c r="EA46" i="62"/>
  <c r="EA36" i="63" s="1"/>
  <c r="AS46" i="62"/>
  <c r="AR36" i="63"/>
  <c r="HH36"/>
  <c r="HI46" i="62"/>
  <c r="FJ46"/>
  <c r="FI36" i="63"/>
  <c r="AY36"/>
  <c r="AZ46" i="62"/>
  <c r="FB36" i="63"/>
  <c r="FC46" i="62"/>
  <c r="EB36" i="63"/>
  <c r="EC46" i="62"/>
  <c r="BO46"/>
  <c r="BN36" i="63"/>
  <c r="M36"/>
  <c r="N46" i="62"/>
  <c r="HQ46"/>
  <c r="HP36" i="63"/>
  <c r="FP46" i="62"/>
  <c r="FO36" i="63"/>
  <c r="CS46" i="62"/>
  <c r="CR36" i="63"/>
  <c r="AL46" i="62"/>
  <c r="AK36" i="63"/>
  <c r="FX36"/>
  <c r="FY46" i="62"/>
  <c r="CV46"/>
  <c r="CU36" i="63"/>
  <c r="U36"/>
  <c r="V46" i="62"/>
  <c r="GT46"/>
  <c r="GS36" i="63"/>
  <c r="CM46" i="62"/>
  <c r="CL36" i="63"/>
  <c r="FK45" i="62"/>
  <c r="FJ35" i="63"/>
  <c r="CC45" i="62"/>
  <c r="CB35" i="63"/>
  <c r="DH35"/>
  <c r="DI45" i="62"/>
  <c r="EQ35" i="63"/>
  <c r="ER45" i="62"/>
  <c r="CY35" i="63"/>
  <c r="CZ45" i="62"/>
  <c r="GT35" i="63"/>
  <c r="GU45" i="62"/>
  <c r="F35" i="63"/>
  <c r="G45" i="62"/>
  <c r="AS35" i="63"/>
  <c r="AT45" i="62"/>
  <c r="CH35" i="63"/>
  <c r="CI45" i="62"/>
  <c r="EU35" i="63"/>
  <c r="EV45" i="62"/>
  <c r="AM45"/>
  <c r="AL35" i="63"/>
  <c r="FQ45" i="62"/>
  <c r="FP35" i="63"/>
  <c r="HR45" i="62"/>
  <c r="HQ35" i="63"/>
  <c r="FD45" i="62"/>
  <c r="FC35" i="63"/>
  <c r="CN45" i="62"/>
  <c r="CM35" i="63"/>
  <c r="HG44" i="62"/>
  <c r="HG34" i="63" s="1"/>
  <c r="HF34"/>
  <c r="DR44" i="62"/>
  <c r="DQ34" i="63"/>
  <c r="BI34"/>
  <c r="BJ44" i="62"/>
  <c r="GH34" i="63"/>
  <c r="GI44" i="62"/>
  <c r="H44"/>
  <c r="G34" i="63"/>
  <c r="GV44" i="62"/>
  <c r="GU34" i="63"/>
  <c r="CZ34"/>
  <c r="DA44" i="62"/>
  <c r="EF43"/>
  <c r="EF33" i="63" s="1"/>
  <c r="EE33"/>
  <c r="FE33"/>
  <c r="FF43" i="62"/>
  <c r="FF33" i="63" s="1"/>
  <c r="AQ41" i="62"/>
  <c r="AQ31" i="63" s="1"/>
  <c r="AP31"/>
  <c r="DT31"/>
  <c r="DU41" i="62"/>
  <c r="DU31" i="63" s="1"/>
  <c r="AO43" i="62"/>
  <c r="AN33" i="63"/>
  <c r="HS33"/>
  <c r="HT43" i="62"/>
  <c r="CD33" i="63"/>
  <c r="CE43" i="62"/>
  <c r="CF42"/>
  <c r="CF32" i="63" s="1"/>
  <c r="CE32"/>
  <c r="EG42" i="62"/>
  <c r="EG32" i="63" s="1"/>
  <c r="DS32"/>
  <c r="DT42" i="62"/>
  <c r="BW42"/>
  <c r="BW32" i="63" s="1"/>
  <c r="BV32"/>
  <c r="Q32"/>
  <c r="R42" i="62"/>
  <c r="R32" i="63" s="1"/>
  <c r="K41" i="62"/>
  <c r="J31" i="63"/>
  <c r="BO35"/>
  <c r="BP45" i="62"/>
  <c r="ED45"/>
  <c r="EC35" i="63"/>
  <c r="Z36"/>
  <c r="AA46" i="62"/>
  <c r="EU46"/>
  <c r="ET36" i="63"/>
  <c r="CG36"/>
  <c r="CH46" i="62"/>
  <c r="F46"/>
  <c r="E36" i="63"/>
  <c r="CX36"/>
  <c r="CY46" i="62"/>
  <c r="B36" i="63"/>
  <c r="C46" i="62"/>
  <c r="HY46"/>
  <c r="GG46"/>
  <c r="GF36" i="63"/>
  <c r="EQ46" i="62"/>
  <c r="EP36" i="63"/>
  <c r="DH46" i="62"/>
  <c r="DG36" i="63"/>
  <c r="CA36"/>
  <c r="CB46" i="62"/>
  <c r="A37" i="63"/>
  <c r="DG47" i="62"/>
  <c r="EP47"/>
  <c r="GF47"/>
  <c r="B47"/>
  <c r="BG47"/>
  <c r="DO47"/>
  <c r="FW47"/>
  <c r="FW37" i="63" s="1"/>
  <c r="HA47" i="62"/>
  <c r="A48"/>
  <c r="E47"/>
  <c r="U47"/>
  <c r="AR47"/>
  <c r="BR47"/>
  <c r="CG47"/>
  <c r="CU47"/>
  <c r="DZ47"/>
  <c r="EN47"/>
  <c r="EN37" i="63" s="1"/>
  <c r="ET47" i="62"/>
  <c r="FX47"/>
  <c r="GN47"/>
  <c r="GN37" i="63" s="1"/>
  <c r="HB47" i="62"/>
  <c r="Z47"/>
  <c r="AY47"/>
  <c r="CL47"/>
  <c r="CX47"/>
  <c r="FI47"/>
  <c r="FS47"/>
  <c r="GM47"/>
  <c r="GM37" i="63" s="1"/>
  <c r="GS47" i="62"/>
  <c r="HH47"/>
  <c r="HX47"/>
  <c r="HX37" i="63" s="1"/>
  <c r="AI47" i="62"/>
  <c r="AI37" i="63" s="1"/>
  <c r="BN47" i="62"/>
  <c r="CA47"/>
  <c r="CQ47"/>
  <c r="CQ37" i="63" s="1"/>
  <c r="EB47" i="62"/>
  <c r="FB47"/>
  <c r="GP47"/>
  <c r="GP37" i="63" s="1"/>
  <c r="AK47" i="62"/>
  <c r="CR47"/>
  <c r="FO47"/>
  <c r="GO47"/>
  <c r="GO37" i="63" s="1"/>
  <c r="HP47" i="62"/>
  <c r="HA36" i="63"/>
  <c r="HE46" i="62"/>
  <c r="DO36" i="63"/>
  <c r="DP46" i="62"/>
  <c r="BG36" i="63"/>
  <c r="BH46" i="62"/>
  <c r="HC46"/>
  <c r="HC36" i="63" s="1"/>
  <c r="HB36"/>
  <c r="EO46" i="62"/>
  <c r="EO36" i="63" s="1"/>
  <c r="BS46" i="62"/>
  <c r="BR36" i="63"/>
  <c r="FS36"/>
  <c r="FT46" i="62"/>
  <c r="C35" i="63"/>
  <c r="D45" i="62"/>
  <c r="D35" i="63" s="1"/>
  <c r="I32"/>
  <c r="J42" i="62"/>
  <c r="CT45"/>
  <c r="CT35" i="63" s="1"/>
  <c r="CS35"/>
  <c r="AB45" i="62"/>
  <c r="AA35" i="63"/>
  <c r="Y43" i="62"/>
  <c r="Y33" i="63" s="1"/>
  <c r="X33"/>
  <c r="AD39" i="62"/>
  <c r="AC29" i="63"/>
  <c r="AD25" i="62"/>
  <c r="AC15" i="63"/>
  <c r="AD28" i="62"/>
  <c r="AC18" i="63"/>
  <c r="AD31" i="62"/>
  <c r="AC21" i="63"/>
  <c r="AD30" i="62"/>
  <c r="AC20" i="63"/>
  <c r="AD23" i="62"/>
  <c r="AC13" i="63"/>
  <c r="AD29" i="62"/>
  <c r="AC19" i="63"/>
  <c r="AD43" i="62"/>
  <c r="AC33" i="63"/>
  <c r="AD26" i="62"/>
  <c r="AC16" i="63"/>
  <c r="AD34" i="62"/>
  <c r="AC24" i="63"/>
  <c r="AD37" i="62"/>
  <c r="AC27" i="63"/>
  <c r="AD33" i="62"/>
  <c r="AC23" i="63"/>
  <c r="AD32" i="62"/>
  <c r="AC22" i="63"/>
  <c r="AD22" i="62"/>
  <c r="AC12" i="63"/>
  <c r="AD35" i="62"/>
  <c r="AC25" i="63"/>
  <c r="AD42" i="62"/>
  <c r="AC32" i="63"/>
  <c r="AD40" i="62"/>
  <c r="AC30" i="63"/>
  <c r="AD44" i="62"/>
  <c r="AC34" i="63"/>
  <c r="AD36" i="62"/>
  <c r="AC26" i="63"/>
  <c r="AD41" i="62"/>
  <c r="AC31" i="63"/>
  <c r="AD38" i="62"/>
  <c r="AC28" i="63"/>
  <c r="AD24" i="62"/>
  <c r="AC14" i="63"/>
  <c r="AD27" i="62"/>
  <c r="AC17" i="63"/>
  <c r="AB35" l="1"/>
  <c r="AC45" i="62"/>
  <c r="BS36" i="63"/>
  <c r="BT46" i="62"/>
  <c r="CR37" i="63"/>
  <c r="CS47" i="62"/>
  <c r="EB37" i="63"/>
  <c r="EC47" i="62"/>
  <c r="CA37" i="63"/>
  <c r="CB47" i="62"/>
  <c r="GS37" i="63"/>
  <c r="GT47" i="62"/>
  <c r="FS37" i="63"/>
  <c r="FT47" i="62"/>
  <c r="CX37" i="63"/>
  <c r="CY47" i="62"/>
  <c r="AY37" i="63"/>
  <c r="AZ47" i="62"/>
  <c r="HB37" i="63"/>
  <c r="HC47" i="62"/>
  <c r="HC37" i="63" s="1"/>
  <c r="FX37"/>
  <c r="FY47" i="62"/>
  <c r="EO47"/>
  <c r="EO37" i="63" s="1"/>
  <c r="CU37"/>
  <c r="CV47" i="62"/>
  <c r="BR37" i="63"/>
  <c r="BS47" i="62"/>
  <c r="U37" i="63"/>
  <c r="V47" i="62"/>
  <c r="A38" i="63"/>
  <c r="Z48" i="62"/>
  <c r="AY48"/>
  <c r="E48"/>
  <c r="U48"/>
  <c r="AR48"/>
  <c r="BR48"/>
  <c r="CR48"/>
  <c r="DO48"/>
  <c r="FO48"/>
  <c r="FW48"/>
  <c r="FW38" i="63" s="1"/>
  <c r="GO48" i="62"/>
  <c r="GO38" i="63" s="1"/>
  <c r="HA48" i="62"/>
  <c r="HP48"/>
  <c r="A49"/>
  <c r="CG48"/>
  <c r="CU48"/>
  <c r="DZ48"/>
  <c r="EN48"/>
  <c r="EN38" i="63" s="1"/>
  <c r="ET48" i="62"/>
  <c r="FX48"/>
  <c r="GN48"/>
  <c r="GN38" i="63" s="1"/>
  <c r="HB48" i="62"/>
  <c r="B48"/>
  <c r="AK48"/>
  <c r="BG48"/>
  <c r="AI48"/>
  <c r="AI38" i="63" s="1"/>
  <c r="BN48" i="62"/>
  <c r="CL48"/>
  <c r="CX48"/>
  <c r="FI48"/>
  <c r="FS48"/>
  <c r="GM48"/>
  <c r="GM38" i="63" s="1"/>
  <c r="GS48" i="62"/>
  <c r="HH48"/>
  <c r="HX48"/>
  <c r="HX38" i="63" s="1"/>
  <c r="CA48" i="62"/>
  <c r="CQ48"/>
  <c r="CQ38" i="63" s="1"/>
  <c r="DG48" i="62"/>
  <c r="EB48"/>
  <c r="EP48"/>
  <c r="FB48"/>
  <c r="GF48"/>
  <c r="GP48"/>
  <c r="GP38" i="63" s="1"/>
  <c r="BG37"/>
  <c r="BH47" i="62"/>
  <c r="GF37" i="63"/>
  <c r="GG47" i="62"/>
  <c r="DG37" i="63"/>
  <c r="DH47" i="62"/>
  <c r="CB36" i="63"/>
  <c r="CC46" i="62"/>
  <c r="F36" i="63"/>
  <c r="G46" i="62"/>
  <c r="EU36" i="63"/>
  <c r="EV46" i="62"/>
  <c r="ED35" i="63"/>
  <c r="EE45" i="62"/>
  <c r="L41"/>
  <c r="L31" i="63" s="1"/>
  <c r="K31"/>
  <c r="AO33"/>
  <c r="AP43" i="62"/>
  <c r="EG43"/>
  <c r="EG33" i="63" s="1"/>
  <c r="GV34"/>
  <c r="GW44" i="62"/>
  <c r="H34" i="63"/>
  <c r="I44" i="62"/>
  <c r="DR34" i="63"/>
  <c r="DS44" i="62"/>
  <c r="CN35" i="63"/>
  <c r="CO45" i="62"/>
  <c r="FD35" i="63"/>
  <c r="FE45" i="62"/>
  <c r="HR35" i="63"/>
  <c r="HS45" i="62"/>
  <c r="FQ35" i="63"/>
  <c r="FR45" i="62"/>
  <c r="FR35" i="63" s="1"/>
  <c r="AM35"/>
  <c r="AN45" i="62"/>
  <c r="CC35" i="63"/>
  <c r="CD45" i="62"/>
  <c r="FK35" i="63"/>
  <c r="FL45" i="62"/>
  <c r="CM36" i="63"/>
  <c r="CN46" i="62"/>
  <c r="GT36" i="63"/>
  <c r="GU46" i="62"/>
  <c r="CV36" i="63"/>
  <c r="CW46" i="62"/>
  <c r="CW36" i="63" s="1"/>
  <c r="AL36"/>
  <c r="AM46" i="62"/>
  <c r="CS36" i="63"/>
  <c r="CT46" i="62"/>
  <c r="CT36" i="63" s="1"/>
  <c r="FP36"/>
  <c r="FQ46" i="62"/>
  <c r="HQ36" i="63"/>
  <c r="HR46" i="62"/>
  <c r="BO36" i="63"/>
  <c r="BP46" i="62"/>
  <c r="FJ36" i="63"/>
  <c r="FK46" i="62"/>
  <c r="AS36" i="63"/>
  <c r="AT46" i="62"/>
  <c r="FZ35" i="63"/>
  <c r="GA45" i="62"/>
  <c r="GA35" i="63" s="1"/>
  <c r="BT35"/>
  <c r="BU45" i="62"/>
  <c r="W35" i="63"/>
  <c r="X45" i="62"/>
  <c r="HJ35" i="63"/>
  <c r="HK45" i="62"/>
  <c r="O35" i="63"/>
  <c r="P45" i="62"/>
  <c r="EW34" i="63"/>
  <c r="EX44" i="62"/>
  <c r="FE34" i="63"/>
  <c r="FF44" i="62"/>
  <c r="FF34" i="63" s="1"/>
  <c r="X34"/>
  <c r="Y44" i="62"/>
  <c r="Y34" i="63" s="1"/>
  <c r="HM32"/>
  <c r="HN42" i="62"/>
  <c r="AP32" i="63"/>
  <c r="AQ42" i="62"/>
  <c r="AQ32" i="63" s="1"/>
  <c r="HU32"/>
  <c r="HV42" i="62"/>
  <c r="HL33" i="63"/>
  <c r="HM43" i="62"/>
  <c r="FM33" i="63"/>
  <c r="FN43" i="62"/>
  <c r="FN33" i="63" s="1"/>
  <c r="EX33"/>
  <c r="EY43" i="62"/>
  <c r="EY33" i="63" s="1"/>
  <c r="GK32"/>
  <c r="GL42" i="62"/>
  <c r="GL32" i="63" s="1"/>
  <c r="GY31"/>
  <c r="GZ41" i="62"/>
  <c r="GZ31" i="63" s="1"/>
  <c r="HV31"/>
  <c r="HW41" i="62"/>
  <c r="HW31" i="63" s="1"/>
  <c r="I33"/>
  <c r="J43" i="62"/>
  <c r="CO34" i="63"/>
  <c r="CP44" i="62"/>
  <c r="CP34" i="63" s="1"/>
  <c r="AN34"/>
  <c r="AO44" i="62"/>
  <c r="P34" i="63"/>
  <c r="Q44" i="62"/>
  <c r="BU34" i="63"/>
  <c r="BV44" i="62"/>
  <c r="FL34" i="63"/>
  <c r="FM44" i="62"/>
  <c r="CD34" i="63"/>
  <c r="CE44" i="62"/>
  <c r="EE34" i="63"/>
  <c r="EF44" i="62"/>
  <c r="EF34" i="63" s="1"/>
  <c r="DS33"/>
  <c r="DT43" i="62"/>
  <c r="BV33" i="63"/>
  <c r="BW43" i="62"/>
  <c r="BW33" i="63" s="1"/>
  <c r="K42" i="62"/>
  <c r="J32" i="63"/>
  <c r="FT36"/>
  <c r="FU46" i="62"/>
  <c r="BH36" i="63"/>
  <c r="BI46" i="62"/>
  <c r="DP36" i="63"/>
  <c r="DQ46" i="62"/>
  <c r="HE36" i="63"/>
  <c r="HF46" i="62"/>
  <c r="HP37" i="63"/>
  <c r="HQ47" i="62"/>
  <c r="FO37" i="63"/>
  <c r="FP47" i="62"/>
  <c r="AK37" i="63"/>
  <c r="AL47" i="62"/>
  <c r="FB37" i="63"/>
  <c r="FC47" i="62"/>
  <c r="BN37" i="63"/>
  <c r="BO47" i="62"/>
  <c r="M37" i="63"/>
  <c r="N47" i="62"/>
  <c r="HH37" i="63"/>
  <c r="HI47" i="62"/>
  <c r="FI37" i="63"/>
  <c r="FJ47" i="62"/>
  <c r="CL37" i="63"/>
  <c r="CM47" i="62"/>
  <c r="Z37" i="63"/>
  <c r="AA47" i="62"/>
  <c r="ET37" i="63"/>
  <c r="EU47" i="62"/>
  <c r="DZ37" i="63"/>
  <c r="EA47" i="62"/>
  <c r="EA37" i="63" s="1"/>
  <c r="CG37"/>
  <c r="CH47" i="62"/>
  <c r="AR37" i="63"/>
  <c r="AS47" i="62"/>
  <c r="E37" i="63"/>
  <c r="F47" i="62"/>
  <c r="HA37" i="63"/>
  <c r="HE47" i="62"/>
  <c r="DO37" i="63"/>
  <c r="DP47" i="62"/>
  <c r="B37" i="63"/>
  <c r="HY47" i="62"/>
  <c r="C47"/>
  <c r="EP37" i="63"/>
  <c r="EQ47" i="62"/>
  <c r="DH36" i="63"/>
  <c r="DI46" i="62"/>
  <c r="EQ36" i="63"/>
  <c r="ER46" i="62"/>
  <c r="GG36" i="63"/>
  <c r="GH46" i="62"/>
  <c r="C36" i="63"/>
  <c r="D46" i="62"/>
  <c r="D36" i="63" s="1"/>
  <c r="CY36"/>
  <c r="CZ46" i="62"/>
  <c r="CH36" i="63"/>
  <c r="CI46" i="62"/>
  <c r="AB46"/>
  <c r="AA36" i="63"/>
  <c r="BP35"/>
  <c r="BQ45" i="62"/>
  <c r="BQ35" i="63" s="1"/>
  <c r="DT32"/>
  <c r="DU42" i="62"/>
  <c r="DU32" i="63" s="1"/>
  <c r="CE33"/>
  <c r="CF43" i="62"/>
  <c r="CF33" i="63" s="1"/>
  <c r="HT33"/>
  <c r="HU43" i="62"/>
  <c r="DA34" i="63"/>
  <c r="DB44" i="62"/>
  <c r="GI34" i="63"/>
  <c r="GJ44" i="62"/>
  <c r="BJ34" i="63"/>
  <c r="BK44" i="62"/>
  <c r="BK34" i="63" s="1"/>
  <c r="EV35"/>
  <c r="EW45" i="62"/>
  <c r="CI35" i="63"/>
  <c r="CJ45" i="62"/>
  <c r="AT35" i="63"/>
  <c r="AU45" i="62"/>
  <c r="G35" i="63"/>
  <c r="H45" i="62"/>
  <c r="GU35" i="63"/>
  <c r="GV45" i="62"/>
  <c r="CZ35" i="63"/>
  <c r="DA45" i="62"/>
  <c r="ER35" i="63"/>
  <c r="ES45" i="62"/>
  <c r="ES35" i="63" s="1"/>
  <c r="DI35"/>
  <c r="DJ45" i="62"/>
  <c r="V36" i="63"/>
  <c r="W46" i="62"/>
  <c r="FY36" i="63"/>
  <c r="FZ46" i="62"/>
  <c r="N36" i="63"/>
  <c r="O46" i="62"/>
  <c r="EC36" i="63"/>
  <c r="ED46" i="62"/>
  <c r="FC36" i="63"/>
  <c r="FD46" i="62"/>
  <c r="AZ36" i="63"/>
  <c r="BA46" i="62"/>
  <c r="HI36" i="63"/>
  <c r="HJ46" i="62"/>
  <c r="HF35" i="63"/>
  <c r="HG45" i="62"/>
  <c r="HG35" i="63" s="1"/>
  <c r="DQ35"/>
  <c r="DR45" i="62"/>
  <c r="BI35" i="63"/>
  <c r="BJ45" i="62"/>
  <c r="FU35" i="63"/>
  <c r="FV45" i="62"/>
  <c r="FV35" i="63" s="1"/>
  <c r="BA35"/>
  <c r="BB45" i="62"/>
  <c r="GH35" i="63"/>
  <c r="GI45" i="62"/>
  <c r="AU34" i="63"/>
  <c r="AV44" i="62"/>
  <c r="CJ34" i="63"/>
  <c r="CK44" i="62"/>
  <c r="CK34" i="63" s="1"/>
  <c r="BB34"/>
  <c r="BC44" i="62"/>
  <c r="DJ34" i="63"/>
  <c r="DK44" i="62"/>
  <c r="DK34" i="63" s="1"/>
  <c r="Q33"/>
  <c r="R43" i="62"/>
  <c r="R33" i="63" s="1"/>
  <c r="HN31"/>
  <c r="HO41" i="62"/>
  <c r="HO31" i="63" s="1"/>
  <c r="DC32"/>
  <c r="DD42" i="62"/>
  <c r="DD32" i="63" s="1"/>
  <c r="GX32"/>
  <c r="GY42" i="62"/>
  <c r="AW32" i="63"/>
  <c r="AX42" i="62"/>
  <c r="AX32" i="63" s="1"/>
  <c r="GJ33"/>
  <c r="GK43" i="62"/>
  <c r="AV33" i="63"/>
  <c r="AW43" i="62"/>
  <c r="GW33" i="63"/>
  <c r="GX43" i="62"/>
  <c r="DB33" i="63"/>
  <c r="DC43" i="62"/>
  <c r="BC33" i="63"/>
  <c r="BD43" i="62"/>
  <c r="BD33" i="63" s="1"/>
  <c r="HK34"/>
  <c r="HL44" i="62"/>
  <c r="HS34" i="63"/>
  <c r="HT44" i="62"/>
  <c r="AE27"/>
  <c r="AD17" i="63"/>
  <c r="AE24" i="62"/>
  <c r="AE14" i="63" s="1"/>
  <c r="AD14"/>
  <c r="AE38" i="62"/>
  <c r="AD28" i="63"/>
  <c r="AE41" i="62"/>
  <c r="AD31" i="63"/>
  <c r="AE36" i="62"/>
  <c r="AD26" i="63"/>
  <c r="AE44" i="62"/>
  <c r="AD34" i="63"/>
  <c r="AE40" i="62"/>
  <c r="AD30" i="63"/>
  <c r="AE42" i="62"/>
  <c r="AD32" i="63"/>
  <c r="AE35" i="62"/>
  <c r="AD25" i="63"/>
  <c r="AE22" i="62"/>
  <c r="AE12" i="63" s="1"/>
  <c r="AD12"/>
  <c r="AE32" i="62"/>
  <c r="AD22" i="63"/>
  <c r="AE33" i="62"/>
  <c r="AD23" i="63"/>
  <c r="AE37" i="62"/>
  <c r="AD27" i="63"/>
  <c r="AE34" i="62"/>
  <c r="AD24" i="63"/>
  <c r="AE26" i="62"/>
  <c r="AD16" i="63"/>
  <c r="AE43" i="62"/>
  <c r="AD33" i="63"/>
  <c r="AE29" i="62"/>
  <c r="AD19" i="63"/>
  <c r="AE23" i="62"/>
  <c r="AE13" i="63" s="1"/>
  <c r="AD13"/>
  <c r="AE30" i="62"/>
  <c r="AD20" i="63"/>
  <c r="AE31" i="62"/>
  <c r="AD21" i="63"/>
  <c r="AE28" i="62"/>
  <c r="AD18" i="63"/>
  <c r="AE25" i="62"/>
  <c r="AD15" i="63"/>
  <c r="AE39" i="62"/>
  <c r="AD29" i="63"/>
  <c r="AB36" l="1"/>
  <c r="AC46" i="62"/>
  <c r="DQ47"/>
  <c r="DP37" i="63"/>
  <c r="HF47" i="62"/>
  <c r="HE37" i="63"/>
  <c r="G47" i="62"/>
  <c r="F37" i="63"/>
  <c r="AT47" i="62"/>
  <c r="AS37" i="63"/>
  <c r="CI47" i="62"/>
  <c r="CH37" i="63"/>
  <c r="EV47" i="62"/>
  <c r="EU37" i="63"/>
  <c r="AB47" i="62"/>
  <c r="AA37" i="63"/>
  <c r="CN47" i="62"/>
  <c r="CM37" i="63"/>
  <c r="FK47" i="62"/>
  <c r="FJ37" i="63"/>
  <c r="HJ47" i="62"/>
  <c r="HI37" i="63"/>
  <c r="O47" i="62"/>
  <c r="N37" i="63"/>
  <c r="BP47" i="62"/>
  <c r="BO37" i="63"/>
  <c r="FD47" i="62"/>
  <c r="FC37" i="63"/>
  <c r="AM47" i="62"/>
  <c r="AL37" i="63"/>
  <c r="FQ47" i="62"/>
  <c r="FP37" i="63"/>
  <c r="HR47" i="62"/>
  <c r="HQ37" i="63"/>
  <c r="HG46" i="62"/>
  <c r="HG36" i="63" s="1"/>
  <c r="HF36"/>
  <c r="DR46" i="62"/>
  <c r="DQ36" i="63"/>
  <c r="BJ46" i="62"/>
  <c r="BI36" i="63"/>
  <c r="FV46" i="62"/>
  <c r="FV36" i="63" s="1"/>
  <c r="FU36"/>
  <c r="DU43" i="62"/>
  <c r="DU33" i="63" s="1"/>
  <c r="DT33"/>
  <c r="EG44" i="62"/>
  <c r="EG34" i="63" s="1"/>
  <c r="CF44" i="62"/>
  <c r="CF34" i="63" s="1"/>
  <c r="CE34"/>
  <c r="FN44" i="62"/>
  <c r="FN34" i="63" s="1"/>
  <c r="FM34"/>
  <c r="BW44" i="62"/>
  <c r="BW34" i="63" s="1"/>
  <c r="BV34"/>
  <c r="R44" i="62"/>
  <c r="R34" i="63" s="1"/>
  <c r="Q34"/>
  <c r="AP44" i="62"/>
  <c r="AO34" i="63"/>
  <c r="K43" i="62"/>
  <c r="J33" i="63"/>
  <c r="HN43" i="62"/>
  <c r="HM33" i="63"/>
  <c r="HW42" i="62"/>
  <c r="HW32" i="63" s="1"/>
  <c r="HV32"/>
  <c r="HO42" i="62"/>
  <c r="HO32" i="63" s="1"/>
  <c r="HN32"/>
  <c r="EY44" i="62"/>
  <c r="EY34" i="63" s="1"/>
  <c r="EX34"/>
  <c r="Q45" i="62"/>
  <c r="P35" i="63"/>
  <c r="HL45" i="62"/>
  <c r="HK35" i="63"/>
  <c r="Y45" i="62"/>
  <c r="Y35" i="63" s="1"/>
  <c r="X35"/>
  <c r="BV45" i="62"/>
  <c r="BU35" i="63"/>
  <c r="AU46" i="62"/>
  <c r="AT36" i="63"/>
  <c r="FL46" i="62"/>
  <c r="FK36" i="63"/>
  <c r="BQ46" i="62"/>
  <c r="BQ36" i="63" s="1"/>
  <c r="BP36"/>
  <c r="HS46" i="62"/>
  <c r="HR36" i="63"/>
  <c r="FR46" i="62"/>
  <c r="FR36" i="63" s="1"/>
  <c r="FQ36"/>
  <c r="AN46" i="62"/>
  <c r="AM36" i="63"/>
  <c r="GV46" i="62"/>
  <c r="GU36" i="63"/>
  <c r="CO46" i="62"/>
  <c r="CN36" i="63"/>
  <c r="FM45" i="62"/>
  <c r="FL35" i="63"/>
  <c r="CE45" i="62"/>
  <c r="CD35" i="63"/>
  <c r="AO45" i="62"/>
  <c r="AN35" i="63"/>
  <c r="HT45" i="62"/>
  <c r="HS35" i="63"/>
  <c r="FF45" i="62"/>
  <c r="FF35" i="63" s="1"/>
  <c r="FE35"/>
  <c r="CP45" i="62"/>
  <c r="CP35" i="63" s="1"/>
  <c r="CO35"/>
  <c r="DT44" i="62"/>
  <c r="DS34" i="63"/>
  <c r="J44" i="62"/>
  <c r="I34" i="63"/>
  <c r="GX44" i="62"/>
  <c r="GW34" i="63"/>
  <c r="AQ43" i="62"/>
  <c r="AQ33" i="63" s="1"/>
  <c r="AP33"/>
  <c r="EF45" i="62"/>
  <c r="EF35" i="63" s="1"/>
  <c r="EE35"/>
  <c r="EW46" i="62"/>
  <c r="EV36" i="63"/>
  <c r="H46" i="62"/>
  <c r="G36" i="63"/>
  <c r="CD46" i="62"/>
  <c r="CC36" i="63"/>
  <c r="DI47" i="62"/>
  <c r="DH37" i="63"/>
  <c r="GH47" i="62"/>
  <c r="GG37" i="63"/>
  <c r="BI47" i="62"/>
  <c r="BH37" i="63"/>
  <c r="FB38"/>
  <c r="FC48" i="62"/>
  <c r="EB38" i="63"/>
  <c r="EC48" i="62"/>
  <c r="GT48"/>
  <c r="GS38" i="63"/>
  <c r="FT48" i="62"/>
  <c r="FS38" i="63"/>
  <c r="CY48" i="62"/>
  <c r="CX38" i="63"/>
  <c r="BO48" i="62"/>
  <c r="BN38" i="63"/>
  <c r="N48" i="62"/>
  <c r="M38" i="63"/>
  <c r="AL48" i="62"/>
  <c r="AK38" i="63"/>
  <c r="HB38"/>
  <c r="HC48" i="62"/>
  <c r="HC38" i="63" s="1"/>
  <c r="FX38"/>
  <c r="FY48" i="62"/>
  <c r="EO48"/>
  <c r="EO38" i="63" s="1"/>
  <c r="CU38"/>
  <c r="CV48" i="62"/>
  <c r="A39" i="63"/>
  <c r="E49" i="62"/>
  <c r="U49"/>
  <c r="AR49"/>
  <c r="BR49"/>
  <c r="CG49"/>
  <c r="CU49"/>
  <c r="DZ49"/>
  <c r="EN49"/>
  <c r="EN39" i="63" s="1"/>
  <c r="ET49" i="62"/>
  <c r="FX49"/>
  <c r="GN49"/>
  <c r="GN39" i="63" s="1"/>
  <c r="HB49" i="62"/>
  <c r="Z49"/>
  <c r="AY49"/>
  <c r="CL49"/>
  <c r="CX49"/>
  <c r="FI49"/>
  <c r="FS49"/>
  <c r="GM49"/>
  <c r="GM39" i="63" s="1"/>
  <c r="GS49" i="62"/>
  <c r="HH49"/>
  <c r="HX49"/>
  <c r="HX39" i="63" s="1"/>
  <c r="AI49" i="62"/>
  <c r="AI39" i="63" s="1"/>
  <c r="CA49" i="62"/>
  <c r="DG49"/>
  <c r="EP49"/>
  <c r="GF49"/>
  <c r="B49"/>
  <c r="BG49"/>
  <c r="DO49"/>
  <c r="FW49"/>
  <c r="FW39" i="63" s="1"/>
  <c r="HA49" i="62"/>
  <c r="A50"/>
  <c r="BN49"/>
  <c r="CQ49"/>
  <c r="CQ39" i="63" s="1"/>
  <c r="EB49" i="62"/>
  <c r="FB49"/>
  <c r="GP49"/>
  <c r="GP39" i="63" s="1"/>
  <c r="AK49" i="62"/>
  <c r="CR49"/>
  <c r="FO49"/>
  <c r="GO49"/>
  <c r="GO39" i="63" s="1"/>
  <c r="HP49" i="62"/>
  <c r="HA38" i="63"/>
  <c r="HE48" i="62"/>
  <c r="DO38" i="63"/>
  <c r="DP48" i="62"/>
  <c r="BR38" i="63"/>
  <c r="BS48" i="62"/>
  <c r="U38" i="63"/>
  <c r="V48" i="62"/>
  <c r="AY38" i="63"/>
  <c r="AZ48" i="62"/>
  <c r="HU44"/>
  <c r="HT34" i="63"/>
  <c r="HM44" i="62"/>
  <c r="HL34" i="63"/>
  <c r="DD43" i="62"/>
  <c r="DD33" i="63" s="1"/>
  <c r="DC33"/>
  <c r="GY43" i="62"/>
  <c r="GX33" i="63"/>
  <c r="AX43" i="62"/>
  <c r="AX33" i="63" s="1"/>
  <c r="AW33"/>
  <c r="GL43" i="62"/>
  <c r="GL33" i="63" s="1"/>
  <c r="GK33"/>
  <c r="GZ42" i="62"/>
  <c r="GZ32" i="63" s="1"/>
  <c r="GY32"/>
  <c r="BD44" i="62"/>
  <c r="BD34" i="63" s="1"/>
  <c r="BC34"/>
  <c r="AW44" i="62"/>
  <c r="AV34" i="63"/>
  <c r="GJ45" i="62"/>
  <c r="GI35" i="63"/>
  <c r="BC45" i="62"/>
  <c r="BB35" i="63"/>
  <c r="BK45" i="62"/>
  <c r="BK35" i="63" s="1"/>
  <c r="BJ35"/>
  <c r="DS45" i="62"/>
  <c r="DR35" i="63"/>
  <c r="HK46" i="62"/>
  <c r="HJ36" i="63"/>
  <c r="BB46" i="62"/>
  <c r="BA36" i="63"/>
  <c r="FE46" i="62"/>
  <c r="FD36" i="63"/>
  <c r="EE46" i="62"/>
  <c r="ED36" i="63"/>
  <c r="P46" i="62"/>
  <c r="O36" i="63"/>
  <c r="GA46" i="62"/>
  <c r="GA36" i="63" s="1"/>
  <c r="FZ36"/>
  <c r="X46" i="62"/>
  <c r="W36" i="63"/>
  <c r="DK45" i="62"/>
  <c r="DK35" i="63" s="1"/>
  <c r="DJ35"/>
  <c r="DB45" i="62"/>
  <c r="DA35" i="63"/>
  <c r="GW45" i="62"/>
  <c r="GV35" i="63"/>
  <c r="I45" i="62"/>
  <c r="H35" i="63"/>
  <c r="AV45" i="62"/>
  <c r="AU35" i="63"/>
  <c r="CK45" i="62"/>
  <c r="CK35" i="63" s="1"/>
  <c r="CJ35"/>
  <c r="EX45" i="62"/>
  <c r="EW35" i="63"/>
  <c r="GK44" i="62"/>
  <c r="GJ34" i="63"/>
  <c r="DC44" i="62"/>
  <c r="DB34" i="63"/>
  <c r="HV43" i="62"/>
  <c r="HU33" i="63"/>
  <c r="CJ46" i="62"/>
  <c r="CI36" i="63"/>
  <c r="DA46" i="62"/>
  <c r="CZ36" i="63"/>
  <c r="GI46" i="62"/>
  <c r="GH36" i="63"/>
  <c r="ES46" i="62"/>
  <c r="ES36" i="63" s="1"/>
  <c r="ER36"/>
  <c r="DJ46" i="62"/>
  <c r="DI36" i="63"/>
  <c r="ER47" i="62"/>
  <c r="EQ37" i="63"/>
  <c r="C37"/>
  <c r="D47" i="62"/>
  <c r="D37" i="63" s="1"/>
  <c r="L42" i="62"/>
  <c r="L32" i="63" s="1"/>
  <c r="K32"/>
  <c r="GG48" i="62"/>
  <c r="GF38" i="63"/>
  <c r="EQ48" i="62"/>
  <c r="EP38" i="63"/>
  <c r="DH48" i="62"/>
  <c r="DG38" i="63"/>
  <c r="CB48" i="62"/>
  <c r="CA38" i="63"/>
  <c r="HI48" i="62"/>
  <c r="HH38" i="63"/>
  <c r="FJ48" i="62"/>
  <c r="FI38" i="63"/>
  <c r="CM48" i="62"/>
  <c r="CL38" i="63"/>
  <c r="BH48" i="62"/>
  <c r="BG38" i="63"/>
  <c r="B38"/>
  <c r="C48" i="62"/>
  <c r="HY48"/>
  <c r="ET38" i="63"/>
  <c r="EU48" i="62"/>
  <c r="DZ38" i="63"/>
  <c r="EA48" i="62"/>
  <c r="EA38" i="63" s="1"/>
  <c r="CG38"/>
  <c r="CH48" i="62"/>
  <c r="HP38" i="63"/>
  <c r="HQ48" i="62"/>
  <c r="FO38" i="63"/>
  <c r="FP48" i="62"/>
  <c r="CR38" i="63"/>
  <c r="CS48" i="62"/>
  <c r="AR38" i="63"/>
  <c r="AS48" i="62"/>
  <c r="E38" i="63"/>
  <c r="F48" i="62"/>
  <c r="Z38" i="63"/>
  <c r="AA48" i="62"/>
  <c r="W47"/>
  <c r="V37" i="63"/>
  <c r="BT47" i="62"/>
  <c r="BS37" i="63"/>
  <c r="CW47" i="62"/>
  <c r="CW37" i="63" s="1"/>
  <c r="CV37"/>
  <c r="FZ47" i="62"/>
  <c r="FY37" i="63"/>
  <c r="BA47" i="62"/>
  <c r="AZ37" i="63"/>
  <c r="CZ47" i="62"/>
  <c r="CY37" i="63"/>
  <c r="FU47" i="62"/>
  <c r="FT37" i="63"/>
  <c r="GU47" i="62"/>
  <c r="GT37" i="63"/>
  <c r="CC47" i="62"/>
  <c r="CB37" i="63"/>
  <c r="ED47" i="62"/>
  <c r="EC37" i="63"/>
  <c r="CT47" i="62"/>
  <c r="CT37" i="63" s="1"/>
  <c r="CS37"/>
  <c r="BU46" i="62"/>
  <c r="BT36" i="63"/>
  <c r="AC35"/>
  <c r="AD45" i="62"/>
  <c r="AF39"/>
  <c r="AF29" i="63" s="1"/>
  <c r="AE29"/>
  <c r="AF25" i="62"/>
  <c r="AF15" i="63" s="1"/>
  <c r="AE15"/>
  <c r="AF28" i="62"/>
  <c r="AF18" i="63" s="1"/>
  <c r="AE18"/>
  <c r="AF31" i="62"/>
  <c r="AF21" i="63" s="1"/>
  <c r="AE21"/>
  <c r="AF30" i="62"/>
  <c r="AF20" i="63" s="1"/>
  <c r="AE20"/>
  <c r="AF23" i="62"/>
  <c r="AF13" i="63" s="1"/>
  <c r="AF29" i="62"/>
  <c r="AF19" i="63" s="1"/>
  <c r="AE19"/>
  <c r="AF43" i="62"/>
  <c r="AF33" i="63" s="1"/>
  <c r="AE33"/>
  <c r="AF26" i="62"/>
  <c r="AF16" i="63" s="1"/>
  <c r="AE16"/>
  <c r="AF34" i="62"/>
  <c r="AF24" i="63" s="1"/>
  <c r="AE24"/>
  <c r="AF37" i="62"/>
  <c r="AF27" i="63" s="1"/>
  <c r="AE27"/>
  <c r="AF33" i="62"/>
  <c r="AF23" i="63" s="1"/>
  <c r="AE23"/>
  <c r="AF32" i="62"/>
  <c r="AF22" i="63" s="1"/>
  <c r="AE22"/>
  <c r="AF22" i="62"/>
  <c r="AF12" i="63" s="1"/>
  <c r="AF35" i="62"/>
  <c r="AF25" i="63" s="1"/>
  <c r="AE25"/>
  <c r="AF42" i="62"/>
  <c r="AF32" i="63" s="1"/>
  <c r="AE32"/>
  <c r="AF40" i="62"/>
  <c r="AF30" i="63" s="1"/>
  <c r="AE30"/>
  <c r="AF44" i="62"/>
  <c r="AF34" i="63" s="1"/>
  <c r="AE34"/>
  <c r="AF36" i="62"/>
  <c r="AF26" i="63" s="1"/>
  <c r="AE26"/>
  <c r="AF41" i="62"/>
  <c r="AF31" i="63" s="1"/>
  <c r="AE31"/>
  <c r="AF38" i="62"/>
  <c r="AF28" i="63" s="1"/>
  <c r="AE28"/>
  <c r="AF24" i="62"/>
  <c r="AF14" i="63" s="1"/>
  <c r="AF27" i="62"/>
  <c r="AF17" i="63" s="1"/>
  <c r="AE17"/>
  <c r="BV46" i="62" l="1"/>
  <c r="BU36" i="63"/>
  <c r="EE47" i="62"/>
  <c r="ED37" i="63"/>
  <c r="CD47" i="62"/>
  <c r="CC37" i="63"/>
  <c r="GV47" i="62"/>
  <c r="GU37" i="63"/>
  <c r="FV47" i="62"/>
  <c r="FV37" i="63" s="1"/>
  <c r="FU37"/>
  <c r="DA47" i="62"/>
  <c r="CZ37" i="63"/>
  <c r="BB47" i="62"/>
  <c r="BA37" i="63"/>
  <c r="GA47" i="62"/>
  <c r="GA37" i="63" s="1"/>
  <c r="FZ37"/>
  <c r="BU47" i="62"/>
  <c r="BT37" i="63"/>
  <c r="X47" i="62"/>
  <c r="W37" i="63"/>
  <c r="D48" i="62"/>
  <c r="D38" i="63" s="1"/>
  <c r="C38"/>
  <c r="BA48" i="62"/>
  <c r="AZ38" i="63"/>
  <c r="W48" i="62"/>
  <c r="V38" i="63"/>
  <c r="BT48" i="62"/>
  <c r="BS38" i="63"/>
  <c r="DQ48" i="62"/>
  <c r="DP38" i="63"/>
  <c r="HF48" i="62"/>
  <c r="HE38" i="63"/>
  <c r="HQ49" i="62"/>
  <c r="HP39" i="63"/>
  <c r="FP49" i="62"/>
  <c r="FO39" i="63"/>
  <c r="AL49" i="62"/>
  <c r="AK39" i="63"/>
  <c r="FC49" i="62"/>
  <c r="FB39" i="63"/>
  <c r="N49" i="62"/>
  <c r="M39" i="63"/>
  <c r="HE49" i="62"/>
  <c r="HA39" i="63"/>
  <c r="DP49" i="62"/>
  <c r="DO39" i="63"/>
  <c r="B39"/>
  <c r="C49" i="62"/>
  <c r="HY49"/>
  <c r="EQ49"/>
  <c r="EP39" i="63"/>
  <c r="CB49" i="62"/>
  <c r="CA39" i="63"/>
  <c r="GT49" i="62"/>
  <c r="GS39" i="63"/>
  <c r="FT49" i="62"/>
  <c r="FS39" i="63"/>
  <c r="CY49" i="62"/>
  <c r="CX39" i="63"/>
  <c r="AZ49" i="62"/>
  <c r="AY39" i="63"/>
  <c r="HC49" i="62"/>
  <c r="HC39" i="63" s="1"/>
  <c r="HB39"/>
  <c r="FY49" i="62"/>
  <c r="FX39" i="63"/>
  <c r="EO49" i="62"/>
  <c r="EO39" i="63" s="1"/>
  <c r="CV49" i="62"/>
  <c r="CU39" i="63"/>
  <c r="BS49" i="62"/>
  <c r="BR39" i="63"/>
  <c r="V49" i="62"/>
  <c r="U39" i="63"/>
  <c r="AM48" i="62"/>
  <c r="AL38" i="63"/>
  <c r="O48" i="62"/>
  <c r="N38" i="63"/>
  <c r="BP48" i="62"/>
  <c r="BO38" i="63"/>
  <c r="CZ48" i="62"/>
  <c r="CY38" i="63"/>
  <c r="FU48" i="62"/>
  <c r="FT38" i="63"/>
  <c r="GU48" i="62"/>
  <c r="GT38" i="63"/>
  <c r="BJ47" i="62"/>
  <c r="BI37" i="63"/>
  <c r="GI47" i="62"/>
  <c r="GH37" i="63"/>
  <c r="DJ47" i="62"/>
  <c r="DI37" i="63"/>
  <c r="CE46" i="62"/>
  <c r="CD36" i="63"/>
  <c r="I46" i="62"/>
  <c r="H36" i="63"/>
  <c r="EX46" i="62"/>
  <c r="EW36" i="63"/>
  <c r="EG45" i="62"/>
  <c r="EG35" i="63" s="1"/>
  <c r="GY44" i="62"/>
  <c r="GX34" i="63"/>
  <c r="K44" i="62"/>
  <c r="J34" i="63"/>
  <c r="DU44" i="62"/>
  <c r="DU34" i="63" s="1"/>
  <c r="DT34"/>
  <c r="HU45" i="62"/>
  <c r="HT35" i="63"/>
  <c r="AP45" i="62"/>
  <c r="AO35" i="63"/>
  <c r="CF45" i="62"/>
  <c r="CF35" i="63" s="1"/>
  <c r="CE35"/>
  <c r="FN45" i="62"/>
  <c r="FN35" i="63" s="1"/>
  <c r="FM35"/>
  <c r="CP46" i="62"/>
  <c r="CP36" i="63" s="1"/>
  <c r="CO36"/>
  <c r="GW46" i="62"/>
  <c r="GV36" i="63"/>
  <c r="AO46" i="62"/>
  <c r="AN36" i="63"/>
  <c r="HT46" i="62"/>
  <c r="HS36" i="63"/>
  <c r="FM46" i="62"/>
  <c r="FL36" i="63"/>
  <c r="AV46" i="62"/>
  <c r="AU36" i="63"/>
  <c r="BW45" i="62"/>
  <c r="BW35" i="63" s="1"/>
  <c r="BV35"/>
  <c r="HM45" i="62"/>
  <c r="HL35" i="63"/>
  <c r="R45" i="62"/>
  <c r="R35" i="63" s="1"/>
  <c r="Q35"/>
  <c r="HO43" i="62"/>
  <c r="HO33" i="63" s="1"/>
  <c r="HN33"/>
  <c r="L43" i="62"/>
  <c r="L33" i="63" s="1"/>
  <c r="K33"/>
  <c r="AQ44" i="62"/>
  <c r="AQ34" i="63" s="1"/>
  <c r="AP34"/>
  <c r="BK46" i="62"/>
  <c r="BK36" i="63" s="1"/>
  <c r="BJ36"/>
  <c r="DS46" i="62"/>
  <c r="DR36" i="63"/>
  <c r="HS47" i="62"/>
  <c r="HR37" i="63"/>
  <c r="FR47" i="62"/>
  <c r="FR37" i="63" s="1"/>
  <c r="FQ37"/>
  <c r="AN47" i="62"/>
  <c r="AM37" i="63"/>
  <c r="FE47" i="62"/>
  <c r="FD37" i="63"/>
  <c r="BQ47" i="62"/>
  <c r="BQ37" i="63" s="1"/>
  <c r="BP37"/>
  <c r="P47" i="62"/>
  <c r="O37" i="63"/>
  <c r="HK47" i="62"/>
  <c r="HJ37" i="63"/>
  <c r="FL47" i="62"/>
  <c r="FK37" i="63"/>
  <c r="CO47" i="62"/>
  <c r="CN37" i="63"/>
  <c r="AC47" i="62"/>
  <c r="AB37" i="63"/>
  <c r="EW47" i="62"/>
  <c r="EV37" i="63"/>
  <c r="CJ47" i="62"/>
  <c r="CI37" i="63"/>
  <c r="AU47" i="62"/>
  <c r="AT37" i="63"/>
  <c r="H47" i="62"/>
  <c r="G37" i="63"/>
  <c r="HG47" i="62"/>
  <c r="HG37" i="63" s="1"/>
  <c r="HF37"/>
  <c r="DR47" i="62"/>
  <c r="DQ37" i="63"/>
  <c r="AE45" i="62"/>
  <c r="AD35" i="63"/>
  <c r="AB48" i="62"/>
  <c r="AA38" i="63"/>
  <c r="G48" i="62"/>
  <c r="F38" i="63"/>
  <c r="AT48" i="62"/>
  <c r="AS38" i="63"/>
  <c r="CT48" i="62"/>
  <c r="CT38" i="63" s="1"/>
  <c r="CS38"/>
  <c r="FQ48" i="62"/>
  <c r="FP38" i="63"/>
  <c r="HR48" i="62"/>
  <c r="HQ38" i="63"/>
  <c r="CI48" i="62"/>
  <c r="CH38" i="63"/>
  <c r="EV48" i="62"/>
  <c r="EU38" i="63"/>
  <c r="BI48" i="62"/>
  <c r="BH38" i="63"/>
  <c r="CN48" i="62"/>
  <c r="CM38" i="63"/>
  <c r="FK48" i="62"/>
  <c r="FJ38" i="63"/>
  <c r="HJ48" i="62"/>
  <c r="HI38" i="63"/>
  <c r="CC48" i="62"/>
  <c r="CB38" i="63"/>
  <c r="DI48" i="62"/>
  <c r="DH38" i="63"/>
  <c r="ER48" i="62"/>
  <c r="EQ38" i="63"/>
  <c r="GH48" i="62"/>
  <c r="GG38" i="63"/>
  <c r="ES47" i="62"/>
  <c r="ES37" i="63" s="1"/>
  <c r="ER37"/>
  <c r="DK46" i="62"/>
  <c r="DK36" i="63" s="1"/>
  <c r="DJ36"/>
  <c r="GJ46" i="62"/>
  <c r="GI36" i="63"/>
  <c r="DB46" i="62"/>
  <c r="DA36" i="63"/>
  <c r="CK46" i="62"/>
  <c r="CK36" i="63" s="1"/>
  <c r="CJ36"/>
  <c r="HW43" i="62"/>
  <c r="HW33" i="63" s="1"/>
  <c r="HV33"/>
  <c r="DD44" i="62"/>
  <c r="DD34" i="63" s="1"/>
  <c r="DC34"/>
  <c r="GL44" i="62"/>
  <c r="GL34" i="63" s="1"/>
  <c r="GK34"/>
  <c r="EY45" i="62"/>
  <c r="EY35" i="63" s="1"/>
  <c r="EX35"/>
  <c r="AW45" i="62"/>
  <c r="AV35" i="63"/>
  <c r="J45" i="62"/>
  <c r="I35" i="63"/>
  <c r="GX45" i="62"/>
  <c r="GW35" i="63"/>
  <c r="DC45" i="62"/>
  <c r="DB35" i="63"/>
  <c r="Y46" i="62"/>
  <c r="Y36" i="63" s="1"/>
  <c r="X36"/>
  <c r="Q46" i="62"/>
  <c r="P36" i="63"/>
  <c r="EF46" i="62"/>
  <c r="EF36" i="63" s="1"/>
  <c r="EE36"/>
  <c r="FF46" i="62"/>
  <c r="FF36" i="63" s="1"/>
  <c r="FE36"/>
  <c r="BC46" i="62"/>
  <c r="BB36" i="63"/>
  <c r="HL46" i="62"/>
  <c r="HK36" i="63"/>
  <c r="DT45" i="62"/>
  <c r="DS35" i="63"/>
  <c r="BD45" i="62"/>
  <c r="BD35" i="63" s="1"/>
  <c r="BC35"/>
  <c r="GK45" i="62"/>
  <c r="GJ35" i="63"/>
  <c r="AX44" i="62"/>
  <c r="AX34" i="63" s="1"/>
  <c r="AW34"/>
  <c r="GZ43" i="62"/>
  <c r="GZ33" i="63" s="1"/>
  <c r="GY33"/>
  <c r="HN44" i="62"/>
  <c r="HM34" i="63"/>
  <c r="HV44" i="62"/>
  <c r="HU34" i="63"/>
  <c r="CS49" i="62"/>
  <c r="CR39" i="63"/>
  <c r="EC49" i="62"/>
  <c r="EB39" i="63"/>
  <c r="BO49" i="62"/>
  <c r="BN39" i="63"/>
  <c r="A40"/>
  <c r="B50" i="62"/>
  <c r="AK50"/>
  <c r="BG50"/>
  <c r="CR50"/>
  <c r="DO50"/>
  <c r="FO50"/>
  <c r="FW50"/>
  <c r="FW40" i="63" s="1"/>
  <c r="GO50" i="62"/>
  <c r="GO40" i="63" s="1"/>
  <c r="HA50" i="62"/>
  <c r="HP50"/>
  <c r="A51"/>
  <c r="AI50"/>
  <c r="AI40" i="63" s="1"/>
  <c r="BN50" i="62"/>
  <c r="CA50"/>
  <c r="CQ50"/>
  <c r="CQ40" i="63" s="1"/>
  <c r="DG50" i="62"/>
  <c r="EB50"/>
  <c r="EP50"/>
  <c r="FB50"/>
  <c r="GF50"/>
  <c r="GP50"/>
  <c r="GP40" i="63" s="1"/>
  <c r="Z50" i="62"/>
  <c r="AY50"/>
  <c r="CL50"/>
  <c r="FI50"/>
  <c r="FS50"/>
  <c r="GS50"/>
  <c r="HX50"/>
  <c r="HX40" i="63" s="1"/>
  <c r="U50" i="62"/>
  <c r="BR50"/>
  <c r="CU50"/>
  <c r="EN50"/>
  <c r="EN40" i="63" s="1"/>
  <c r="FX50" i="62"/>
  <c r="HB50"/>
  <c r="CX50"/>
  <c r="GM50"/>
  <c r="GM40" i="63" s="1"/>
  <c r="HH50" i="62"/>
  <c r="E50"/>
  <c r="AR50"/>
  <c r="CG50"/>
  <c r="DZ50"/>
  <c r="ET50"/>
  <c r="GN50"/>
  <c r="GN40" i="63" s="1"/>
  <c r="BH49" i="62"/>
  <c r="BG39" i="63"/>
  <c r="GG49" i="62"/>
  <c r="GF39" i="63"/>
  <c r="DH49" i="62"/>
  <c r="DG39" i="63"/>
  <c r="HI49" i="62"/>
  <c r="HH39" i="63"/>
  <c r="FJ49" i="62"/>
  <c r="FI39" i="63"/>
  <c r="CM49" i="62"/>
  <c r="CL39" i="63"/>
  <c r="AA49" i="62"/>
  <c r="Z39" i="63"/>
  <c r="EU49" i="62"/>
  <c r="ET39" i="63"/>
  <c r="EA49" i="62"/>
  <c r="EA39" i="63" s="1"/>
  <c r="DZ39"/>
  <c r="CH49" i="62"/>
  <c r="CG39" i="63"/>
  <c r="AS49" i="62"/>
  <c r="AR39" i="63"/>
  <c r="F49" i="62"/>
  <c r="E39" i="63"/>
  <c r="CW48" i="62"/>
  <c r="CW38" i="63" s="1"/>
  <c r="CV38"/>
  <c r="FZ48" i="62"/>
  <c r="FY38" i="63"/>
  <c r="ED48" i="62"/>
  <c r="EC38" i="63"/>
  <c r="FD48" i="62"/>
  <c r="FC38" i="63"/>
  <c r="AC36"/>
  <c r="AD46" i="62"/>
  <c r="FD38" i="63" l="1"/>
  <c r="FE48" i="62"/>
  <c r="ED38" i="63"/>
  <c r="EE48" i="62"/>
  <c r="FZ38" i="63"/>
  <c r="GA48" i="62"/>
  <c r="GA38" i="63" s="1"/>
  <c r="F39"/>
  <c r="G49" i="62"/>
  <c r="AS39" i="63"/>
  <c r="AT49" i="62"/>
  <c r="CH39" i="63"/>
  <c r="CI49" i="62"/>
  <c r="EU39" i="63"/>
  <c r="EV49" i="62"/>
  <c r="AA39" i="63"/>
  <c r="AB49" i="62"/>
  <c r="CM39" i="63"/>
  <c r="CN49" i="62"/>
  <c r="FJ39" i="63"/>
  <c r="FK49" i="62"/>
  <c r="HI39" i="63"/>
  <c r="HJ49" i="62"/>
  <c r="DH39" i="63"/>
  <c r="DI49" i="62"/>
  <c r="GG39" i="63"/>
  <c r="GH49" i="62"/>
  <c r="BH39" i="63"/>
  <c r="BI49" i="62"/>
  <c r="ET40" i="63"/>
  <c r="EU50" i="62"/>
  <c r="CG40" i="63"/>
  <c r="CH50" i="62"/>
  <c r="E40" i="63"/>
  <c r="F50" i="62"/>
  <c r="HB40" i="63"/>
  <c r="HC50" i="62"/>
  <c r="HC40" i="63" s="1"/>
  <c r="EO50" i="62"/>
  <c r="EO40" i="63" s="1"/>
  <c r="BR40"/>
  <c r="BS50" i="62"/>
  <c r="FS40" i="63"/>
  <c r="FT50" i="62"/>
  <c r="CL40" i="63"/>
  <c r="CM50" i="62"/>
  <c r="Z40" i="63"/>
  <c r="AA50" i="62"/>
  <c r="GF40" i="63"/>
  <c r="GG50" i="62"/>
  <c r="EP40" i="63"/>
  <c r="EQ50" i="62"/>
  <c r="DG40" i="63"/>
  <c r="DH50" i="62"/>
  <c r="CA40" i="63"/>
  <c r="CB50" i="62"/>
  <c r="A41" i="63"/>
  <c r="AI51" i="62"/>
  <c r="AI41" i="63" s="1"/>
  <c r="BN51" i="62"/>
  <c r="CA51"/>
  <c r="CQ51"/>
  <c r="CQ41" i="63" s="1"/>
  <c r="DG51" i="62"/>
  <c r="EB51"/>
  <c r="EP51"/>
  <c r="FB51"/>
  <c r="GF51"/>
  <c r="GP51"/>
  <c r="GP41" i="63" s="1"/>
  <c r="B51" i="62"/>
  <c r="AK51"/>
  <c r="BG51"/>
  <c r="CR51"/>
  <c r="DO51"/>
  <c r="FO51"/>
  <c r="FW51"/>
  <c r="FW41" i="63" s="1"/>
  <c r="GO51" i="62"/>
  <c r="GO41" i="63" s="1"/>
  <c r="HA51" i="62"/>
  <c r="HP51"/>
  <c r="A52"/>
  <c r="E51"/>
  <c r="U51"/>
  <c r="AR51"/>
  <c r="BR51"/>
  <c r="CG51"/>
  <c r="CU51"/>
  <c r="DZ51"/>
  <c r="EN51"/>
  <c r="EN41" i="63" s="1"/>
  <c r="ET51" i="62"/>
  <c r="FX51"/>
  <c r="GN51"/>
  <c r="GN41" i="63" s="1"/>
  <c r="HB51" i="62"/>
  <c r="Z51"/>
  <c r="AY51"/>
  <c r="CL51"/>
  <c r="CX51"/>
  <c r="FI51"/>
  <c r="FS51"/>
  <c r="GM51"/>
  <c r="GM41" i="63" s="1"/>
  <c r="GS51" i="62"/>
  <c r="HH51"/>
  <c r="HX51"/>
  <c r="HX41" i="63" s="1"/>
  <c r="HA40"/>
  <c r="HE50" i="62"/>
  <c r="DO40" i="63"/>
  <c r="DP50" i="62"/>
  <c r="BG40" i="63"/>
  <c r="BH50" i="62"/>
  <c r="B40" i="63"/>
  <c r="HY50" i="62"/>
  <c r="C50"/>
  <c r="DP39" i="63"/>
  <c r="DQ49" i="62"/>
  <c r="HE39" i="63"/>
  <c r="HF49" i="62"/>
  <c r="N39" i="63"/>
  <c r="O49" i="62"/>
  <c r="FC39" i="63"/>
  <c r="FD49" i="62"/>
  <c r="AL39" i="63"/>
  <c r="AM49" i="62"/>
  <c r="FP39" i="63"/>
  <c r="FQ49" i="62"/>
  <c r="HQ39" i="63"/>
  <c r="HR49" i="62"/>
  <c r="HF38" i="63"/>
  <c r="HG48" i="62"/>
  <c r="HG38" i="63" s="1"/>
  <c r="DQ38"/>
  <c r="DR48" i="62"/>
  <c r="BT38" i="63"/>
  <c r="BU48" i="62"/>
  <c r="W38" i="63"/>
  <c r="X48" i="62"/>
  <c r="BA38" i="63"/>
  <c r="BB48" i="62"/>
  <c r="X37" i="63"/>
  <c r="Y47" i="62"/>
  <c r="Y37" i="63" s="1"/>
  <c r="BU37"/>
  <c r="BV47" i="62"/>
  <c r="BB37" i="63"/>
  <c r="BC47" i="62"/>
  <c r="DA37" i="63"/>
  <c r="DB47" i="62"/>
  <c r="GV37" i="63"/>
  <c r="GW47" i="62"/>
  <c r="CD37" i="63"/>
  <c r="CE47" i="62"/>
  <c r="EE37" i="63"/>
  <c r="EF47" i="62"/>
  <c r="EF37" i="63" s="1"/>
  <c r="BV36"/>
  <c r="BW46" i="62"/>
  <c r="BW36" i="63" s="1"/>
  <c r="AE46" i="62"/>
  <c r="AD36" i="63"/>
  <c r="DZ40"/>
  <c r="EA50" i="62"/>
  <c r="EA40" i="63" s="1"/>
  <c r="AR40"/>
  <c r="AS50" i="62"/>
  <c r="HH40" i="63"/>
  <c r="HI50" i="62"/>
  <c r="CX40" i="63"/>
  <c r="CY50" i="62"/>
  <c r="FX40" i="63"/>
  <c r="FY50" i="62"/>
  <c r="CU40" i="63"/>
  <c r="CV50" i="62"/>
  <c r="U40" i="63"/>
  <c r="V50" i="62"/>
  <c r="GS40" i="63"/>
  <c r="GT50" i="62"/>
  <c r="FI40" i="63"/>
  <c r="FJ50" i="62"/>
  <c r="AY40" i="63"/>
  <c r="AZ50" i="62"/>
  <c r="FB40" i="63"/>
  <c r="FC50" i="62"/>
  <c r="EB40" i="63"/>
  <c r="EC50" i="62"/>
  <c r="BN40" i="63"/>
  <c r="BO50" i="62"/>
  <c r="M40" i="63"/>
  <c r="N50" i="62"/>
  <c r="HP40" i="63"/>
  <c r="HQ50" i="62"/>
  <c r="FO40" i="63"/>
  <c r="FP50" i="62"/>
  <c r="CR40" i="63"/>
  <c r="CS50" i="62"/>
  <c r="AK40" i="63"/>
  <c r="AL50" i="62"/>
  <c r="BO39" i="63"/>
  <c r="BP49" i="62"/>
  <c r="EC39" i="63"/>
  <c r="ED49" i="62"/>
  <c r="CS39" i="63"/>
  <c r="CT49" i="62"/>
  <c r="CT39" i="63" s="1"/>
  <c r="HV34"/>
  <c r="HW44" i="62"/>
  <c r="HW34" i="63" s="1"/>
  <c r="HN34"/>
  <c r="HO44" i="62"/>
  <c r="HO34" i="63" s="1"/>
  <c r="GK35"/>
  <c r="GL45" i="62"/>
  <c r="GL35" i="63" s="1"/>
  <c r="DT35"/>
  <c r="DU45" i="62"/>
  <c r="DU35" i="63" s="1"/>
  <c r="HL36"/>
  <c r="HM46" i="62"/>
  <c r="BC36" i="63"/>
  <c r="BD46" i="62"/>
  <c r="BD36" i="63" s="1"/>
  <c r="EG46" i="62"/>
  <c r="EG36" i="63" s="1"/>
  <c r="Q36"/>
  <c r="R46" i="62"/>
  <c r="R36" i="63" s="1"/>
  <c r="DC35"/>
  <c r="DD45" i="62"/>
  <c r="DD35" i="63" s="1"/>
  <c r="GX35"/>
  <c r="GY45" i="62"/>
  <c r="J35" i="63"/>
  <c r="K45" i="62"/>
  <c r="AW35" i="63"/>
  <c r="AX45" i="62"/>
  <c r="AX35" i="63" s="1"/>
  <c r="DB36"/>
  <c r="DC46" i="62"/>
  <c r="GJ36" i="63"/>
  <c r="GK46" i="62"/>
  <c r="GH38" i="63"/>
  <c r="GI48" i="62"/>
  <c r="ER38" i="63"/>
  <c r="ES48" i="62"/>
  <c r="ES38" i="63" s="1"/>
  <c r="DI38"/>
  <c r="DJ48" i="62"/>
  <c r="CC38" i="63"/>
  <c r="CD48" i="62"/>
  <c r="HJ38" i="63"/>
  <c r="HK48" i="62"/>
  <c r="FK38" i="63"/>
  <c r="FL48" i="62"/>
  <c r="CN38" i="63"/>
  <c r="CO48" i="62"/>
  <c r="BI38" i="63"/>
  <c r="BJ48" i="62"/>
  <c r="EV38" i="63"/>
  <c r="EW48" i="62"/>
  <c r="CI38" i="63"/>
  <c r="CJ48" i="62"/>
  <c r="HR38" i="63"/>
  <c r="HS48" i="62"/>
  <c r="FQ38" i="63"/>
  <c r="FR48" i="62"/>
  <c r="FR38" i="63" s="1"/>
  <c r="AT38"/>
  <c r="AU48" i="62"/>
  <c r="G38" i="63"/>
  <c r="H48" i="62"/>
  <c r="AB38" i="63"/>
  <c r="AC48" i="62"/>
  <c r="AE35" i="63"/>
  <c r="AF45" i="62"/>
  <c r="AF35" i="63" s="1"/>
  <c r="DR37"/>
  <c r="DS47" i="62"/>
  <c r="H37" i="63"/>
  <c r="I47" i="62"/>
  <c r="AU37" i="63"/>
  <c r="AV47" i="62"/>
  <c r="CJ37" i="63"/>
  <c r="CK47" i="62"/>
  <c r="CK37" i="63" s="1"/>
  <c r="EW37"/>
  <c r="EX47" i="62"/>
  <c r="AC37" i="63"/>
  <c r="AD47" i="62"/>
  <c r="CO37" i="63"/>
  <c r="CP47" i="62"/>
  <c r="CP37" i="63" s="1"/>
  <c r="FL37"/>
  <c r="FM47" i="62"/>
  <c r="HK37" i="63"/>
  <c r="HL47" i="62"/>
  <c r="P37" i="63"/>
  <c r="Q47" i="62"/>
  <c r="FE37" i="63"/>
  <c r="FF47" i="62"/>
  <c r="FF37" i="63" s="1"/>
  <c r="AN37"/>
  <c r="AO47" i="62"/>
  <c r="HS37" i="63"/>
  <c r="HT47" i="62"/>
  <c r="DS36" i="63"/>
  <c r="DT46" i="62"/>
  <c r="HM35" i="63"/>
  <c r="HN45" i="62"/>
  <c r="AV36" i="63"/>
  <c r="AW46" i="62"/>
  <c r="FM36" i="63"/>
  <c r="FN46" i="62"/>
  <c r="FN36" i="63" s="1"/>
  <c r="HT36"/>
  <c r="HU46" i="62"/>
  <c r="AO36" i="63"/>
  <c r="AP46" i="62"/>
  <c r="GW36" i="63"/>
  <c r="GX46" i="62"/>
  <c r="AP35" i="63"/>
  <c r="AQ45" i="62"/>
  <c r="AQ35" i="63" s="1"/>
  <c r="HU35"/>
  <c r="HV45" i="62"/>
  <c r="K34" i="63"/>
  <c r="L44" i="62"/>
  <c r="L34" i="63" s="1"/>
  <c r="GY34"/>
  <c r="GZ44" i="62"/>
  <c r="GZ34" i="63" s="1"/>
  <c r="EX36"/>
  <c r="EY46" i="62"/>
  <c r="EY36" i="63" s="1"/>
  <c r="I36"/>
  <c r="J46" i="62"/>
  <c r="CE36" i="63"/>
  <c r="CF46" i="62"/>
  <c r="CF36" i="63" s="1"/>
  <c r="DJ37"/>
  <c r="DK47" i="62"/>
  <c r="DK37" i="63" s="1"/>
  <c r="GI37"/>
  <c r="GJ47" i="62"/>
  <c r="BJ37" i="63"/>
  <c r="BK47" i="62"/>
  <c r="BK37" i="63" s="1"/>
  <c r="GU38"/>
  <c r="GV48" i="62"/>
  <c r="FU38" i="63"/>
  <c r="FV48" i="62"/>
  <c r="FV38" i="63" s="1"/>
  <c r="CZ38"/>
  <c r="DA48" i="62"/>
  <c r="BP38" i="63"/>
  <c r="BQ48" i="62"/>
  <c r="BQ38" i="63" s="1"/>
  <c r="O38"/>
  <c r="P48" i="62"/>
  <c r="AM38" i="63"/>
  <c r="AN48" i="62"/>
  <c r="V39" i="63"/>
  <c r="W49" i="62"/>
  <c r="BS39" i="63"/>
  <c r="BT49" i="62"/>
  <c r="CV39" i="63"/>
  <c r="CW49" i="62"/>
  <c r="CW39" i="63" s="1"/>
  <c r="FY39"/>
  <c r="FZ49" i="62"/>
  <c r="AZ39" i="63"/>
  <c r="BA49" i="62"/>
  <c r="CY39" i="63"/>
  <c r="CZ49" i="62"/>
  <c r="FT39" i="63"/>
  <c r="FU49" i="62"/>
  <c r="GT39" i="63"/>
  <c r="GU49" i="62"/>
  <c r="CB39" i="63"/>
  <c r="CC49" i="62"/>
  <c r="EQ39" i="63"/>
  <c r="ER49" i="62"/>
  <c r="C39" i="63"/>
  <c r="D49" i="62"/>
  <c r="D39" i="63" s="1"/>
  <c r="AE36" l="1"/>
  <c r="AF46" i="62"/>
  <c r="AF36" i="63" s="1"/>
  <c r="BH40"/>
  <c r="BI50" i="62"/>
  <c r="DP40" i="63"/>
  <c r="DQ50" i="62"/>
  <c r="HF50"/>
  <c r="HE40" i="63"/>
  <c r="GS41"/>
  <c r="GT51" i="62"/>
  <c r="FS41" i="63"/>
  <c r="FT51" i="62"/>
  <c r="CX41" i="63"/>
  <c r="CY51" i="62"/>
  <c r="AY41" i="63"/>
  <c r="AZ51" i="62"/>
  <c r="HB41" i="63"/>
  <c r="HC51" i="62"/>
  <c r="HC41" i="63" s="1"/>
  <c r="FX41"/>
  <c r="FY51" i="62"/>
  <c r="EO51"/>
  <c r="EO41" i="63" s="1"/>
  <c r="CU41"/>
  <c r="CV51" i="62"/>
  <c r="BR41" i="63"/>
  <c r="BS51" i="62"/>
  <c r="U41" i="63"/>
  <c r="V51" i="62"/>
  <c r="A42" i="63"/>
  <c r="AY52" i="62"/>
  <c r="CX52"/>
  <c r="FS52"/>
  <c r="GS52"/>
  <c r="HX52"/>
  <c r="HX42" i="63" s="1"/>
  <c r="U52" i="62"/>
  <c r="BR52"/>
  <c r="CU52"/>
  <c r="EN52"/>
  <c r="EN42" i="63" s="1"/>
  <c r="FX52" i="62"/>
  <c r="HB52"/>
  <c r="B52"/>
  <c r="AK52"/>
  <c r="BG52"/>
  <c r="CR52"/>
  <c r="DO52"/>
  <c r="FO52"/>
  <c r="FW52"/>
  <c r="FW42" i="63" s="1"/>
  <c r="GO52" i="62"/>
  <c r="GO42" i="63" s="1"/>
  <c r="HA52" i="62"/>
  <c r="HP52"/>
  <c r="A53"/>
  <c r="AI52"/>
  <c r="AI42" i="63" s="1"/>
  <c r="BN52" i="62"/>
  <c r="CA52"/>
  <c r="CQ52"/>
  <c r="CQ42" i="63" s="1"/>
  <c r="DG52" i="62"/>
  <c r="EB52"/>
  <c r="EP52"/>
  <c r="FB52"/>
  <c r="GF52"/>
  <c r="GP52"/>
  <c r="GP42" i="63" s="1"/>
  <c r="Z52" i="62"/>
  <c r="CL52"/>
  <c r="FI52"/>
  <c r="GM52"/>
  <c r="GM42" i="63" s="1"/>
  <c r="HH52" i="62"/>
  <c r="E52"/>
  <c r="AR52"/>
  <c r="CG52"/>
  <c r="DZ52"/>
  <c r="ET52"/>
  <c r="GN52"/>
  <c r="GN42" i="63" s="1"/>
  <c r="HE51" i="62"/>
  <c r="HA41" i="63"/>
  <c r="DP51" i="62"/>
  <c r="DO41" i="63"/>
  <c r="BH51" i="62"/>
  <c r="BG41" i="63"/>
  <c r="B41"/>
  <c r="HY51" i="62"/>
  <c r="C51"/>
  <c r="GG51"/>
  <c r="GF41" i="63"/>
  <c r="EQ51" i="62"/>
  <c r="EP41" i="63"/>
  <c r="DH51" i="62"/>
  <c r="DG41" i="63"/>
  <c r="CA41"/>
  <c r="CB51" i="62"/>
  <c r="ER39" i="63"/>
  <c r="ES49" i="62"/>
  <c r="ES39" i="63" s="1"/>
  <c r="CC39"/>
  <c r="CD49" i="62"/>
  <c r="GU39" i="63"/>
  <c r="GV49" i="62"/>
  <c r="FU39" i="63"/>
  <c r="FV49" i="62"/>
  <c r="FV39" i="63" s="1"/>
  <c r="CZ39"/>
  <c r="DA49" i="62"/>
  <c r="BA39" i="63"/>
  <c r="BB49" i="62"/>
  <c r="FZ39" i="63"/>
  <c r="GA49" i="62"/>
  <c r="GA39" i="63" s="1"/>
  <c r="BT39"/>
  <c r="BU49" i="62"/>
  <c r="W39" i="63"/>
  <c r="X49" i="62"/>
  <c r="AN38" i="63"/>
  <c r="AO48" i="62"/>
  <c r="P38" i="63"/>
  <c r="Q48" i="62"/>
  <c r="DA38" i="63"/>
  <c r="DB48" i="62"/>
  <c r="GV38" i="63"/>
  <c r="GW48" i="62"/>
  <c r="GJ37" i="63"/>
  <c r="GK47" i="62"/>
  <c r="J36" i="63"/>
  <c r="K46" i="62"/>
  <c r="HV35" i="63"/>
  <c r="HW45" i="62"/>
  <c r="HW35" i="63" s="1"/>
  <c r="GX36"/>
  <c r="GY46" i="62"/>
  <c r="AP36" i="63"/>
  <c r="AQ46" i="62"/>
  <c r="AQ36" i="63" s="1"/>
  <c r="HU36"/>
  <c r="HV46" i="62"/>
  <c r="AW36" i="63"/>
  <c r="AX46" i="62"/>
  <c r="AX36" i="63" s="1"/>
  <c r="HN35"/>
  <c r="HO45" i="62"/>
  <c r="HO35" i="63" s="1"/>
  <c r="DT36"/>
  <c r="DU46" i="62"/>
  <c r="DU36" i="63" s="1"/>
  <c r="HT37"/>
  <c r="HU47" i="62"/>
  <c r="AO37" i="63"/>
  <c r="AP47" i="62"/>
  <c r="Q37" i="63"/>
  <c r="R47" i="62"/>
  <c r="R37" i="63" s="1"/>
  <c r="HL37"/>
  <c r="HM47" i="62"/>
  <c r="FM37" i="63"/>
  <c r="FN47" i="62"/>
  <c r="FN37" i="63" s="1"/>
  <c r="AD37"/>
  <c r="AE47" i="62"/>
  <c r="EX37" i="63"/>
  <c r="EY47" i="62"/>
  <c r="EY37" i="63" s="1"/>
  <c r="AV37"/>
  <c r="AW47" i="62"/>
  <c r="J47"/>
  <c r="I37" i="63"/>
  <c r="DS37"/>
  <c r="DT47" i="62"/>
  <c r="AC38" i="63"/>
  <c r="AD48" i="62"/>
  <c r="H38" i="63"/>
  <c r="I48" i="62"/>
  <c r="AU38" i="63"/>
  <c r="AV48" i="62"/>
  <c r="HS38" i="63"/>
  <c r="HT48" i="62"/>
  <c r="CJ38" i="63"/>
  <c r="CK48" i="62"/>
  <c r="CK38" i="63" s="1"/>
  <c r="EW38"/>
  <c r="EX48" i="62"/>
  <c r="BJ38" i="63"/>
  <c r="BK48" i="62"/>
  <c r="BK38" i="63" s="1"/>
  <c r="CO38"/>
  <c r="CP48" i="62"/>
  <c r="CP38" i="63" s="1"/>
  <c r="FL38"/>
  <c r="FM48" i="62"/>
  <c r="HK38" i="63"/>
  <c r="HL48" i="62"/>
  <c r="CD38" i="63"/>
  <c r="CE48" i="62"/>
  <c r="DJ38" i="63"/>
  <c r="DK48" i="62"/>
  <c r="DK38" i="63" s="1"/>
  <c r="GI38"/>
  <c r="GJ48" i="62"/>
  <c r="GK36" i="63"/>
  <c r="GL46" i="62"/>
  <c r="GL36" i="63" s="1"/>
  <c r="DC36"/>
  <c r="DD46" i="62"/>
  <c r="DD36" i="63" s="1"/>
  <c r="K35"/>
  <c r="L45" i="62"/>
  <c r="L35" i="63" s="1"/>
  <c r="GY35"/>
  <c r="GZ45" i="62"/>
  <c r="GZ35" i="63" s="1"/>
  <c r="HM36"/>
  <c r="HN46" i="62"/>
  <c r="ED39" i="63"/>
  <c r="EE49" i="62"/>
  <c r="BP39" i="63"/>
  <c r="BQ49" i="62"/>
  <c r="BQ39" i="63" s="1"/>
  <c r="AL40"/>
  <c r="AM50" i="62"/>
  <c r="CS40" i="63"/>
  <c r="CT50" i="62"/>
  <c r="CT40" i="63" s="1"/>
  <c r="FP40"/>
  <c r="FQ50" i="62"/>
  <c r="HQ40" i="63"/>
  <c r="HR50" i="62"/>
  <c r="N40" i="63"/>
  <c r="O50" i="62"/>
  <c r="BP50"/>
  <c r="BO40" i="63"/>
  <c r="EC40"/>
  <c r="ED50" i="62"/>
  <c r="FC40" i="63"/>
  <c r="FD50" i="62"/>
  <c r="AZ40" i="63"/>
  <c r="BA50" i="62"/>
  <c r="FJ40" i="63"/>
  <c r="FK50" i="62"/>
  <c r="GT40" i="63"/>
  <c r="GU50" i="62"/>
  <c r="V40" i="63"/>
  <c r="W50" i="62"/>
  <c r="CV40" i="63"/>
  <c r="CW50" i="62"/>
  <c r="CW40" i="63" s="1"/>
  <c r="FY40"/>
  <c r="FZ50" i="62"/>
  <c r="CY40" i="63"/>
  <c r="CZ50" i="62"/>
  <c r="HI40" i="63"/>
  <c r="HJ50" i="62"/>
  <c r="AS40" i="63"/>
  <c r="AT50" i="62"/>
  <c r="EG47"/>
  <c r="EG37" i="63" s="1"/>
  <c r="CE37"/>
  <c r="CF47" i="62"/>
  <c r="CF37" i="63" s="1"/>
  <c r="GW37"/>
  <c r="GX47" i="62"/>
  <c r="DC47"/>
  <c r="DB37" i="63"/>
  <c r="BC37"/>
  <c r="BD47" i="62"/>
  <c r="BD37" i="63" s="1"/>
  <c r="BW47" i="62"/>
  <c r="BW37" i="63" s="1"/>
  <c r="BV37"/>
  <c r="BB38"/>
  <c r="BC48" i="62"/>
  <c r="X38" i="63"/>
  <c r="Y48" i="62"/>
  <c r="Y38" i="63" s="1"/>
  <c r="BU38"/>
  <c r="BV48" i="62"/>
  <c r="DR38" i="63"/>
  <c r="DS48" i="62"/>
  <c r="HR39" i="63"/>
  <c r="HS49" i="62"/>
  <c r="FQ39" i="63"/>
  <c r="FR49" i="62"/>
  <c r="FR39" i="63" s="1"/>
  <c r="AM39"/>
  <c r="AN49" i="62"/>
  <c r="FD39" i="63"/>
  <c r="FE49" i="62"/>
  <c r="O39" i="63"/>
  <c r="P49" i="62"/>
  <c r="HF39" i="63"/>
  <c r="HG49" i="62"/>
  <c r="HG39" i="63" s="1"/>
  <c r="DQ39"/>
  <c r="DR49" i="62"/>
  <c r="D50"/>
  <c r="D40" i="63" s="1"/>
  <c r="C40"/>
  <c r="HH41"/>
  <c r="HI51" i="62"/>
  <c r="FI41" i="63"/>
  <c r="FJ51" i="62"/>
  <c r="CL41" i="63"/>
  <c r="CM51" i="62"/>
  <c r="Z41" i="63"/>
  <c r="AA51" i="62"/>
  <c r="ET41" i="63"/>
  <c r="EU51" i="62"/>
  <c r="DZ41" i="63"/>
  <c r="EA51" i="62"/>
  <c r="EA41" i="63" s="1"/>
  <c r="CG41"/>
  <c r="CH51" i="62"/>
  <c r="AR41" i="63"/>
  <c r="AS51" i="62"/>
  <c r="E41" i="63"/>
  <c r="F51" i="62"/>
  <c r="HP41" i="63"/>
  <c r="HQ51" i="62"/>
  <c r="FO41" i="63"/>
  <c r="FP51" i="62"/>
  <c r="CR41" i="63"/>
  <c r="CS51" i="62"/>
  <c r="AK41" i="63"/>
  <c r="AL51" i="62"/>
  <c r="FB41" i="63"/>
  <c r="FC51" i="62"/>
  <c r="EB41" i="63"/>
  <c r="EC51" i="62"/>
  <c r="BO51"/>
  <c r="BN41" i="63"/>
  <c r="M41"/>
  <c r="N51" i="62"/>
  <c r="CB40" i="63"/>
  <c r="CC50" i="62"/>
  <c r="DI50"/>
  <c r="DH40" i="63"/>
  <c r="ER50" i="62"/>
  <c r="EQ40" i="63"/>
  <c r="GH50" i="62"/>
  <c r="GG40" i="63"/>
  <c r="AA40"/>
  <c r="AB50" i="62"/>
  <c r="CM40" i="63"/>
  <c r="CN50" i="62"/>
  <c r="FT40" i="63"/>
  <c r="FU50" i="62"/>
  <c r="BS40" i="63"/>
  <c r="BT50" i="62"/>
  <c r="F40" i="63"/>
  <c r="G50" i="62"/>
  <c r="CI50"/>
  <c r="CH40" i="63"/>
  <c r="EU40"/>
  <c r="EV50" i="62"/>
  <c r="BI39" i="63"/>
  <c r="BJ49" i="62"/>
  <c r="GH39" i="63"/>
  <c r="GI49" i="62"/>
  <c r="DI39" i="63"/>
  <c r="DJ49" i="62"/>
  <c r="HJ39" i="63"/>
  <c r="HK49" i="62"/>
  <c r="FK39" i="63"/>
  <c r="FL49" i="62"/>
  <c r="CN39" i="63"/>
  <c r="CO49" i="62"/>
  <c r="AB39" i="63"/>
  <c r="AC49" i="62"/>
  <c r="EV39" i="63"/>
  <c r="EW49" i="62"/>
  <c r="CI39" i="63"/>
  <c r="CJ49" i="62"/>
  <c r="AT39" i="63"/>
  <c r="AU49" i="62"/>
  <c r="G39" i="63"/>
  <c r="H49" i="62"/>
  <c r="EE38" i="63"/>
  <c r="EF48" i="62"/>
  <c r="EF38" i="63" s="1"/>
  <c r="FE38"/>
  <c r="FF48" i="62"/>
  <c r="FF38" i="63" s="1"/>
  <c r="ER40" l="1"/>
  <c r="ES50" i="62"/>
  <c r="ES40" i="63" s="1"/>
  <c r="BO41"/>
  <c r="BP51" i="62"/>
  <c r="DC37" i="63"/>
  <c r="DD47" i="62"/>
  <c r="DD37" i="63" s="1"/>
  <c r="BP40"/>
  <c r="BQ50" i="62"/>
  <c r="BQ40" i="63" s="1"/>
  <c r="J37"/>
  <c r="K47" i="62"/>
  <c r="DH41" i="63"/>
  <c r="DI51" i="62"/>
  <c r="EQ41" i="63"/>
  <c r="ER51" i="62"/>
  <c r="GG41" i="63"/>
  <c r="GH51" i="62"/>
  <c r="DZ42" i="63"/>
  <c r="EA52" i="62"/>
  <c r="EA42" i="63" s="1"/>
  <c r="AS52" i="62"/>
  <c r="AR42" i="63"/>
  <c r="HI52" i="62"/>
  <c r="HH42" i="63"/>
  <c r="FI42"/>
  <c r="FJ52" i="62"/>
  <c r="Z42" i="63"/>
  <c r="AA52" i="62"/>
  <c r="GF42" i="63"/>
  <c r="GG52" i="62"/>
  <c r="EP42" i="63"/>
  <c r="EQ52" i="62"/>
  <c r="DG42" i="63"/>
  <c r="DH52" i="62"/>
  <c r="CA42" i="63"/>
  <c r="CB52" i="62"/>
  <c r="AI53"/>
  <c r="BN53"/>
  <c r="BO53" s="1"/>
  <c r="BP53" s="1"/>
  <c r="BQ53" s="1"/>
  <c r="CQ53"/>
  <c r="EB53"/>
  <c r="EC53" s="1"/>
  <c r="ED53" s="1"/>
  <c r="EE53" s="1"/>
  <c r="EF53" s="1"/>
  <c r="EG53" s="1"/>
  <c r="FB53"/>
  <c r="FC53" s="1"/>
  <c r="FD53" s="1"/>
  <c r="FE53" s="1"/>
  <c r="FF53" s="1"/>
  <c r="GP53"/>
  <c r="AK53"/>
  <c r="AL53" s="1"/>
  <c r="AM53" s="1"/>
  <c r="AN53" s="1"/>
  <c r="AO53" s="1"/>
  <c r="AP53" s="1"/>
  <c r="AQ53" s="1"/>
  <c r="CR53"/>
  <c r="CS53" s="1"/>
  <c r="CT53" s="1"/>
  <c r="FO53"/>
  <c r="FP53" s="1"/>
  <c r="FQ53" s="1"/>
  <c r="FR53" s="1"/>
  <c r="GO53"/>
  <c r="HP53"/>
  <c r="HQ53" s="1"/>
  <c r="HR53" s="1"/>
  <c r="HS53" s="1"/>
  <c r="HT53" s="1"/>
  <c r="HU53" s="1"/>
  <c r="HV53" s="1"/>
  <c r="HW53" s="1"/>
  <c r="E53"/>
  <c r="F53" s="1"/>
  <c r="G53" s="1"/>
  <c r="H53" s="1"/>
  <c r="I53" s="1"/>
  <c r="J53" s="1"/>
  <c r="K53" s="1"/>
  <c r="L53" s="1"/>
  <c r="U53"/>
  <c r="V53" s="1"/>
  <c r="W53" s="1"/>
  <c r="X53" s="1"/>
  <c r="Y53" s="1"/>
  <c r="AR53"/>
  <c r="AS53" s="1"/>
  <c r="AT53" s="1"/>
  <c r="AU53" s="1"/>
  <c r="AV53" s="1"/>
  <c r="AW53" s="1"/>
  <c r="AX53" s="1"/>
  <c r="BR53"/>
  <c r="BS53" s="1"/>
  <c r="BT53" s="1"/>
  <c r="BU53" s="1"/>
  <c r="BV53" s="1"/>
  <c r="BW53" s="1"/>
  <c r="CG53"/>
  <c r="CH53" s="1"/>
  <c r="CI53" s="1"/>
  <c r="CJ53" s="1"/>
  <c r="CK53" s="1"/>
  <c r="CU53"/>
  <c r="CV53" s="1"/>
  <c r="CW53" s="1"/>
  <c r="DZ53"/>
  <c r="EA53" s="1"/>
  <c r="EN53"/>
  <c r="EO53" s="1"/>
  <c r="ET53"/>
  <c r="EU53" s="1"/>
  <c r="EV53" s="1"/>
  <c r="EW53" s="1"/>
  <c r="EX53" s="1"/>
  <c r="EY53" s="1"/>
  <c r="FX53"/>
  <c r="FY53" s="1"/>
  <c r="FZ53" s="1"/>
  <c r="GA53" s="1"/>
  <c r="GN53"/>
  <c r="HB53"/>
  <c r="HC53" s="1"/>
  <c r="Z53"/>
  <c r="AA53" s="1"/>
  <c r="AB53" s="1"/>
  <c r="AC53" s="1"/>
  <c r="AD53" s="1"/>
  <c r="AE53" s="1"/>
  <c r="AF53" s="1"/>
  <c r="AY53"/>
  <c r="AZ53" s="1"/>
  <c r="BA53" s="1"/>
  <c r="BB53" s="1"/>
  <c r="BC53" s="1"/>
  <c r="BD53" s="1"/>
  <c r="CL53"/>
  <c r="CM53" s="1"/>
  <c r="CN53" s="1"/>
  <c r="CO53" s="1"/>
  <c r="CP53" s="1"/>
  <c r="CX53"/>
  <c r="CY53" s="1"/>
  <c r="CZ53" s="1"/>
  <c r="DA53" s="1"/>
  <c r="DB53" s="1"/>
  <c r="DC53" s="1"/>
  <c r="DD53" s="1"/>
  <c r="FI53"/>
  <c r="FJ53" s="1"/>
  <c r="FK53" s="1"/>
  <c r="FL53" s="1"/>
  <c r="FM53" s="1"/>
  <c r="FN53" s="1"/>
  <c r="FS53"/>
  <c r="FT53" s="1"/>
  <c r="FU53" s="1"/>
  <c r="FV53" s="1"/>
  <c r="GM53"/>
  <c r="GS53"/>
  <c r="GT53" s="1"/>
  <c r="GU53" s="1"/>
  <c r="GV53" s="1"/>
  <c r="GW53" s="1"/>
  <c r="GX53" s="1"/>
  <c r="GY53" s="1"/>
  <c r="GZ53" s="1"/>
  <c r="HH53"/>
  <c r="HI53" s="1"/>
  <c r="HJ53" s="1"/>
  <c r="HK53" s="1"/>
  <c r="HL53" s="1"/>
  <c r="HM53" s="1"/>
  <c r="HN53" s="1"/>
  <c r="HO53" s="1"/>
  <c r="HX53"/>
  <c r="N53"/>
  <c r="O53" s="1"/>
  <c r="P53" s="1"/>
  <c r="Q53" s="1"/>
  <c r="R53" s="1"/>
  <c r="CA53"/>
  <c r="CB53" s="1"/>
  <c r="CC53" s="1"/>
  <c r="CD53" s="1"/>
  <c r="CE53" s="1"/>
  <c r="CF53" s="1"/>
  <c r="DG53"/>
  <c r="DH53" s="1"/>
  <c r="DI53" s="1"/>
  <c r="DJ53" s="1"/>
  <c r="DK53" s="1"/>
  <c r="EP53"/>
  <c r="EQ53" s="1"/>
  <c r="ER53" s="1"/>
  <c r="ES53" s="1"/>
  <c r="GF53"/>
  <c r="GG53" s="1"/>
  <c r="GH53" s="1"/>
  <c r="GI53" s="1"/>
  <c r="GJ53" s="1"/>
  <c r="GK53" s="1"/>
  <c r="GL53" s="1"/>
  <c r="B53"/>
  <c r="BG53"/>
  <c r="BH53" s="1"/>
  <c r="BI53" s="1"/>
  <c r="BJ53" s="1"/>
  <c r="BK53" s="1"/>
  <c r="DO53"/>
  <c r="DP53" s="1"/>
  <c r="DQ53" s="1"/>
  <c r="DR53" s="1"/>
  <c r="DS53" s="1"/>
  <c r="DT53" s="1"/>
  <c r="DU53" s="1"/>
  <c r="FW53"/>
  <c r="HA53"/>
  <c r="HE53" s="1"/>
  <c r="HF53" s="1"/>
  <c r="HG53" s="1"/>
  <c r="A54"/>
  <c r="HA42" i="63"/>
  <c r="HE52" i="62"/>
  <c r="DO42" i="63"/>
  <c r="DP52" i="62"/>
  <c r="BG42" i="63"/>
  <c r="BH52" i="62"/>
  <c r="B42" i="63"/>
  <c r="C52" i="62"/>
  <c r="HY52"/>
  <c r="FX42" i="63"/>
  <c r="FY52" i="62"/>
  <c r="CV52"/>
  <c r="CU42" i="63"/>
  <c r="U42"/>
  <c r="V52" i="62"/>
  <c r="GS42" i="63"/>
  <c r="GT52" i="62"/>
  <c r="CY52"/>
  <c r="CX42" i="63"/>
  <c r="HF40"/>
  <c r="HG50" i="62"/>
  <c r="HG40" i="63" s="1"/>
  <c r="CI40"/>
  <c r="CJ50" i="62"/>
  <c r="GH40" i="63"/>
  <c r="GI50" i="62"/>
  <c r="DI40" i="63"/>
  <c r="DJ50" i="62"/>
  <c r="EG48"/>
  <c r="EG38" i="63" s="1"/>
  <c r="I49" i="62"/>
  <c r="H39" i="63"/>
  <c r="AV49" i="62"/>
  <c r="AU39" i="63"/>
  <c r="CK49" i="62"/>
  <c r="CK39" i="63" s="1"/>
  <c r="CJ39"/>
  <c r="EX49" i="62"/>
  <c r="EW39" i="63"/>
  <c r="AC39"/>
  <c r="AD49" i="62"/>
  <c r="CO39" i="63"/>
  <c r="CP49" i="62"/>
  <c r="CP39" i="63" s="1"/>
  <c r="FL39"/>
  <c r="FM49" i="62"/>
  <c r="HK39" i="63"/>
  <c r="HL49" i="62"/>
  <c r="DK49"/>
  <c r="DK39" i="63" s="1"/>
  <c r="DJ39"/>
  <c r="GI39"/>
  <c r="GJ49" i="62"/>
  <c r="BK49"/>
  <c r="BK39" i="63" s="1"/>
  <c r="BJ39"/>
  <c r="EV40"/>
  <c r="EW50" i="62"/>
  <c r="H50"/>
  <c r="G40" i="63"/>
  <c r="BU50" i="62"/>
  <c r="BT40" i="63"/>
  <c r="FU40"/>
  <c r="FV50" i="62"/>
  <c r="FV40" i="63" s="1"/>
  <c r="CO50" i="62"/>
  <c r="CN40" i="63"/>
  <c r="AC50" i="62"/>
  <c r="AB40" i="63"/>
  <c r="CC40"/>
  <c r="CD50" i="62"/>
  <c r="N41" i="63"/>
  <c r="O51" i="62"/>
  <c r="EC41" i="63"/>
  <c r="ED51" i="62"/>
  <c r="FC41" i="63"/>
  <c r="FD51" i="62"/>
  <c r="AL41" i="63"/>
  <c r="AM51" i="62"/>
  <c r="CS41" i="63"/>
  <c r="CT51" i="62"/>
  <c r="CT41" i="63" s="1"/>
  <c r="FP41"/>
  <c r="FQ51" i="62"/>
  <c r="HQ41" i="63"/>
  <c r="HR51" i="62"/>
  <c r="F41" i="63"/>
  <c r="G51" i="62"/>
  <c r="AS41" i="63"/>
  <c r="AT51" i="62"/>
  <c r="CH41" i="63"/>
  <c r="CI51" i="62"/>
  <c r="EU41" i="63"/>
  <c r="EV51" i="62"/>
  <c r="AA41" i="63"/>
  <c r="AB51" i="62"/>
  <c r="CM41" i="63"/>
  <c r="CN51" i="62"/>
  <c r="FJ41" i="63"/>
  <c r="FK51" i="62"/>
  <c r="HJ51"/>
  <c r="HI41" i="63"/>
  <c r="DR39"/>
  <c r="DS49" i="62"/>
  <c r="Q49"/>
  <c r="P39" i="63"/>
  <c r="FF49" i="62"/>
  <c r="FF39" i="63" s="1"/>
  <c r="FE39"/>
  <c r="AO49" i="62"/>
  <c r="AN39" i="63"/>
  <c r="HT49" i="62"/>
  <c r="HS39" i="63"/>
  <c r="DT48" i="62"/>
  <c r="DS38" i="63"/>
  <c r="BV38"/>
  <c r="BW48" i="62"/>
  <c r="BW38" i="63" s="1"/>
  <c r="BD48" i="62"/>
  <c r="BD38" i="63" s="1"/>
  <c r="BC38"/>
  <c r="GX37"/>
  <c r="GY47" i="62"/>
  <c r="AT40" i="63"/>
  <c r="AU50" i="62"/>
  <c r="HJ40" i="63"/>
  <c r="HK50" i="62"/>
  <c r="CZ40" i="63"/>
  <c r="DA50" i="62"/>
  <c r="GA50"/>
  <c r="GA40" i="63" s="1"/>
  <c r="FZ40"/>
  <c r="W40"/>
  <c r="X50" i="62"/>
  <c r="GV50"/>
  <c r="GU40" i="63"/>
  <c r="FL50" i="62"/>
  <c r="FK40" i="63"/>
  <c r="BA40"/>
  <c r="BB50" i="62"/>
  <c r="FD40" i="63"/>
  <c r="FE50" i="62"/>
  <c r="ED40" i="63"/>
  <c r="EE50" i="62"/>
  <c r="O40" i="63"/>
  <c r="P50" i="62"/>
  <c r="HR40" i="63"/>
  <c r="HS50" i="62"/>
  <c r="FQ40" i="63"/>
  <c r="FR50" i="62"/>
  <c r="FR40" i="63" s="1"/>
  <c r="AM40"/>
  <c r="AN50" i="62"/>
  <c r="EF49"/>
  <c r="EF39" i="63" s="1"/>
  <c r="EE39"/>
  <c r="HN36"/>
  <c r="HO46" i="62"/>
  <c r="HO36" i="63" s="1"/>
  <c r="GJ38"/>
  <c r="GK48" i="62"/>
  <c r="CE38" i="63"/>
  <c r="CF48" i="62"/>
  <c r="CF38" i="63" s="1"/>
  <c r="HL38"/>
  <c r="HM48" i="62"/>
  <c r="FM38" i="63"/>
  <c r="FN48" i="62"/>
  <c r="FN38" i="63" s="1"/>
  <c r="EY48" i="62"/>
  <c r="EY38" i="63" s="1"/>
  <c r="EX38"/>
  <c r="HT38"/>
  <c r="HU48" i="62"/>
  <c r="AW48"/>
  <c r="AV38" i="63"/>
  <c r="I38"/>
  <c r="J48" i="62"/>
  <c r="AD38" i="63"/>
  <c r="AE48" i="62"/>
  <c r="DT37" i="63"/>
  <c r="DU47" i="62"/>
  <c r="DU37" i="63" s="1"/>
  <c r="AW37"/>
  <c r="AX47" i="62"/>
  <c r="AX37" i="63" s="1"/>
  <c r="AE37"/>
  <c r="AF47" i="62"/>
  <c r="AF37" i="63" s="1"/>
  <c r="HM37"/>
  <c r="HN47" i="62"/>
  <c r="AP37" i="63"/>
  <c r="AQ47" i="62"/>
  <c r="AQ37" i="63" s="1"/>
  <c r="HU37"/>
  <c r="HV47" i="62"/>
  <c r="HV36" i="63"/>
  <c r="HW46" i="62"/>
  <c r="HW36" i="63" s="1"/>
  <c r="GY36"/>
  <c r="GZ46" i="62"/>
  <c r="GZ36" i="63" s="1"/>
  <c r="K36"/>
  <c r="L46" i="62"/>
  <c r="L36" i="63" s="1"/>
  <c r="GK37"/>
  <c r="GL47" i="62"/>
  <c r="GL37" i="63" s="1"/>
  <c r="GW38"/>
  <c r="GX48" i="62"/>
  <c r="DB38" i="63"/>
  <c r="DC48" i="62"/>
  <c r="Q38" i="63"/>
  <c r="R48" i="62"/>
  <c r="R38" i="63" s="1"/>
  <c r="AO38"/>
  <c r="AP48" i="62"/>
  <c r="Y49"/>
  <c r="Y39" i="63" s="1"/>
  <c r="X39"/>
  <c r="BU39"/>
  <c r="BV49" i="62"/>
  <c r="BC49"/>
  <c r="BB39" i="63"/>
  <c r="DB49" i="62"/>
  <c r="DA39" i="63"/>
  <c r="GW49" i="62"/>
  <c r="GV39" i="63"/>
  <c r="CE49" i="62"/>
  <c r="CD39" i="63"/>
  <c r="CB41"/>
  <c r="CC51" i="62"/>
  <c r="C41" i="63"/>
  <c r="D51" i="62"/>
  <c r="D41" i="63" s="1"/>
  <c r="BH41"/>
  <c r="BI51" i="62"/>
  <c r="DP41" i="63"/>
  <c r="DQ51" i="62"/>
  <c r="HE41" i="63"/>
  <c r="HF51" i="62"/>
  <c r="ET42" i="63"/>
  <c r="EU52" i="62"/>
  <c r="CG42" i="63"/>
  <c r="CH52" i="62"/>
  <c r="E42" i="63"/>
  <c r="F52" i="62"/>
  <c r="CL42" i="63"/>
  <c r="CM52" i="62"/>
  <c r="FB42" i="63"/>
  <c r="FC52" i="62"/>
  <c r="EB42" i="63"/>
  <c r="EC52" i="62"/>
  <c r="BN42" i="63"/>
  <c r="BO52" i="62"/>
  <c r="M42" i="63"/>
  <c r="N52" i="62"/>
  <c r="HP42" i="63"/>
  <c r="HQ52" i="62"/>
  <c r="FO42" i="63"/>
  <c r="FP52" i="62"/>
  <c r="CR42" i="63"/>
  <c r="CS52" i="62"/>
  <c r="AK42" i="63"/>
  <c r="AL52" i="62"/>
  <c r="HB42" i="63"/>
  <c r="HC52" i="62"/>
  <c r="HC42" i="63" s="1"/>
  <c r="EO52" i="62"/>
  <c r="EO42" i="63" s="1"/>
  <c r="BR42"/>
  <c r="BS52" i="62"/>
  <c r="FT52"/>
  <c r="FS42" i="63"/>
  <c r="AZ52" i="62"/>
  <c r="AY42" i="63"/>
  <c r="W51" i="62"/>
  <c r="V41" i="63"/>
  <c r="BT51" i="62"/>
  <c r="BS41" i="63"/>
  <c r="CW51" i="62"/>
  <c r="CW41" i="63" s="1"/>
  <c r="CV41"/>
  <c r="FZ51" i="62"/>
  <c r="FY41" i="63"/>
  <c r="BA51" i="62"/>
  <c r="AZ41" i="63"/>
  <c r="CZ51" i="62"/>
  <c r="CY41" i="63"/>
  <c r="FU51" i="62"/>
  <c r="FT41" i="63"/>
  <c r="GT41"/>
  <c r="GU51" i="62"/>
  <c r="DQ40" i="63"/>
  <c r="DR50" i="62"/>
  <c r="BI40" i="63"/>
  <c r="BJ50" i="62"/>
  <c r="DR40" i="63" l="1"/>
  <c r="DS50" i="62"/>
  <c r="BS42" i="63"/>
  <c r="BT52" i="62"/>
  <c r="AL42" i="63"/>
  <c r="AM52" i="62"/>
  <c r="CS42" i="63"/>
  <c r="CT52" i="62"/>
  <c r="CT42" i="63" s="1"/>
  <c r="FP42"/>
  <c r="FQ52" i="62"/>
  <c r="HQ42" i="63"/>
  <c r="HR52" i="62"/>
  <c r="N42" i="63"/>
  <c r="O52" i="62"/>
  <c r="BO42" i="63"/>
  <c r="BP52" i="62"/>
  <c r="EC42" i="63"/>
  <c r="ED52" i="62"/>
  <c r="FC42" i="63"/>
  <c r="FD52" i="62"/>
  <c r="CM42" i="63"/>
  <c r="CN52" i="62"/>
  <c r="F42" i="63"/>
  <c r="G52" i="62"/>
  <c r="CH42" i="63"/>
  <c r="CI52" i="62"/>
  <c r="EU42" i="63"/>
  <c r="EV52" i="62"/>
  <c r="HF41" i="63"/>
  <c r="HG51" i="62"/>
  <c r="HG41" i="63" s="1"/>
  <c r="DQ41"/>
  <c r="DR51" i="62"/>
  <c r="BI41" i="63"/>
  <c r="BJ51" i="62"/>
  <c r="CC41" i="63"/>
  <c r="CD51" i="62"/>
  <c r="BV39" i="63"/>
  <c r="BW49" i="62"/>
  <c r="BW39" i="63" s="1"/>
  <c r="AP38"/>
  <c r="AQ48" i="62"/>
  <c r="AQ38" i="63" s="1"/>
  <c r="DC38"/>
  <c r="DD48" i="62"/>
  <c r="DD38" i="63" s="1"/>
  <c r="GX38"/>
  <c r="GY48" i="62"/>
  <c r="HV37" i="63"/>
  <c r="HW47" i="62"/>
  <c r="HW37" i="63" s="1"/>
  <c r="HN37"/>
  <c r="HO47" i="62"/>
  <c r="HO37" i="63" s="1"/>
  <c r="AE38"/>
  <c r="AF48" i="62"/>
  <c r="AF38" i="63" s="1"/>
  <c r="J38"/>
  <c r="K48" i="62"/>
  <c r="HU38" i="63"/>
  <c r="HV48" i="62"/>
  <c r="HM38" i="63"/>
  <c r="HN48" i="62"/>
  <c r="GK38" i="63"/>
  <c r="GL48" i="62"/>
  <c r="GL38" i="63" s="1"/>
  <c r="AN40"/>
  <c r="AO50" i="62"/>
  <c r="HS40" i="63"/>
  <c r="HT50" i="62"/>
  <c r="P40" i="63"/>
  <c r="Q50" i="62"/>
  <c r="EE40" i="63"/>
  <c r="EF50" i="62"/>
  <c r="EF40" i="63" s="1"/>
  <c r="FE40"/>
  <c r="FF50" i="62"/>
  <c r="FF40" i="63" s="1"/>
  <c r="BB40"/>
  <c r="BC50" i="62"/>
  <c r="X40" i="63"/>
  <c r="Y50" i="62"/>
  <c r="Y40" i="63" s="1"/>
  <c r="DA40"/>
  <c r="DB50" i="62"/>
  <c r="HK40" i="63"/>
  <c r="HL50" i="62"/>
  <c r="AU40" i="63"/>
  <c r="AV50" i="62"/>
  <c r="GY37" i="63"/>
  <c r="GZ47" i="62"/>
  <c r="GZ37" i="63" s="1"/>
  <c r="DS39"/>
  <c r="DT49" i="62"/>
  <c r="FK41" i="63"/>
  <c r="FL51" i="62"/>
  <c r="CN41" i="63"/>
  <c r="CO51" i="62"/>
  <c r="AB41" i="63"/>
  <c r="AC51" i="62"/>
  <c r="EV41" i="63"/>
  <c r="EW51" i="62"/>
  <c r="CI41" i="63"/>
  <c r="CJ51" i="62"/>
  <c r="AT41" i="63"/>
  <c r="AU51" i="62"/>
  <c r="G41" i="63"/>
  <c r="H51" i="62"/>
  <c r="HR41" i="63"/>
  <c r="HS51" i="62"/>
  <c r="FQ41" i="63"/>
  <c r="FR51" i="62"/>
  <c r="FR41" i="63" s="1"/>
  <c r="AM41"/>
  <c r="AN51" i="62"/>
  <c r="FD41" i="63"/>
  <c r="FE51" i="62"/>
  <c r="ED41" i="63"/>
  <c r="EE51" i="62"/>
  <c r="O41" i="63"/>
  <c r="P51" i="62"/>
  <c r="CD40" i="63"/>
  <c r="CE50" i="62"/>
  <c r="EW40" i="63"/>
  <c r="EX50" i="62"/>
  <c r="GJ39" i="63"/>
  <c r="GK49" i="62"/>
  <c r="HL39" i="63"/>
  <c r="HM49" i="62"/>
  <c r="FM39" i="63"/>
  <c r="FN49" i="62"/>
  <c r="FN39" i="63" s="1"/>
  <c r="AD39"/>
  <c r="AE49" i="62"/>
  <c r="DJ40" i="63"/>
  <c r="DK50" i="62"/>
  <c r="DK40" i="63" s="1"/>
  <c r="GI40"/>
  <c r="GJ50" i="62"/>
  <c r="CJ40" i="63"/>
  <c r="CK50" i="62"/>
  <c r="CK40" i="63" s="1"/>
  <c r="GT42"/>
  <c r="GU52" i="62"/>
  <c r="V42" i="63"/>
  <c r="W52" i="62"/>
  <c r="FY42" i="63"/>
  <c r="FZ52" i="62"/>
  <c r="HY53"/>
  <c r="C53"/>
  <c r="D53" s="1"/>
  <c r="HI42" i="63"/>
  <c r="HJ52" i="62"/>
  <c r="AS42" i="63"/>
  <c r="AT52" i="62"/>
  <c r="BJ40" i="63"/>
  <c r="BK50" i="62"/>
  <c r="BK40" i="63" s="1"/>
  <c r="GU41"/>
  <c r="GV51" i="62"/>
  <c r="FU41" i="63"/>
  <c r="FV51" i="62"/>
  <c r="FV41" i="63" s="1"/>
  <c r="CZ41"/>
  <c r="DA51" i="62"/>
  <c r="BA41" i="63"/>
  <c r="BB51" i="62"/>
  <c r="FZ41" i="63"/>
  <c r="GA51" i="62"/>
  <c r="GA41" i="63" s="1"/>
  <c r="BT41"/>
  <c r="BU51" i="62"/>
  <c r="W41" i="63"/>
  <c r="X51" i="62"/>
  <c r="AZ42" i="63"/>
  <c r="BA52" i="62"/>
  <c r="FT42" i="63"/>
  <c r="FU52" i="62"/>
  <c r="CE39" i="63"/>
  <c r="CF49" i="62"/>
  <c r="CF39" i="63" s="1"/>
  <c r="GW39"/>
  <c r="GX49" i="62"/>
  <c r="DB39" i="63"/>
  <c r="DC49" i="62"/>
  <c r="BC39" i="63"/>
  <c r="BD49" i="62"/>
  <c r="BD39" i="63" s="1"/>
  <c r="AW38"/>
  <c r="AX48" i="62"/>
  <c r="AX38" i="63" s="1"/>
  <c r="EG49" i="62"/>
  <c r="EG39" i="63" s="1"/>
  <c r="FL40"/>
  <c r="FM50" i="62"/>
  <c r="GV40" i="63"/>
  <c r="GW50" i="62"/>
  <c r="DT38" i="63"/>
  <c r="DU48" i="62"/>
  <c r="DU38" i="63" s="1"/>
  <c r="HT39"/>
  <c r="HU49" i="62"/>
  <c r="AO39" i="63"/>
  <c r="AP49" i="62"/>
  <c r="Q39" i="63"/>
  <c r="R49" i="62"/>
  <c r="R39" i="63" s="1"/>
  <c r="HJ41"/>
  <c r="HK51" i="62"/>
  <c r="AC40" i="63"/>
  <c r="AD50" i="62"/>
  <c r="CO40" i="63"/>
  <c r="CP50" i="62"/>
  <c r="CP40" i="63" s="1"/>
  <c r="BU40"/>
  <c r="BV50" i="62"/>
  <c r="H40" i="63"/>
  <c r="I50" i="62"/>
  <c r="EX39" i="63"/>
  <c r="EY49" i="62"/>
  <c r="EY39" i="63" s="1"/>
  <c r="AV39"/>
  <c r="AW49" i="62"/>
  <c r="I39" i="63"/>
  <c r="J49" i="62"/>
  <c r="CY42" i="63"/>
  <c r="CZ52" i="62"/>
  <c r="CV42" i="63"/>
  <c r="CW52" i="62"/>
  <c r="CW42" i="63" s="1"/>
  <c r="C42"/>
  <c r="D52" i="62"/>
  <c r="D42" i="63" s="1"/>
  <c r="BH42"/>
  <c r="BI52" i="62"/>
  <c r="DP42" i="63"/>
  <c r="DQ52" i="62"/>
  <c r="HE42" i="63"/>
  <c r="HF52" i="62"/>
  <c r="Z54"/>
  <c r="AA54" s="1"/>
  <c r="AB54" s="1"/>
  <c r="AC54" s="1"/>
  <c r="AD54" s="1"/>
  <c r="AE54" s="1"/>
  <c r="AF54" s="1"/>
  <c r="AY54"/>
  <c r="AZ54" s="1"/>
  <c r="BA54" s="1"/>
  <c r="BB54" s="1"/>
  <c r="BC54" s="1"/>
  <c r="BD54" s="1"/>
  <c r="CL54"/>
  <c r="CM54" s="1"/>
  <c r="CN54" s="1"/>
  <c r="CO54" s="1"/>
  <c r="CP54" s="1"/>
  <c r="CX54"/>
  <c r="CY54" s="1"/>
  <c r="CZ54" s="1"/>
  <c r="DA54" s="1"/>
  <c r="DB54" s="1"/>
  <c r="DC54" s="1"/>
  <c r="DD54" s="1"/>
  <c r="FI54"/>
  <c r="FJ54" s="1"/>
  <c r="FK54" s="1"/>
  <c r="FL54" s="1"/>
  <c r="FM54" s="1"/>
  <c r="FN54" s="1"/>
  <c r="FS54"/>
  <c r="FT54" s="1"/>
  <c r="FU54" s="1"/>
  <c r="FV54" s="1"/>
  <c r="GM54"/>
  <c r="GS54"/>
  <c r="GT54" s="1"/>
  <c r="GU54" s="1"/>
  <c r="GV54" s="1"/>
  <c r="GW54" s="1"/>
  <c r="GX54" s="1"/>
  <c r="GY54" s="1"/>
  <c r="GZ54" s="1"/>
  <c r="HH54"/>
  <c r="HI54" s="1"/>
  <c r="HJ54" s="1"/>
  <c r="HK54" s="1"/>
  <c r="HL54" s="1"/>
  <c r="HM54" s="1"/>
  <c r="HN54" s="1"/>
  <c r="HO54" s="1"/>
  <c r="HX54"/>
  <c r="E54"/>
  <c r="F54" s="1"/>
  <c r="G54" s="1"/>
  <c r="H54" s="1"/>
  <c r="I54" s="1"/>
  <c r="J54" s="1"/>
  <c r="K54" s="1"/>
  <c r="L54" s="1"/>
  <c r="U54"/>
  <c r="V54" s="1"/>
  <c r="W54" s="1"/>
  <c r="X54" s="1"/>
  <c r="Y54" s="1"/>
  <c r="AR54"/>
  <c r="AS54" s="1"/>
  <c r="AT54" s="1"/>
  <c r="AU54" s="1"/>
  <c r="AV54" s="1"/>
  <c r="AW54" s="1"/>
  <c r="AX54" s="1"/>
  <c r="BR54"/>
  <c r="BS54" s="1"/>
  <c r="BT54" s="1"/>
  <c r="BU54" s="1"/>
  <c r="BV54" s="1"/>
  <c r="BW54" s="1"/>
  <c r="CG54"/>
  <c r="CH54" s="1"/>
  <c r="CI54" s="1"/>
  <c r="CJ54" s="1"/>
  <c r="CK54" s="1"/>
  <c r="CU54"/>
  <c r="CV54" s="1"/>
  <c r="CW54" s="1"/>
  <c r="DZ54"/>
  <c r="EA54" s="1"/>
  <c r="EN54"/>
  <c r="EO54" s="1"/>
  <c r="ET54"/>
  <c r="EU54" s="1"/>
  <c r="EV54" s="1"/>
  <c r="EW54" s="1"/>
  <c r="EX54" s="1"/>
  <c r="EY54" s="1"/>
  <c r="FX54"/>
  <c r="FY54" s="1"/>
  <c r="FZ54" s="1"/>
  <c r="GA54" s="1"/>
  <c r="GN54"/>
  <c r="HB54"/>
  <c r="HC54" s="1"/>
  <c r="B54"/>
  <c r="BG54"/>
  <c r="BH54" s="1"/>
  <c r="BI54" s="1"/>
  <c r="BJ54" s="1"/>
  <c r="BK54" s="1"/>
  <c r="DO54"/>
  <c r="DP54" s="1"/>
  <c r="DQ54" s="1"/>
  <c r="DR54" s="1"/>
  <c r="DS54" s="1"/>
  <c r="DT54" s="1"/>
  <c r="DU54" s="1"/>
  <c r="FW54"/>
  <c r="HA54"/>
  <c r="HE54" s="1"/>
  <c r="HF54" s="1"/>
  <c r="HG54" s="1"/>
  <c r="A55"/>
  <c r="AI54"/>
  <c r="CA54"/>
  <c r="CB54" s="1"/>
  <c r="CC54" s="1"/>
  <c r="CD54" s="1"/>
  <c r="CE54" s="1"/>
  <c r="CF54" s="1"/>
  <c r="DG54"/>
  <c r="DH54" s="1"/>
  <c r="DI54" s="1"/>
  <c r="DJ54" s="1"/>
  <c r="DK54" s="1"/>
  <c r="EP54"/>
  <c r="EQ54" s="1"/>
  <c r="ER54" s="1"/>
  <c r="ES54" s="1"/>
  <c r="GF54"/>
  <c r="GG54" s="1"/>
  <c r="GH54" s="1"/>
  <c r="GI54" s="1"/>
  <c r="GJ54" s="1"/>
  <c r="GK54" s="1"/>
  <c r="GL54" s="1"/>
  <c r="AK54"/>
  <c r="AL54" s="1"/>
  <c r="AM54" s="1"/>
  <c r="AN54" s="1"/>
  <c r="AO54" s="1"/>
  <c r="AP54" s="1"/>
  <c r="AQ54" s="1"/>
  <c r="CR54"/>
  <c r="CS54" s="1"/>
  <c r="CT54" s="1"/>
  <c r="FO54"/>
  <c r="FP54" s="1"/>
  <c r="FQ54" s="1"/>
  <c r="FR54" s="1"/>
  <c r="GO54"/>
  <c r="HP54"/>
  <c r="HQ54" s="1"/>
  <c r="HR54" s="1"/>
  <c r="HS54" s="1"/>
  <c r="HT54" s="1"/>
  <c r="HU54" s="1"/>
  <c r="HV54" s="1"/>
  <c r="HW54" s="1"/>
  <c r="N54"/>
  <c r="O54" s="1"/>
  <c r="P54" s="1"/>
  <c r="Q54" s="1"/>
  <c r="R54" s="1"/>
  <c r="BN54"/>
  <c r="BO54" s="1"/>
  <c r="BP54" s="1"/>
  <c r="BQ54" s="1"/>
  <c r="CQ54"/>
  <c r="EB54"/>
  <c r="EC54" s="1"/>
  <c r="ED54" s="1"/>
  <c r="EE54" s="1"/>
  <c r="EF54" s="1"/>
  <c r="EG54" s="1"/>
  <c r="FB54"/>
  <c r="FC54" s="1"/>
  <c r="FD54" s="1"/>
  <c r="FE54" s="1"/>
  <c r="FF54" s="1"/>
  <c r="GP54"/>
  <c r="CB42" i="63"/>
  <c r="CC52" i="62"/>
  <c r="DH42" i="63"/>
  <c r="DI52" i="62"/>
  <c r="EQ42" i="63"/>
  <c r="ER52" i="62"/>
  <c r="GG42" i="63"/>
  <c r="GH52" i="62"/>
  <c r="AA42" i="63"/>
  <c r="AB52" i="62"/>
  <c r="FJ42" i="63"/>
  <c r="FK52" i="62"/>
  <c r="GH41" i="63"/>
  <c r="GI51" i="62"/>
  <c r="ER41" i="63"/>
  <c r="ES51" i="62"/>
  <c r="ES41" i="63" s="1"/>
  <c r="DI41"/>
  <c r="DJ51" i="62"/>
  <c r="K37" i="63"/>
  <c r="L47" i="62"/>
  <c r="L37" i="63" s="1"/>
  <c r="BP41"/>
  <c r="BQ51" i="62"/>
  <c r="BQ41" i="63" s="1"/>
  <c r="C54" i="62" l="1"/>
  <c r="D54" s="1"/>
  <c r="HY54"/>
  <c r="DJ41" i="63"/>
  <c r="DK51" i="62"/>
  <c r="DK41" i="63" s="1"/>
  <c r="GJ51" i="62"/>
  <c r="GI41" i="63"/>
  <c r="FK42"/>
  <c r="FL52" i="62"/>
  <c r="AB42" i="63"/>
  <c r="AC52" i="62"/>
  <c r="GH42" i="63"/>
  <c r="GI52" i="62"/>
  <c r="ER42" i="63"/>
  <c r="ES52" i="62"/>
  <c r="ES42" i="63" s="1"/>
  <c r="DI42"/>
  <c r="DJ52" i="62"/>
  <c r="CC42" i="63"/>
  <c r="CD52" i="62"/>
  <c r="AI55"/>
  <c r="CA55"/>
  <c r="CB55" s="1"/>
  <c r="CC55" s="1"/>
  <c r="CD55" s="1"/>
  <c r="CE55" s="1"/>
  <c r="CF55" s="1"/>
  <c r="DG55"/>
  <c r="DH55" s="1"/>
  <c r="DI55" s="1"/>
  <c r="DJ55" s="1"/>
  <c r="DK55" s="1"/>
  <c r="EP55"/>
  <c r="EQ55" s="1"/>
  <c r="ER55" s="1"/>
  <c r="ES55" s="1"/>
  <c r="GF55"/>
  <c r="GG55" s="1"/>
  <c r="GH55" s="1"/>
  <c r="GI55" s="1"/>
  <c r="GJ55" s="1"/>
  <c r="GK55" s="1"/>
  <c r="GL55" s="1"/>
  <c r="B55"/>
  <c r="BG55"/>
  <c r="BH55" s="1"/>
  <c r="BI55" s="1"/>
  <c r="BJ55" s="1"/>
  <c r="BK55" s="1"/>
  <c r="DO55"/>
  <c r="DP55" s="1"/>
  <c r="DQ55" s="1"/>
  <c r="DR55" s="1"/>
  <c r="DS55" s="1"/>
  <c r="DT55" s="1"/>
  <c r="DU55" s="1"/>
  <c r="FW55"/>
  <c r="HA55"/>
  <c r="HE55" s="1"/>
  <c r="HF55" s="1"/>
  <c r="HG55" s="1"/>
  <c r="A56"/>
  <c r="E55"/>
  <c r="F55" s="1"/>
  <c r="G55" s="1"/>
  <c r="H55" s="1"/>
  <c r="I55" s="1"/>
  <c r="J55" s="1"/>
  <c r="K55" s="1"/>
  <c r="L55" s="1"/>
  <c r="U55"/>
  <c r="V55" s="1"/>
  <c r="W55" s="1"/>
  <c r="X55" s="1"/>
  <c r="Y55" s="1"/>
  <c r="AR55"/>
  <c r="AS55" s="1"/>
  <c r="AT55" s="1"/>
  <c r="AU55" s="1"/>
  <c r="AV55" s="1"/>
  <c r="AW55" s="1"/>
  <c r="AX55" s="1"/>
  <c r="BR55"/>
  <c r="BS55" s="1"/>
  <c r="BT55" s="1"/>
  <c r="BU55" s="1"/>
  <c r="BV55" s="1"/>
  <c r="BW55" s="1"/>
  <c r="CG55"/>
  <c r="CH55" s="1"/>
  <c r="CI55" s="1"/>
  <c r="CJ55" s="1"/>
  <c r="CK55" s="1"/>
  <c r="CU55"/>
  <c r="CV55" s="1"/>
  <c r="CW55" s="1"/>
  <c r="DZ55"/>
  <c r="EA55" s="1"/>
  <c r="EN55"/>
  <c r="EO55" s="1"/>
  <c r="ET55"/>
  <c r="EU55" s="1"/>
  <c r="EV55" s="1"/>
  <c r="EW55" s="1"/>
  <c r="EX55" s="1"/>
  <c r="EY55" s="1"/>
  <c r="FX55"/>
  <c r="FY55" s="1"/>
  <c r="FZ55" s="1"/>
  <c r="GA55" s="1"/>
  <c r="GN55"/>
  <c r="HB55"/>
  <c r="HC55" s="1"/>
  <c r="Z55"/>
  <c r="AA55" s="1"/>
  <c r="AB55" s="1"/>
  <c r="AC55" s="1"/>
  <c r="AD55" s="1"/>
  <c r="AE55" s="1"/>
  <c r="AF55" s="1"/>
  <c r="AY55"/>
  <c r="AZ55" s="1"/>
  <c r="BA55" s="1"/>
  <c r="BB55" s="1"/>
  <c r="BC55" s="1"/>
  <c r="BD55" s="1"/>
  <c r="CL55"/>
  <c r="CM55" s="1"/>
  <c r="CN55" s="1"/>
  <c r="CO55" s="1"/>
  <c r="CP55" s="1"/>
  <c r="CX55"/>
  <c r="CY55" s="1"/>
  <c r="CZ55" s="1"/>
  <c r="DA55" s="1"/>
  <c r="DB55" s="1"/>
  <c r="DC55" s="1"/>
  <c r="DD55" s="1"/>
  <c r="FI55"/>
  <c r="FJ55" s="1"/>
  <c r="FK55" s="1"/>
  <c r="FL55" s="1"/>
  <c r="FM55" s="1"/>
  <c r="FN55" s="1"/>
  <c r="FS55"/>
  <c r="FT55" s="1"/>
  <c r="FU55" s="1"/>
  <c r="FV55" s="1"/>
  <c r="GM55"/>
  <c r="GS55"/>
  <c r="GT55" s="1"/>
  <c r="GU55" s="1"/>
  <c r="GV55" s="1"/>
  <c r="GW55" s="1"/>
  <c r="GX55" s="1"/>
  <c r="GY55" s="1"/>
  <c r="GZ55" s="1"/>
  <c r="HH55"/>
  <c r="HI55" s="1"/>
  <c r="HJ55" s="1"/>
  <c r="HK55" s="1"/>
  <c r="HL55" s="1"/>
  <c r="HM55" s="1"/>
  <c r="HN55" s="1"/>
  <c r="HO55" s="1"/>
  <c r="HX55"/>
  <c r="N55"/>
  <c r="O55" s="1"/>
  <c r="P55" s="1"/>
  <c r="Q55" s="1"/>
  <c r="R55" s="1"/>
  <c r="BN55"/>
  <c r="BO55" s="1"/>
  <c r="BP55" s="1"/>
  <c r="BQ55" s="1"/>
  <c r="CQ55"/>
  <c r="EB55"/>
  <c r="EC55" s="1"/>
  <c r="ED55" s="1"/>
  <c r="EE55" s="1"/>
  <c r="EF55" s="1"/>
  <c r="EG55" s="1"/>
  <c r="FB55"/>
  <c r="FC55" s="1"/>
  <c r="FD55" s="1"/>
  <c r="FE55" s="1"/>
  <c r="FF55" s="1"/>
  <c r="GP55"/>
  <c r="AK55"/>
  <c r="AL55" s="1"/>
  <c r="AM55" s="1"/>
  <c r="AN55" s="1"/>
  <c r="AO55" s="1"/>
  <c r="AP55" s="1"/>
  <c r="AQ55" s="1"/>
  <c r="CR55"/>
  <c r="CS55" s="1"/>
  <c r="CT55" s="1"/>
  <c r="FO55"/>
  <c r="FP55" s="1"/>
  <c r="FQ55" s="1"/>
  <c r="FR55" s="1"/>
  <c r="GO55"/>
  <c r="HP55"/>
  <c r="HQ55" s="1"/>
  <c r="HR55" s="1"/>
  <c r="HS55" s="1"/>
  <c r="HT55" s="1"/>
  <c r="HU55" s="1"/>
  <c r="HV55" s="1"/>
  <c r="HW55" s="1"/>
  <c r="HF42" i="63"/>
  <c r="HG52" i="62"/>
  <c r="HG42" i="63" s="1"/>
  <c r="DQ42"/>
  <c r="DR52" i="62"/>
  <c r="BI42" i="63"/>
  <c r="BJ52" i="62"/>
  <c r="DA52"/>
  <c r="CZ42" i="63"/>
  <c r="K49" i="62"/>
  <c r="J39" i="63"/>
  <c r="AW39"/>
  <c r="AX49" i="62"/>
  <c r="AX39" i="63" s="1"/>
  <c r="J50" i="62"/>
  <c r="I40" i="63"/>
  <c r="BV40"/>
  <c r="BW50" i="62"/>
  <c r="BW40" i="63" s="1"/>
  <c r="AE50" i="62"/>
  <c r="AD40" i="63"/>
  <c r="HK41"/>
  <c r="HL51" i="62"/>
  <c r="AQ49"/>
  <c r="AQ39" i="63" s="1"/>
  <c r="AP39"/>
  <c r="HV49" i="62"/>
  <c r="HU39" i="63"/>
  <c r="GX50" i="62"/>
  <c r="GW40" i="63"/>
  <c r="FM40"/>
  <c r="FN50" i="62"/>
  <c r="FN40" i="63" s="1"/>
  <c r="DC39"/>
  <c r="DD49" i="62"/>
  <c r="DD39" i="63" s="1"/>
  <c r="GY49" i="62"/>
  <c r="GX39" i="63"/>
  <c r="FV52" i="62"/>
  <c r="FV42" i="63" s="1"/>
  <c r="FU42"/>
  <c r="BB52" i="62"/>
  <c r="BA42" i="63"/>
  <c r="Y51" i="62"/>
  <c r="Y41" i="63" s="1"/>
  <c r="X41"/>
  <c r="BV51" i="62"/>
  <c r="BU41" i="63"/>
  <c r="BC51" i="62"/>
  <c r="BB41" i="63"/>
  <c r="DB51" i="62"/>
  <c r="DA41" i="63"/>
  <c r="GW51" i="62"/>
  <c r="GV41" i="63"/>
  <c r="AU52" i="62"/>
  <c r="AT42" i="63"/>
  <c r="HK52" i="62"/>
  <c r="HJ42" i="63"/>
  <c r="GA52" i="62"/>
  <c r="GA42" i="63" s="1"/>
  <c r="FZ42"/>
  <c r="W42"/>
  <c r="X52" i="62"/>
  <c r="GU42" i="63"/>
  <c r="GV52" i="62"/>
  <c r="GJ40" i="63"/>
  <c r="GK50" i="62"/>
  <c r="AF49"/>
  <c r="AF39" i="63" s="1"/>
  <c r="AE39"/>
  <c r="HM39"/>
  <c r="HN49" i="62"/>
  <c r="GK39" i="63"/>
  <c r="GL49" i="62"/>
  <c r="GL39" i="63" s="1"/>
  <c r="EY50" i="62"/>
  <c r="EY40" i="63" s="1"/>
  <c r="EX40"/>
  <c r="CE40"/>
  <c r="CF50" i="62"/>
  <c r="CF40" i="63" s="1"/>
  <c r="P41"/>
  <c r="Q51" i="62"/>
  <c r="EE41" i="63"/>
  <c r="EF51" i="62"/>
  <c r="EF41" i="63" s="1"/>
  <c r="FE41"/>
  <c r="FF51" i="62"/>
  <c r="FF41" i="63" s="1"/>
  <c r="AN41"/>
  <c r="AO51" i="62"/>
  <c r="HS41" i="63"/>
  <c r="HT51" i="62"/>
  <c r="H41" i="63"/>
  <c r="I51" i="62"/>
  <c r="AU41" i="63"/>
  <c r="AV51" i="62"/>
  <c r="CJ41" i="63"/>
  <c r="CK51" i="62"/>
  <c r="CK41" i="63" s="1"/>
  <c r="EX51" i="62"/>
  <c r="EW41" i="63"/>
  <c r="AC41"/>
  <c r="AD51" i="62"/>
  <c r="CO41" i="63"/>
  <c r="CP51" i="62"/>
  <c r="CP41" i="63" s="1"/>
  <c r="FL41"/>
  <c r="FM51" i="62"/>
  <c r="DT39" i="63"/>
  <c r="DU49" i="62"/>
  <c r="DU39" i="63" s="1"/>
  <c r="AW50" i="62"/>
  <c r="AV40" i="63"/>
  <c r="HL40"/>
  <c r="HM50" i="62"/>
  <c r="DC50"/>
  <c r="DB40" i="63"/>
  <c r="BC40"/>
  <c r="BD50" i="62"/>
  <c r="BD40" i="63" s="1"/>
  <c r="EG50" i="62"/>
  <c r="EG40" i="63" s="1"/>
  <c r="R50" i="62"/>
  <c r="R40" i="63" s="1"/>
  <c r="Q40"/>
  <c r="HT40"/>
  <c r="HU50" i="62"/>
  <c r="AO40" i="63"/>
  <c r="AP50" i="62"/>
  <c r="HO48"/>
  <c r="HO38" i="63" s="1"/>
  <c r="HN38"/>
  <c r="HV38"/>
  <c r="HW48" i="62"/>
  <c r="HW38" i="63" s="1"/>
  <c r="L48" i="62"/>
  <c r="L38" i="63" s="1"/>
  <c r="K38"/>
  <c r="GY38"/>
  <c r="GZ48" i="62"/>
  <c r="GZ38" i="63" s="1"/>
  <c r="CD41"/>
  <c r="CE51" i="62"/>
  <c r="BJ41" i="63"/>
  <c r="BK51" i="62"/>
  <c r="BK41" i="63" s="1"/>
  <c r="DS51" i="62"/>
  <c r="DR41" i="63"/>
  <c r="EV42"/>
  <c r="EW52" i="62"/>
  <c r="CI42" i="63"/>
  <c r="CJ52" i="62"/>
  <c r="G42" i="63"/>
  <c r="H52" i="62"/>
  <c r="CN42" i="63"/>
  <c r="CO52" i="62"/>
  <c r="FD42" i="63"/>
  <c r="FE52" i="62"/>
  <c r="ED42" i="63"/>
  <c r="EE52" i="62"/>
  <c r="BP42" i="63"/>
  <c r="BQ52" i="62"/>
  <c r="BQ42" i="63" s="1"/>
  <c r="O42"/>
  <c r="P52" i="62"/>
  <c r="HR42" i="63"/>
  <c r="HS52" i="62"/>
  <c r="FR52"/>
  <c r="FR42" i="63" s="1"/>
  <c r="FQ42"/>
  <c r="AM42"/>
  <c r="AN52" i="62"/>
  <c r="BT42" i="63"/>
  <c r="BU52" i="62"/>
  <c r="DT50"/>
  <c r="DS40" i="63"/>
  <c r="BU42" l="1"/>
  <c r="BV52" i="62"/>
  <c r="AN42" i="63"/>
  <c r="AO52" i="62"/>
  <c r="HS42" i="63"/>
  <c r="HT52" i="62"/>
  <c r="P42" i="63"/>
  <c r="Q52" i="62"/>
  <c r="FE42" i="63"/>
  <c r="FF52" i="62"/>
  <c r="FF42" i="63" s="1"/>
  <c r="DT40"/>
  <c r="DU50" i="62"/>
  <c r="DU40" i="63" s="1"/>
  <c r="DS41"/>
  <c r="DT51" i="62"/>
  <c r="DC40" i="63"/>
  <c r="DD50" i="62"/>
  <c r="DD40" i="63" s="1"/>
  <c r="AW40"/>
  <c r="AX50" i="62"/>
  <c r="AX40" i="63" s="1"/>
  <c r="EX41"/>
  <c r="EY51" i="62"/>
  <c r="EY41" i="63" s="1"/>
  <c r="HK42"/>
  <c r="HL52" i="62"/>
  <c r="AU42" i="63"/>
  <c r="AV52" i="62"/>
  <c r="GW41" i="63"/>
  <c r="GX51" i="62"/>
  <c r="DB41" i="63"/>
  <c r="DC51" i="62"/>
  <c r="BC41" i="63"/>
  <c r="BD51" i="62"/>
  <c r="BD41" i="63" s="1"/>
  <c r="BV41"/>
  <c r="BW51" i="62"/>
  <c r="BW41" i="63" s="1"/>
  <c r="BB42"/>
  <c r="BC52" i="62"/>
  <c r="GY39" i="63"/>
  <c r="GZ49" i="62"/>
  <c r="GZ39" i="63" s="1"/>
  <c r="GX40"/>
  <c r="GY50" i="62"/>
  <c r="HV39" i="63"/>
  <c r="HW49" i="62"/>
  <c r="HW39" i="63" s="1"/>
  <c r="AE40"/>
  <c r="AF50" i="62"/>
  <c r="AF40" i="63" s="1"/>
  <c r="J40"/>
  <c r="K50" i="62"/>
  <c r="K39" i="63"/>
  <c r="L49" i="62"/>
  <c r="L39" i="63" s="1"/>
  <c r="DA42"/>
  <c r="DB52" i="62"/>
  <c r="Z56"/>
  <c r="AA56" s="1"/>
  <c r="AB56" s="1"/>
  <c r="AC56" s="1"/>
  <c r="AD56" s="1"/>
  <c r="AE56" s="1"/>
  <c r="AF56" s="1"/>
  <c r="AY56"/>
  <c r="AZ56" s="1"/>
  <c r="BA56" s="1"/>
  <c r="BB56" s="1"/>
  <c r="BC56" s="1"/>
  <c r="BD56" s="1"/>
  <c r="CL56"/>
  <c r="CM56" s="1"/>
  <c r="CN56" s="1"/>
  <c r="CO56" s="1"/>
  <c r="CP56" s="1"/>
  <c r="CX56"/>
  <c r="CY56" s="1"/>
  <c r="CZ56" s="1"/>
  <c r="DA56" s="1"/>
  <c r="DB56" s="1"/>
  <c r="DC56" s="1"/>
  <c r="DD56" s="1"/>
  <c r="FI56"/>
  <c r="FJ56" s="1"/>
  <c r="FK56" s="1"/>
  <c r="FL56" s="1"/>
  <c r="FM56" s="1"/>
  <c r="FN56" s="1"/>
  <c r="FS56"/>
  <c r="FT56" s="1"/>
  <c r="FU56" s="1"/>
  <c r="FV56" s="1"/>
  <c r="GM56"/>
  <c r="GS56"/>
  <c r="GT56" s="1"/>
  <c r="GU56" s="1"/>
  <c r="GV56" s="1"/>
  <c r="GW56" s="1"/>
  <c r="GX56" s="1"/>
  <c r="GY56" s="1"/>
  <c r="GZ56" s="1"/>
  <c r="HH56"/>
  <c r="HI56" s="1"/>
  <c r="HJ56" s="1"/>
  <c r="HK56" s="1"/>
  <c r="HL56" s="1"/>
  <c r="HM56" s="1"/>
  <c r="HN56" s="1"/>
  <c r="HO56" s="1"/>
  <c r="HX56"/>
  <c r="E56"/>
  <c r="F56" s="1"/>
  <c r="G56" s="1"/>
  <c r="H56" s="1"/>
  <c r="I56" s="1"/>
  <c r="J56" s="1"/>
  <c r="K56" s="1"/>
  <c r="L56" s="1"/>
  <c r="U56"/>
  <c r="V56" s="1"/>
  <c r="W56" s="1"/>
  <c r="X56" s="1"/>
  <c r="Y56" s="1"/>
  <c r="AR56"/>
  <c r="AS56" s="1"/>
  <c r="AT56" s="1"/>
  <c r="AU56" s="1"/>
  <c r="AV56" s="1"/>
  <c r="AW56" s="1"/>
  <c r="AX56" s="1"/>
  <c r="BR56"/>
  <c r="BS56" s="1"/>
  <c r="BT56" s="1"/>
  <c r="BU56" s="1"/>
  <c r="BV56" s="1"/>
  <c r="BW56" s="1"/>
  <c r="CG56"/>
  <c r="CH56" s="1"/>
  <c r="CI56" s="1"/>
  <c r="CJ56" s="1"/>
  <c r="CK56" s="1"/>
  <c r="CU56"/>
  <c r="CV56" s="1"/>
  <c r="CW56" s="1"/>
  <c r="DZ56"/>
  <c r="EA56" s="1"/>
  <c r="EN56"/>
  <c r="EO56" s="1"/>
  <c r="ET56"/>
  <c r="EU56" s="1"/>
  <c r="EV56" s="1"/>
  <c r="EW56" s="1"/>
  <c r="EX56" s="1"/>
  <c r="EY56" s="1"/>
  <c r="FX56"/>
  <c r="FY56" s="1"/>
  <c r="FZ56" s="1"/>
  <c r="GA56" s="1"/>
  <c r="GN56"/>
  <c r="HB56"/>
  <c r="HC56" s="1"/>
  <c r="AK56"/>
  <c r="AL56" s="1"/>
  <c r="AM56" s="1"/>
  <c r="AN56" s="1"/>
  <c r="AO56" s="1"/>
  <c r="AP56" s="1"/>
  <c r="AQ56" s="1"/>
  <c r="CR56"/>
  <c r="CS56" s="1"/>
  <c r="CT56" s="1"/>
  <c r="FO56"/>
  <c r="FP56" s="1"/>
  <c r="FQ56" s="1"/>
  <c r="FR56" s="1"/>
  <c r="GO56"/>
  <c r="A57"/>
  <c r="AI56"/>
  <c r="CA56"/>
  <c r="CB56" s="1"/>
  <c r="CC56" s="1"/>
  <c r="CD56" s="1"/>
  <c r="CE56" s="1"/>
  <c r="CF56" s="1"/>
  <c r="DG56"/>
  <c r="DH56" s="1"/>
  <c r="DI56" s="1"/>
  <c r="DJ56" s="1"/>
  <c r="DK56" s="1"/>
  <c r="EP56"/>
  <c r="EQ56" s="1"/>
  <c r="ER56" s="1"/>
  <c r="ES56" s="1"/>
  <c r="GF56"/>
  <c r="GG56" s="1"/>
  <c r="GH56" s="1"/>
  <c r="GI56" s="1"/>
  <c r="GJ56" s="1"/>
  <c r="GK56" s="1"/>
  <c r="GL56" s="1"/>
  <c r="B56"/>
  <c r="BG56"/>
  <c r="BH56" s="1"/>
  <c r="BI56" s="1"/>
  <c r="BJ56" s="1"/>
  <c r="BK56" s="1"/>
  <c r="DO56"/>
  <c r="DP56" s="1"/>
  <c r="DQ56" s="1"/>
  <c r="DR56" s="1"/>
  <c r="DS56" s="1"/>
  <c r="DT56" s="1"/>
  <c r="DU56" s="1"/>
  <c r="FW56"/>
  <c r="HA56"/>
  <c r="HE56" s="1"/>
  <c r="HF56" s="1"/>
  <c r="HG56" s="1"/>
  <c r="HP56"/>
  <c r="HQ56" s="1"/>
  <c r="HR56" s="1"/>
  <c r="HS56" s="1"/>
  <c r="HT56" s="1"/>
  <c r="HU56" s="1"/>
  <c r="HV56" s="1"/>
  <c r="HW56" s="1"/>
  <c r="N56"/>
  <c r="O56" s="1"/>
  <c r="P56" s="1"/>
  <c r="Q56" s="1"/>
  <c r="R56" s="1"/>
  <c r="BN56"/>
  <c r="BO56" s="1"/>
  <c r="BP56" s="1"/>
  <c r="BQ56" s="1"/>
  <c r="CQ56"/>
  <c r="EB56"/>
  <c r="EC56" s="1"/>
  <c r="ED56" s="1"/>
  <c r="EE56" s="1"/>
  <c r="EF56" s="1"/>
  <c r="EG56" s="1"/>
  <c r="FB56"/>
  <c r="FC56" s="1"/>
  <c r="FD56" s="1"/>
  <c r="FE56" s="1"/>
  <c r="FF56" s="1"/>
  <c r="GP56"/>
  <c r="GJ41" i="63"/>
  <c r="GK51" i="62"/>
  <c r="EE42" i="63"/>
  <c r="EF52" i="62"/>
  <c r="EF42" i="63" s="1"/>
  <c r="CO42"/>
  <c r="CP52" i="62"/>
  <c r="CP42" i="63" s="1"/>
  <c r="H42"/>
  <c r="I52" i="62"/>
  <c r="CJ42" i="63"/>
  <c r="CK52" i="62"/>
  <c r="CK42" i="63" s="1"/>
  <c r="EW42"/>
  <c r="EX52" i="62"/>
  <c r="CE41" i="63"/>
  <c r="CF51" i="62"/>
  <c r="CF41" i="63" s="1"/>
  <c r="AP40"/>
  <c r="AQ50" i="62"/>
  <c r="AQ40" i="63" s="1"/>
  <c r="HU40"/>
  <c r="HV50" i="62"/>
  <c r="HM40" i="63"/>
  <c r="HN50" i="62"/>
  <c r="FM41" i="63"/>
  <c r="FN51" i="62"/>
  <c r="FN41" i="63" s="1"/>
  <c r="AD41"/>
  <c r="AE51" i="62"/>
  <c r="AV41" i="63"/>
  <c r="AW51" i="62"/>
  <c r="I41" i="63"/>
  <c r="J51" i="62"/>
  <c r="HT41" i="63"/>
  <c r="HU51" i="62"/>
  <c r="AO41" i="63"/>
  <c r="AP51" i="62"/>
  <c r="EG51"/>
  <c r="EG41" i="63" s="1"/>
  <c r="Q41"/>
  <c r="R51" i="62"/>
  <c r="R41" i="63" s="1"/>
  <c r="HN39"/>
  <c r="HO49" i="62"/>
  <c r="HO39" i="63" s="1"/>
  <c r="GK40"/>
  <c r="GL50" i="62"/>
  <c r="GL40" i="63" s="1"/>
  <c r="GV42"/>
  <c r="GW52" i="62"/>
  <c r="X42" i="63"/>
  <c r="Y52" i="62"/>
  <c r="Y42" i="63" s="1"/>
  <c r="HL41"/>
  <c r="HM51" i="62"/>
  <c r="BJ42" i="63"/>
  <c r="BK52" i="62"/>
  <c r="BK42" i="63" s="1"/>
  <c r="DR42"/>
  <c r="DS52" i="62"/>
  <c r="HY55"/>
  <c r="C55"/>
  <c r="D55" s="1"/>
  <c r="CD42" i="63"/>
  <c r="CE52" i="62"/>
  <c r="DJ42" i="63"/>
  <c r="DK52" i="62"/>
  <c r="DK42" i="63" s="1"/>
  <c r="GI42"/>
  <c r="GJ52" i="62"/>
  <c r="AC42" i="63"/>
  <c r="AD52" i="62"/>
  <c r="FL42" i="63"/>
  <c r="FM52" i="62"/>
  <c r="HM41" i="63" l="1"/>
  <c r="HN51" i="62"/>
  <c r="HY56"/>
  <c r="C56"/>
  <c r="D56" s="1"/>
  <c r="N57"/>
  <c r="O57" s="1"/>
  <c r="P57" s="1"/>
  <c r="Q57" s="1"/>
  <c r="R57" s="1"/>
  <c r="AI57"/>
  <c r="BN57"/>
  <c r="BO57" s="1"/>
  <c r="BP57" s="1"/>
  <c r="BQ57" s="1"/>
  <c r="CA57"/>
  <c r="CB57" s="1"/>
  <c r="CC57" s="1"/>
  <c r="CD57" s="1"/>
  <c r="CE57" s="1"/>
  <c r="CF57" s="1"/>
  <c r="CQ57"/>
  <c r="DG57"/>
  <c r="DH57" s="1"/>
  <c r="DI57" s="1"/>
  <c r="DJ57" s="1"/>
  <c r="DK57" s="1"/>
  <c r="EB57"/>
  <c r="EC57" s="1"/>
  <c r="ED57" s="1"/>
  <c r="EE57" s="1"/>
  <c r="EF57" s="1"/>
  <c r="EG57" s="1"/>
  <c r="EP57"/>
  <c r="EQ57" s="1"/>
  <c r="ER57" s="1"/>
  <c r="ES57" s="1"/>
  <c r="FB57"/>
  <c r="FC57" s="1"/>
  <c r="FD57" s="1"/>
  <c r="FE57" s="1"/>
  <c r="FF57" s="1"/>
  <c r="GF57"/>
  <c r="GG57" s="1"/>
  <c r="GH57" s="1"/>
  <c r="GI57" s="1"/>
  <c r="GJ57" s="1"/>
  <c r="GK57" s="1"/>
  <c r="GL57" s="1"/>
  <c r="GP57"/>
  <c r="B57"/>
  <c r="AK57"/>
  <c r="AL57" s="1"/>
  <c r="AM57" s="1"/>
  <c r="AN57" s="1"/>
  <c r="AO57" s="1"/>
  <c r="AP57" s="1"/>
  <c r="AQ57" s="1"/>
  <c r="BG57"/>
  <c r="BH57" s="1"/>
  <c r="BI57" s="1"/>
  <c r="BJ57" s="1"/>
  <c r="BK57" s="1"/>
  <c r="CR57"/>
  <c r="CS57" s="1"/>
  <c r="CT57" s="1"/>
  <c r="DO57"/>
  <c r="DP57" s="1"/>
  <c r="DQ57" s="1"/>
  <c r="DR57" s="1"/>
  <c r="DS57" s="1"/>
  <c r="DT57" s="1"/>
  <c r="DU57" s="1"/>
  <c r="FO57"/>
  <c r="FP57" s="1"/>
  <c r="FQ57" s="1"/>
  <c r="FR57" s="1"/>
  <c r="FW57"/>
  <c r="GO57"/>
  <c r="HA57"/>
  <c r="HE57" s="1"/>
  <c r="HF57" s="1"/>
  <c r="HG57" s="1"/>
  <c r="HP57"/>
  <c r="HQ57" s="1"/>
  <c r="HR57" s="1"/>
  <c r="HS57" s="1"/>
  <c r="HT57" s="1"/>
  <c r="HU57" s="1"/>
  <c r="HV57" s="1"/>
  <c r="HW57" s="1"/>
  <c r="A58"/>
  <c r="E57"/>
  <c r="F57" s="1"/>
  <c r="G57" s="1"/>
  <c r="H57" s="1"/>
  <c r="I57" s="1"/>
  <c r="J57" s="1"/>
  <c r="K57" s="1"/>
  <c r="L57" s="1"/>
  <c r="AR57"/>
  <c r="AS57" s="1"/>
  <c r="AT57" s="1"/>
  <c r="AU57" s="1"/>
  <c r="AV57" s="1"/>
  <c r="AW57" s="1"/>
  <c r="AX57" s="1"/>
  <c r="CG57"/>
  <c r="CH57" s="1"/>
  <c r="CI57" s="1"/>
  <c r="CJ57" s="1"/>
  <c r="CK57" s="1"/>
  <c r="DZ57"/>
  <c r="EA57" s="1"/>
  <c r="ET57"/>
  <c r="EU57" s="1"/>
  <c r="EV57" s="1"/>
  <c r="EW57" s="1"/>
  <c r="EX57" s="1"/>
  <c r="EY57" s="1"/>
  <c r="GN57"/>
  <c r="Z57"/>
  <c r="AA57" s="1"/>
  <c r="AB57" s="1"/>
  <c r="AC57" s="1"/>
  <c r="AD57" s="1"/>
  <c r="AE57" s="1"/>
  <c r="AF57" s="1"/>
  <c r="CL57"/>
  <c r="CM57" s="1"/>
  <c r="CN57" s="1"/>
  <c r="CO57" s="1"/>
  <c r="CP57" s="1"/>
  <c r="FI57"/>
  <c r="FJ57" s="1"/>
  <c r="FK57" s="1"/>
  <c r="FL57" s="1"/>
  <c r="FM57" s="1"/>
  <c r="FN57" s="1"/>
  <c r="GM57"/>
  <c r="HX57"/>
  <c r="U57"/>
  <c r="V57" s="1"/>
  <c r="W57" s="1"/>
  <c r="X57" s="1"/>
  <c r="Y57" s="1"/>
  <c r="BR57"/>
  <c r="BS57" s="1"/>
  <c r="BT57" s="1"/>
  <c r="BU57" s="1"/>
  <c r="BV57" s="1"/>
  <c r="BW57" s="1"/>
  <c r="CU57"/>
  <c r="CV57" s="1"/>
  <c r="CW57" s="1"/>
  <c r="EN57"/>
  <c r="EO57" s="1"/>
  <c r="FX57"/>
  <c r="FY57" s="1"/>
  <c r="FZ57" s="1"/>
  <c r="GA57" s="1"/>
  <c r="HB57"/>
  <c r="HC57" s="1"/>
  <c r="AY57"/>
  <c r="AZ57" s="1"/>
  <c r="BA57" s="1"/>
  <c r="BB57" s="1"/>
  <c r="BC57" s="1"/>
  <c r="BD57" s="1"/>
  <c r="CX57"/>
  <c r="CY57" s="1"/>
  <c r="CZ57" s="1"/>
  <c r="DA57" s="1"/>
  <c r="DB57" s="1"/>
  <c r="DC57" s="1"/>
  <c r="DD57" s="1"/>
  <c r="FS57"/>
  <c r="FT57" s="1"/>
  <c r="FU57" s="1"/>
  <c r="FV57" s="1"/>
  <c r="GS57"/>
  <c r="GT57" s="1"/>
  <c r="GU57" s="1"/>
  <c r="GV57" s="1"/>
  <c r="GW57" s="1"/>
  <c r="GX57" s="1"/>
  <c r="GY57" s="1"/>
  <c r="GZ57" s="1"/>
  <c r="HH57"/>
  <c r="HI57" s="1"/>
  <c r="HJ57" s="1"/>
  <c r="HK57" s="1"/>
  <c r="HL57" s="1"/>
  <c r="HM57" s="1"/>
  <c r="HN57" s="1"/>
  <c r="HO57" s="1"/>
  <c r="FM42" i="63"/>
  <c r="FN52" i="62"/>
  <c r="FN42" i="63" s="1"/>
  <c r="AD42"/>
  <c r="AE52" i="62"/>
  <c r="GJ42" i="63"/>
  <c r="GK52" i="62"/>
  <c r="CE42" i="63"/>
  <c r="CF52" i="62"/>
  <c r="CF42" i="63" s="1"/>
  <c r="DS42"/>
  <c r="DT52" i="62"/>
  <c r="GW42" i="63"/>
  <c r="GX52" i="62"/>
  <c r="AP41" i="63"/>
  <c r="AQ51" i="62"/>
  <c r="AQ41" i="63" s="1"/>
  <c r="HU41"/>
  <c r="HV51" i="62"/>
  <c r="J41" i="63"/>
  <c r="K51" i="62"/>
  <c r="AW41" i="63"/>
  <c r="AX51" i="62"/>
  <c r="AX41" i="63" s="1"/>
  <c r="AE41"/>
  <c r="AF51" i="62"/>
  <c r="AF41" i="63" s="1"/>
  <c r="HN40"/>
  <c r="HO50" i="62"/>
  <c r="HO40" i="63" s="1"/>
  <c r="HV40"/>
  <c r="HW50" i="62"/>
  <c r="HW40" i="63" s="1"/>
  <c r="EX42"/>
  <c r="EY52" i="62"/>
  <c r="EY42" i="63" s="1"/>
  <c r="I42"/>
  <c r="J52" i="62"/>
  <c r="EG52"/>
  <c r="EG42" i="63" s="1"/>
  <c r="GK41"/>
  <c r="GL51" i="62"/>
  <c r="GL41" i="63" s="1"/>
  <c r="DB42"/>
  <c r="DC52" i="62"/>
  <c r="K40" i="63"/>
  <c r="L50" i="62"/>
  <c r="L40" i="63" s="1"/>
  <c r="GY40"/>
  <c r="GZ50" i="62"/>
  <c r="GZ40" i="63" s="1"/>
  <c r="BC42"/>
  <c r="BD52" i="62"/>
  <c r="BD42" i="63" s="1"/>
  <c r="DC41"/>
  <c r="DD51" i="62"/>
  <c r="DD41" i="63" s="1"/>
  <c r="GX41"/>
  <c r="GY51" i="62"/>
  <c r="AV42" i="63"/>
  <c r="AW52" i="62"/>
  <c r="HL42" i="63"/>
  <c r="HM52" i="62"/>
  <c r="DT41" i="63"/>
  <c r="DU51" i="62"/>
  <c r="DU41" i="63" s="1"/>
  <c r="Q42"/>
  <c r="R52" i="62"/>
  <c r="R42" i="63" s="1"/>
  <c r="HT42"/>
  <c r="HU52" i="62"/>
  <c r="AO42" i="63"/>
  <c r="AP52" i="62"/>
  <c r="BV42" i="63"/>
  <c r="BW52" i="62"/>
  <c r="BW42" i="63" s="1"/>
  <c r="AQ52" i="62" l="1"/>
  <c r="AQ42" i="63" s="1"/>
  <c r="AP42"/>
  <c r="HV52" i="62"/>
  <c r="HU42" i="63"/>
  <c r="HN52" i="62"/>
  <c r="HM42" i="63"/>
  <c r="AX52" i="62"/>
  <c r="AX42" i="63" s="1"/>
  <c r="AW42"/>
  <c r="GZ51" i="62"/>
  <c r="GZ41" i="63" s="1"/>
  <c r="GY41"/>
  <c r="DD52" i="62"/>
  <c r="DD42" i="63" s="1"/>
  <c r="DC42"/>
  <c r="K52" i="62"/>
  <c r="J42" i="63"/>
  <c r="L51" i="62"/>
  <c r="L41" i="63" s="1"/>
  <c r="K41"/>
  <c r="HW51" i="62"/>
  <c r="HW41" i="63" s="1"/>
  <c r="HV41"/>
  <c r="GY52" i="62"/>
  <c r="GX42" i="63"/>
  <c r="DU52" i="62"/>
  <c r="DU42" i="63" s="1"/>
  <c r="DT42"/>
  <c r="GL52" i="62"/>
  <c r="GL42" i="63" s="1"/>
  <c r="GK42"/>
  <c r="AF52" i="62"/>
  <c r="AF42" i="63" s="1"/>
  <c r="AE42"/>
  <c r="B58" i="62"/>
  <c r="AK58"/>
  <c r="AL58" s="1"/>
  <c r="AM58" s="1"/>
  <c r="AN58" s="1"/>
  <c r="AO58" s="1"/>
  <c r="AP58" s="1"/>
  <c r="AQ58" s="1"/>
  <c r="BG58"/>
  <c r="BH58" s="1"/>
  <c r="BI58" s="1"/>
  <c r="BJ58" s="1"/>
  <c r="BK58" s="1"/>
  <c r="CR58"/>
  <c r="CS58" s="1"/>
  <c r="CT58" s="1"/>
  <c r="DO58"/>
  <c r="DP58" s="1"/>
  <c r="DQ58" s="1"/>
  <c r="DR58" s="1"/>
  <c r="DS58" s="1"/>
  <c r="DT58" s="1"/>
  <c r="DU58" s="1"/>
  <c r="FO58"/>
  <c r="FP58" s="1"/>
  <c r="FQ58" s="1"/>
  <c r="FR58" s="1"/>
  <c r="FW58"/>
  <c r="GO58"/>
  <c r="HA58"/>
  <c r="HE58" s="1"/>
  <c r="HF58" s="1"/>
  <c r="HG58" s="1"/>
  <c r="HP58"/>
  <c r="HQ58" s="1"/>
  <c r="HR58" s="1"/>
  <c r="HS58" s="1"/>
  <c r="HT58" s="1"/>
  <c r="HU58" s="1"/>
  <c r="HV58" s="1"/>
  <c r="HW58" s="1"/>
  <c r="A59"/>
  <c r="N58"/>
  <c r="O58" s="1"/>
  <c r="P58" s="1"/>
  <c r="Q58" s="1"/>
  <c r="R58" s="1"/>
  <c r="AI58"/>
  <c r="BN58"/>
  <c r="BO58" s="1"/>
  <c r="BP58" s="1"/>
  <c r="BQ58" s="1"/>
  <c r="CA58"/>
  <c r="CB58" s="1"/>
  <c r="CC58" s="1"/>
  <c r="CD58" s="1"/>
  <c r="CE58" s="1"/>
  <c r="CF58" s="1"/>
  <c r="CQ58"/>
  <c r="DG58"/>
  <c r="DH58" s="1"/>
  <c r="DI58" s="1"/>
  <c r="DJ58" s="1"/>
  <c r="DK58" s="1"/>
  <c r="EB58"/>
  <c r="EC58" s="1"/>
  <c r="ED58" s="1"/>
  <c r="EE58" s="1"/>
  <c r="EF58" s="1"/>
  <c r="EG58" s="1"/>
  <c r="EP58"/>
  <c r="EQ58" s="1"/>
  <c r="ER58" s="1"/>
  <c r="ES58" s="1"/>
  <c r="FB58"/>
  <c r="FC58" s="1"/>
  <c r="FD58" s="1"/>
  <c r="FE58" s="1"/>
  <c r="FF58" s="1"/>
  <c r="GF58"/>
  <c r="GG58" s="1"/>
  <c r="GH58" s="1"/>
  <c r="GI58" s="1"/>
  <c r="GJ58" s="1"/>
  <c r="GK58" s="1"/>
  <c r="GL58" s="1"/>
  <c r="GP58"/>
  <c r="Z58"/>
  <c r="AA58" s="1"/>
  <c r="AB58" s="1"/>
  <c r="AC58" s="1"/>
  <c r="AD58" s="1"/>
  <c r="AE58" s="1"/>
  <c r="AF58" s="1"/>
  <c r="CL58"/>
  <c r="CM58" s="1"/>
  <c r="CN58" s="1"/>
  <c r="CO58" s="1"/>
  <c r="CP58" s="1"/>
  <c r="FI58"/>
  <c r="FJ58" s="1"/>
  <c r="FK58" s="1"/>
  <c r="FL58" s="1"/>
  <c r="FM58" s="1"/>
  <c r="FN58" s="1"/>
  <c r="GM58"/>
  <c r="HX58"/>
  <c r="U58"/>
  <c r="V58" s="1"/>
  <c r="W58" s="1"/>
  <c r="X58" s="1"/>
  <c r="Y58" s="1"/>
  <c r="BR58"/>
  <c r="BS58" s="1"/>
  <c r="BT58" s="1"/>
  <c r="BU58" s="1"/>
  <c r="BV58" s="1"/>
  <c r="BW58" s="1"/>
  <c r="CU58"/>
  <c r="CV58" s="1"/>
  <c r="CW58" s="1"/>
  <c r="EN58"/>
  <c r="EO58" s="1"/>
  <c r="FX58"/>
  <c r="FY58" s="1"/>
  <c r="FZ58" s="1"/>
  <c r="GA58" s="1"/>
  <c r="HB58"/>
  <c r="HC58" s="1"/>
  <c r="AY58"/>
  <c r="AZ58" s="1"/>
  <c r="BA58" s="1"/>
  <c r="BB58" s="1"/>
  <c r="BC58" s="1"/>
  <c r="BD58" s="1"/>
  <c r="CX58"/>
  <c r="CY58" s="1"/>
  <c r="CZ58" s="1"/>
  <c r="DA58" s="1"/>
  <c r="DB58" s="1"/>
  <c r="DC58" s="1"/>
  <c r="DD58" s="1"/>
  <c r="FS58"/>
  <c r="FT58" s="1"/>
  <c r="FU58" s="1"/>
  <c r="FV58" s="1"/>
  <c r="GS58"/>
  <c r="GT58" s="1"/>
  <c r="GU58" s="1"/>
  <c r="GV58" s="1"/>
  <c r="GW58" s="1"/>
  <c r="GX58" s="1"/>
  <c r="GY58" s="1"/>
  <c r="GZ58" s="1"/>
  <c r="HH58"/>
  <c r="HI58" s="1"/>
  <c r="HJ58" s="1"/>
  <c r="HK58" s="1"/>
  <c r="HL58" s="1"/>
  <c r="HM58" s="1"/>
  <c r="HN58" s="1"/>
  <c r="HO58" s="1"/>
  <c r="E58"/>
  <c r="F58" s="1"/>
  <c r="G58" s="1"/>
  <c r="H58" s="1"/>
  <c r="I58" s="1"/>
  <c r="J58" s="1"/>
  <c r="K58" s="1"/>
  <c r="L58" s="1"/>
  <c r="AR58"/>
  <c r="AS58" s="1"/>
  <c r="AT58" s="1"/>
  <c r="AU58" s="1"/>
  <c r="AV58" s="1"/>
  <c r="AW58" s="1"/>
  <c r="AX58" s="1"/>
  <c r="CG58"/>
  <c r="CH58" s="1"/>
  <c r="CI58" s="1"/>
  <c r="CJ58" s="1"/>
  <c r="CK58" s="1"/>
  <c r="DZ58"/>
  <c r="EA58" s="1"/>
  <c r="ET58"/>
  <c r="EU58" s="1"/>
  <c r="EV58" s="1"/>
  <c r="EW58" s="1"/>
  <c r="EX58" s="1"/>
  <c r="EY58" s="1"/>
  <c r="GN58"/>
  <c r="C57"/>
  <c r="D57" s="1"/>
  <c r="HY57"/>
  <c r="HO51"/>
  <c r="HO41" i="63" s="1"/>
  <c r="HN41"/>
  <c r="N59" i="62" l="1"/>
  <c r="O59" s="1"/>
  <c r="P59" s="1"/>
  <c r="Q59" s="1"/>
  <c r="R59" s="1"/>
  <c r="AI59"/>
  <c r="BN59"/>
  <c r="BO59" s="1"/>
  <c r="BP59" s="1"/>
  <c r="BQ59" s="1"/>
  <c r="CA59"/>
  <c r="CB59" s="1"/>
  <c r="CC59" s="1"/>
  <c r="CD59" s="1"/>
  <c r="CE59" s="1"/>
  <c r="CF59" s="1"/>
  <c r="CQ59"/>
  <c r="DG59"/>
  <c r="DH59" s="1"/>
  <c r="DI59" s="1"/>
  <c r="DJ59" s="1"/>
  <c r="DK59" s="1"/>
  <c r="EB59"/>
  <c r="EC59" s="1"/>
  <c r="ED59" s="1"/>
  <c r="EE59" s="1"/>
  <c r="EF59" s="1"/>
  <c r="EG59" s="1"/>
  <c r="EP59"/>
  <c r="EQ59" s="1"/>
  <c r="ER59" s="1"/>
  <c r="ES59" s="1"/>
  <c r="FB59"/>
  <c r="FC59" s="1"/>
  <c r="FD59" s="1"/>
  <c r="FE59" s="1"/>
  <c r="FF59" s="1"/>
  <c r="GF59"/>
  <c r="GG59" s="1"/>
  <c r="GH59" s="1"/>
  <c r="GI59" s="1"/>
  <c r="GJ59" s="1"/>
  <c r="GK59" s="1"/>
  <c r="GL59" s="1"/>
  <c r="GP59"/>
  <c r="B59"/>
  <c r="AK59"/>
  <c r="AL59" s="1"/>
  <c r="AM59" s="1"/>
  <c r="AN59" s="1"/>
  <c r="AO59" s="1"/>
  <c r="AP59" s="1"/>
  <c r="AQ59" s="1"/>
  <c r="BG59"/>
  <c r="BH59" s="1"/>
  <c r="BI59" s="1"/>
  <c r="BJ59" s="1"/>
  <c r="BK59" s="1"/>
  <c r="CR59"/>
  <c r="CS59" s="1"/>
  <c r="CT59" s="1"/>
  <c r="DO59"/>
  <c r="DP59" s="1"/>
  <c r="DQ59" s="1"/>
  <c r="DR59" s="1"/>
  <c r="DS59" s="1"/>
  <c r="DT59" s="1"/>
  <c r="DU59" s="1"/>
  <c r="FO59"/>
  <c r="FP59" s="1"/>
  <c r="FQ59" s="1"/>
  <c r="FR59" s="1"/>
  <c r="FW59"/>
  <c r="GO59"/>
  <c r="HA59"/>
  <c r="HE59" s="1"/>
  <c r="HF59" s="1"/>
  <c r="HG59" s="1"/>
  <c r="HP59"/>
  <c r="HQ59" s="1"/>
  <c r="HR59" s="1"/>
  <c r="HS59" s="1"/>
  <c r="HT59" s="1"/>
  <c r="HU59" s="1"/>
  <c r="HV59" s="1"/>
  <c r="HW59" s="1"/>
  <c r="A60"/>
  <c r="U59"/>
  <c r="V59" s="1"/>
  <c r="W59" s="1"/>
  <c r="X59" s="1"/>
  <c r="Y59" s="1"/>
  <c r="BR59"/>
  <c r="BS59" s="1"/>
  <c r="BT59" s="1"/>
  <c r="BU59" s="1"/>
  <c r="BV59" s="1"/>
  <c r="BW59" s="1"/>
  <c r="CU59"/>
  <c r="CV59" s="1"/>
  <c r="CW59" s="1"/>
  <c r="EN59"/>
  <c r="EO59" s="1"/>
  <c r="FX59"/>
  <c r="FY59" s="1"/>
  <c r="FZ59" s="1"/>
  <c r="GA59" s="1"/>
  <c r="HB59"/>
  <c r="HC59" s="1"/>
  <c r="Z59"/>
  <c r="AA59" s="1"/>
  <c r="AB59" s="1"/>
  <c r="AC59" s="1"/>
  <c r="AD59" s="1"/>
  <c r="AE59" s="1"/>
  <c r="AF59" s="1"/>
  <c r="CL59"/>
  <c r="CM59" s="1"/>
  <c r="CN59" s="1"/>
  <c r="CO59" s="1"/>
  <c r="CP59" s="1"/>
  <c r="FI59"/>
  <c r="FJ59" s="1"/>
  <c r="FK59" s="1"/>
  <c r="FL59" s="1"/>
  <c r="FM59" s="1"/>
  <c r="FN59" s="1"/>
  <c r="GM59"/>
  <c r="HX59"/>
  <c r="E59"/>
  <c r="F59" s="1"/>
  <c r="G59" s="1"/>
  <c r="H59" s="1"/>
  <c r="I59" s="1"/>
  <c r="J59" s="1"/>
  <c r="K59" s="1"/>
  <c r="L59" s="1"/>
  <c r="AR59"/>
  <c r="AS59" s="1"/>
  <c r="AT59" s="1"/>
  <c r="AU59" s="1"/>
  <c r="AV59" s="1"/>
  <c r="AW59" s="1"/>
  <c r="AX59" s="1"/>
  <c r="CG59"/>
  <c r="CH59" s="1"/>
  <c r="CI59" s="1"/>
  <c r="CJ59" s="1"/>
  <c r="CK59" s="1"/>
  <c r="DZ59"/>
  <c r="EA59" s="1"/>
  <c r="ET59"/>
  <c r="EU59" s="1"/>
  <c r="EV59" s="1"/>
  <c r="EW59" s="1"/>
  <c r="EX59" s="1"/>
  <c r="EY59" s="1"/>
  <c r="GN59"/>
  <c r="AY59"/>
  <c r="AZ59" s="1"/>
  <c r="BA59" s="1"/>
  <c r="BB59" s="1"/>
  <c r="BC59" s="1"/>
  <c r="BD59" s="1"/>
  <c r="CX59"/>
  <c r="CY59" s="1"/>
  <c r="CZ59" s="1"/>
  <c r="DA59" s="1"/>
  <c r="DB59" s="1"/>
  <c r="DC59" s="1"/>
  <c r="DD59" s="1"/>
  <c r="FS59"/>
  <c r="FT59" s="1"/>
  <c r="FU59" s="1"/>
  <c r="FV59" s="1"/>
  <c r="GS59"/>
  <c r="GT59" s="1"/>
  <c r="GU59" s="1"/>
  <c r="GV59" s="1"/>
  <c r="GW59" s="1"/>
  <c r="GX59" s="1"/>
  <c r="GY59" s="1"/>
  <c r="GZ59" s="1"/>
  <c r="HH59"/>
  <c r="HI59" s="1"/>
  <c r="HJ59" s="1"/>
  <c r="HK59" s="1"/>
  <c r="HL59" s="1"/>
  <c r="HM59" s="1"/>
  <c r="HN59" s="1"/>
  <c r="HO59" s="1"/>
  <c r="HY58"/>
  <c r="C58"/>
  <c r="D58" s="1"/>
  <c r="GY42" i="63"/>
  <c r="GZ52" i="62"/>
  <c r="GZ42" i="63" s="1"/>
  <c r="K42"/>
  <c r="L52" i="62"/>
  <c r="L42" i="63" s="1"/>
  <c r="HN42"/>
  <c r="HO52" i="62"/>
  <c r="HO42" i="63" s="1"/>
  <c r="HV42"/>
  <c r="HW52" i="62"/>
  <c r="HW42" i="63" s="1"/>
  <c r="G7" i="11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6"/>
  <c r="G7" i="6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6"/>
  <c r="G7" i="36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6"/>
  <c r="G7" i="13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6"/>
  <c r="G7" i="58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6"/>
  <c r="G7" i="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6"/>
  <c r="G7" i="5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6"/>
  <c r="F6" i="58"/>
  <c r="P1006" i="1"/>
  <c r="P1007"/>
  <c r="P1008"/>
  <c r="P1009"/>
  <c r="P1010"/>
  <c r="P1011"/>
  <c r="P1012"/>
  <c r="P1013"/>
  <c r="P1014"/>
  <c r="P1015"/>
  <c r="P1016"/>
  <c r="P1017"/>
  <c r="P1018"/>
  <c r="P1019"/>
  <c r="P1020"/>
  <c r="P1021"/>
  <c r="P1022"/>
  <c r="P1023"/>
  <c r="P1024"/>
  <c r="P1025"/>
  <c r="P1026"/>
  <c r="P1027"/>
  <c r="P1028"/>
  <c r="P1029"/>
  <c r="P1030"/>
  <c r="P1031"/>
  <c r="P1032"/>
  <c r="P1033"/>
  <c r="P1034"/>
  <c r="P1035"/>
  <c r="P1036"/>
  <c r="P1037"/>
  <c r="P1038"/>
  <c r="P1039"/>
  <c r="P1040"/>
  <c r="P1041"/>
  <c r="P1042"/>
  <c r="P1043"/>
  <c r="P1044"/>
  <c r="P1045"/>
  <c r="P1046"/>
  <c r="P1047"/>
  <c r="P1048"/>
  <c r="P1049"/>
  <c r="P1050"/>
  <c r="P1051"/>
  <c r="P1052"/>
  <c r="P1053"/>
  <c r="P1054"/>
  <c r="P1055"/>
  <c r="P1056"/>
  <c r="P1057"/>
  <c r="P1058"/>
  <c r="P1059"/>
  <c r="P1060"/>
  <c r="P1061"/>
  <c r="P1062"/>
  <c r="P1063"/>
  <c r="P1064"/>
  <c r="P1065"/>
  <c r="P1066"/>
  <c r="P1067"/>
  <c r="P1068"/>
  <c r="P1069"/>
  <c r="P1070"/>
  <c r="P1071"/>
  <c r="P1072"/>
  <c r="P1073"/>
  <c r="P1074"/>
  <c r="P1075"/>
  <c r="P1076"/>
  <c r="P1077"/>
  <c r="P1078"/>
  <c r="P1079"/>
  <c r="P1080"/>
  <c r="P1081"/>
  <c r="P1082"/>
  <c r="P1083"/>
  <c r="P1084"/>
  <c r="P1085"/>
  <c r="P1086"/>
  <c r="P1087"/>
  <c r="P1088"/>
  <c r="P1089"/>
  <c r="P1090"/>
  <c r="P1091"/>
  <c r="P1092"/>
  <c r="P1093"/>
  <c r="P1094"/>
  <c r="P1095"/>
  <c r="P1096"/>
  <c r="P1097"/>
  <c r="B6" i="5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GM60" i="62" l="1"/>
  <c r="E60"/>
  <c r="F60" s="1"/>
  <c r="G60" s="1"/>
  <c r="H60" s="1"/>
  <c r="I60" s="1"/>
  <c r="J60" s="1"/>
  <c r="K60" s="1"/>
  <c r="L60" s="1"/>
  <c r="AR60"/>
  <c r="AS60" s="1"/>
  <c r="AT60" s="1"/>
  <c r="AU60" s="1"/>
  <c r="AV60" s="1"/>
  <c r="AW60" s="1"/>
  <c r="AX60" s="1"/>
  <c r="CG60"/>
  <c r="CH60" s="1"/>
  <c r="CI60" s="1"/>
  <c r="CJ60" s="1"/>
  <c r="CK60" s="1"/>
  <c r="DZ60"/>
  <c r="EA60" s="1"/>
  <c r="ET60"/>
  <c r="EU60" s="1"/>
  <c r="EV60" s="1"/>
  <c r="EW60" s="1"/>
  <c r="EX60" s="1"/>
  <c r="EY60" s="1"/>
  <c r="GN60"/>
  <c r="B60"/>
  <c r="AK60"/>
  <c r="AL60" s="1"/>
  <c r="AM60" s="1"/>
  <c r="AN60" s="1"/>
  <c r="AO60" s="1"/>
  <c r="AP60" s="1"/>
  <c r="AQ60" s="1"/>
  <c r="BG60"/>
  <c r="BH60" s="1"/>
  <c r="BI60" s="1"/>
  <c r="BJ60" s="1"/>
  <c r="BK60" s="1"/>
  <c r="CR60"/>
  <c r="CS60" s="1"/>
  <c r="CT60" s="1"/>
  <c r="DO60"/>
  <c r="DP60" s="1"/>
  <c r="DQ60" s="1"/>
  <c r="DR60" s="1"/>
  <c r="DS60" s="1"/>
  <c r="DT60" s="1"/>
  <c r="DU60" s="1"/>
  <c r="FO60"/>
  <c r="FP60" s="1"/>
  <c r="FQ60" s="1"/>
  <c r="FR60" s="1"/>
  <c r="FW60"/>
  <c r="GO60"/>
  <c r="HA60"/>
  <c r="HE60" s="1"/>
  <c r="HF60" s="1"/>
  <c r="HG60" s="1"/>
  <c r="HP60"/>
  <c r="HQ60" s="1"/>
  <c r="HR60" s="1"/>
  <c r="HS60" s="1"/>
  <c r="HT60" s="1"/>
  <c r="HU60" s="1"/>
  <c r="HV60" s="1"/>
  <c r="HW60" s="1"/>
  <c r="A61"/>
  <c r="N60"/>
  <c r="O60" s="1"/>
  <c r="P60" s="1"/>
  <c r="Q60" s="1"/>
  <c r="R60" s="1"/>
  <c r="AI60"/>
  <c r="BN60"/>
  <c r="BO60" s="1"/>
  <c r="BP60" s="1"/>
  <c r="BQ60" s="1"/>
  <c r="CA60"/>
  <c r="CB60" s="1"/>
  <c r="CC60" s="1"/>
  <c r="CD60" s="1"/>
  <c r="CE60" s="1"/>
  <c r="CF60" s="1"/>
  <c r="CQ60"/>
  <c r="DG60"/>
  <c r="DH60" s="1"/>
  <c r="DI60" s="1"/>
  <c r="DJ60" s="1"/>
  <c r="DK60" s="1"/>
  <c r="EB60"/>
  <c r="EC60" s="1"/>
  <c r="ED60" s="1"/>
  <c r="EE60" s="1"/>
  <c r="EF60" s="1"/>
  <c r="EG60" s="1"/>
  <c r="EP60"/>
  <c r="EQ60" s="1"/>
  <c r="ER60" s="1"/>
  <c r="ES60" s="1"/>
  <c r="FB60"/>
  <c r="FC60" s="1"/>
  <c r="FD60" s="1"/>
  <c r="FE60" s="1"/>
  <c r="FF60" s="1"/>
  <c r="GF60"/>
  <c r="GG60" s="1"/>
  <c r="GH60" s="1"/>
  <c r="GI60" s="1"/>
  <c r="GJ60" s="1"/>
  <c r="GK60" s="1"/>
  <c r="GL60" s="1"/>
  <c r="GP60"/>
  <c r="Z60"/>
  <c r="AA60" s="1"/>
  <c r="AB60" s="1"/>
  <c r="AC60" s="1"/>
  <c r="AD60" s="1"/>
  <c r="AE60" s="1"/>
  <c r="AF60" s="1"/>
  <c r="AY60"/>
  <c r="AZ60" s="1"/>
  <c r="BA60" s="1"/>
  <c r="BB60" s="1"/>
  <c r="BC60" s="1"/>
  <c r="BD60" s="1"/>
  <c r="CL60"/>
  <c r="CM60" s="1"/>
  <c r="CN60" s="1"/>
  <c r="CO60" s="1"/>
  <c r="CP60" s="1"/>
  <c r="CX60"/>
  <c r="CY60" s="1"/>
  <c r="CZ60" s="1"/>
  <c r="DA60" s="1"/>
  <c r="DB60" s="1"/>
  <c r="DC60" s="1"/>
  <c r="DD60" s="1"/>
  <c r="FI60"/>
  <c r="FJ60" s="1"/>
  <c r="FK60" s="1"/>
  <c r="FL60" s="1"/>
  <c r="FM60" s="1"/>
  <c r="FN60" s="1"/>
  <c r="FS60"/>
  <c r="FT60" s="1"/>
  <c r="FU60" s="1"/>
  <c r="FV60" s="1"/>
  <c r="GS60"/>
  <c r="GT60" s="1"/>
  <c r="GU60" s="1"/>
  <c r="GV60" s="1"/>
  <c r="GW60" s="1"/>
  <c r="GX60" s="1"/>
  <c r="GY60" s="1"/>
  <c r="GZ60" s="1"/>
  <c r="HH60"/>
  <c r="HI60" s="1"/>
  <c r="HJ60" s="1"/>
  <c r="HK60" s="1"/>
  <c r="HL60" s="1"/>
  <c r="HM60" s="1"/>
  <c r="HN60" s="1"/>
  <c r="HO60" s="1"/>
  <c r="HX60"/>
  <c r="U60"/>
  <c r="V60" s="1"/>
  <c r="W60" s="1"/>
  <c r="X60" s="1"/>
  <c r="Y60" s="1"/>
  <c r="BR60"/>
  <c r="BS60" s="1"/>
  <c r="BT60" s="1"/>
  <c r="BU60" s="1"/>
  <c r="BV60" s="1"/>
  <c r="BW60" s="1"/>
  <c r="CU60"/>
  <c r="CV60" s="1"/>
  <c r="CW60" s="1"/>
  <c r="EN60"/>
  <c r="EO60" s="1"/>
  <c r="FX60"/>
  <c r="FY60" s="1"/>
  <c r="FZ60" s="1"/>
  <c r="GA60" s="1"/>
  <c r="HB60"/>
  <c r="HC60" s="1"/>
  <c r="HY59"/>
  <c r="C59"/>
  <c r="D59" s="1"/>
  <c r="N1" i="2"/>
  <c r="D36"/>
  <c r="D6"/>
  <c r="F1001" i="1"/>
  <c r="G1001"/>
  <c r="H1001"/>
  <c r="I1001"/>
  <c r="J1001"/>
  <c r="K1001"/>
  <c r="F1002"/>
  <c r="G1002"/>
  <c r="H1002"/>
  <c r="I1002"/>
  <c r="J1002"/>
  <c r="K1002"/>
  <c r="E1002"/>
  <c r="E1001"/>
  <c r="L1000"/>
  <c r="M1000"/>
  <c r="N1000"/>
  <c r="O1000"/>
  <c r="P1000"/>
  <c r="A9" i="60"/>
  <c r="B7" i="2"/>
  <c r="A15" i="60"/>
  <c r="A17"/>
  <c r="A82"/>
  <c r="A89"/>
  <c r="A93"/>
  <c r="A99"/>
  <c r="A105"/>
  <c r="A107"/>
  <c r="A115"/>
  <c r="A19"/>
  <c r="A21"/>
  <c r="A24"/>
  <c r="A125"/>
  <c r="A127"/>
  <c r="A136"/>
  <c r="A142"/>
  <c r="A143"/>
  <c r="A144"/>
  <c r="A149"/>
  <c r="A150"/>
  <c r="A151"/>
  <c r="A155"/>
  <c r="A156"/>
  <c r="A31"/>
  <c r="A32"/>
  <c r="A33"/>
  <c r="A34"/>
  <c r="A36"/>
  <c r="A37"/>
  <c r="A161"/>
  <c r="A162"/>
  <c r="A163"/>
  <c r="A170"/>
  <c r="A171"/>
  <c r="A172"/>
  <c r="A178"/>
  <c r="A179"/>
  <c r="A180"/>
  <c r="A186"/>
  <c r="A187"/>
  <c r="A188"/>
  <c r="A194"/>
  <c r="A195"/>
  <c r="A196"/>
  <c r="A40"/>
  <c r="A45"/>
  <c r="A48"/>
  <c r="A49"/>
  <c r="A53"/>
  <c r="A201"/>
  <c r="A202"/>
  <c r="A203"/>
  <c r="A207"/>
  <c r="A208"/>
  <c r="A209"/>
  <c r="A214"/>
  <c r="A216"/>
  <c r="A222"/>
  <c r="A223"/>
  <c r="A224"/>
  <c r="A231"/>
  <c r="A234"/>
  <c r="A235"/>
  <c r="A61"/>
  <c r="A62"/>
  <c r="A63"/>
  <c r="A73"/>
  <c r="A74"/>
  <c r="A77"/>
  <c r="A236"/>
  <c r="A237"/>
  <c r="A238"/>
  <c r="AH4" i="2"/>
  <c r="A52" i="60"/>
  <c r="A215"/>
  <c r="A157"/>
  <c r="A10"/>
  <c r="A16"/>
  <c r="A72"/>
  <c r="A83"/>
  <c r="A90"/>
  <c r="A98"/>
  <c r="A100"/>
  <c r="A106"/>
  <c r="A114"/>
  <c r="A116"/>
  <c r="A20"/>
  <c r="A22"/>
  <c r="A28"/>
  <c r="A126"/>
  <c r="A135"/>
  <c r="A137"/>
  <c r="C3" i="37"/>
  <c r="A2"/>
  <c r="C3" i="13"/>
  <c r="A2"/>
  <c r="F9" i="36"/>
  <c r="D9"/>
  <c r="C3"/>
  <c r="H37"/>
  <c r="H5" s="1"/>
  <c r="A2"/>
  <c r="C3" i="11"/>
  <c r="C3" i="58"/>
  <c r="C3" i="7"/>
  <c r="C3" i="6"/>
  <c r="C3" i="5"/>
  <c r="A22" i="51"/>
  <c r="F22" s="1"/>
  <c r="B22"/>
  <c r="C22"/>
  <c r="D22"/>
  <c r="E22"/>
  <c r="E14"/>
  <c r="D14"/>
  <c r="C14"/>
  <c r="B14"/>
  <c r="A14"/>
  <c r="G14" s="1"/>
  <c r="A18"/>
  <c r="F18" s="1"/>
  <c r="B18"/>
  <c r="C18"/>
  <c r="D18"/>
  <c r="E18"/>
  <c r="A7"/>
  <c r="F7" s="1"/>
  <c r="B7"/>
  <c r="C7"/>
  <c r="D7"/>
  <c r="E7"/>
  <c r="A8"/>
  <c r="F8" s="1"/>
  <c r="B8"/>
  <c r="C8"/>
  <c r="D8"/>
  <c r="E8"/>
  <c r="A9"/>
  <c r="F9" s="1"/>
  <c r="B9"/>
  <c r="C9"/>
  <c r="D9"/>
  <c r="E9"/>
  <c r="A19"/>
  <c r="F19" s="1"/>
  <c r="B19"/>
  <c r="C19"/>
  <c r="D19"/>
  <c r="E19"/>
  <c r="A11"/>
  <c r="F11" s="1"/>
  <c r="B11"/>
  <c r="C11"/>
  <c r="D11"/>
  <c r="E11"/>
  <c r="A12"/>
  <c r="F12" s="1"/>
  <c r="B12"/>
  <c r="C12"/>
  <c r="D12"/>
  <c r="E12"/>
  <c r="A6"/>
  <c r="F6" s="1"/>
  <c r="B6"/>
  <c r="C6"/>
  <c r="D6"/>
  <c r="E6"/>
  <c r="A17"/>
  <c r="F17" s="1"/>
  <c r="B17"/>
  <c r="C17"/>
  <c r="D17"/>
  <c r="E17"/>
  <c r="A15"/>
  <c r="G15" s="1"/>
  <c r="B15"/>
  <c r="C15"/>
  <c r="D15"/>
  <c r="E15"/>
  <c r="A16"/>
  <c r="F16" s="1"/>
  <c r="B16"/>
  <c r="C16"/>
  <c r="D16"/>
  <c r="E16"/>
  <c r="A10"/>
  <c r="G10" s="1"/>
  <c r="B10"/>
  <c r="C10"/>
  <c r="D10"/>
  <c r="E10"/>
  <c r="A23"/>
  <c r="F23" s="1"/>
  <c r="B23"/>
  <c r="C23"/>
  <c r="D23"/>
  <c r="E23"/>
  <c r="A21"/>
  <c r="F21" s="1"/>
  <c r="B21"/>
  <c r="C21"/>
  <c r="D21"/>
  <c r="E21"/>
  <c r="A20"/>
  <c r="F20" s="1"/>
  <c r="B20"/>
  <c r="C20"/>
  <c r="D20"/>
  <c r="E20"/>
  <c r="E5"/>
  <c r="D5"/>
  <c r="C5"/>
  <c r="B5"/>
  <c r="A5"/>
  <c r="G5" s="1"/>
  <c r="A2"/>
  <c r="E27" i="52"/>
  <c r="D27"/>
  <c r="C27"/>
  <c r="B27"/>
  <c r="A27"/>
  <c r="F27" s="1"/>
  <c r="B8"/>
  <c r="C8"/>
  <c r="D8"/>
  <c r="E8"/>
  <c r="A8"/>
  <c r="G8" s="1"/>
  <c r="E10"/>
  <c r="D10"/>
  <c r="C10"/>
  <c r="B10"/>
  <c r="A10"/>
  <c r="G10" s="1"/>
  <c r="A11"/>
  <c r="G11" s="1"/>
  <c r="B11"/>
  <c r="C11"/>
  <c r="D11"/>
  <c r="E11"/>
  <c r="A15"/>
  <c r="G15" s="1"/>
  <c r="B15"/>
  <c r="C15"/>
  <c r="D15"/>
  <c r="E15"/>
  <c r="A26"/>
  <c r="G26" s="1"/>
  <c r="B26"/>
  <c r="C26"/>
  <c r="D26"/>
  <c r="E26"/>
  <c r="A6"/>
  <c r="F6" s="1"/>
  <c r="B6"/>
  <c r="C6"/>
  <c r="D6"/>
  <c r="E6"/>
  <c r="A12"/>
  <c r="G12" s="1"/>
  <c r="B12"/>
  <c r="C12"/>
  <c r="D12"/>
  <c r="E12"/>
  <c r="A16"/>
  <c r="G16" s="1"/>
  <c r="B16"/>
  <c r="C16"/>
  <c r="D16"/>
  <c r="E16"/>
  <c r="A20"/>
  <c r="G20" s="1"/>
  <c r="B20"/>
  <c r="C20"/>
  <c r="D20"/>
  <c r="E20"/>
  <c r="A17"/>
  <c r="F17" s="1"/>
  <c r="B17"/>
  <c r="C17"/>
  <c r="D17"/>
  <c r="E17"/>
  <c r="A21"/>
  <c r="G21" s="1"/>
  <c r="B21"/>
  <c r="C21"/>
  <c r="D21"/>
  <c r="E21"/>
  <c r="A22"/>
  <c r="G22" s="1"/>
  <c r="B22"/>
  <c r="C22"/>
  <c r="D22"/>
  <c r="E22"/>
  <c r="A23"/>
  <c r="G23" s="1"/>
  <c r="B23"/>
  <c r="C23"/>
  <c r="D23"/>
  <c r="E23"/>
  <c r="A9"/>
  <c r="G9" s="1"/>
  <c r="B9"/>
  <c r="C9"/>
  <c r="D9"/>
  <c r="E9"/>
  <c r="A13"/>
  <c r="G13" s="1"/>
  <c r="B13"/>
  <c r="C13"/>
  <c r="D13"/>
  <c r="E13"/>
  <c r="A18"/>
  <c r="F18" s="1"/>
  <c r="B18"/>
  <c r="C18"/>
  <c r="D18"/>
  <c r="E18"/>
  <c r="A24"/>
  <c r="G24" s="1"/>
  <c r="B24"/>
  <c r="C24"/>
  <c r="D24"/>
  <c r="E24"/>
  <c r="A7"/>
  <c r="G7" s="1"/>
  <c r="B7"/>
  <c r="C7"/>
  <c r="D7"/>
  <c r="E7"/>
  <c r="A14"/>
  <c r="G14" s="1"/>
  <c r="B14"/>
  <c r="C14"/>
  <c r="D14"/>
  <c r="E14"/>
  <c r="A19"/>
  <c r="G19" s="1"/>
  <c r="B19"/>
  <c r="C19"/>
  <c r="D19"/>
  <c r="E19"/>
  <c r="A25"/>
  <c r="G25" s="1"/>
  <c r="B25"/>
  <c r="C25"/>
  <c r="D25"/>
  <c r="E25"/>
  <c r="A5"/>
  <c r="F5" s="1"/>
  <c r="C5"/>
  <c r="D5"/>
  <c r="E5"/>
  <c r="B5"/>
  <c r="A2"/>
  <c r="E15" i="55"/>
  <c r="D15"/>
  <c r="C15"/>
  <c r="B15"/>
  <c r="A15"/>
  <c r="G15" s="1"/>
  <c r="A16"/>
  <c r="F16" s="1"/>
  <c r="B16"/>
  <c r="C16"/>
  <c r="D16"/>
  <c r="E16"/>
  <c r="A26"/>
  <c r="F26" s="1"/>
  <c r="B26"/>
  <c r="C26"/>
  <c r="D26"/>
  <c r="E26"/>
  <c r="A30"/>
  <c r="F30" s="1"/>
  <c r="B30"/>
  <c r="C30"/>
  <c r="D30"/>
  <c r="E30"/>
  <c r="E5"/>
  <c r="D5"/>
  <c r="C5"/>
  <c r="B5"/>
  <c r="A5"/>
  <c r="G5" s="1"/>
  <c r="A28"/>
  <c r="F28" s="1"/>
  <c r="B28"/>
  <c r="C28"/>
  <c r="D28"/>
  <c r="E28"/>
  <c r="A21"/>
  <c r="F21" s="1"/>
  <c r="B21"/>
  <c r="C21"/>
  <c r="D21"/>
  <c r="E21"/>
  <c r="A19"/>
  <c r="F19" s="1"/>
  <c r="B19"/>
  <c r="C19"/>
  <c r="D19"/>
  <c r="E19"/>
  <c r="A14"/>
  <c r="F14" s="1"/>
  <c r="B14"/>
  <c r="C14"/>
  <c r="D14"/>
  <c r="E14"/>
  <c r="A18"/>
  <c r="F18" s="1"/>
  <c r="B18"/>
  <c r="C18"/>
  <c r="D18"/>
  <c r="E18"/>
  <c r="A31"/>
  <c r="F31" s="1"/>
  <c r="B31"/>
  <c r="C31"/>
  <c r="D31"/>
  <c r="E31"/>
  <c r="A7"/>
  <c r="F7" s="1"/>
  <c r="B7"/>
  <c r="C7"/>
  <c r="D7"/>
  <c r="E7"/>
  <c r="A24"/>
  <c r="F24" s="1"/>
  <c r="B24"/>
  <c r="C24"/>
  <c r="D24"/>
  <c r="E24"/>
  <c r="A29"/>
  <c r="F29" s="1"/>
  <c r="B29"/>
  <c r="C29"/>
  <c r="D29"/>
  <c r="E29"/>
  <c r="A8"/>
  <c r="F8" s="1"/>
  <c r="B8"/>
  <c r="C8"/>
  <c r="D8"/>
  <c r="E8"/>
  <c r="A9"/>
  <c r="F9" s="1"/>
  <c r="B9"/>
  <c r="C9"/>
  <c r="D9"/>
  <c r="E9"/>
  <c r="A11"/>
  <c r="F11" s="1"/>
  <c r="B11"/>
  <c r="C11"/>
  <c r="D11"/>
  <c r="E11"/>
  <c r="A25"/>
  <c r="F25" s="1"/>
  <c r="B25"/>
  <c r="C25"/>
  <c r="D25"/>
  <c r="E25"/>
  <c r="A12"/>
  <c r="F12" s="1"/>
  <c r="B12"/>
  <c r="C12"/>
  <c r="D12"/>
  <c r="E12"/>
  <c r="A13"/>
  <c r="F13" s="1"/>
  <c r="B13"/>
  <c r="C13"/>
  <c r="D13"/>
  <c r="E13"/>
  <c r="A6"/>
  <c r="F6" s="1"/>
  <c r="B6"/>
  <c r="C6"/>
  <c r="D6"/>
  <c r="E6"/>
  <c r="A20"/>
  <c r="F20" s="1"/>
  <c r="B20"/>
  <c r="C20"/>
  <c r="D20"/>
  <c r="E20"/>
  <c r="A27"/>
  <c r="F27" s="1"/>
  <c r="B27"/>
  <c r="C27"/>
  <c r="D27"/>
  <c r="E27"/>
  <c r="A17"/>
  <c r="F17" s="1"/>
  <c r="B17"/>
  <c r="C17"/>
  <c r="D17"/>
  <c r="E17"/>
  <c r="A10"/>
  <c r="F10" s="1"/>
  <c r="B10"/>
  <c r="C10"/>
  <c r="D10"/>
  <c r="E10"/>
  <c r="A22"/>
  <c r="F22" s="1"/>
  <c r="B22"/>
  <c r="C22"/>
  <c r="D22"/>
  <c r="E22"/>
  <c r="E23"/>
  <c r="D23"/>
  <c r="C23"/>
  <c r="B23"/>
  <c r="A23"/>
  <c r="G23" s="1"/>
  <c r="A2"/>
  <c r="F19" i="54"/>
  <c r="E19"/>
  <c r="D19"/>
  <c r="C19"/>
  <c r="B19"/>
  <c r="A19"/>
  <c r="G19" s="1"/>
  <c r="A6"/>
  <c r="F6" s="1"/>
  <c r="B6"/>
  <c r="C6"/>
  <c r="D6"/>
  <c r="E6"/>
  <c r="E15"/>
  <c r="D15"/>
  <c r="C15"/>
  <c r="B15"/>
  <c r="A15"/>
  <c r="G15" s="1"/>
  <c r="B15" i="49"/>
  <c r="A16" i="54"/>
  <c r="F16" s="1"/>
  <c r="B16"/>
  <c r="C16"/>
  <c r="D16"/>
  <c r="E16"/>
  <c r="A7"/>
  <c r="F7" s="1"/>
  <c r="B7"/>
  <c r="C7"/>
  <c r="D7"/>
  <c r="E7"/>
  <c r="A8"/>
  <c r="F8" s="1"/>
  <c r="B8"/>
  <c r="C8"/>
  <c r="D8"/>
  <c r="E8"/>
  <c r="A13"/>
  <c r="F13" s="1"/>
  <c r="B13"/>
  <c r="C13"/>
  <c r="D13"/>
  <c r="E13"/>
  <c r="A17"/>
  <c r="F17" s="1"/>
  <c r="B17"/>
  <c r="C17"/>
  <c r="D17"/>
  <c r="E17"/>
  <c r="A9"/>
  <c r="F9" s="1"/>
  <c r="B9"/>
  <c r="C9"/>
  <c r="D9"/>
  <c r="E9"/>
  <c r="A12"/>
  <c r="G12" s="1"/>
  <c r="B12"/>
  <c r="C12"/>
  <c r="D12"/>
  <c r="E12"/>
  <c r="A5"/>
  <c r="F5" s="1"/>
  <c r="B5"/>
  <c r="C5"/>
  <c r="D5"/>
  <c r="E5"/>
  <c r="A14"/>
  <c r="F14" s="1"/>
  <c r="B14"/>
  <c r="C14"/>
  <c r="D14"/>
  <c r="E14"/>
  <c r="A18"/>
  <c r="F18" s="1"/>
  <c r="B18"/>
  <c r="C18"/>
  <c r="D18"/>
  <c r="E18"/>
  <c r="A10"/>
  <c r="F10" s="1"/>
  <c r="B10"/>
  <c r="C10"/>
  <c r="D10"/>
  <c r="E10"/>
  <c r="E11"/>
  <c r="D11"/>
  <c r="C11"/>
  <c r="B11"/>
  <c r="A11"/>
  <c r="G11" s="1"/>
  <c r="A2"/>
  <c r="A15" i="50"/>
  <c r="F15" s="1"/>
  <c r="B15"/>
  <c r="C15"/>
  <c r="D15"/>
  <c r="E15"/>
  <c r="E13"/>
  <c r="D13"/>
  <c r="C13"/>
  <c r="B13"/>
  <c r="A13"/>
  <c r="G13" s="1"/>
  <c r="A8"/>
  <c r="F8" s="1"/>
  <c r="B8"/>
  <c r="C8"/>
  <c r="D8"/>
  <c r="E8"/>
  <c r="A17"/>
  <c r="F17" s="1"/>
  <c r="B17"/>
  <c r="C17"/>
  <c r="D17"/>
  <c r="E17"/>
  <c r="A9"/>
  <c r="F9" s="1"/>
  <c r="B9"/>
  <c r="C9"/>
  <c r="D9"/>
  <c r="E9"/>
  <c r="A6"/>
  <c r="F6" s="1"/>
  <c r="B6"/>
  <c r="C6"/>
  <c r="D6"/>
  <c r="E6"/>
  <c r="A10"/>
  <c r="F10" s="1"/>
  <c r="B10"/>
  <c r="C10"/>
  <c r="D10"/>
  <c r="E10"/>
  <c r="A14"/>
  <c r="G14" s="1"/>
  <c r="B14"/>
  <c r="C14"/>
  <c r="D14"/>
  <c r="E14"/>
  <c r="A12"/>
  <c r="F12" s="1"/>
  <c r="B12"/>
  <c r="C12"/>
  <c r="D12"/>
  <c r="E12"/>
  <c r="A7"/>
  <c r="F7" s="1"/>
  <c r="B7"/>
  <c r="C7"/>
  <c r="D7"/>
  <c r="E7"/>
  <c r="A11"/>
  <c r="F11" s="1"/>
  <c r="B11"/>
  <c r="C11"/>
  <c r="D11"/>
  <c r="E11"/>
  <c r="A18"/>
  <c r="F18" s="1"/>
  <c r="B18"/>
  <c r="C18"/>
  <c r="D18"/>
  <c r="E18"/>
  <c r="A16"/>
  <c r="F16" s="1"/>
  <c r="B16"/>
  <c r="C16"/>
  <c r="D16"/>
  <c r="E16"/>
  <c r="E5"/>
  <c r="D5"/>
  <c r="C5"/>
  <c r="B5"/>
  <c r="A5"/>
  <c r="G5" s="1"/>
  <c r="A2"/>
  <c r="AM23" i="2" l="1"/>
  <c r="AL36"/>
  <c r="AM36"/>
  <c r="AL23"/>
  <c r="D9" i="64"/>
  <c r="B10"/>
  <c r="F10"/>
  <c r="D11"/>
  <c r="B12"/>
  <c r="F12"/>
  <c r="D15"/>
  <c r="B16"/>
  <c r="F16"/>
  <c r="D17"/>
  <c r="B18"/>
  <c r="F18"/>
  <c r="D19"/>
  <c r="B22"/>
  <c r="F22"/>
  <c r="D23"/>
  <c r="B24"/>
  <c r="F24"/>
  <c r="D25"/>
  <c r="B26"/>
  <c r="F26"/>
  <c r="D29"/>
  <c r="B30"/>
  <c r="F30"/>
  <c r="D31"/>
  <c r="B32"/>
  <c r="F32"/>
  <c r="D33"/>
  <c r="B36"/>
  <c r="F36"/>
  <c r="E9"/>
  <c r="C10"/>
  <c r="G10"/>
  <c r="E11"/>
  <c r="C12"/>
  <c r="G12"/>
  <c r="E15"/>
  <c r="C16"/>
  <c r="G16"/>
  <c r="E17"/>
  <c r="C18"/>
  <c r="G18"/>
  <c r="E19"/>
  <c r="C22"/>
  <c r="G22"/>
  <c r="E23"/>
  <c r="C24"/>
  <c r="G24"/>
  <c r="E25"/>
  <c r="C26"/>
  <c r="G26"/>
  <c r="E29"/>
  <c r="C30"/>
  <c r="G30"/>
  <c r="E31"/>
  <c r="C32"/>
  <c r="G32"/>
  <c r="E33"/>
  <c r="C36"/>
  <c r="G36"/>
  <c r="B9"/>
  <c r="F9"/>
  <c r="D10"/>
  <c r="B11"/>
  <c r="F11"/>
  <c r="D12"/>
  <c r="B15"/>
  <c r="F15"/>
  <c r="D16"/>
  <c r="B17"/>
  <c r="F17"/>
  <c r="D18"/>
  <c r="B19"/>
  <c r="F19"/>
  <c r="D22"/>
  <c r="B23"/>
  <c r="F23"/>
  <c r="D24"/>
  <c r="B25"/>
  <c r="F25"/>
  <c r="D26"/>
  <c r="B29"/>
  <c r="F29"/>
  <c r="D30"/>
  <c r="B31"/>
  <c r="F31"/>
  <c r="D32"/>
  <c r="B33"/>
  <c r="F33"/>
  <c r="D36"/>
  <c r="C9"/>
  <c r="G9"/>
  <c r="E10"/>
  <c r="C11"/>
  <c r="G11"/>
  <c r="E12"/>
  <c r="C15"/>
  <c r="G15"/>
  <c r="E16"/>
  <c r="C17"/>
  <c r="G17"/>
  <c r="E18"/>
  <c r="C19"/>
  <c r="G19"/>
  <c r="E22"/>
  <c r="C23"/>
  <c r="G23"/>
  <c r="E24"/>
  <c r="C25"/>
  <c r="G25"/>
  <c r="E26"/>
  <c r="C29"/>
  <c r="G29"/>
  <c r="E30"/>
  <c r="C31"/>
  <c r="G31"/>
  <c r="E32"/>
  <c r="C33"/>
  <c r="G33"/>
  <c r="E36"/>
  <c r="G15" i="50"/>
  <c r="G12" i="55"/>
  <c r="G12" i="51"/>
  <c r="AI61" i="62"/>
  <c r="CA61"/>
  <c r="CB61" s="1"/>
  <c r="CC61" s="1"/>
  <c r="CD61" s="1"/>
  <c r="CE61" s="1"/>
  <c r="CF61" s="1"/>
  <c r="DG61"/>
  <c r="DH61" s="1"/>
  <c r="DI61" s="1"/>
  <c r="DJ61" s="1"/>
  <c r="DK61" s="1"/>
  <c r="EP61"/>
  <c r="EQ61" s="1"/>
  <c r="ER61" s="1"/>
  <c r="ES61" s="1"/>
  <c r="GF61"/>
  <c r="GG61" s="1"/>
  <c r="GH61" s="1"/>
  <c r="GI61" s="1"/>
  <c r="GJ61" s="1"/>
  <c r="GK61" s="1"/>
  <c r="GL61" s="1"/>
  <c r="B61"/>
  <c r="BG61"/>
  <c r="BH61" s="1"/>
  <c r="BI61" s="1"/>
  <c r="BJ61" s="1"/>
  <c r="BK61" s="1"/>
  <c r="DO61"/>
  <c r="DP61" s="1"/>
  <c r="DQ61" s="1"/>
  <c r="DR61" s="1"/>
  <c r="DS61" s="1"/>
  <c r="DT61" s="1"/>
  <c r="DU61" s="1"/>
  <c r="FW61"/>
  <c r="HA61"/>
  <c r="HE61" s="1"/>
  <c r="HF61" s="1"/>
  <c r="HG61" s="1"/>
  <c r="A62"/>
  <c r="E61"/>
  <c r="F61" s="1"/>
  <c r="G61" s="1"/>
  <c r="H61" s="1"/>
  <c r="I61" s="1"/>
  <c r="J61" s="1"/>
  <c r="K61" s="1"/>
  <c r="L61" s="1"/>
  <c r="U61"/>
  <c r="V61" s="1"/>
  <c r="W61" s="1"/>
  <c r="X61" s="1"/>
  <c r="Y61" s="1"/>
  <c r="AR61"/>
  <c r="AS61" s="1"/>
  <c r="AT61" s="1"/>
  <c r="AU61" s="1"/>
  <c r="AV61" s="1"/>
  <c r="AW61" s="1"/>
  <c r="AX61" s="1"/>
  <c r="BR61"/>
  <c r="BS61" s="1"/>
  <c r="BT61" s="1"/>
  <c r="BU61" s="1"/>
  <c r="BV61" s="1"/>
  <c r="BW61" s="1"/>
  <c r="CG61"/>
  <c r="CH61" s="1"/>
  <c r="CI61" s="1"/>
  <c r="CJ61" s="1"/>
  <c r="CK61" s="1"/>
  <c r="CU61"/>
  <c r="CV61" s="1"/>
  <c r="CW61" s="1"/>
  <c r="DZ61"/>
  <c r="EA61" s="1"/>
  <c r="EN61"/>
  <c r="EO61" s="1"/>
  <c r="ET61"/>
  <c r="EU61" s="1"/>
  <c r="EV61" s="1"/>
  <c r="EW61" s="1"/>
  <c r="EX61" s="1"/>
  <c r="EY61" s="1"/>
  <c r="FX61"/>
  <c r="FY61" s="1"/>
  <c r="FZ61" s="1"/>
  <c r="GA61" s="1"/>
  <c r="GN61"/>
  <c r="HB61"/>
  <c r="HC61" s="1"/>
  <c r="Z61"/>
  <c r="AA61" s="1"/>
  <c r="AB61" s="1"/>
  <c r="AC61" s="1"/>
  <c r="AD61" s="1"/>
  <c r="AE61" s="1"/>
  <c r="AF61" s="1"/>
  <c r="AY61"/>
  <c r="AZ61" s="1"/>
  <c r="BA61" s="1"/>
  <c r="BB61" s="1"/>
  <c r="BC61" s="1"/>
  <c r="BD61" s="1"/>
  <c r="CL61"/>
  <c r="CM61" s="1"/>
  <c r="CN61" s="1"/>
  <c r="CO61" s="1"/>
  <c r="CP61" s="1"/>
  <c r="CX61"/>
  <c r="CY61" s="1"/>
  <c r="CZ61" s="1"/>
  <c r="DA61" s="1"/>
  <c r="DB61" s="1"/>
  <c r="DC61" s="1"/>
  <c r="DD61" s="1"/>
  <c r="FI61"/>
  <c r="FJ61" s="1"/>
  <c r="FK61" s="1"/>
  <c r="FL61" s="1"/>
  <c r="FM61" s="1"/>
  <c r="FN61" s="1"/>
  <c r="FS61"/>
  <c r="FT61" s="1"/>
  <c r="FU61" s="1"/>
  <c r="FV61" s="1"/>
  <c r="GM61"/>
  <c r="GS61"/>
  <c r="GT61" s="1"/>
  <c r="GU61" s="1"/>
  <c r="GV61" s="1"/>
  <c r="GW61" s="1"/>
  <c r="GX61" s="1"/>
  <c r="GY61" s="1"/>
  <c r="GZ61" s="1"/>
  <c r="HH61"/>
  <c r="HI61" s="1"/>
  <c r="HJ61" s="1"/>
  <c r="HK61" s="1"/>
  <c r="HL61" s="1"/>
  <c r="HM61" s="1"/>
  <c r="HN61" s="1"/>
  <c r="HO61" s="1"/>
  <c r="HX61"/>
  <c r="N61"/>
  <c r="O61" s="1"/>
  <c r="P61" s="1"/>
  <c r="Q61" s="1"/>
  <c r="R61" s="1"/>
  <c r="BN61"/>
  <c r="BO61" s="1"/>
  <c r="BP61" s="1"/>
  <c r="BQ61" s="1"/>
  <c r="CQ61"/>
  <c r="EB61"/>
  <c r="EC61" s="1"/>
  <c r="ED61" s="1"/>
  <c r="EE61" s="1"/>
  <c r="EF61" s="1"/>
  <c r="EG61" s="1"/>
  <c r="FB61"/>
  <c r="FC61" s="1"/>
  <c r="FD61" s="1"/>
  <c r="FE61" s="1"/>
  <c r="FF61" s="1"/>
  <c r="GP61"/>
  <c r="AK61"/>
  <c r="AL61" s="1"/>
  <c r="AM61" s="1"/>
  <c r="AN61" s="1"/>
  <c r="AO61" s="1"/>
  <c r="AP61" s="1"/>
  <c r="AQ61" s="1"/>
  <c r="CR61"/>
  <c r="CS61" s="1"/>
  <c r="CT61" s="1"/>
  <c r="FO61"/>
  <c r="FP61" s="1"/>
  <c r="FQ61" s="1"/>
  <c r="FR61" s="1"/>
  <c r="GO61"/>
  <c r="HP61"/>
  <c r="HQ61" s="1"/>
  <c r="HR61" s="1"/>
  <c r="HS61" s="1"/>
  <c r="HT61" s="1"/>
  <c r="HU61" s="1"/>
  <c r="HV61" s="1"/>
  <c r="HW61" s="1"/>
  <c r="C60"/>
  <c r="D60" s="1"/>
  <c r="HY60"/>
  <c r="G30" i="55"/>
  <c r="G16" i="50"/>
  <c r="G20" i="51"/>
  <c r="G8"/>
  <c r="G27" i="55"/>
  <c r="G12" i="50"/>
  <c r="B7" i="58"/>
  <c r="B8" i="36"/>
  <c r="B8" i="13"/>
  <c r="B8" i="7"/>
  <c r="E9" i="36"/>
  <c r="G22" i="51"/>
  <c r="G28" i="55"/>
  <c r="G8"/>
  <c r="G29"/>
  <c r="G17" i="51"/>
  <c r="G11"/>
  <c r="G19"/>
  <c r="G7"/>
  <c r="G18"/>
  <c r="B7" i="6"/>
  <c r="B7" i="37"/>
  <c r="B7" i="11"/>
  <c r="B9" i="2"/>
  <c r="D34"/>
  <c r="D32"/>
  <c r="D30"/>
  <c r="D28"/>
  <c r="D26"/>
  <c r="D24"/>
  <c r="D22"/>
  <c r="D20"/>
  <c r="D18"/>
  <c r="D16"/>
  <c r="D14"/>
  <c r="D12"/>
  <c r="D10"/>
  <c r="D8"/>
  <c r="H6"/>
  <c r="H35"/>
  <c r="H33"/>
  <c r="H31"/>
  <c r="H29"/>
  <c r="H27"/>
  <c r="H25"/>
  <c r="H23"/>
  <c r="H21"/>
  <c r="H19"/>
  <c r="H17"/>
  <c r="H15"/>
  <c r="H13"/>
  <c r="H11"/>
  <c r="H9"/>
  <c r="H7"/>
  <c r="L36"/>
  <c r="L34"/>
  <c r="L32"/>
  <c r="L30"/>
  <c r="L28"/>
  <c r="L26"/>
  <c r="L24"/>
  <c r="L22"/>
  <c r="L20"/>
  <c r="L18"/>
  <c r="L16"/>
  <c r="L14"/>
  <c r="L12"/>
  <c r="L10"/>
  <c r="L8"/>
  <c r="P6"/>
  <c r="P35"/>
  <c r="P33"/>
  <c r="P31"/>
  <c r="P29"/>
  <c r="P27"/>
  <c r="P25"/>
  <c r="P23"/>
  <c r="P21"/>
  <c r="P19"/>
  <c r="P17"/>
  <c r="P15"/>
  <c r="P13"/>
  <c r="P11"/>
  <c r="P9"/>
  <c r="P7"/>
  <c r="V36"/>
  <c r="V34"/>
  <c r="V32"/>
  <c r="V30"/>
  <c r="V28"/>
  <c r="V26"/>
  <c r="V24"/>
  <c r="V22"/>
  <c r="V20"/>
  <c r="V18"/>
  <c r="V16"/>
  <c r="V14"/>
  <c r="V12"/>
  <c r="V10"/>
  <c r="V8"/>
  <c r="AB6"/>
  <c r="AJ6"/>
  <c r="AB35"/>
  <c r="AB33"/>
  <c r="AB31"/>
  <c r="AB29"/>
  <c r="AB27"/>
  <c r="AB25"/>
  <c r="AB23"/>
  <c r="AB21"/>
  <c r="AB19"/>
  <c r="AB17"/>
  <c r="AB15"/>
  <c r="AB13"/>
  <c r="AB11"/>
  <c r="AB9"/>
  <c r="AB7"/>
  <c r="AF35"/>
  <c r="AF33"/>
  <c r="AF31"/>
  <c r="AF29"/>
  <c r="AF27"/>
  <c r="AF25"/>
  <c r="AF23"/>
  <c r="AF21"/>
  <c r="AF19"/>
  <c r="AF17"/>
  <c r="AF15"/>
  <c r="AF13"/>
  <c r="AF11"/>
  <c r="AF9"/>
  <c r="AF7"/>
  <c r="AJ35"/>
  <c r="AJ33"/>
  <c r="AJ31"/>
  <c r="AJ29"/>
  <c r="AJ27"/>
  <c r="AJ25"/>
  <c r="AJ23"/>
  <c r="AJ21"/>
  <c r="AJ19"/>
  <c r="AJ17"/>
  <c r="AJ15"/>
  <c r="AJ13"/>
  <c r="AJ11"/>
  <c r="AJ9"/>
  <c r="AJ7"/>
  <c r="B36" i="6"/>
  <c r="B34"/>
  <c r="B32"/>
  <c r="B30"/>
  <c r="B28"/>
  <c r="B26"/>
  <c r="B24"/>
  <c r="B22"/>
  <c r="B20"/>
  <c r="B18"/>
  <c r="B16"/>
  <c r="B14"/>
  <c r="B12"/>
  <c r="B10"/>
  <c r="B8"/>
  <c r="B6" i="7"/>
  <c r="B35"/>
  <c r="B33"/>
  <c r="B31"/>
  <c r="B29"/>
  <c r="B27"/>
  <c r="B25"/>
  <c r="B23"/>
  <c r="B21"/>
  <c r="B19"/>
  <c r="B17"/>
  <c r="B15"/>
  <c r="B13"/>
  <c r="B11"/>
  <c r="B9"/>
  <c r="B7"/>
  <c r="B36" i="58"/>
  <c r="B34"/>
  <c r="B32"/>
  <c r="B30"/>
  <c r="B28"/>
  <c r="B26"/>
  <c r="B24"/>
  <c r="B22"/>
  <c r="B20"/>
  <c r="B18"/>
  <c r="B16"/>
  <c r="B14"/>
  <c r="B12"/>
  <c r="B10"/>
  <c r="B8"/>
  <c r="B6" i="13"/>
  <c r="B35"/>
  <c r="B33"/>
  <c r="B31"/>
  <c r="B29"/>
  <c r="B27"/>
  <c r="B25"/>
  <c r="B23"/>
  <c r="B21"/>
  <c r="B19"/>
  <c r="B17"/>
  <c r="B15"/>
  <c r="B13"/>
  <c r="B11"/>
  <c r="B9"/>
  <c r="B7"/>
  <c r="B36" i="11"/>
  <c r="B34"/>
  <c r="B32"/>
  <c r="B30"/>
  <c r="B28"/>
  <c r="B26"/>
  <c r="B24"/>
  <c r="B22"/>
  <c r="B20"/>
  <c r="B18"/>
  <c r="B16"/>
  <c r="B14"/>
  <c r="B12"/>
  <c r="B10"/>
  <c r="B8"/>
  <c r="B6" i="36"/>
  <c r="B35"/>
  <c r="B33"/>
  <c r="B31"/>
  <c r="B29"/>
  <c r="B27"/>
  <c r="B25"/>
  <c r="B23"/>
  <c r="B21"/>
  <c r="B19"/>
  <c r="B17"/>
  <c r="B15"/>
  <c r="B13"/>
  <c r="B11"/>
  <c r="B9"/>
  <c r="B7"/>
  <c r="B36" i="37"/>
  <c r="B34"/>
  <c r="B32"/>
  <c r="B30"/>
  <c r="B28"/>
  <c r="B26"/>
  <c r="B24"/>
  <c r="B22"/>
  <c r="B20"/>
  <c r="B18"/>
  <c r="B16"/>
  <c r="B14"/>
  <c r="B12"/>
  <c r="B10"/>
  <c r="B8"/>
  <c r="D35" i="2"/>
  <c r="D33"/>
  <c r="D31"/>
  <c r="D29"/>
  <c r="D27"/>
  <c r="D25"/>
  <c r="D23"/>
  <c r="D21"/>
  <c r="D19"/>
  <c r="D17"/>
  <c r="D15"/>
  <c r="D13"/>
  <c r="D11"/>
  <c r="D9"/>
  <c r="D7"/>
  <c r="H36"/>
  <c r="H34"/>
  <c r="H32"/>
  <c r="H30"/>
  <c r="H28"/>
  <c r="H26"/>
  <c r="H24"/>
  <c r="H22"/>
  <c r="H20"/>
  <c r="H18"/>
  <c r="H16"/>
  <c r="H14"/>
  <c r="H12"/>
  <c r="H10"/>
  <c r="H8"/>
  <c r="L6"/>
  <c r="L35"/>
  <c r="L33"/>
  <c r="L31"/>
  <c r="L29"/>
  <c r="L27"/>
  <c r="L25"/>
  <c r="L23"/>
  <c r="L21"/>
  <c r="L19"/>
  <c r="L17"/>
  <c r="L15"/>
  <c r="L13"/>
  <c r="L11"/>
  <c r="L9"/>
  <c r="L7"/>
  <c r="P36"/>
  <c r="P34"/>
  <c r="P32"/>
  <c r="P30"/>
  <c r="P28"/>
  <c r="P26"/>
  <c r="P24"/>
  <c r="P22"/>
  <c r="P20"/>
  <c r="P18"/>
  <c r="P16"/>
  <c r="P14"/>
  <c r="P12"/>
  <c r="P10"/>
  <c r="P8"/>
  <c r="V6"/>
  <c r="V35"/>
  <c r="V33"/>
  <c r="V31"/>
  <c r="V29"/>
  <c r="V27"/>
  <c r="V25"/>
  <c r="V23"/>
  <c r="V21"/>
  <c r="V19"/>
  <c r="V17"/>
  <c r="V15"/>
  <c r="V13"/>
  <c r="V11"/>
  <c r="V9"/>
  <c r="V7"/>
  <c r="AF6"/>
  <c r="AB36"/>
  <c r="AB34"/>
  <c r="AB32"/>
  <c r="AB30"/>
  <c r="AB28"/>
  <c r="AB26"/>
  <c r="AB24"/>
  <c r="AB22"/>
  <c r="AB20"/>
  <c r="AB18"/>
  <c r="AB16"/>
  <c r="AB14"/>
  <c r="AB12"/>
  <c r="AB10"/>
  <c r="AB8"/>
  <c r="AF36"/>
  <c r="AF34"/>
  <c r="AF32"/>
  <c r="AF30"/>
  <c r="AF28"/>
  <c r="AF26"/>
  <c r="AF24"/>
  <c r="AF22"/>
  <c r="AF20"/>
  <c r="AF18"/>
  <c r="AF16"/>
  <c r="AF14"/>
  <c r="AF12"/>
  <c r="AF10"/>
  <c r="AF8"/>
  <c r="AJ36"/>
  <c r="AJ34"/>
  <c r="AJ32"/>
  <c r="AJ30"/>
  <c r="AJ28"/>
  <c r="AJ26"/>
  <c r="AJ24"/>
  <c r="AJ22"/>
  <c r="AJ20"/>
  <c r="AJ18"/>
  <c r="AJ16"/>
  <c r="AJ14"/>
  <c r="AJ12"/>
  <c r="AJ10"/>
  <c r="AJ8"/>
  <c r="B6" i="6"/>
  <c r="B35"/>
  <c r="B33"/>
  <c r="B31"/>
  <c r="B29"/>
  <c r="B27"/>
  <c r="B25"/>
  <c r="B23"/>
  <c r="B21"/>
  <c r="B19"/>
  <c r="B17"/>
  <c r="B15"/>
  <c r="B13"/>
  <c r="B11"/>
  <c r="B9"/>
  <c r="B36" i="7"/>
  <c r="B34"/>
  <c r="B32"/>
  <c r="B30"/>
  <c r="B28"/>
  <c r="B26"/>
  <c r="B24"/>
  <c r="B22"/>
  <c r="B20"/>
  <c r="B18"/>
  <c r="B16"/>
  <c r="B14"/>
  <c r="B12"/>
  <c r="B10"/>
  <c r="B6" i="58"/>
  <c r="B35"/>
  <c r="B33"/>
  <c r="B31"/>
  <c r="B29"/>
  <c r="B27"/>
  <c r="B25"/>
  <c r="B23"/>
  <c r="B21"/>
  <c r="B19"/>
  <c r="B17"/>
  <c r="B15"/>
  <c r="B13"/>
  <c r="B11"/>
  <c r="B9"/>
  <c r="B36" i="13"/>
  <c r="B34"/>
  <c r="B32"/>
  <c r="B30"/>
  <c r="B28"/>
  <c r="B26"/>
  <c r="B24"/>
  <c r="B22"/>
  <c r="B20"/>
  <c r="B18"/>
  <c r="B16"/>
  <c r="B14"/>
  <c r="B12"/>
  <c r="B10"/>
  <c r="B6" i="11"/>
  <c r="B35"/>
  <c r="B33"/>
  <c r="B31"/>
  <c r="B29"/>
  <c r="B27"/>
  <c r="B25"/>
  <c r="B23"/>
  <c r="B21"/>
  <c r="B19"/>
  <c r="B17"/>
  <c r="B15"/>
  <c r="B13"/>
  <c r="B11"/>
  <c r="B9"/>
  <c r="B36" i="36"/>
  <c r="B34"/>
  <c r="B32"/>
  <c r="B30"/>
  <c r="B28"/>
  <c r="B26"/>
  <c r="B24"/>
  <c r="B22"/>
  <c r="B20"/>
  <c r="B18"/>
  <c r="B16"/>
  <c r="B14"/>
  <c r="B12"/>
  <c r="B10"/>
  <c r="B6" i="37"/>
  <c r="B35"/>
  <c r="B33"/>
  <c r="B31"/>
  <c r="B29"/>
  <c r="B27"/>
  <c r="B25"/>
  <c r="B23"/>
  <c r="B21"/>
  <c r="B19"/>
  <c r="B17"/>
  <c r="B15"/>
  <c r="B13"/>
  <c r="B11"/>
  <c r="B9"/>
  <c r="G6" i="54"/>
  <c r="F15"/>
  <c r="G9" i="50"/>
  <c r="G9" i="54"/>
  <c r="G16" i="55"/>
  <c r="G25"/>
  <c r="G31"/>
  <c r="G18"/>
  <c r="F25" i="52"/>
  <c r="F23"/>
  <c r="F26"/>
  <c r="F24"/>
  <c r="F20"/>
  <c r="G27"/>
  <c r="F15" i="55"/>
  <c r="G10"/>
  <c r="G17"/>
  <c r="G6"/>
  <c r="G13"/>
  <c r="G14"/>
  <c r="G19"/>
  <c r="G21"/>
  <c r="G17" i="54"/>
  <c r="G13"/>
  <c r="G8"/>
  <c r="G7"/>
  <c r="G16"/>
  <c r="F5" i="50"/>
  <c r="F13"/>
  <c r="G16" i="51"/>
  <c r="G21"/>
  <c r="G23"/>
  <c r="G6"/>
  <c r="G18" i="50"/>
  <c r="G9" i="55"/>
  <c r="G6" i="50"/>
  <c r="G7"/>
  <c r="G10"/>
  <c r="G18" i="54"/>
  <c r="G8" i="50"/>
  <c r="G10" i="54"/>
  <c r="G17" i="50"/>
  <c r="F11" i="54"/>
  <c r="G26" i="55"/>
  <c r="F14" i="52"/>
  <c r="F13"/>
  <c r="F12"/>
  <c r="F21"/>
  <c r="F11"/>
  <c r="F5" i="55"/>
  <c r="G7"/>
  <c r="G22"/>
  <c r="G20"/>
  <c r="G11"/>
  <c r="G9" i="51"/>
  <c r="B32" i="2"/>
  <c r="B31"/>
  <c r="B25"/>
  <c r="B24"/>
  <c r="C9" i="36"/>
  <c r="B18" i="2"/>
  <c r="C6" i="13"/>
  <c r="B17" i="2"/>
  <c r="E18" i="13"/>
  <c r="B11" i="2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H7"/>
  <c r="AH9"/>
  <c r="AH11"/>
  <c r="AH13"/>
  <c r="AH15"/>
  <c r="AH17"/>
  <c r="AH19"/>
  <c r="AH21"/>
  <c r="AH23"/>
  <c r="AH25"/>
  <c r="AH27"/>
  <c r="AH29"/>
  <c r="AH31"/>
  <c r="AH33"/>
  <c r="AH35"/>
  <c r="AH6"/>
  <c r="D7" i="37"/>
  <c r="C8"/>
  <c r="E8"/>
  <c r="D9"/>
  <c r="C10"/>
  <c r="E10"/>
  <c r="D11"/>
  <c r="C12"/>
  <c r="E12"/>
  <c r="D13"/>
  <c r="C14"/>
  <c r="E14"/>
  <c r="D15"/>
  <c r="C16"/>
  <c r="E16"/>
  <c r="D17"/>
  <c r="C18"/>
  <c r="E18"/>
  <c r="D19"/>
  <c r="C20"/>
  <c r="E20"/>
  <c r="D21"/>
  <c r="C22"/>
  <c r="E22"/>
  <c r="D23"/>
  <c r="C24"/>
  <c r="E24"/>
  <c r="D25"/>
  <c r="C26"/>
  <c r="E26"/>
  <c r="D27"/>
  <c r="C28"/>
  <c r="E28"/>
  <c r="D29"/>
  <c r="C30"/>
  <c r="E30"/>
  <c r="D31"/>
  <c r="C32"/>
  <c r="E32"/>
  <c r="D33"/>
  <c r="C34"/>
  <c r="E34"/>
  <c r="D35"/>
  <c r="C36"/>
  <c r="E36"/>
  <c r="D6"/>
  <c r="AI6" i="2"/>
  <c r="AH8"/>
  <c r="AH10"/>
  <c r="AH12"/>
  <c r="AH14"/>
  <c r="AH16"/>
  <c r="AH18"/>
  <c r="AH20"/>
  <c r="AH22"/>
  <c r="AH24"/>
  <c r="AH26"/>
  <c r="AH28"/>
  <c r="AH30"/>
  <c r="AH32"/>
  <c r="AH34"/>
  <c r="AH36"/>
  <c r="C7" i="37"/>
  <c r="E7"/>
  <c r="D8"/>
  <c r="C9"/>
  <c r="E9"/>
  <c r="D10"/>
  <c r="C11"/>
  <c r="E11"/>
  <c r="D12"/>
  <c r="C13"/>
  <c r="E13"/>
  <c r="D14"/>
  <c r="C15"/>
  <c r="E15"/>
  <c r="D16"/>
  <c r="C17"/>
  <c r="E17"/>
  <c r="D18"/>
  <c r="C19"/>
  <c r="E19"/>
  <c r="D20"/>
  <c r="C21"/>
  <c r="E21"/>
  <c r="D22"/>
  <c r="C23"/>
  <c r="E23"/>
  <c r="D24"/>
  <c r="C25"/>
  <c r="E25"/>
  <c r="D26"/>
  <c r="C27"/>
  <c r="E27"/>
  <c r="D28"/>
  <c r="C29"/>
  <c r="E29"/>
  <c r="D30"/>
  <c r="C31"/>
  <c r="E31"/>
  <c r="D32"/>
  <c r="C33"/>
  <c r="E33"/>
  <c r="D34"/>
  <c r="C35"/>
  <c r="E35"/>
  <c r="D36"/>
  <c r="E6"/>
  <c r="C6"/>
  <c r="E6" i="13"/>
  <c r="H36"/>
  <c r="F36"/>
  <c r="D36"/>
  <c r="E35"/>
  <c r="C35"/>
  <c r="H34"/>
  <c r="F34"/>
  <c r="D34"/>
  <c r="E33"/>
  <c r="C33"/>
  <c r="H32"/>
  <c r="F32"/>
  <c r="D32"/>
  <c r="E31"/>
  <c r="C31"/>
  <c r="H30"/>
  <c r="F30"/>
  <c r="D30"/>
  <c r="E29"/>
  <c r="C29"/>
  <c r="H28"/>
  <c r="F28"/>
  <c r="D28"/>
  <c r="E27"/>
  <c r="C27"/>
  <c r="H26"/>
  <c r="F26"/>
  <c r="D26"/>
  <c r="E25"/>
  <c r="C25"/>
  <c r="H24"/>
  <c r="F24"/>
  <c r="D24"/>
  <c r="E23"/>
  <c r="C23"/>
  <c r="H22"/>
  <c r="F22"/>
  <c r="D22"/>
  <c r="E21"/>
  <c r="C21"/>
  <c r="H20"/>
  <c r="F20"/>
  <c r="D20"/>
  <c r="E19"/>
  <c r="AE7" i="2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D7"/>
  <c r="AD9"/>
  <c r="AD11"/>
  <c r="AD13"/>
  <c r="AD15"/>
  <c r="AD17"/>
  <c r="AD19"/>
  <c r="AD21"/>
  <c r="AD23"/>
  <c r="AD25"/>
  <c r="AD27"/>
  <c r="AD29"/>
  <c r="AD31"/>
  <c r="AD33"/>
  <c r="AD35"/>
  <c r="AD6"/>
  <c r="AE6"/>
  <c r="AD8"/>
  <c r="AD10"/>
  <c r="AD12"/>
  <c r="AD14"/>
  <c r="AD16"/>
  <c r="AD18"/>
  <c r="AD20"/>
  <c r="AD22"/>
  <c r="AD24"/>
  <c r="AD26"/>
  <c r="AD28"/>
  <c r="AD30"/>
  <c r="AD32"/>
  <c r="AD34"/>
  <c r="AD36"/>
  <c r="T7"/>
  <c r="T9"/>
  <c r="T11"/>
  <c r="T13"/>
  <c r="T15"/>
  <c r="T17"/>
  <c r="T19"/>
  <c r="T21"/>
  <c r="T23"/>
  <c r="T25"/>
  <c r="T27"/>
  <c r="T29"/>
  <c r="T31"/>
  <c r="T33"/>
  <c r="T35"/>
  <c r="T6"/>
  <c r="D7" i="13"/>
  <c r="F7"/>
  <c r="H7"/>
  <c r="C8"/>
  <c r="E8"/>
  <c r="D9"/>
  <c r="F9"/>
  <c r="H9"/>
  <c r="C10"/>
  <c r="E10"/>
  <c r="D11"/>
  <c r="F11"/>
  <c r="H11"/>
  <c r="C12"/>
  <c r="E12"/>
  <c r="D13"/>
  <c r="F13"/>
  <c r="H13"/>
  <c r="C14"/>
  <c r="E14"/>
  <c r="D15"/>
  <c r="F15"/>
  <c r="H15"/>
  <c r="C16"/>
  <c r="E16"/>
  <c r="D17"/>
  <c r="F17"/>
  <c r="H17"/>
  <c r="T8" i="2"/>
  <c r="T10"/>
  <c r="T12"/>
  <c r="T14"/>
  <c r="T16"/>
  <c r="T18"/>
  <c r="T20"/>
  <c r="T22"/>
  <c r="T24"/>
  <c r="T26"/>
  <c r="T28"/>
  <c r="T30"/>
  <c r="T32"/>
  <c r="T34"/>
  <c r="T36"/>
  <c r="C7" i="13"/>
  <c r="E7"/>
  <c r="D8"/>
  <c r="F8"/>
  <c r="H8"/>
  <c r="C9"/>
  <c r="E9"/>
  <c r="D10"/>
  <c r="F10"/>
  <c r="H10"/>
  <c r="C11"/>
  <c r="E11"/>
  <c r="D12"/>
  <c r="F12"/>
  <c r="H12"/>
  <c r="C13"/>
  <c r="E13"/>
  <c r="D14"/>
  <c r="F14"/>
  <c r="H14"/>
  <c r="C15"/>
  <c r="E15"/>
  <c r="D16"/>
  <c r="F16"/>
  <c r="H16"/>
  <c r="C17"/>
  <c r="E17"/>
  <c r="D18"/>
  <c r="F18"/>
  <c r="H18"/>
  <c r="C19"/>
  <c r="D6"/>
  <c r="F6"/>
  <c r="H6"/>
  <c r="E36"/>
  <c r="C36"/>
  <c r="H35"/>
  <c r="F35"/>
  <c r="D35"/>
  <c r="E34"/>
  <c r="C34"/>
  <c r="H33"/>
  <c r="F33"/>
  <c r="D33"/>
  <c r="E32"/>
  <c r="C32"/>
  <c r="H31"/>
  <c r="F31"/>
  <c r="D31"/>
  <c r="E30"/>
  <c r="C30"/>
  <c r="H29"/>
  <c r="F29"/>
  <c r="D29"/>
  <c r="E28"/>
  <c r="C28"/>
  <c r="H27"/>
  <c r="F27"/>
  <c r="D27"/>
  <c r="E26"/>
  <c r="C26"/>
  <c r="H25"/>
  <c r="F25"/>
  <c r="D25"/>
  <c r="E24"/>
  <c r="C24"/>
  <c r="H23"/>
  <c r="F23"/>
  <c r="D23"/>
  <c r="E22"/>
  <c r="C22"/>
  <c r="H21"/>
  <c r="F21"/>
  <c r="D21"/>
  <c r="E20"/>
  <c r="C20"/>
  <c r="H19"/>
  <c r="F19"/>
  <c r="D19"/>
  <c r="C18"/>
  <c r="B36" i="2"/>
  <c r="B34"/>
  <c r="B30"/>
  <c r="B28"/>
  <c r="B26"/>
  <c r="B22"/>
  <c r="B20"/>
  <c r="B16"/>
  <c r="B14"/>
  <c r="B12"/>
  <c r="B10"/>
  <c r="B8"/>
  <c r="B6"/>
  <c r="B35"/>
  <c r="B33"/>
  <c r="B29"/>
  <c r="B27"/>
  <c r="B23"/>
  <c r="B21"/>
  <c r="B19"/>
  <c r="B15"/>
  <c r="B13"/>
  <c r="F15" i="51"/>
  <c r="G24" i="55"/>
  <c r="F23"/>
  <c r="F10" i="51"/>
  <c r="G5" i="52"/>
  <c r="F15"/>
  <c r="F19"/>
  <c r="F7"/>
  <c r="F9"/>
  <c r="F22"/>
  <c r="F16"/>
  <c r="G18"/>
  <c r="G17"/>
  <c r="G6"/>
  <c r="G14" i="54"/>
  <c r="F12"/>
  <c r="F14" i="50"/>
  <c r="F14" i="51"/>
  <c r="A7" i="60"/>
  <c r="C7" s="1"/>
  <c r="F10" i="52"/>
  <c r="F8"/>
  <c r="F37" i="37"/>
  <c r="G11" i="50"/>
  <c r="G5" i="54"/>
  <c r="F5" i="51"/>
  <c r="A9" i="47"/>
  <c r="F9" s="1"/>
  <c r="B9"/>
  <c r="C9"/>
  <c r="D9"/>
  <c r="E9"/>
  <c r="A10"/>
  <c r="F10" s="1"/>
  <c r="B10"/>
  <c r="C10"/>
  <c r="D10"/>
  <c r="E10"/>
  <c r="E8"/>
  <c r="D8"/>
  <c r="C8"/>
  <c r="B8"/>
  <c r="A8"/>
  <c r="G8" s="1"/>
  <c r="A16" i="56"/>
  <c r="F16" s="1"/>
  <c r="B16"/>
  <c r="C16"/>
  <c r="D16"/>
  <c r="E16"/>
  <c r="A18"/>
  <c r="F18" s="1"/>
  <c r="B18"/>
  <c r="C18"/>
  <c r="D18"/>
  <c r="E18"/>
  <c r="E15"/>
  <c r="D15"/>
  <c r="C15"/>
  <c r="B15"/>
  <c r="A15"/>
  <c r="G15" s="1"/>
  <c r="A33"/>
  <c r="F33" s="1"/>
  <c r="B33"/>
  <c r="C33"/>
  <c r="D33"/>
  <c r="E33"/>
  <c r="E27"/>
  <c r="D27"/>
  <c r="C27"/>
  <c r="B27"/>
  <c r="A27"/>
  <c r="G27" s="1"/>
  <c r="A26"/>
  <c r="F26" s="1"/>
  <c r="B26"/>
  <c r="C26"/>
  <c r="D26"/>
  <c r="E26"/>
  <c r="A23"/>
  <c r="F23" s="1"/>
  <c r="B23"/>
  <c r="C23"/>
  <c r="D23"/>
  <c r="E23"/>
  <c r="A24"/>
  <c r="F24" s="1"/>
  <c r="B24"/>
  <c r="C24"/>
  <c r="D24"/>
  <c r="E24"/>
  <c r="A14"/>
  <c r="F14" s="1"/>
  <c r="B14"/>
  <c r="C14"/>
  <c r="D14"/>
  <c r="E14"/>
  <c r="A25"/>
  <c r="F25" s="1"/>
  <c r="B25"/>
  <c r="C25"/>
  <c r="D25"/>
  <c r="E25"/>
  <c r="A30"/>
  <c r="F30" s="1"/>
  <c r="B30"/>
  <c r="C30"/>
  <c r="D30"/>
  <c r="E30"/>
  <c r="A28"/>
  <c r="F28" s="1"/>
  <c r="B28"/>
  <c r="C28"/>
  <c r="D28"/>
  <c r="E28"/>
  <c r="E17"/>
  <c r="D17"/>
  <c r="C17"/>
  <c r="B17"/>
  <c r="A17"/>
  <c r="G17" s="1"/>
  <c r="A21"/>
  <c r="F21" s="1"/>
  <c r="B21"/>
  <c r="C21"/>
  <c r="D21"/>
  <c r="E21"/>
  <c r="A31"/>
  <c r="F31" s="1"/>
  <c r="B31"/>
  <c r="C31"/>
  <c r="D31"/>
  <c r="E31"/>
  <c r="A11"/>
  <c r="F11" s="1"/>
  <c r="B11"/>
  <c r="C11"/>
  <c r="D11"/>
  <c r="E11"/>
  <c r="A10"/>
  <c r="F10" s="1"/>
  <c r="B10"/>
  <c r="C10"/>
  <c r="D10"/>
  <c r="E10"/>
  <c r="A22"/>
  <c r="F22" s="1"/>
  <c r="B22"/>
  <c r="C22"/>
  <c r="D22"/>
  <c r="E22"/>
  <c r="A29"/>
  <c r="F29" s="1"/>
  <c r="B29"/>
  <c r="C29"/>
  <c r="D29"/>
  <c r="E29"/>
  <c r="A20"/>
  <c r="F20" s="1"/>
  <c r="B20"/>
  <c r="C20"/>
  <c r="D20"/>
  <c r="E20"/>
  <c r="E13"/>
  <c r="D13"/>
  <c r="C13"/>
  <c r="B13"/>
  <c r="A13"/>
  <c r="G13" s="1"/>
  <c r="A5"/>
  <c r="F5" s="1"/>
  <c r="B5"/>
  <c r="C5"/>
  <c r="D5"/>
  <c r="E5"/>
  <c r="A7"/>
  <c r="F7" s="1"/>
  <c r="B7"/>
  <c r="C7"/>
  <c r="D7"/>
  <c r="E7"/>
  <c r="A8"/>
  <c r="G8" s="1"/>
  <c r="B8"/>
  <c r="C8"/>
  <c r="D8"/>
  <c r="E8"/>
  <c r="A19"/>
  <c r="F19" s="1"/>
  <c r="B19"/>
  <c r="C19"/>
  <c r="D19"/>
  <c r="E19"/>
  <c r="A32"/>
  <c r="F32" s="1"/>
  <c r="B32"/>
  <c r="C32"/>
  <c r="D32"/>
  <c r="E32"/>
  <c r="A9"/>
  <c r="F9" s="1"/>
  <c r="B9"/>
  <c r="C9"/>
  <c r="D9"/>
  <c r="E9"/>
  <c r="A12"/>
  <c r="F12" s="1"/>
  <c r="B12"/>
  <c r="C12"/>
  <c r="D12"/>
  <c r="E12"/>
  <c r="E6"/>
  <c r="D6"/>
  <c r="C6"/>
  <c r="B6"/>
  <c r="A6"/>
  <c r="F6" s="1"/>
  <c r="A2"/>
  <c r="A27" i="49"/>
  <c r="F27" s="1"/>
  <c r="B27"/>
  <c r="C27"/>
  <c r="D27"/>
  <c r="E27"/>
  <c r="E15"/>
  <c r="D15"/>
  <c r="C15"/>
  <c r="A15"/>
  <c r="F15" s="1"/>
  <c r="E17"/>
  <c r="D17"/>
  <c r="C17"/>
  <c r="B17"/>
  <c r="A17"/>
  <c r="F17" s="1"/>
  <c r="A28"/>
  <c r="F28" s="1"/>
  <c r="B28"/>
  <c r="C28"/>
  <c r="D28"/>
  <c r="E28"/>
  <c r="A34"/>
  <c r="F34" s="1"/>
  <c r="B34"/>
  <c r="C34"/>
  <c r="D34"/>
  <c r="E34"/>
  <c r="A35"/>
  <c r="F35" s="1"/>
  <c r="B35"/>
  <c r="C35"/>
  <c r="D35"/>
  <c r="E35"/>
  <c r="C10"/>
  <c r="D10"/>
  <c r="E10"/>
  <c r="B10"/>
  <c r="A10"/>
  <c r="G10" s="1"/>
  <c r="A18"/>
  <c r="F18" s="1"/>
  <c r="B18"/>
  <c r="C18"/>
  <c r="D18"/>
  <c r="E18"/>
  <c r="A19"/>
  <c r="F19" s="1"/>
  <c r="B19"/>
  <c r="C19"/>
  <c r="D19"/>
  <c r="E19"/>
  <c r="A23"/>
  <c r="F23" s="1"/>
  <c r="B23"/>
  <c r="C23"/>
  <c r="D23"/>
  <c r="E23"/>
  <c r="A24"/>
  <c r="F24" s="1"/>
  <c r="B24"/>
  <c r="C24"/>
  <c r="D24"/>
  <c r="E24"/>
  <c r="A7"/>
  <c r="F7" s="1"/>
  <c r="B7"/>
  <c r="C7"/>
  <c r="D7"/>
  <c r="E7"/>
  <c r="A26"/>
  <c r="F26" s="1"/>
  <c r="B26"/>
  <c r="C26"/>
  <c r="D26"/>
  <c r="E26"/>
  <c r="A31"/>
  <c r="F31" s="1"/>
  <c r="B31"/>
  <c r="C31"/>
  <c r="D31"/>
  <c r="E31"/>
  <c r="A32"/>
  <c r="F32" s="1"/>
  <c r="B32"/>
  <c r="C32"/>
  <c r="D32"/>
  <c r="E32"/>
  <c r="A6"/>
  <c r="F6" s="1"/>
  <c r="B6"/>
  <c r="C6"/>
  <c r="D6"/>
  <c r="E6"/>
  <c r="A25"/>
  <c r="F25" s="1"/>
  <c r="B25"/>
  <c r="C25"/>
  <c r="D25"/>
  <c r="E25"/>
  <c r="A20"/>
  <c r="F20" s="1"/>
  <c r="B20"/>
  <c r="C20"/>
  <c r="D20"/>
  <c r="E20"/>
  <c r="A21"/>
  <c r="F21" s="1"/>
  <c r="B21"/>
  <c r="C21"/>
  <c r="D21"/>
  <c r="E21"/>
  <c r="E13"/>
  <c r="D13"/>
  <c r="C13"/>
  <c r="B13"/>
  <c r="A13"/>
  <c r="F13" s="1"/>
  <c r="E12"/>
  <c r="D12"/>
  <c r="C12"/>
  <c r="B12"/>
  <c r="A12"/>
  <c r="G12" s="1"/>
  <c r="E30"/>
  <c r="D30"/>
  <c r="C30"/>
  <c r="B30"/>
  <c r="A30"/>
  <c r="F30" s="1"/>
  <c r="E14"/>
  <c r="D14"/>
  <c r="C14"/>
  <c r="B14"/>
  <c r="A14"/>
  <c r="G14" s="1"/>
  <c r="E8"/>
  <c r="D8"/>
  <c r="C8"/>
  <c r="B8"/>
  <c r="A8"/>
  <c r="F8" s="1"/>
  <c r="E33"/>
  <c r="D33"/>
  <c r="C33"/>
  <c r="B33"/>
  <c r="A33"/>
  <c r="G33" s="1"/>
  <c r="E16"/>
  <c r="D16"/>
  <c r="C16"/>
  <c r="B16"/>
  <c r="A16"/>
  <c r="F16" s="1"/>
  <c r="E9"/>
  <c r="D9"/>
  <c r="C9"/>
  <c r="B9"/>
  <c r="A9"/>
  <c r="G9" s="1"/>
  <c r="E29"/>
  <c r="D29"/>
  <c r="C29"/>
  <c r="B29"/>
  <c r="A29"/>
  <c r="F29" s="1"/>
  <c r="E22"/>
  <c r="D22"/>
  <c r="C22"/>
  <c r="B22"/>
  <c r="A22"/>
  <c r="G22" s="1"/>
  <c r="E11"/>
  <c r="D11"/>
  <c r="C11"/>
  <c r="B11"/>
  <c r="A11"/>
  <c r="F11" s="1"/>
  <c r="E5"/>
  <c r="D5"/>
  <c r="C5"/>
  <c r="B5"/>
  <c r="A5"/>
  <c r="G5" s="1"/>
  <c r="A2"/>
  <c r="A12" i="48"/>
  <c r="F12" s="1"/>
  <c r="B12"/>
  <c r="C12"/>
  <c r="D12"/>
  <c r="E12"/>
  <c r="G12"/>
  <c r="C11"/>
  <c r="D11"/>
  <c r="E11"/>
  <c r="B11"/>
  <c r="A11"/>
  <c r="F11" s="1"/>
  <c r="A9"/>
  <c r="F9" s="1"/>
  <c r="B9"/>
  <c r="C9"/>
  <c r="D9"/>
  <c r="E9"/>
  <c r="A10"/>
  <c r="F10" s="1"/>
  <c r="B10"/>
  <c r="C10"/>
  <c r="D10"/>
  <c r="E10"/>
  <c r="C8"/>
  <c r="D8"/>
  <c r="E8"/>
  <c r="B8"/>
  <c r="A8"/>
  <c r="G8" s="1"/>
  <c r="A16"/>
  <c r="F16" s="1"/>
  <c r="B16"/>
  <c r="C16"/>
  <c r="D16"/>
  <c r="E16"/>
  <c r="C5"/>
  <c r="D5"/>
  <c r="E5"/>
  <c r="B5"/>
  <c r="A5"/>
  <c r="G5" s="1"/>
  <c r="A7"/>
  <c r="F7" s="1"/>
  <c r="B7"/>
  <c r="C7"/>
  <c r="D7"/>
  <c r="E7"/>
  <c r="A13"/>
  <c r="F13" s="1"/>
  <c r="B13"/>
  <c r="C13"/>
  <c r="D13"/>
  <c r="E13"/>
  <c r="C18"/>
  <c r="D18"/>
  <c r="E18"/>
  <c r="B18"/>
  <c r="A18"/>
  <c r="G18" s="1"/>
  <c r="A19"/>
  <c r="F19" s="1"/>
  <c r="B19"/>
  <c r="C19"/>
  <c r="D19"/>
  <c r="E19"/>
  <c r="A20"/>
  <c r="F20" s="1"/>
  <c r="B20"/>
  <c r="C20"/>
  <c r="D20"/>
  <c r="E20"/>
  <c r="A14"/>
  <c r="F14" s="1"/>
  <c r="B14"/>
  <c r="C14"/>
  <c r="D14"/>
  <c r="E14"/>
  <c r="A17"/>
  <c r="F17" s="1"/>
  <c r="B17"/>
  <c r="C17"/>
  <c r="D17"/>
  <c r="E17"/>
  <c r="A21"/>
  <c r="F21" s="1"/>
  <c r="B21"/>
  <c r="C21"/>
  <c r="D21"/>
  <c r="E21"/>
  <c r="A15"/>
  <c r="F15" s="1"/>
  <c r="B15"/>
  <c r="C15"/>
  <c r="D15"/>
  <c r="E15"/>
  <c r="A22"/>
  <c r="F22" s="1"/>
  <c r="B22"/>
  <c r="C22"/>
  <c r="D22"/>
  <c r="E22"/>
  <c r="C6"/>
  <c r="D6"/>
  <c r="E6"/>
  <c r="B6"/>
  <c r="A6"/>
  <c r="G6" s="1"/>
  <c r="A14" i="47"/>
  <c r="F14" s="1"/>
  <c r="B14"/>
  <c r="C14"/>
  <c r="D14"/>
  <c r="E14"/>
  <c r="C13"/>
  <c r="D13"/>
  <c r="E13"/>
  <c r="B13"/>
  <c r="A13"/>
  <c r="G13" s="1"/>
  <c r="A12"/>
  <c r="F12" s="1"/>
  <c r="B12"/>
  <c r="C12"/>
  <c r="D12"/>
  <c r="E12"/>
  <c r="C7"/>
  <c r="D7"/>
  <c r="E7"/>
  <c r="B7"/>
  <c r="A7"/>
  <c r="F7" s="1"/>
  <c r="A33" i="40"/>
  <c r="F33" s="1"/>
  <c r="B33"/>
  <c r="C33"/>
  <c r="D33"/>
  <c r="E33"/>
  <c r="A39"/>
  <c r="F39" s="1"/>
  <c r="B39"/>
  <c r="C39"/>
  <c r="D39"/>
  <c r="E39"/>
  <c r="A42"/>
  <c r="F42" s="1"/>
  <c r="B42"/>
  <c r="C42"/>
  <c r="D42"/>
  <c r="E42"/>
  <c r="C29"/>
  <c r="D29"/>
  <c r="E29"/>
  <c r="B29"/>
  <c r="A29"/>
  <c r="F29" s="1"/>
  <c r="A13"/>
  <c r="F13" s="1"/>
  <c r="B13"/>
  <c r="C13"/>
  <c r="D13"/>
  <c r="E13"/>
  <c r="C12"/>
  <c r="D12"/>
  <c r="E12"/>
  <c r="B12"/>
  <c r="A12"/>
  <c r="F12" s="1"/>
  <c r="A11" i="47"/>
  <c r="F11" s="1"/>
  <c r="B11"/>
  <c r="C11"/>
  <c r="D11"/>
  <c r="E11"/>
  <c r="A15"/>
  <c r="F15" s="1"/>
  <c r="B15"/>
  <c r="C15"/>
  <c r="D15"/>
  <c r="E15"/>
  <c r="A5"/>
  <c r="F5" s="1"/>
  <c r="B5"/>
  <c r="C5"/>
  <c r="D5"/>
  <c r="E5"/>
  <c r="C6"/>
  <c r="D6"/>
  <c r="E6"/>
  <c r="B6"/>
  <c r="A6"/>
  <c r="G6" s="1"/>
  <c r="A14" i="40"/>
  <c r="F14" s="1"/>
  <c r="B14"/>
  <c r="C14"/>
  <c r="D14"/>
  <c r="E14"/>
  <c r="A22"/>
  <c r="F22" s="1"/>
  <c r="B22"/>
  <c r="C22"/>
  <c r="D22"/>
  <c r="E22"/>
  <c r="A30"/>
  <c r="F30" s="1"/>
  <c r="B30"/>
  <c r="C30"/>
  <c r="D30"/>
  <c r="E30"/>
  <c r="A7"/>
  <c r="F7" s="1"/>
  <c r="B7"/>
  <c r="C7"/>
  <c r="D7"/>
  <c r="E7"/>
  <c r="A16"/>
  <c r="F16" s="1"/>
  <c r="B16"/>
  <c r="C16"/>
  <c r="D16"/>
  <c r="E16"/>
  <c r="A24"/>
  <c r="F24" s="1"/>
  <c r="B24"/>
  <c r="C24"/>
  <c r="D24"/>
  <c r="E24"/>
  <c r="A36"/>
  <c r="F36" s="1"/>
  <c r="B36"/>
  <c r="C36"/>
  <c r="D36"/>
  <c r="E36"/>
  <c r="A8"/>
  <c r="F8" s="1"/>
  <c r="B8"/>
  <c r="C8"/>
  <c r="D8"/>
  <c r="E8"/>
  <c r="A17"/>
  <c r="F17" s="1"/>
  <c r="B17"/>
  <c r="C17"/>
  <c r="D17"/>
  <c r="E17"/>
  <c r="A25"/>
  <c r="F25" s="1"/>
  <c r="B25"/>
  <c r="C25"/>
  <c r="D25"/>
  <c r="E25"/>
  <c r="A40"/>
  <c r="F40" s="1"/>
  <c r="B40"/>
  <c r="C40"/>
  <c r="D40"/>
  <c r="E40"/>
  <c r="A5"/>
  <c r="F5" s="1"/>
  <c r="B5"/>
  <c r="C5"/>
  <c r="D5"/>
  <c r="E5"/>
  <c r="A18"/>
  <c r="F18" s="1"/>
  <c r="B18"/>
  <c r="C18"/>
  <c r="D18"/>
  <c r="E18"/>
  <c r="A26"/>
  <c r="F26" s="1"/>
  <c r="B26"/>
  <c r="C26"/>
  <c r="D26"/>
  <c r="E26"/>
  <c r="A37"/>
  <c r="F37" s="1"/>
  <c r="B37"/>
  <c r="C37"/>
  <c r="D37"/>
  <c r="E37"/>
  <c r="A11"/>
  <c r="F11" s="1"/>
  <c r="B11"/>
  <c r="C11"/>
  <c r="D11"/>
  <c r="E11"/>
  <c r="A21"/>
  <c r="F21" s="1"/>
  <c r="B21"/>
  <c r="C21"/>
  <c r="D21"/>
  <c r="E21"/>
  <c r="A28"/>
  <c r="F28" s="1"/>
  <c r="B28"/>
  <c r="C28"/>
  <c r="D28"/>
  <c r="E28"/>
  <c r="A38"/>
  <c r="F38" s="1"/>
  <c r="B38"/>
  <c r="C38"/>
  <c r="D38"/>
  <c r="E38"/>
  <c r="A9"/>
  <c r="F9" s="1"/>
  <c r="B9"/>
  <c r="C9"/>
  <c r="D9"/>
  <c r="E9"/>
  <c r="A19"/>
  <c r="F19" s="1"/>
  <c r="B19"/>
  <c r="C19"/>
  <c r="D19"/>
  <c r="E19"/>
  <c r="A27"/>
  <c r="F27" s="1"/>
  <c r="B27"/>
  <c r="C27"/>
  <c r="D27"/>
  <c r="E27"/>
  <c r="A34"/>
  <c r="F34" s="1"/>
  <c r="B34"/>
  <c r="C34"/>
  <c r="D34"/>
  <c r="E34"/>
  <c r="A15"/>
  <c r="F15" s="1"/>
  <c r="B15"/>
  <c r="C15"/>
  <c r="D15"/>
  <c r="E15"/>
  <c r="A23"/>
  <c r="F23" s="1"/>
  <c r="B23"/>
  <c r="C23"/>
  <c r="D23"/>
  <c r="E23"/>
  <c r="A41"/>
  <c r="F41" s="1"/>
  <c r="B41"/>
  <c r="C41"/>
  <c r="D41"/>
  <c r="E41"/>
  <c r="A32"/>
  <c r="F32" s="1"/>
  <c r="B32"/>
  <c r="C32"/>
  <c r="D32"/>
  <c r="E32"/>
  <c r="A20"/>
  <c r="F20" s="1"/>
  <c r="B20"/>
  <c r="C20"/>
  <c r="D20"/>
  <c r="E20"/>
  <c r="A35"/>
  <c r="F35" s="1"/>
  <c r="B35"/>
  <c r="C35"/>
  <c r="D35"/>
  <c r="E35"/>
  <c r="A31"/>
  <c r="F31" s="1"/>
  <c r="B31"/>
  <c r="C31"/>
  <c r="D31"/>
  <c r="E31"/>
  <c r="A10"/>
  <c r="F10" s="1"/>
  <c r="B10"/>
  <c r="C10"/>
  <c r="D10"/>
  <c r="E10"/>
  <c r="A6"/>
  <c r="G6" s="1"/>
  <c r="C6"/>
  <c r="D6"/>
  <c r="E6"/>
  <c r="B6"/>
  <c r="D13" i="60"/>
  <c r="E13"/>
  <c r="A6"/>
  <c r="A110"/>
  <c r="C110" s="1"/>
  <c r="A158"/>
  <c r="C158" s="1"/>
  <c r="A212"/>
  <c r="A11"/>
  <c r="C11" s="1"/>
  <c r="A120"/>
  <c r="C120" s="1"/>
  <c r="A164"/>
  <c r="C164" s="1"/>
  <c r="A219"/>
  <c r="C219" s="1"/>
  <c r="A18"/>
  <c r="C18" s="1"/>
  <c r="A131"/>
  <c r="C131" s="1"/>
  <c r="A173"/>
  <c r="C173" s="1"/>
  <c r="A229"/>
  <c r="C229" s="1"/>
  <c r="A44"/>
  <c r="C44" s="1"/>
  <c r="A140"/>
  <c r="C140" s="1"/>
  <c r="A181"/>
  <c r="C181" s="1"/>
  <c r="A225"/>
  <c r="C225" s="1"/>
  <c r="A88"/>
  <c r="C88" s="1"/>
  <c r="A147"/>
  <c r="C147" s="1"/>
  <c r="A189"/>
  <c r="C189" s="1"/>
  <c r="A232"/>
  <c r="C232" s="1"/>
  <c r="A27"/>
  <c r="C27" s="1"/>
  <c r="A141"/>
  <c r="C141" s="1"/>
  <c r="A184"/>
  <c r="A217"/>
  <c r="C217" s="1"/>
  <c r="A112"/>
  <c r="C112" s="1"/>
  <c r="A165"/>
  <c r="C165" s="1"/>
  <c r="A226"/>
  <c r="C226" s="1"/>
  <c r="A54"/>
  <c r="C54" s="1"/>
  <c r="A148"/>
  <c r="C148" s="1"/>
  <c r="A218"/>
  <c r="C218" s="1"/>
  <c r="A66"/>
  <c r="C66" s="1"/>
  <c r="A68"/>
  <c r="A96"/>
  <c r="C96" s="1"/>
  <c r="A204"/>
  <c r="C204" s="1"/>
  <c r="A38"/>
  <c r="C38" s="1"/>
  <c r="A39"/>
  <c r="C39" s="1"/>
  <c r="A102"/>
  <c r="C102" s="1"/>
  <c r="A210"/>
  <c r="C210" s="1"/>
  <c r="A42"/>
  <c r="C42" s="1"/>
  <c r="A43"/>
  <c r="C43" s="1"/>
  <c r="A14"/>
  <c r="C14" s="1"/>
  <c r="A25"/>
  <c r="C25" s="1"/>
  <c r="A46"/>
  <c r="C46" s="1"/>
  <c r="A47"/>
  <c r="C47" s="1"/>
  <c r="A30"/>
  <c r="C30" s="1"/>
  <c r="A26"/>
  <c r="C26" s="1"/>
  <c r="A50"/>
  <c r="C50" s="1"/>
  <c r="A51"/>
  <c r="C51" s="1"/>
  <c r="A123"/>
  <c r="C123" s="1"/>
  <c r="A205"/>
  <c r="C205" s="1"/>
  <c r="A56"/>
  <c r="C56" s="1"/>
  <c r="A55"/>
  <c r="C55" s="1"/>
  <c r="A132"/>
  <c r="C132" s="1"/>
  <c r="A211"/>
  <c r="C211" s="1"/>
  <c r="A60"/>
  <c r="C60" s="1"/>
  <c r="A59"/>
  <c r="C59" s="1"/>
  <c r="A87"/>
  <c r="C87" s="1"/>
  <c r="A154"/>
  <c r="C154" s="1"/>
  <c r="A197"/>
  <c r="C197" s="1"/>
  <c r="A69"/>
  <c r="C69" s="1"/>
  <c r="A41"/>
  <c r="C41" s="1"/>
  <c r="A160"/>
  <c r="C160" s="1"/>
  <c r="A92"/>
  <c r="C92" s="1"/>
  <c r="A67"/>
  <c r="C67" s="1"/>
  <c r="A190"/>
  <c r="C190" s="1"/>
  <c r="A174"/>
  <c r="C174" s="1"/>
  <c r="A233"/>
  <c r="C233" s="1"/>
  <c r="A71"/>
  <c r="C71" s="1"/>
  <c r="A104"/>
  <c r="C104" s="1"/>
  <c r="A111"/>
  <c r="C111" s="1"/>
  <c r="A182"/>
  <c r="C182" s="1"/>
  <c r="A75"/>
  <c r="C75" s="1"/>
  <c r="A76"/>
  <c r="C76" s="1"/>
  <c r="A97"/>
  <c r="C97" s="1"/>
  <c r="A167"/>
  <c r="C167" s="1"/>
  <c r="A220"/>
  <c r="C220" s="1"/>
  <c r="A80"/>
  <c r="C80" s="1"/>
  <c r="A103"/>
  <c r="C103" s="1"/>
  <c r="A176"/>
  <c r="C176" s="1"/>
  <c r="A227"/>
  <c r="C227" s="1"/>
  <c r="A84"/>
  <c r="A169"/>
  <c r="C169" s="1"/>
  <c r="A23"/>
  <c r="C23" s="1"/>
  <c r="A159"/>
  <c r="C159" s="1"/>
  <c r="A221"/>
  <c r="C221" s="1"/>
  <c r="A101"/>
  <c r="C101" s="1"/>
  <c r="A4"/>
  <c r="C4" s="1"/>
  <c r="A108"/>
  <c r="C108" s="1"/>
  <c r="A166"/>
  <c r="C166" s="1"/>
  <c r="A230"/>
  <c r="C230" s="1"/>
  <c r="A8"/>
  <c r="C8" s="1"/>
  <c r="A118"/>
  <c r="C118" s="1"/>
  <c r="A175"/>
  <c r="C175" s="1"/>
  <c r="A58"/>
  <c r="C58" s="1"/>
  <c r="A183"/>
  <c r="C183" s="1"/>
  <c r="A65"/>
  <c r="C65" s="1"/>
  <c r="A198"/>
  <c r="C198" s="1"/>
  <c r="A91"/>
  <c r="C91" s="1"/>
  <c r="A12"/>
  <c r="C12" s="1"/>
  <c r="A128"/>
  <c r="C128" s="1"/>
  <c r="A192"/>
  <c r="C192" s="1"/>
  <c r="A79"/>
  <c r="C79" s="1"/>
  <c r="A35"/>
  <c r="C35" s="1"/>
  <c r="A138"/>
  <c r="C138" s="1"/>
  <c r="A199"/>
  <c r="C199" s="1"/>
  <c r="A94"/>
  <c r="C94" s="1"/>
  <c r="A86"/>
  <c r="C86" s="1"/>
  <c r="A145"/>
  <c r="C145" s="1"/>
  <c r="A206"/>
  <c r="C206" s="1"/>
  <c r="A113"/>
  <c r="C113" s="1"/>
  <c r="A109"/>
  <c r="C109" s="1"/>
  <c r="A177"/>
  <c r="C177" s="1"/>
  <c r="A64"/>
  <c r="C64" s="1"/>
  <c r="A117"/>
  <c r="C117" s="1"/>
  <c r="A119"/>
  <c r="C119" s="1"/>
  <c r="A185"/>
  <c r="C185" s="1"/>
  <c r="A78"/>
  <c r="C78" s="1"/>
  <c r="A121"/>
  <c r="C121" s="1"/>
  <c r="A122"/>
  <c r="C122" s="1"/>
  <c r="A130"/>
  <c r="C130" s="1"/>
  <c r="A193"/>
  <c r="C193" s="1"/>
  <c r="A81"/>
  <c r="C81" s="1"/>
  <c r="A5"/>
  <c r="C5" s="1"/>
  <c r="A139"/>
  <c r="C139" s="1"/>
  <c r="A146"/>
  <c r="C146" s="1"/>
  <c r="A129"/>
  <c r="C129" s="1"/>
  <c r="A70"/>
  <c r="C70" s="1"/>
  <c r="A29"/>
  <c r="C29" s="1"/>
  <c r="A200"/>
  <c r="C200" s="1"/>
  <c r="A133"/>
  <c r="C133" s="1"/>
  <c r="A85"/>
  <c r="C85" s="1"/>
  <c r="A95"/>
  <c r="C95" s="1"/>
  <c r="A191"/>
  <c r="A228"/>
  <c r="C228" s="1"/>
  <c r="A153"/>
  <c r="C153" s="1"/>
  <c r="A168"/>
  <c r="C168" s="1"/>
  <c r="A213"/>
  <c r="C213" s="1"/>
  <c r="A124"/>
  <c r="C124" s="1"/>
  <c r="A134"/>
  <c r="C134" s="1"/>
  <c r="A152"/>
  <c r="C152" s="1"/>
  <c r="A57"/>
  <c r="C57" s="1"/>
  <c r="A13"/>
  <c r="C13" s="1"/>
  <c r="D110"/>
  <c r="E110"/>
  <c r="F110"/>
  <c r="D158"/>
  <c r="E158"/>
  <c r="F158"/>
  <c r="D212"/>
  <c r="E212"/>
  <c r="F212"/>
  <c r="D11"/>
  <c r="E11"/>
  <c r="F11"/>
  <c r="D120"/>
  <c r="E120"/>
  <c r="F120"/>
  <c r="D164"/>
  <c r="E164"/>
  <c r="F164"/>
  <c r="D219"/>
  <c r="E219"/>
  <c r="F219"/>
  <c r="D18"/>
  <c r="E18"/>
  <c r="F18"/>
  <c r="D131"/>
  <c r="E131"/>
  <c r="F131"/>
  <c r="D173"/>
  <c r="E173"/>
  <c r="F173"/>
  <c r="D229"/>
  <c r="E229"/>
  <c r="F229"/>
  <c r="D44"/>
  <c r="E44"/>
  <c r="F44"/>
  <c r="D140"/>
  <c r="E140"/>
  <c r="F140"/>
  <c r="D181"/>
  <c r="E181"/>
  <c r="F181"/>
  <c r="D225"/>
  <c r="E225"/>
  <c r="F225"/>
  <c r="D88"/>
  <c r="E88"/>
  <c r="F88"/>
  <c r="D147"/>
  <c r="E147"/>
  <c r="F147"/>
  <c r="D189"/>
  <c r="E189"/>
  <c r="F189"/>
  <c r="D232"/>
  <c r="E232"/>
  <c r="F232"/>
  <c r="D27"/>
  <c r="E27"/>
  <c r="F27"/>
  <c r="D141"/>
  <c r="E141"/>
  <c r="F141"/>
  <c r="D184"/>
  <c r="E184"/>
  <c r="F184"/>
  <c r="D217"/>
  <c r="E217"/>
  <c r="F217"/>
  <c r="D112"/>
  <c r="E112"/>
  <c r="F112"/>
  <c r="D165"/>
  <c r="E165"/>
  <c r="F165"/>
  <c r="D226"/>
  <c r="E226"/>
  <c r="F226"/>
  <c r="D54"/>
  <c r="E54"/>
  <c r="F54"/>
  <c r="D148"/>
  <c r="E148"/>
  <c r="F148"/>
  <c r="D218"/>
  <c r="E218"/>
  <c r="F218"/>
  <c r="D66"/>
  <c r="E66"/>
  <c r="F66"/>
  <c r="D68"/>
  <c r="E68"/>
  <c r="F68"/>
  <c r="D96"/>
  <c r="E96"/>
  <c r="F96"/>
  <c r="D204"/>
  <c r="E204"/>
  <c r="F204"/>
  <c r="D38"/>
  <c r="E38"/>
  <c r="F38"/>
  <c r="D39"/>
  <c r="E39"/>
  <c r="F39"/>
  <c r="D102"/>
  <c r="E102"/>
  <c r="F102"/>
  <c r="D210"/>
  <c r="E210"/>
  <c r="F210"/>
  <c r="D42"/>
  <c r="E42"/>
  <c r="F42"/>
  <c r="D43"/>
  <c r="E43"/>
  <c r="F43"/>
  <c r="D14"/>
  <c r="E14"/>
  <c r="F14"/>
  <c r="D25"/>
  <c r="E25"/>
  <c r="F25"/>
  <c r="D46"/>
  <c r="E46"/>
  <c r="F46"/>
  <c r="D47"/>
  <c r="E47"/>
  <c r="F47"/>
  <c r="D30"/>
  <c r="E30"/>
  <c r="F30"/>
  <c r="D26"/>
  <c r="E26"/>
  <c r="F26"/>
  <c r="D50"/>
  <c r="E50"/>
  <c r="F50"/>
  <c r="D51"/>
  <c r="E51"/>
  <c r="F51"/>
  <c r="D123"/>
  <c r="E123"/>
  <c r="F123"/>
  <c r="D205"/>
  <c r="E205"/>
  <c r="F205"/>
  <c r="D56"/>
  <c r="E56"/>
  <c r="F56"/>
  <c r="D55"/>
  <c r="E55"/>
  <c r="F55"/>
  <c r="D132"/>
  <c r="E132"/>
  <c r="F132"/>
  <c r="D211"/>
  <c r="E211"/>
  <c r="F211"/>
  <c r="D60"/>
  <c r="E60"/>
  <c r="F60"/>
  <c r="D59"/>
  <c r="E59"/>
  <c r="F59"/>
  <c r="D87"/>
  <c r="E87"/>
  <c r="F87"/>
  <c r="D154"/>
  <c r="E154"/>
  <c r="F154"/>
  <c r="D197"/>
  <c r="E197"/>
  <c r="F197"/>
  <c r="D69"/>
  <c r="E69"/>
  <c r="F69"/>
  <c r="D41"/>
  <c r="E41"/>
  <c r="F41"/>
  <c r="D160"/>
  <c r="E160"/>
  <c r="F160"/>
  <c r="D92"/>
  <c r="E92"/>
  <c r="F92"/>
  <c r="D67"/>
  <c r="E67"/>
  <c r="F67"/>
  <c r="D190"/>
  <c r="E190"/>
  <c r="F190"/>
  <c r="D174"/>
  <c r="E174"/>
  <c r="F174"/>
  <c r="D233"/>
  <c r="E233"/>
  <c r="F233"/>
  <c r="D71"/>
  <c r="E71"/>
  <c r="F71"/>
  <c r="D104"/>
  <c r="E104"/>
  <c r="F104"/>
  <c r="D111"/>
  <c r="E111"/>
  <c r="F111"/>
  <c r="D182"/>
  <c r="E182"/>
  <c r="F182"/>
  <c r="D75"/>
  <c r="E75"/>
  <c r="F75"/>
  <c r="D76"/>
  <c r="E76"/>
  <c r="F76"/>
  <c r="D97"/>
  <c r="E97"/>
  <c r="F97"/>
  <c r="D167"/>
  <c r="E167"/>
  <c r="F167"/>
  <c r="D220"/>
  <c r="E220"/>
  <c r="F220"/>
  <c r="D80"/>
  <c r="E80"/>
  <c r="F80"/>
  <c r="D103"/>
  <c r="E103"/>
  <c r="F103"/>
  <c r="D176"/>
  <c r="E176"/>
  <c r="F176"/>
  <c r="D227"/>
  <c r="E227"/>
  <c r="F227"/>
  <c r="D84"/>
  <c r="E84"/>
  <c r="F84"/>
  <c r="D169"/>
  <c r="E169"/>
  <c r="F169"/>
  <c r="D23"/>
  <c r="E23"/>
  <c r="F23"/>
  <c r="D159"/>
  <c r="E159"/>
  <c r="F159"/>
  <c r="D221"/>
  <c r="E221"/>
  <c r="F221"/>
  <c r="D101"/>
  <c r="E101"/>
  <c r="F101"/>
  <c r="D4"/>
  <c r="E4"/>
  <c r="F4"/>
  <c r="D108"/>
  <c r="E108"/>
  <c r="F108"/>
  <c r="D166"/>
  <c r="E166"/>
  <c r="F166"/>
  <c r="D230"/>
  <c r="E230"/>
  <c r="F230"/>
  <c r="D8"/>
  <c r="E8"/>
  <c r="F8"/>
  <c r="D118"/>
  <c r="E118"/>
  <c r="F118"/>
  <c r="D175"/>
  <c r="E175"/>
  <c r="F175"/>
  <c r="D58"/>
  <c r="E58"/>
  <c r="F58"/>
  <c r="D183"/>
  <c r="E183"/>
  <c r="F183"/>
  <c r="D65"/>
  <c r="E65"/>
  <c r="F65"/>
  <c r="D198"/>
  <c r="E198"/>
  <c r="F198"/>
  <c r="D91"/>
  <c r="E91"/>
  <c r="F91"/>
  <c r="D12"/>
  <c r="E12"/>
  <c r="F12"/>
  <c r="D128"/>
  <c r="E128"/>
  <c r="F128"/>
  <c r="D192"/>
  <c r="E192"/>
  <c r="F192"/>
  <c r="D79"/>
  <c r="E79"/>
  <c r="F79"/>
  <c r="D35"/>
  <c r="E35"/>
  <c r="F35"/>
  <c r="D138"/>
  <c r="E138"/>
  <c r="F138"/>
  <c r="D199"/>
  <c r="E199"/>
  <c r="F199"/>
  <c r="D94"/>
  <c r="E94"/>
  <c r="F94"/>
  <c r="D86"/>
  <c r="E86"/>
  <c r="F86"/>
  <c r="D145"/>
  <c r="E145"/>
  <c r="F145"/>
  <c r="D206"/>
  <c r="E206"/>
  <c r="F206"/>
  <c r="D113"/>
  <c r="E113"/>
  <c r="F113"/>
  <c r="D109"/>
  <c r="E109"/>
  <c r="F109"/>
  <c r="D177"/>
  <c r="E177"/>
  <c r="F177"/>
  <c r="D64"/>
  <c r="E64"/>
  <c r="F64"/>
  <c r="D117"/>
  <c r="E117"/>
  <c r="F117"/>
  <c r="D119"/>
  <c r="E119"/>
  <c r="F119"/>
  <c r="D185"/>
  <c r="E185"/>
  <c r="F185"/>
  <c r="D78"/>
  <c r="E78"/>
  <c r="F78"/>
  <c r="D121"/>
  <c r="E121"/>
  <c r="F121"/>
  <c r="D122"/>
  <c r="E122"/>
  <c r="F122"/>
  <c r="D130"/>
  <c r="E130"/>
  <c r="F130"/>
  <c r="D193"/>
  <c r="E193"/>
  <c r="F193"/>
  <c r="D81"/>
  <c r="E81"/>
  <c r="F81"/>
  <c r="D5"/>
  <c r="E5"/>
  <c r="F5"/>
  <c r="D139"/>
  <c r="E139"/>
  <c r="F139"/>
  <c r="D146"/>
  <c r="E146"/>
  <c r="F146"/>
  <c r="D129"/>
  <c r="E129"/>
  <c r="F129"/>
  <c r="D70"/>
  <c r="E70"/>
  <c r="F70"/>
  <c r="D29"/>
  <c r="E29"/>
  <c r="F29"/>
  <c r="D200"/>
  <c r="E200"/>
  <c r="F200"/>
  <c r="D133"/>
  <c r="E133"/>
  <c r="F133"/>
  <c r="D85"/>
  <c r="E85"/>
  <c r="F85"/>
  <c r="D95"/>
  <c r="E95"/>
  <c r="F95"/>
  <c r="D191"/>
  <c r="E191"/>
  <c r="F191"/>
  <c r="D228"/>
  <c r="E228"/>
  <c r="F228"/>
  <c r="D153"/>
  <c r="E153"/>
  <c r="F153"/>
  <c r="D168"/>
  <c r="E168"/>
  <c r="F168"/>
  <c r="D213"/>
  <c r="E213"/>
  <c r="F213"/>
  <c r="D124"/>
  <c r="E124"/>
  <c r="F124"/>
  <c r="D134"/>
  <c r="E134"/>
  <c r="F134"/>
  <c r="D152"/>
  <c r="E152"/>
  <c r="F152"/>
  <c r="D57"/>
  <c r="E57"/>
  <c r="F57"/>
  <c r="D6"/>
  <c r="E6"/>
  <c r="F13"/>
  <c r="F6"/>
  <c r="C9"/>
  <c r="C10"/>
  <c r="C15"/>
  <c r="C16"/>
  <c r="C17"/>
  <c r="C72"/>
  <c r="C82"/>
  <c r="C83"/>
  <c r="C89"/>
  <c r="C90"/>
  <c r="C93"/>
  <c r="C98"/>
  <c r="C99"/>
  <c r="C100"/>
  <c r="C105"/>
  <c r="C106"/>
  <c r="C107"/>
  <c r="C114"/>
  <c r="C115"/>
  <c r="C116"/>
  <c r="C19"/>
  <c r="C20"/>
  <c r="C21"/>
  <c r="C22"/>
  <c r="C24"/>
  <c r="C28"/>
  <c r="C125"/>
  <c r="C126"/>
  <c r="C127"/>
  <c r="C135"/>
  <c r="C136"/>
  <c r="C137"/>
  <c r="C142"/>
  <c r="C143"/>
  <c r="C144"/>
  <c r="C149"/>
  <c r="C150"/>
  <c r="C151"/>
  <c r="C155"/>
  <c r="C156"/>
  <c r="C157"/>
  <c r="C31"/>
  <c r="C32"/>
  <c r="C33"/>
  <c r="C34"/>
  <c r="C36"/>
  <c r="C37"/>
  <c r="C161"/>
  <c r="C162"/>
  <c r="C163"/>
  <c r="C170"/>
  <c r="C171"/>
  <c r="C172"/>
  <c r="C178"/>
  <c r="C179"/>
  <c r="C180"/>
  <c r="C186"/>
  <c r="C187"/>
  <c r="C188"/>
  <c r="C194"/>
  <c r="C195"/>
  <c r="C196"/>
  <c r="C40"/>
  <c r="C45"/>
  <c r="C48"/>
  <c r="C49"/>
  <c r="C52"/>
  <c r="C53"/>
  <c r="C201"/>
  <c r="C202"/>
  <c r="C203"/>
  <c r="C207"/>
  <c r="C208"/>
  <c r="C209"/>
  <c r="C214"/>
  <c r="C215"/>
  <c r="C216"/>
  <c r="C222"/>
  <c r="C223"/>
  <c r="C224"/>
  <c r="C231"/>
  <c r="C234"/>
  <c r="C235"/>
  <c r="C61"/>
  <c r="C62"/>
  <c r="C63"/>
  <c r="C73"/>
  <c r="C74"/>
  <c r="C77"/>
  <c r="C236"/>
  <c r="C237"/>
  <c r="C238"/>
  <c r="C191"/>
  <c r="C212"/>
  <c r="C184"/>
  <c r="C68"/>
  <c r="C84"/>
  <c r="G37" i="64" l="1"/>
  <c r="F37"/>
  <c r="G37" i="37"/>
  <c r="G42" i="40"/>
  <c r="G14" i="47"/>
  <c r="G39" i="40"/>
  <c r="G33"/>
  <c r="G9" i="48"/>
  <c r="G18" i="56"/>
  <c r="G10" i="47"/>
  <c r="G9"/>
  <c r="G16" i="56"/>
  <c r="G29" i="40"/>
  <c r="Z62" i="62"/>
  <c r="AA62" s="1"/>
  <c r="AB62" s="1"/>
  <c r="AC62" s="1"/>
  <c r="AD62" s="1"/>
  <c r="AE62" s="1"/>
  <c r="AF62" s="1"/>
  <c r="AY62"/>
  <c r="AZ62" s="1"/>
  <c r="BA62" s="1"/>
  <c r="BB62" s="1"/>
  <c r="BC62" s="1"/>
  <c r="BD62" s="1"/>
  <c r="CL62"/>
  <c r="CM62" s="1"/>
  <c r="CN62" s="1"/>
  <c r="CO62" s="1"/>
  <c r="CP62" s="1"/>
  <c r="CX62"/>
  <c r="CY62" s="1"/>
  <c r="CZ62" s="1"/>
  <c r="DA62" s="1"/>
  <c r="DB62" s="1"/>
  <c r="DC62" s="1"/>
  <c r="DD62" s="1"/>
  <c r="FI62"/>
  <c r="FJ62" s="1"/>
  <c r="FK62" s="1"/>
  <c r="FL62" s="1"/>
  <c r="FM62" s="1"/>
  <c r="FN62" s="1"/>
  <c r="FS62"/>
  <c r="FT62" s="1"/>
  <c r="FU62" s="1"/>
  <c r="FV62" s="1"/>
  <c r="GM62"/>
  <c r="GS62"/>
  <c r="GT62" s="1"/>
  <c r="GU62" s="1"/>
  <c r="GV62" s="1"/>
  <c r="GW62" s="1"/>
  <c r="GX62" s="1"/>
  <c r="GY62" s="1"/>
  <c r="GZ62" s="1"/>
  <c r="HH62"/>
  <c r="HI62" s="1"/>
  <c r="HJ62" s="1"/>
  <c r="HK62" s="1"/>
  <c r="HL62" s="1"/>
  <c r="HM62" s="1"/>
  <c r="HN62" s="1"/>
  <c r="HO62" s="1"/>
  <c r="HX62"/>
  <c r="N62"/>
  <c r="O62" s="1"/>
  <c r="P62" s="1"/>
  <c r="Q62" s="1"/>
  <c r="R62" s="1"/>
  <c r="AI62"/>
  <c r="BN62"/>
  <c r="BO62" s="1"/>
  <c r="BP62" s="1"/>
  <c r="BQ62" s="1"/>
  <c r="CA62"/>
  <c r="CB62" s="1"/>
  <c r="CC62" s="1"/>
  <c r="CD62" s="1"/>
  <c r="CE62" s="1"/>
  <c r="CF62" s="1"/>
  <c r="CQ62"/>
  <c r="DG62"/>
  <c r="DH62" s="1"/>
  <c r="DI62" s="1"/>
  <c r="DJ62" s="1"/>
  <c r="DK62" s="1"/>
  <c r="EB62"/>
  <c r="EC62" s="1"/>
  <c r="ED62" s="1"/>
  <c r="EE62" s="1"/>
  <c r="EF62" s="1"/>
  <c r="EG62" s="1"/>
  <c r="EP62"/>
  <c r="EQ62" s="1"/>
  <c r="ER62" s="1"/>
  <c r="ES62" s="1"/>
  <c r="FB62"/>
  <c r="FC62" s="1"/>
  <c r="FD62" s="1"/>
  <c r="FE62" s="1"/>
  <c r="FF62" s="1"/>
  <c r="GF62"/>
  <c r="GG62" s="1"/>
  <c r="GH62" s="1"/>
  <c r="GI62" s="1"/>
  <c r="GJ62" s="1"/>
  <c r="GK62" s="1"/>
  <c r="GL62" s="1"/>
  <c r="GP62"/>
  <c r="B62"/>
  <c r="AK62"/>
  <c r="AL62" s="1"/>
  <c r="AM62" s="1"/>
  <c r="AN62" s="1"/>
  <c r="AO62" s="1"/>
  <c r="AP62" s="1"/>
  <c r="AQ62" s="1"/>
  <c r="BG62"/>
  <c r="BH62" s="1"/>
  <c r="BI62" s="1"/>
  <c r="BJ62" s="1"/>
  <c r="BK62" s="1"/>
  <c r="CR62"/>
  <c r="CS62" s="1"/>
  <c r="CT62" s="1"/>
  <c r="FO62"/>
  <c r="FP62" s="1"/>
  <c r="FQ62" s="1"/>
  <c r="FR62" s="1"/>
  <c r="FW62"/>
  <c r="HA62"/>
  <c r="HE62" s="1"/>
  <c r="HF62" s="1"/>
  <c r="HG62" s="1"/>
  <c r="HP62"/>
  <c r="HQ62" s="1"/>
  <c r="HR62" s="1"/>
  <c r="HS62" s="1"/>
  <c r="HT62" s="1"/>
  <c r="HU62" s="1"/>
  <c r="HV62" s="1"/>
  <c r="HW62" s="1"/>
  <c r="U62"/>
  <c r="V62" s="1"/>
  <c r="W62" s="1"/>
  <c r="X62" s="1"/>
  <c r="Y62" s="1"/>
  <c r="BR62"/>
  <c r="BS62" s="1"/>
  <c r="BT62" s="1"/>
  <c r="BU62" s="1"/>
  <c r="BV62" s="1"/>
  <c r="BW62" s="1"/>
  <c r="CU62"/>
  <c r="CV62" s="1"/>
  <c r="CW62" s="1"/>
  <c r="EN62"/>
  <c r="EO62" s="1"/>
  <c r="FX62"/>
  <c r="FY62" s="1"/>
  <c r="FZ62" s="1"/>
  <c r="GA62" s="1"/>
  <c r="HB62"/>
  <c r="HC62" s="1"/>
  <c r="DO62"/>
  <c r="DP62" s="1"/>
  <c r="DQ62" s="1"/>
  <c r="DR62" s="1"/>
  <c r="DS62" s="1"/>
  <c r="DT62" s="1"/>
  <c r="DU62" s="1"/>
  <c r="GO62"/>
  <c r="E62"/>
  <c r="F62" s="1"/>
  <c r="G62" s="1"/>
  <c r="H62" s="1"/>
  <c r="I62" s="1"/>
  <c r="J62" s="1"/>
  <c r="K62" s="1"/>
  <c r="L62" s="1"/>
  <c r="AR62"/>
  <c r="AS62" s="1"/>
  <c r="AT62" s="1"/>
  <c r="AU62" s="1"/>
  <c r="AV62" s="1"/>
  <c r="AW62" s="1"/>
  <c r="AX62" s="1"/>
  <c r="CG62"/>
  <c r="CH62" s="1"/>
  <c r="CI62" s="1"/>
  <c r="CJ62" s="1"/>
  <c r="CK62" s="1"/>
  <c r="DZ62"/>
  <c r="EA62" s="1"/>
  <c r="ET62"/>
  <c r="EU62" s="1"/>
  <c r="EV62" s="1"/>
  <c r="EW62" s="1"/>
  <c r="EX62" s="1"/>
  <c r="EY62" s="1"/>
  <c r="GN62"/>
  <c r="C61"/>
  <c r="D61" s="1"/>
  <c r="HY61"/>
  <c r="G17" i="48"/>
  <c r="G32" i="49"/>
  <c r="G5" i="47"/>
  <c r="G11"/>
  <c r="G27" i="49"/>
  <c r="G12" i="47"/>
  <c r="G19" i="49"/>
  <c r="G12" i="56"/>
  <c r="F8"/>
  <c r="G7"/>
  <c r="G5"/>
  <c r="G25" i="49"/>
  <c r="G20" i="48"/>
  <c r="G15"/>
  <c r="G17" i="40"/>
  <c r="G14"/>
  <c r="G13" i="48"/>
  <c r="G23" i="56"/>
  <c r="G11"/>
  <c r="G21" i="49"/>
  <c r="G26"/>
  <c r="G7"/>
  <c r="G24"/>
  <c r="G18"/>
  <c r="G30" i="40"/>
  <c r="G22" i="56"/>
  <c r="G30"/>
  <c r="G20"/>
  <c r="G25"/>
  <c r="G14"/>
  <c r="G26"/>
  <c r="F15"/>
  <c r="G9"/>
  <c r="G28"/>
  <c r="G24"/>
  <c r="F27"/>
  <c r="G10" i="48"/>
  <c r="G15" i="47"/>
  <c r="F13"/>
  <c r="F8"/>
  <c r="G18" i="40"/>
  <c r="G36"/>
  <c r="G10"/>
  <c r="G35"/>
  <c r="G41"/>
  <c r="G34"/>
  <c r="G13"/>
  <c r="G33" i="56"/>
  <c r="G7" i="48"/>
  <c r="G21" i="56"/>
  <c r="G31"/>
  <c r="G29"/>
  <c r="G10"/>
  <c r="G32"/>
  <c r="G19"/>
  <c r="G6" i="49"/>
  <c r="G31" i="40"/>
  <c r="G20"/>
  <c r="G19"/>
  <c r="G14" i="48"/>
  <c r="G9" i="40"/>
  <c r="G23"/>
  <c r="G15"/>
  <c r="F6" i="47"/>
  <c r="G24" i="40"/>
  <c r="G21"/>
  <c r="G16"/>
  <c r="G11"/>
  <c r="G5"/>
  <c r="G8"/>
  <c r="H37" i="13"/>
  <c r="H5" s="1"/>
  <c r="G37"/>
  <c r="F37"/>
  <c r="G27" i="40"/>
  <c r="G28"/>
  <c r="G26"/>
  <c r="G25"/>
  <c r="G7"/>
  <c r="G21" i="48"/>
  <c r="G22"/>
  <c r="G6" i="56"/>
  <c r="G35" i="49"/>
  <c r="G34"/>
  <c r="F13" i="56"/>
  <c r="F17"/>
  <c r="G12" i="40"/>
  <c r="G7" i="47"/>
  <c r="G19" i="48"/>
  <c r="G38" i="40"/>
  <c r="G37"/>
  <c r="G40"/>
  <c r="G22"/>
  <c r="D7" i="36"/>
  <c r="F7"/>
  <c r="D8"/>
  <c r="F8"/>
  <c r="D10"/>
  <c r="F10"/>
  <c r="D11"/>
  <c r="F11"/>
  <c r="D12"/>
  <c r="F12"/>
  <c r="D13"/>
  <c r="F13"/>
  <c r="D14"/>
  <c r="F14"/>
  <c r="D15"/>
  <c r="F15"/>
  <c r="D16"/>
  <c r="F16"/>
  <c r="D17"/>
  <c r="F17"/>
  <c r="D18"/>
  <c r="F18"/>
  <c r="D19"/>
  <c r="F19"/>
  <c r="D20"/>
  <c r="F20"/>
  <c r="D21"/>
  <c r="F21"/>
  <c r="D22"/>
  <c r="F22"/>
  <c r="D23"/>
  <c r="F23"/>
  <c r="D24"/>
  <c r="F24"/>
  <c r="D25"/>
  <c r="F25"/>
  <c r="D26"/>
  <c r="F26"/>
  <c r="D27"/>
  <c r="F27"/>
  <c r="D28"/>
  <c r="F28"/>
  <c r="D29"/>
  <c r="F29"/>
  <c r="D30"/>
  <c r="F30"/>
  <c r="D31"/>
  <c r="F31"/>
  <c r="D32"/>
  <c r="F32"/>
  <c r="D33"/>
  <c r="F33"/>
  <c r="D34"/>
  <c r="F34"/>
  <c r="D35"/>
  <c r="F35"/>
  <c r="D36"/>
  <c r="F36"/>
  <c r="E6"/>
  <c r="C6"/>
  <c r="C7"/>
  <c r="E7"/>
  <c r="C8"/>
  <c r="E8"/>
  <c r="C10"/>
  <c r="E10"/>
  <c r="C11"/>
  <c r="E11"/>
  <c r="C12"/>
  <c r="E12"/>
  <c r="C13"/>
  <c r="E13"/>
  <c r="C14"/>
  <c r="E14"/>
  <c r="C15"/>
  <c r="E15"/>
  <c r="C16"/>
  <c r="E16"/>
  <c r="C17"/>
  <c r="E17"/>
  <c r="C18"/>
  <c r="E18"/>
  <c r="C19"/>
  <c r="E19"/>
  <c r="C20"/>
  <c r="E20"/>
  <c r="C21"/>
  <c r="E21"/>
  <c r="C22"/>
  <c r="E22"/>
  <c r="C23"/>
  <c r="E23"/>
  <c r="C24"/>
  <c r="E24"/>
  <c r="C25"/>
  <c r="E25"/>
  <c r="C26"/>
  <c r="E26"/>
  <c r="C27"/>
  <c r="E27"/>
  <c r="C28"/>
  <c r="E28"/>
  <c r="C29"/>
  <c r="E29"/>
  <c r="C30"/>
  <c r="E30"/>
  <c r="C31"/>
  <c r="E31"/>
  <c r="C32"/>
  <c r="E32"/>
  <c r="C33"/>
  <c r="E33"/>
  <c r="C34"/>
  <c r="E34"/>
  <c r="C35"/>
  <c r="E35"/>
  <c r="C36"/>
  <c r="E36"/>
  <c r="F6"/>
  <c r="F37" s="1"/>
  <c r="D6"/>
  <c r="G20" i="49"/>
  <c r="G31"/>
  <c r="G23"/>
  <c r="G28"/>
  <c r="F10"/>
  <c r="G17"/>
  <c r="G15"/>
  <c r="F18" i="48"/>
  <c r="F6"/>
  <c r="F5"/>
  <c r="G16"/>
  <c r="F8"/>
  <c r="G11"/>
  <c r="F5" i="49"/>
  <c r="G11"/>
  <c r="F22"/>
  <c r="G29"/>
  <c r="F9"/>
  <c r="G16"/>
  <c r="F33"/>
  <c r="G8"/>
  <c r="F14"/>
  <c r="G30"/>
  <c r="F12"/>
  <c r="G13"/>
  <c r="G32" i="40"/>
  <c r="F6"/>
  <c r="Z7" i="2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6"/>
  <c r="Z4"/>
  <c r="F4"/>
  <c r="B4"/>
  <c r="C62" i="62" l="1"/>
  <c r="D62" s="1"/>
  <c r="HY62"/>
  <c r="G37" i="36"/>
  <c r="B42" i="60" l="1"/>
  <c r="B43"/>
  <c r="B102"/>
  <c r="B210"/>
  <c r="B177"/>
  <c r="B64"/>
  <c r="B117"/>
  <c r="B119"/>
  <c r="B185"/>
  <c r="A239" l="1"/>
  <c r="A12" i="46" l="1"/>
  <c r="G12" s="1"/>
  <c r="A10"/>
  <c r="G10" s="1"/>
  <c r="A8"/>
  <c r="G8" s="1"/>
  <c r="A6"/>
  <c r="G6" s="1"/>
  <c r="B147" i="60"/>
  <c r="B189"/>
  <c r="B232"/>
  <c r="B44"/>
  <c r="B140"/>
  <c r="B219"/>
  <c r="B18"/>
  <c r="B131"/>
  <c r="B158"/>
  <c r="B212"/>
  <c r="F12" i="46" l="1"/>
  <c r="F10"/>
  <c r="F6"/>
  <c r="F8"/>
  <c r="B103" i="60"/>
  <c r="B176"/>
  <c r="A55" i="57" l="1"/>
  <c r="G55" s="1"/>
  <c r="A51" i="42"/>
  <c r="G51" s="1"/>
  <c r="A99" i="40"/>
  <c r="G99" s="1"/>
  <c r="F55" i="57" l="1"/>
  <c r="F51" i="42"/>
  <c r="F99" i="40"/>
  <c r="A79" l="1"/>
  <c r="G79" s="1"/>
  <c r="A70"/>
  <c r="G70" s="1"/>
  <c r="F70" l="1"/>
  <c r="F79"/>
  <c r="A56" i="46" l="1"/>
  <c r="G56" s="1"/>
  <c r="B239" i="60"/>
  <c r="F56" i="46" l="1"/>
  <c r="B222" i="60" l="1"/>
  <c r="B223"/>
  <c r="B224"/>
  <c r="B179" l="1"/>
  <c r="B180"/>
  <c r="B186"/>
  <c r="B171"/>
  <c r="B172"/>
  <c r="B178"/>
  <c r="B37" l="1"/>
  <c r="B36"/>
  <c r="A12" i="53"/>
  <c r="G12" s="1"/>
  <c r="F12" l="1"/>
  <c r="A53" i="43" l="1"/>
  <c r="F53" s="1"/>
  <c r="G53" l="1"/>
  <c r="B188" i="60"/>
  <c r="B187"/>
  <c r="A29" i="53" l="1"/>
  <c r="G29" s="1"/>
  <c r="B45" i="60"/>
  <c r="B48"/>
  <c r="B213"/>
  <c r="F29" i="53" l="1"/>
  <c r="A62"/>
  <c r="G62" s="1"/>
  <c r="F62" l="1"/>
  <c r="B138" i="60" l="1"/>
  <c r="B199"/>
  <c r="B94"/>
  <c r="B86"/>
  <c r="B238" l="1"/>
  <c r="B237"/>
  <c r="B236"/>
  <c r="B77"/>
  <c r="B74"/>
  <c r="B73"/>
  <c r="B63"/>
  <c r="B62"/>
  <c r="B61"/>
  <c r="B235"/>
  <c r="B231"/>
  <c r="B234"/>
  <c r="B216"/>
  <c r="B215"/>
  <c r="B214"/>
  <c r="B209"/>
  <c r="B208"/>
  <c r="B207"/>
  <c r="B203"/>
  <c r="B202"/>
  <c r="B201"/>
  <c r="B53"/>
  <c r="B52"/>
  <c r="B49"/>
  <c r="B40"/>
  <c r="B196"/>
  <c r="B195"/>
  <c r="B194"/>
  <c r="B170"/>
  <c r="B163"/>
  <c r="B162"/>
  <c r="B161"/>
  <c r="B34"/>
  <c r="B33"/>
  <c r="B32"/>
  <c r="B31"/>
  <c r="B157"/>
  <c r="B155"/>
  <c r="B151"/>
  <c r="B156"/>
  <c r="B150"/>
  <c r="B149"/>
  <c r="B144"/>
  <c r="B143"/>
  <c r="B142"/>
  <c r="B137"/>
  <c r="B136"/>
  <c r="B135"/>
  <c r="B127"/>
  <c r="B126"/>
  <c r="B125"/>
  <c r="B28"/>
  <c r="B24"/>
  <c r="B22"/>
  <c r="B21"/>
  <c r="B20"/>
  <c r="B19"/>
  <c r="B116"/>
  <c r="B115"/>
  <c r="B114"/>
  <c r="B107"/>
  <c r="B106"/>
  <c r="B105"/>
  <c r="B100"/>
  <c r="B93"/>
  <c r="B98"/>
  <c r="B99"/>
  <c r="B90"/>
  <c r="B89"/>
  <c r="B83"/>
  <c r="B82"/>
  <c r="B72"/>
  <c r="B17"/>
  <c r="B16"/>
  <c r="B15"/>
  <c r="B10"/>
  <c r="B9"/>
  <c r="B7"/>
  <c r="B13"/>
  <c r="B57"/>
  <c r="B152"/>
  <c r="B134"/>
  <c r="B124"/>
  <c r="B168"/>
  <c r="B153"/>
  <c r="B228"/>
  <c r="B191"/>
  <c r="B95"/>
  <c r="B85"/>
  <c r="B133"/>
  <c r="B200"/>
  <c r="B29"/>
  <c r="B70"/>
  <c r="B129"/>
  <c r="B146"/>
  <c r="B139"/>
  <c r="B5"/>
  <c r="B81"/>
  <c r="B193"/>
  <c r="B130"/>
  <c r="B122"/>
  <c r="B121"/>
  <c r="B78"/>
  <c r="B109"/>
  <c r="B113"/>
  <c r="B206"/>
  <c r="B145"/>
  <c r="B35"/>
  <c r="B79"/>
  <c r="B192"/>
  <c r="B128"/>
  <c r="B12"/>
  <c r="B91"/>
  <c r="B198"/>
  <c r="B65"/>
  <c r="B183"/>
  <c r="B58"/>
  <c r="B175"/>
  <c r="B118"/>
  <c r="B8"/>
  <c r="B230"/>
  <c r="B166"/>
  <c r="B108"/>
  <c r="B4"/>
  <c r="B101"/>
  <c r="B221"/>
  <c r="B159"/>
  <c r="B23"/>
  <c r="B169"/>
  <c r="B84"/>
  <c r="B227"/>
  <c r="B80"/>
  <c r="B220"/>
  <c r="B167"/>
  <c r="B97"/>
  <c r="B76"/>
  <c r="B75"/>
  <c r="B182"/>
  <c r="B111"/>
  <c r="B104"/>
  <c r="B71"/>
  <c r="B233"/>
  <c r="B174"/>
  <c r="B190"/>
  <c r="B67"/>
  <c r="B41"/>
  <c r="B160"/>
  <c r="B92"/>
  <c r="B69"/>
  <c r="B197"/>
  <c r="B154"/>
  <c r="B87"/>
  <c r="B59"/>
  <c r="B60"/>
  <c r="B211"/>
  <c r="B55"/>
  <c r="B132"/>
  <c r="B56"/>
  <c r="B123"/>
  <c r="B205"/>
  <c r="B51"/>
  <c r="B50"/>
  <c r="B26"/>
  <c r="B30"/>
  <c r="B47"/>
  <c r="B46"/>
  <c r="B25"/>
  <c r="B14"/>
  <c r="B39"/>
  <c r="B38"/>
  <c r="B204"/>
  <c r="B96"/>
  <c r="B66"/>
  <c r="B68"/>
  <c r="B218"/>
  <c r="B148"/>
  <c r="B54"/>
  <c r="B226"/>
  <c r="B165"/>
  <c r="B112"/>
  <c r="B217"/>
  <c r="B184"/>
  <c r="B141"/>
  <c r="B27"/>
  <c r="B88"/>
  <c r="B225"/>
  <c r="B181"/>
  <c r="B229"/>
  <c r="B173"/>
  <c r="B164"/>
  <c r="B120"/>
  <c r="B11"/>
  <c r="B110"/>
  <c r="B6" l="1"/>
  <c r="H7" i="11" l="1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6"/>
  <c r="H7" i="8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6"/>
  <c r="H7" i="58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6"/>
  <c r="H7" i="6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6"/>
  <c r="H7" i="5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6"/>
  <c r="A36" i="57" l="1"/>
  <c r="G36" s="1"/>
  <c r="A35"/>
  <c r="F35" s="1"/>
  <c r="A34"/>
  <c r="F34" s="1"/>
  <c r="F36" l="1"/>
  <c r="G35"/>
  <c r="G34"/>
  <c r="A81" i="53" l="1"/>
  <c r="F81" s="1"/>
  <c r="A80"/>
  <c r="G80" s="1"/>
  <c r="A79"/>
  <c r="F79" s="1"/>
  <c r="A61"/>
  <c r="G61" s="1"/>
  <c r="F80" l="1"/>
  <c r="G79"/>
  <c r="G81"/>
  <c r="F61"/>
  <c r="C6" i="60" l="1"/>
  <c r="G1" l="1"/>
  <c r="A65" i="44" l="1"/>
  <c r="F65" s="1"/>
  <c r="A64"/>
  <c r="G64" s="1"/>
  <c r="A63"/>
  <c r="F63" s="1"/>
  <c r="A62"/>
  <c r="G62" s="1"/>
  <c r="A34"/>
  <c r="F34" s="1"/>
  <c r="A33"/>
  <c r="G33" s="1"/>
  <c r="A32"/>
  <c r="F32" s="1"/>
  <c r="A31"/>
  <c r="G31" s="1"/>
  <c r="A28" i="46"/>
  <c r="G28" s="1"/>
  <c r="A24"/>
  <c r="F24" s="1"/>
  <c r="F64" i="44" l="1"/>
  <c r="F62"/>
  <c r="F31"/>
  <c r="G63"/>
  <c r="G65"/>
  <c r="F33"/>
  <c r="G32"/>
  <c r="G34"/>
  <c r="F28" i="46"/>
  <c r="G24"/>
  <c r="A35"/>
  <c r="F35" s="1"/>
  <c r="G35" l="1"/>
  <c r="A13" i="53"/>
  <c r="F13" s="1"/>
  <c r="G13" l="1"/>
  <c r="A7"/>
  <c r="F7" s="1"/>
  <c r="G7" l="1"/>
  <c r="A19" i="46" l="1"/>
  <c r="G19" s="1"/>
  <c r="F19" l="1"/>
  <c r="A21" i="53"/>
  <c r="F21" s="1"/>
  <c r="G21" l="1"/>
  <c r="A25"/>
  <c r="F25" s="1"/>
  <c r="G25" l="1"/>
  <c r="A38" i="42" l="1"/>
  <c r="G38" s="1"/>
  <c r="F38" l="1"/>
  <c r="A11" i="53"/>
  <c r="G11" s="1"/>
  <c r="A10"/>
  <c r="F10" s="1"/>
  <c r="F11" l="1"/>
  <c r="G10"/>
  <c r="A32" i="42" l="1"/>
  <c r="F32" s="1"/>
  <c r="A57" i="46"/>
  <c r="G57" s="1"/>
  <c r="A58"/>
  <c r="G58" s="1"/>
  <c r="A59"/>
  <c r="G59" s="1"/>
  <c r="A60"/>
  <c r="G60" s="1"/>
  <c r="F60" l="1"/>
  <c r="F58"/>
  <c r="G32" i="42"/>
  <c r="F59" i="46"/>
  <c r="F57"/>
  <c r="I21" i="2" l="1"/>
  <c r="A97" i="53" l="1"/>
  <c r="F97" s="1"/>
  <c r="A96"/>
  <c r="G96" s="1"/>
  <c r="A93"/>
  <c r="G93" s="1"/>
  <c r="A94"/>
  <c r="G94" s="1"/>
  <c r="A95"/>
  <c r="G95" s="1"/>
  <c r="A92"/>
  <c r="F92" s="1"/>
  <c r="A91"/>
  <c r="F91" s="1"/>
  <c r="F96" l="1"/>
  <c r="F94"/>
  <c r="G92"/>
  <c r="F95"/>
  <c r="F93"/>
  <c r="G97"/>
  <c r="G91"/>
  <c r="A63" l="1"/>
  <c r="G63" s="1"/>
  <c r="A90"/>
  <c r="G90" s="1"/>
  <c r="A89"/>
  <c r="F89" s="1"/>
  <c r="A88"/>
  <c r="F88" s="1"/>
  <c r="A87"/>
  <c r="G87" s="1"/>
  <c r="F90" l="1"/>
  <c r="F63"/>
  <c r="G89"/>
  <c r="G88"/>
  <c r="F87"/>
  <c r="A83" l="1"/>
  <c r="G83" s="1"/>
  <c r="A84"/>
  <c r="G84" s="1"/>
  <c r="A85"/>
  <c r="G85" s="1"/>
  <c r="A86"/>
  <c r="G86" s="1"/>
  <c r="A82"/>
  <c r="F82" s="1"/>
  <c r="F86" l="1"/>
  <c r="F84"/>
  <c r="G82"/>
  <c r="F85"/>
  <c r="F83"/>
  <c r="E20" i="2"/>
  <c r="A45" i="44" l="1"/>
  <c r="G45" s="1"/>
  <c r="F45" i="40"/>
  <c r="F45" i="44" l="1"/>
  <c r="G45" i="40"/>
  <c r="A101" l="1"/>
  <c r="G101" s="1"/>
  <c r="A102"/>
  <c r="G102" s="1"/>
  <c r="A103"/>
  <c r="G103" s="1"/>
  <c r="A104"/>
  <c r="G104" s="1"/>
  <c r="A105"/>
  <c r="G105" s="1"/>
  <c r="A100"/>
  <c r="F100" s="1"/>
  <c r="A50" i="46"/>
  <c r="F50" s="1"/>
  <c r="G100" i="40" l="1"/>
  <c r="F102"/>
  <c r="F104"/>
  <c r="F105"/>
  <c r="F103"/>
  <c r="F101"/>
  <c r="G50" i="46"/>
  <c r="A11" i="57" l="1"/>
  <c r="F11" s="1"/>
  <c r="G11" l="1"/>
  <c r="E7" i="2"/>
  <c r="E8"/>
  <c r="E9"/>
  <c r="E10"/>
  <c r="E11"/>
  <c r="E12"/>
  <c r="E13"/>
  <c r="E14"/>
  <c r="E15"/>
  <c r="E16"/>
  <c r="E17"/>
  <c r="E18"/>
  <c r="E19"/>
  <c r="E21"/>
  <c r="E22"/>
  <c r="E23"/>
  <c r="E24"/>
  <c r="E25"/>
  <c r="E26"/>
  <c r="E27"/>
  <c r="E28"/>
  <c r="E29"/>
  <c r="E30"/>
  <c r="E31"/>
  <c r="E32"/>
  <c r="E33"/>
  <c r="E34"/>
  <c r="E35"/>
  <c r="E36"/>
  <c r="E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6"/>
  <c r="I7"/>
  <c r="I8"/>
  <c r="I9"/>
  <c r="I10"/>
  <c r="I11"/>
  <c r="I12"/>
  <c r="I13"/>
  <c r="I14"/>
  <c r="I15"/>
  <c r="I16"/>
  <c r="I17"/>
  <c r="I18"/>
  <c r="I19"/>
  <c r="I20"/>
  <c r="I22"/>
  <c r="I23"/>
  <c r="I24"/>
  <c r="I25"/>
  <c r="I26"/>
  <c r="I27"/>
  <c r="I28"/>
  <c r="I29"/>
  <c r="I30"/>
  <c r="I31"/>
  <c r="I32"/>
  <c r="I33"/>
  <c r="I34"/>
  <c r="I35"/>
  <c r="I36"/>
  <c r="I6"/>
  <c r="A14" i="46" l="1"/>
  <c r="F14" s="1"/>
  <c r="G14" l="1"/>
  <c r="M8" i="2" l="1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7"/>
  <c r="M6"/>
  <c r="A22" i="46" l="1"/>
  <c r="F22" s="1"/>
  <c r="A23"/>
  <c r="G23" s="1"/>
  <c r="G22" l="1"/>
  <c r="F23"/>
  <c r="A24" i="53" l="1"/>
  <c r="F24" s="1"/>
  <c r="G24" l="1"/>
  <c r="A37" l="1"/>
  <c r="F37" s="1"/>
  <c r="A38"/>
  <c r="F38" s="1"/>
  <c r="A39"/>
  <c r="F39" s="1"/>
  <c r="A20" i="45"/>
  <c r="F20" s="1"/>
  <c r="A14"/>
  <c r="F14" s="1"/>
  <c r="A14" i="57"/>
  <c r="F14" s="1"/>
  <c r="G37" i="53" l="1"/>
  <c r="G38"/>
  <c r="G39"/>
  <c r="G20" i="45"/>
  <c r="G14"/>
  <c r="G14" i="57"/>
  <c r="A29" i="46"/>
  <c r="F29" s="1"/>
  <c r="G29" l="1"/>
  <c r="A60" i="53"/>
  <c r="F60" s="1"/>
  <c r="G60" l="1"/>
  <c r="A10" i="44" l="1"/>
  <c r="F10" s="1"/>
  <c r="A9"/>
  <c r="G9" s="1"/>
  <c r="A8"/>
  <c r="F8" s="1"/>
  <c r="A7"/>
  <c r="F7" s="1"/>
  <c r="G10" l="1"/>
  <c r="F9"/>
  <c r="G8"/>
  <c r="G7"/>
  <c r="A53"/>
  <c r="G53" s="1"/>
  <c r="A54"/>
  <c r="G54" s="1"/>
  <c r="A55"/>
  <c r="G55" s="1"/>
  <c r="A56"/>
  <c r="G56" s="1"/>
  <c r="A57"/>
  <c r="G57" s="1"/>
  <c r="A58"/>
  <c r="G58" s="1"/>
  <c r="A59"/>
  <c r="G59" s="1"/>
  <c r="A60"/>
  <c r="G60" s="1"/>
  <c r="A61"/>
  <c r="G61" s="1"/>
  <c r="A63" i="42"/>
  <c r="G63" s="1"/>
  <c r="A64"/>
  <c r="G64" s="1"/>
  <c r="A65"/>
  <c r="F65" s="1"/>
  <c r="A66"/>
  <c r="F66" s="1"/>
  <c r="A67"/>
  <c r="F67" s="1"/>
  <c r="A68"/>
  <c r="G68" s="1"/>
  <c r="A69"/>
  <c r="F69" s="1"/>
  <c r="A70"/>
  <c r="G70" s="1"/>
  <c r="G69" l="1"/>
  <c r="G65"/>
  <c r="G67"/>
  <c r="F54" i="44"/>
  <c r="G66" i="42"/>
  <c r="F70"/>
  <c r="F68"/>
  <c r="F64"/>
  <c r="F63"/>
  <c r="F60" i="44"/>
  <c r="F56"/>
  <c r="F58"/>
  <c r="F61"/>
  <c r="F59"/>
  <c r="F57"/>
  <c r="F55"/>
  <c r="F53"/>
  <c r="A80" i="40"/>
  <c r="F80" s="1"/>
  <c r="A81"/>
  <c r="F81" s="1"/>
  <c r="A82"/>
  <c r="F82" s="1"/>
  <c r="A83"/>
  <c r="F83" s="1"/>
  <c r="A84"/>
  <c r="F84" s="1"/>
  <c r="A85"/>
  <c r="F85" s="1"/>
  <c r="A86"/>
  <c r="F86" s="1"/>
  <c r="A87"/>
  <c r="F87" s="1"/>
  <c r="A88"/>
  <c r="F88" s="1"/>
  <c r="A89"/>
  <c r="F89" s="1"/>
  <c r="A90"/>
  <c r="F90" s="1"/>
  <c r="A91"/>
  <c r="F91" s="1"/>
  <c r="A92"/>
  <c r="F92" s="1"/>
  <c r="A93"/>
  <c r="F93" s="1"/>
  <c r="A94"/>
  <c r="F94" s="1"/>
  <c r="A95"/>
  <c r="F95" s="1"/>
  <c r="A96"/>
  <c r="F96" s="1"/>
  <c r="A97"/>
  <c r="F97" s="1"/>
  <c r="A98"/>
  <c r="F98" s="1"/>
  <c r="A78"/>
  <c r="G78" s="1"/>
  <c r="A55" i="53"/>
  <c r="G55" s="1"/>
  <c r="A56"/>
  <c r="G56" s="1"/>
  <c r="A57"/>
  <c r="G57" s="1"/>
  <c r="A58"/>
  <c r="G58" s="1"/>
  <c r="A59"/>
  <c r="G59" s="1"/>
  <c r="F56" l="1"/>
  <c r="F58"/>
  <c r="G98" i="40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F78"/>
  <c r="F59" i="53"/>
  <c r="F57"/>
  <c r="F55"/>
  <c r="A44" i="42"/>
  <c r="G44" s="1"/>
  <c r="A45"/>
  <c r="G45" s="1"/>
  <c r="A46"/>
  <c r="G46" s="1"/>
  <c r="A47"/>
  <c r="G47" s="1"/>
  <c r="A48"/>
  <c r="G48" s="1"/>
  <c r="A49"/>
  <c r="G49" s="1"/>
  <c r="A50"/>
  <c r="G50" s="1"/>
  <c r="A52"/>
  <c r="G52" s="1"/>
  <c r="A53"/>
  <c r="G53" s="1"/>
  <c r="A54"/>
  <c r="G54" s="1"/>
  <c r="A55"/>
  <c r="G55" s="1"/>
  <c r="A56"/>
  <c r="G56" s="1"/>
  <c r="A57"/>
  <c r="G57" s="1"/>
  <c r="A58"/>
  <c r="G58" s="1"/>
  <c r="A59"/>
  <c r="G59" s="1"/>
  <c r="A60"/>
  <c r="G60" s="1"/>
  <c r="A61"/>
  <c r="G61" s="1"/>
  <c r="A62"/>
  <c r="G62" s="1"/>
  <c r="F62" l="1"/>
  <c r="F58"/>
  <c r="F54"/>
  <c r="F47"/>
  <c r="F60"/>
  <c r="F56"/>
  <c r="F52"/>
  <c r="F49"/>
  <c r="F45"/>
  <c r="F61"/>
  <c r="F59"/>
  <c r="F57"/>
  <c r="F55"/>
  <c r="F53"/>
  <c r="F50"/>
  <c r="F48"/>
  <c r="F46"/>
  <c r="F44"/>
  <c r="A52" i="57"/>
  <c r="F52" s="1"/>
  <c r="A51"/>
  <c r="G51" s="1"/>
  <c r="A50"/>
  <c r="F50" s="1"/>
  <c r="A49"/>
  <c r="F49" s="1"/>
  <c r="A48" i="53"/>
  <c r="G48" s="1"/>
  <c r="A49"/>
  <c r="G49" s="1"/>
  <c r="A50"/>
  <c r="G50" s="1"/>
  <c r="A51"/>
  <c r="G51" s="1"/>
  <c r="A52"/>
  <c r="G52" s="1"/>
  <c r="A53"/>
  <c r="G53" s="1"/>
  <c r="A54"/>
  <c r="G54" s="1"/>
  <c r="F54" l="1"/>
  <c r="F53"/>
  <c r="F52"/>
  <c r="F51"/>
  <c r="F50"/>
  <c r="F49"/>
  <c r="F48"/>
  <c r="F51" i="57"/>
  <c r="G52"/>
  <c r="G50"/>
  <c r="G49"/>
  <c r="A48" i="44"/>
  <c r="G48" s="1"/>
  <c r="A49"/>
  <c r="G49" s="1"/>
  <c r="A50"/>
  <c r="G50" s="1"/>
  <c r="A51"/>
  <c r="G51" s="1"/>
  <c r="A52"/>
  <c r="G52" s="1"/>
  <c r="A47"/>
  <c r="G47" s="1"/>
  <c r="F47" l="1"/>
  <c r="F51"/>
  <c r="F49"/>
  <c r="F52"/>
  <c r="F50"/>
  <c r="F48"/>
  <c r="AO19" i="2"/>
  <c r="AG7" l="1"/>
  <c r="AG8"/>
  <c r="AG9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6"/>
  <c r="AK36"/>
  <c r="AK35"/>
  <c r="AK34"/>
  <c r="AK33"/>
  <c r="AK32"/>
  <c r="AK31"/>
  <c r="AK30"/>
  <c r="AK29"/>
  <c r="AK28"/>
  <c r="AK27"/>
  <c r="AK26"/>
  <c r="AK25"/>
  <c r="AK24"/>
  <c r="AK23"/>
  <c r="AK22"/>
  <c r="AK21"/>
  <c r="AK20"/>
  <c r="AK19"/>
  <c r="AK18"/>
  <c r="AK17"/>
  <c r="AK16"/>
  <c r="AK15"/>
  <c r="AK14"/>
  <c r="AK13"/>
  <c r="AK12"/>
  <c r="AK11"/>
  <c r="AK10"/>
  <c r="AK9"/>
  <c r="AK8"/>
  <c r="AK7"/>
  <c r="AK6"/>
  <c r="AG37" l="1"/>
  <c r="AK37"/>
  <c r="A55" i="43" l="1"/>
  <c r="G55" s="1"/>
  <c r="A56"/>
  <c r="G56" s="1"/>
  <c r="A57"/>
  <c r="G57" s="1"/>
  <c r="A58"/>
  <c r="G58" s="1"/>
  <c r="A59"/>
  <c r="G59" s="1"/>
  <c r="A60"/>
  <c r="G60" s="1"/>
  <c r="A61"/>
  <c r="G61" s="1"/>
  <c r="A62"/>
  <c r="G62" s="1"/>
  <c r="A63"/>
  <c r="G63" s="1"/>
  <c r="A64"/>
  <c r="G64" s="1"/>
  <c r="A65"/>
  <c r="G65" s="1"/>
  <c r="A66"/>
  <c r="G66" s="1"/>
  <c r="A67"/>
  <c r="G67" s="1"/>
  <c r="A68"/>
  <c r="G68" s="1"/>
  <c r="A69"/>
  <c r="G69" s="1"/>
  <c r="A70"/>
  <c r="G70" s="1"/>
  <c r="A54" i="57"/>
  <c r="G54" s="1"/>
  <c r="A53"/>
  <c r="G53" s="1"/>
  <c r="A30"/>
  <c r="F30" s="1"/>
  <c r="A31"/>
  <c r="F31" s="1"/>
  <c r="A32"/>
  <c r="F32" s="1"/>
  <c r="A33"/>
  <c r="F33" s="1"/>
  <c r="A37"/>
  <c r="F37" s="1"/>
  <c r="A38"/>
  <c r="F38" s="1"/>
  <c r="A39"/>
  <c r="F39" s="1"/>
  <c r="A40"/>
  <c r="F40" s="1"/>
  <c r="A41"/>
  <c r="F41" s="1"/>
  <c r="A42"/>
  <c r="F42" s="1"/>
  <c r="A43"/>
  <c r="F43" s="1"/>
  <c r="A44"/>
  <c r="F44" s="1"/>
  <c r="A45"/>
  <c r="F45" s="1"/>
  <c r="A46"/>
  <c r="F46" s="1"/>
  <c r="A47"/>
  <c r="F47" s="1"/>
  <c r="A48"/>
  <c r="F48" s="1"/>
  <c r="F70" i="43" l="1"/>
  <c r="F66"/>
  <c r="F61"/>
  <c r="F58"/>
  <c r="F53" i="57"/>
  <c r="F68" i="43"/>
  <c r="F64"/>
  <c r="F63"/>
  <c r="F56"/>
  <c r="F54" i="57"/>
  <c r="F69" i="43"/>
  <c r="F67"/>
  <c r="F65"/>
  <c r="F62"/>
  <c r="F60"/>
  <c r="F59"/>
  <c r="F57"/>
  <c r="F55"/>
  <c r="G39" i="57"/>
  <c r="G47"/>
  <c r="G43"/>
  <c r="G32"/>
  <c r="G45"/>
  <c r="G41"/>
  <c r="G37"/>
  <c r="G30"/>
  <c r="G48"/>
  <c r="G46"/>
  <c r="G44"/>
  <c r="G42"/>
  <c r="G40"/>
  <c r="G38"/>
  <c r="G33"/>
  <c r="G31"/>
  <c r="F7" i="39" l="1"/>
  <c r="G7" s="1"/>
  <c r="F8"/>
  <c r="G8" s="1"/>
  <c r="F9"/>
  <c r="G9" s="1"/>
  <c r="F10"/>
  <c r="G10" s="1"/>
  <c r="F11"/>
  <c r="G11" s="1"/>
  <c r="F12"/>
  <c r="G12" s="1"/>
  <c r="F13"/>
  <c r="G13" s="1"/>
  <c r="F14"/>
  <c r="G14" s="1"/>
  <c r="F15"/>
  <c r="G15" s="1"/>
  <c r="F16"/>
  <c r="G16" s="1"/>
  <c r="F17"/>
  <c r="G17" s="1"/>
  <c r="F18"/>
  <c r="G18" s="1"/>
  <c r="F19"/>
  <c r="G19" s="1"/>
  <c r="F20"/>
  <c r="G20" s="1"/>
  <c r="F21"/>
  <c r="G21" s="1"/>
  <c r="F22"/>
  <c r="G22" s="1"/>
  <c r="F23"/>
  <c r="G23" s="1"/>
  <c r="F24"/>
  <c r="G24" s="1"/>
  <c r="F25"/>
  <c r="G25" s="1"/>
  <c r="F26"/>
  <c r="G26" s="1"/>
  <c r="F27"/>
  <c r="G27" s="1"/>
  <c r="F28"/>
  <c r="G28" s="1"/>
  <c r="F29"/>
  <c r="G29" s="1"/>
  <c r="F30"/>
  <c r="G30" s="1"/>
  <c r="F31"/>
  <c r="G31" s="1"/>
  <c r="F32"/>
  <c r="G32" s="1"/>
  <c r="F33"/>
  <c r="G33" s="1"/>
  <c r="F34"/>
  <c r="G34" s="1"/>
  <c r="F35"/>
  <c r="G35" s="1"/>
  <c r="F36"/>
  <c r="G36" s="1"/>
  <c r="F6"/>
  <c r="G6" s="1"/>
  <c r="F7" i="59"/>
  <c r="G7" s="1"/>
  <c r="F8"/>
  <c r="G8" s="1"/>
  <c r="F9"/>
  <c r="G9" s="1"/>
  <c r="F10"/>
  <c r="G10" s="1"/>
  <c r="F11"/>
  <c r="G11" s="1"/>
  <c r="F12"/>
  <c r="G12" s="1"/>
  <c r="F13"/>
  <c r="G13" s="1"/>
  <c r="F14"/>
  <c r="G14" s="1"/>
  <c r="F15"/>
  <c r="G15" s="1"/>
  <c r="F16"/>
  <c r="G16" s="1"/>
  <c r="F17"/>
  <c r="G17" s="1"/>
  <c r="F18"/>
  <c r="G18" s="1"/>
  <c r="F19"/>
  <c r="G19" s="1"/>
  <c r="F20"/>
  <c r="G20" s="1"/>
  <c r="F21"/>
  <c r="G21" s="1"/>
  <c r="F22"/>
  <c r="G22" s="1"/>
  <c r="F23"/>
  <c r="G23" s="1"/>
  <c r="F24"/>
  <c r="G24" s="1"/>
  <c r="F25"/>
  <c r="G25" s="1"/>
  <c r="F26"/>
  <c r="G26" s="1"/>
  <c r="F27"/>
  <c r="G27" s="1"/>
  <c r="F28"/>
  <c r="G28" s="1"/>
  <c r="F29"/>
  <c r="G29" s="1"/>
  <c r="F30"/>
  <c r="G30" s="1"/>
  <c r="F31"/>
  <c r="G31" s="1"/>
  <c r="F32"/>
  <c r="G32" s="1"/>
  <c r="F33"/>
  <c r="G33" s="1"/>
  <c r="F34"/>
  <c r="G34" s="1"/>
  <c r="F35"/>
  <c r="G35" s="1"/>
  <c r="F36"/>
  <c r="G36" s="1"/>
  <c r="F6"/>
  <c r="G6" s="1"/>
  <c r="A43" i="42" l="1"/>
  <c r="G43" s="1"/>
  <c r="A42"/>
  <c r="G42" s="1"/>
  <c r="A41"/>
  <c r="F41" s="1"/>
  <c r="A40"/>
  <c r="F40" s="1"/>
  <c r="A29" i="57"/>
  <c r="G29" s="1"/>
  <c r="F29" l="1"/>
  <c r="F42" i="42"/>
  <c r="F43"/>
  <c r="G41"/>
  <c r="G40"/>
  <c r="A55" i="45"/>
  <c r="F55" s="1"/>
  <c r="A56"/>
  <c r="F56" s="1"/>
  <c r="A57"/>
  <c r="F57" s="1"/>
  <c r="A58"/>
  <c r="G58" s="1"/>
  <c r="A59"/>
  <c r="F59" s="1"/>
  <c r="A60"/>
  <c r="F60" s="1"/>
  <c r="A61"/>
  <c r="F61" s="1"/>
  <c r="A62"/>
  <c r="G62" s="1"/>
  <c r="A63"/>
  <c r="F63" s="1"/>
  <c r="A64"/>
  <c r="F64" s="1"/>
  <c r="A65"/>
  <c r="F65" s="1"/>
  <c r="A66"/>
  <c r="G66" s="1"/>
  <c r="A67"/>
  <c r="F67" s="1"/>
  <c r="A68"/>
  <c r="F68" s="1"/>
  <c r="A69"/>
  <c r="F69" s="1"/>
  <c r="A70"/>
  <c r="G70" s="1"/>
  <c r="A71"/>
  <c r="F71" s="1"/>
  <c r="A72"/>
  <c r="F72" s="1"/>
  <c r="A73"/>
  <c r="F73" s="1"/>
  <c r="A74"/>
  <c r="G74" s="1"/>
  <c r="A75"/>
  <c r="F75" s="1"/>
  <c r="A76"/>
  <c r="F76" s="1"/>
  <c r="A77"/>
  <c r="F77" s="1"/>
  <c r="A78"/>
  <c r="G78" s="1"/>
  <c r="A79"/>
  <c r="F79" s="1"/>
  <c r="A54"/>
  <c r="F54" s="1"/>
  <c r="A78" i="53"/>
  <c r="F78" s="1"/>
  <c r="G77" i="45" l="1"/>
  <c r="G73"/>
  <c r="G69"/>
  <c r="G65"/>
  <c r="G61"/>
  <c r="G57"/>
  <c r="G79"/>
  <c r="G75"/>
  <c r="G71"/>
  <c r="G67"/>
  <c r="G63"/>
  <c r="G59"/>
  <c r="G55"/>
  <c r="G76"/>
  <c r="G72"/>
  <c r="G68"/>
  <c r="G64"/>
  <c r="G60"/>
  <c r="G56"/>
  <c r="F78"/>
  <c r="F74"/>
  <c r="F70"/>
  <c r="F66"/>
  <c r="F62"/>
  <c r="F58"/>
  <c r="G54"/>
  <c r="G78" i="53"/>
  <c r="H37" i="11" l="1"/>
  <c r="H5" s="1"/>
  <c r="H37" i="8"/>
  <c r="H5" s="1"/>
  <c r="H37" i="58"/>
  <c r="H5" s="1"/>
  <c r="H37" i="6"/>
  <c r="H5" s="1"/>
  <c r="H37" i="5"/>
  <c r="H5" s="1"/>
  <c r="A36" i="44" l="1"/>
  <c r="G36" s="1"/>
  <c r="A37"/>
  <c r="G37" s="1"/>
  <c r="A38"/>
  <c r="G38" s="1"/>
  <c r="A39"/>
  <c r="G39" s="1"/>
  <c r="A40"/>
  <c r="G40" s="1"/>
  <c r="A41"/>
  <c r="G41" s="1"/>
  <c r="A42"/>
  <c r="G42" s="1"/>
  <c r="A43"/>
  <c r="G43" s="1"/>
  <c r="A44"/>
  <c r="G44" s="1"/>
  <c r="A46"/>
  <c r="G46" s="1"/>
  <c r="A54" i="43"/>
  <c r="G54" s="1"/>
  <c r="A35"/>
  <c r="G35" s="1"/>
  <c r="A36"/>
  <c r="G36" s="1"/>
  <c r="A37"/>
  <c r="G37" s="1"/>
  <c r="A38"/>
  <c r="G38" s="1"/>
  <c r="A39"/>
  <c r="G39" s="1"/>
  <c r="A40"/>
  <c r="G40" s="1"/>
  <c r="A41"/>
  <c r="G41" s="1"/>
  <c r="A42"/>
  <c r="G42" s="1"/>
  <c r="A43"/>
  <c r="G43" s="1"/>
  <c r="A44"/>
  <c r="G44" s="1"/>
  <c r="A45"/>
  <c r="G45" s="1"/>
  <c r="A46"/>
  <c r="G46" s="1"/>
  <c r="A47"/>
  <c r="G47" s="1"/>
  <c r="A48"/>
  <c r="G48" s="1"/>
  <c r="A49"/>
  <c r="G49" s="1"/>
  <c r="A50"/>
  <c r="G50" s="1"/>
  <c r="A51"/>
  <c r="G51" s="1"/>
  <c r="A52"/>
  <c r="G52" s="1"/>
  <c r="A34"/>
  <c r="G34" s="1"/>
  <c r="A29" i="42"/>
  <c r="G29" s="1"/>
  <c r="A30"/>
  <c r="G30" s="1"/>
  <c r="A31"/>
  <c r="G31" s="1"/>
  <c r="A33"/>
  <c r="G33" s="1"/>
  <c r="A34"/>
  <c r="G34" s="1"/>
  <c r="A35"/>
  <c r="G35" s="1"/>
  <c r="A36"/>
  <c r="G36" s="1"/>
  <c r="A37"/>
  <c r="G37" s="1"/>
  <c r="A39"/>
  <c r="G39" s="1"/>
  <c r="A27" i="45"/>
  <c r="F27" s="1"/>
  <c r="A28"/>
  <c r="F28" s="1"/>
  <c r="A29"/>
  <c r="F29" s="1"/>
  <c r="A30"/>
  <c r="F30" s="1"/>
  <c r="A31"/>
  <c r="F31" s="1"/>
  <c r="A32"/>
  <c r="F32" s="1"/>
  <c r="A33"/>
  <c r="F33" s="1"/>
  <c r="A34"/>
  <c r="F34" s="1"/>
  <c r="A35"/>
  <c r="F35" s="1"/>
  <c r="A36"/>
  <c r="F36" s="1"/>
  <c r="A37"/>
  <c r="F37" s="1"/>
  <c r="A38"/>
  <c r="F38" s="1"/>
  <c r="A39"/>
  <c r="F39" s="1"/>
  <c r="A40"/>
  <c r="F40" s="1"/>
  <c r="A41"/>
  <c r="F41" s="1"/>
  <c r="A42"/>
  <c r="F42" s="1"/>
  <c r="A43"/>
  <c r="F43" s="1"/>
  <c r="A44"/>
  <c r="F44" s="1"/>
  <c r="A45"/>
  <c r="F45" s="1"/>
  <c r="A46"/>
  <c r="F46" s="1"/>
  <c r="A47"/>
  <c r="F47" s="1"/>
  <c r="A48"/>
  <c r="F48" s="1"/>
  <c r="A49"/>
  <c r="F49" s="1"/>
  <c r="A50"/>
  <c r="F50" s="1"/>
  <c r="A51"/>
  <c r="F51" s="1"/>
  <c r="A52"/>
  <c r="F52" s="1"/>
  <c r="A53"/>
  <c r="F53" s="1"/>
  <c r="A69" i="53"/>
  <c r="F69" s="1"/>
  <c r="A70"/>
  <c r="F70" s="1"/>
  <c r="A71"/>
  <c r="F71" s="1"/>
  <c r="A72"/>
  <c r="F72" s="1"/>
  <c r="A73"/>
  <c r="F73" s="1"/>
  <c r="A74"/>
  <c r="F74" s="1"/>
  <c r="A75"/>
  <c r="F75" s="1"/>
  <c r="A76"/>
  <c r="F76" s="1"/>
  <c r="A77"/>
  <c r="F77" s="1"/>
  <c r="G77" l="1"/>
  <c r="F37" i="42"/>
  <c r="F49" i="43"/>
  <c r="F43"/>
  <c r="F36"/>
  <c r="F38" i="44"/>
  <c r="G69" i="53"/>
  <c r="F33" i="42"/>
  <c r="F47" i="43"/>
  <c r="F40"/>
  <c r="F42" i="44"/>
  <c r="G73" i="53"/>
  <c r="F54" i="43"/>
  <c r="G75" i="53"/>
  <c r="G71"/>
  <c r="F35" i="42"/>
  <c r="F30"/>
  <c r="F34" i="43"/>
  <c r="F51"/>
  <c r="F45"/>
  <c r="F38"/>
  <c r="F44" i="44"/>
  <c r="F40"/>
  <c r="F37"/>
  <c r="F46"/>
  <c r="F43"/>
  <c r="F41"/>
  <c r="F39"/>
  <c r="F36"/>
  <c r="F52" i="43"/>
  <c r="F50"/>
  <c r="F48"/>
  <c r="F46"/>
  <c r="F44"/>
  <c r="F42"/>
  <c r="F41"/>
  <c r="F39"/>
  <c r="F37"/>
  <c r="F35"/>
  <c r="F39" i="42"/>
  <c r="F36"/>
  <c r="F34"/>
  <c r="F31"/>
  <c r="F29"/>
  <c r="G51" i="45"/>
  <c r="G47"/>
  <c r="G43"/>
  <c r="G39"/>
  <c r="G35"/>
  <c r="G31"/>
  <c r="G27"/>
  <c r="G49"/>
  <c r="G45"/>
  <c r="G41"/>
  <c r="G37"/>
  <c r="G33"/>
  <c r="G29"/>
  <c r="G53"/>
  <c r="G52"/>
  <c r="G50"/>
  <c r="G48"/>
  <c r="G46"/>
  <c r="G44"/>
  <c r="G42"/>
  <c r="G40"/>
  <c r="G38"/>
  <c r="G36"/>
  <c r="G34"/>
  <c r="G32"/>
  <c r="G30"/>
  <c r="G28"/>
  <c r="G76" i="53"/>
  <c r="G74"/>
  <c r="G72"/>
  <c r="G70"/>
  <c r="A57" i="57" l="1"/>
  <c r="F57" s="1"/>
  <c r="A58"/>
  <c r="F58" s="1"/>
  <c r="A59"/>
  <c r="F59" s="1"/>
  <c r="A60"/>
  <c r="F60" s="1"/>
  <c r="A61"/>
  <c r="F61" s="1"/>
  <c r="A62"/>
  <c r="F62" s="1"/>
  <c r="A63"/>
  <c r="F63" s="1"/>
  <c r="A64"/>
  <c r="F64" s="1"/>
  <c r="A65"/>
  <c r="F65" s="1"/>
  <c r="A66"/>
  <c r="F66" s="1"/>
  <c r="A65" i="53"/>
  <c r="G65" s="1"/>
  <c r="A66"/>
  <c r="G66" s="1"/>
  <c r="A67"/>
  <c r="G67" s="1"/>
  <c r="A68"/>
  <c r="G68" s="1"/>
  <c r="A62" i="46"/>
  <c r="G62" s="1"/>
  <c r="A63"/>
  <c r="G63" s="1"/>
  <c r="A64"/>
  <c r="G64" s="1"/>
  <c r="A65"/>
  <c r="G65" s="1"/>
  <c r="A66"/>
  <c r="G66" s="1"/>
  <c r="A67"/>
  <c r="G67" s="1"/>
  <c r="A68"/>
  <c r="G68" s="1"/>
  <c r="A69"/>
  <c r="G69" s="1"/>
  <c r="A70"/>
  <c r="G70" s="1"/>
  <c r="A71"/>
  <c r="G71" s="1"/>
  <c r="A72"/>
  <c r="G72" s="1"/>
  <c r="A73"/>
  <c r="G73" s="1"/>
  <c r="A74"/>
  <c r="G74" s="1"/>
  <c r="A75"/>
  <c r="G75" s="1"/>
  <c r="F62" l="1"/>
  <c r="F70"/>
  <c r="G65" i="57"/>
  <c r="G57"/>
  <c r="F74" i="46"/>
  <c r="F66"/>
  <c r="F66" i="53"/>
  <c r="G61" i="57"/>
  <c r="F72" i="46"/>
  <c r="F68"/>
  <c r="F64"/>
  <c r="F68" i="53"/>
  <c r="G63" i="57"/>
  <c r="G59"/>
  <c r="F75" i="46"/>
  <c r="F73"/>
  <c r="F71"/>
  <c r="F69"/>
  <c r="F67"/>
  <c r="F65"/>
  <c r="F63"/>
  <c r="F67" i="53"/>
  <c r="F65"/>
  <c r="G66" i="57"/>
  <c r="G64"/>
  <c r="G62"/>
  <c r="G60"/>
  <c r="G58"/>
  <c r="A56" l="1"/>
  <c r="G56" s="1"/>
  <c r="A64" i="53"/>
  <c r="G64" s="1"/>
  <c r="A26" i="45"/>
  <c r="F26" s="1"/>
  <c r="A61" i="46"/>
  <c r="G61" s="1"/>
  <c r="G26" i="45" l="1"/>
  <c r="F61" i="46"/>
  <c r="F64" i="53"/>
  <c r="F56" i="57"/>
  <c r="AI37" i="2" l="1"/>
  <c r="AJ37"/>
  <c r="B7" i="59" l="1"/>
  <c r="C7"/>
  <c r="D7"/>
  <c r="E7"/>
  <c r="B8"/>
  <c r="C8"/>
  <c r="D8"/>
  <c r="E8"/>
  <c r="B9"/>
  <c r="C9"/>
  <c r="D9"/>
  <c r="E9"/>
  <c r="B10"/>
  <c r="C10"/>
  <c r="D10"/>
  <c r="E10"/>
  <c r="B11"/>
  <c r="C11"/>
  <c r="D11"/>
  <c r="E11"/>
  <c r="B12"/>
  <c r="C12"/>
  <c r="D12"/>
  <c r="E12"/>
  <c r="B13"/>
  <c r="C13"/>
  <c r="D13"/>
  <c r="E13"/>
  <c r="B14"/>
  <c r="C14"/>
  <c r="D14"/>
  <c r="E14"/>
  <c r="B15"/>
  <c r="C15"/>
  <c r="D15"/>
  <c r="E15"/>
  <c r="B16"/>
  <c r="C16"/>
  <c r="D16"/>
  <c r="E16"/>
  <c r="B17"/>
  <c r="C17"/>
  <c r="D17"/>
  <c r="E17"/>
  <c r="B18"/>
  <c r="C18"/>
  <c r="D18"/>
  <c r="E18"/>
  <c r="B19"/>
  <c r="C19"/>
  <c r="D19"/>
  <c r="E19"/>
  <c r="B20"/>
  <c r="C20"/>
  <c r="D20"/>
  <c r="E20"/>
  <c r="B21"/>
  <c r="C21"/>
  <c r="D21"/>
  <c r="E21"/>
  <c r="B22"/>
  <c r="C22"/>
  <c r="D22"/>
  <c r="E22"/>
  <c r="B23"/>
  <c r="C23"/>
  <c r="D23"/>
  <c r="E23"/>
  <c r="B24"/>
  <c r="C24"/>
  <c r="D24"/>
  <c r="E24"/>
  <c r="B25"/>
  <c r="C25"/>
  <c r="D25"/>
  <c r="E25"/>
  <c r="B26"/>
  <c r="C26"/>
  <c r="D26"/>
  <c r="E26"/>
  <c r="B27"/>
  <c r="C27"/>
  <c r="D27"/>
  <c r="E27"/>
  <c r="B28"/>
  <c r="C28"/>
  <c r="D28"/>
  <c r="E28"/>
  <c r="B29"/>
  <c r="C29"/>
  <c r="D29"/>
  <c r="E29"/>
  <c r="B30"/>
  <c r="C30"/>
  <c r="D30"/>
  <c r="E30"/>
  <c r="B31"/>
  <c r="C31"/>
  <c r="D31"/>
  <c r="E31"/>
  <c r="B32"/>
  <c r="C32"/>
  <c r="D32"/>
  <c r="E32"/>
  <c r="B33"/>
  <c r="C33"/>
  <c r="D33"/>
  <c r="E33"/>
  <c r="B34"/>
  <c r="C34"/>
  <c r="D34"/>
  <c r="E34"/>
  <c r="B35"/>
  <c r="C35"/>
  <c r="D35"/>
  <c r="E35"/>
  <c r="B36"/>
  <c r="C36"/>
  <c r="D36"/>
  <c r="E36"/>
  <c r="B6"/>
  <c r="E6"/>
  <c r="D6"/>
  <c r="C6"/>
  <c r="F7" i="58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6"/>
  <c r="AO7" i="2" l="1"/>
  <c r="AO8"/>
  <c r="AO9"/>
  <c r="AO10"/>
  <c r="AO11"/>
  <c r="AO12"/>
  <c r="AO13"/>
  <c r="AO14"/>
  <c r="AO15"/>
  <c r="AO16"/>
  <c r="AO17"/>
  <c r="AO18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6"/>
  <c r="W37"/>
  <c r="E2" i="59"/>
  <c r="G37" i="58"/>
  <c r="F37"/>
  <c r="A2"/>
  <c r="F37" i="59" l="1"/>
  <c r="G37"/>
  <c r="AO37" i="2"/>
  <c r="U37"/>
  <c r="V37"/>
  <c r="A22" i="44"/>
  <c r="F22" s="1"/>
  <c r="A23"/>
  <c r="G23" s="1"/>
  <c r="A24"/>
  <c r="F24" s="1"/>
  <c r="A25"/>
  <c r="F25" s="1"/>
  <c r="A21" i="46"/>
  <c r="F21" s="1"/>
  <c r="A18"/>
  <c r="F18" s="1"/>
  <c r="G24" i="44" l="1"/>
  <c r="F23"/>
  <c r="G22"/>
  <c r="G25"/>
  <c r="G21" i="46"/>
  <c r="G18"/>
  <c r="A29" i="43"/>
  <c r="F29" s="1"/>
  <c r="A28"/>
  <c r="G28" s="1"/>
  <c r="A27"/>
  <c r="F27" s="1"/>
  <c r="A26"/>
  <c r="G26" s="1"/>
  <c r="A25"/>
  <c r="F25" s="1"/>
  <c r="A24"/>
  <c r="G24" s="1"/>
  <c r="A15"/>
  <c r="F15" s="1"/>
  <c r="A14"/>
  <c r="G14" s="1"/>
  <c r="A10"/>
  <c r="F10" s="1"/>
  <c r="A9"/>
  <c r="G9" s="1"/>
  <c r="A8"/>
  <c r="F8" s="1"/>
  <c r="A7"/>
  <c r="G7" s="1"/>
  <c r="A22" i="42"/>
  <c r="G22" s="1"/>
  <c r="A23"/>
  <c r="G23" s="1"/>
  <c r="A24"/>
  <c r="G24" s="1"/>
  <c r="A25"/>
  <c r="G25" s="1"/>
  <c r="A26"/>
  <c r="G26" s="1"/>
  <c r="A27"/>
  <c r="F27" s="1"/>
  <c r="A17"/>
  <c r="F17" s="1"/>
  <c r="A16"/>
  <c r="G16" s="1"/>
  <c r="A19"/>
  <c r="F19" s="1"/>
  <c r="A18"/>
  <c r="G18" s="1"/>
  <c r="A15"/>
  <c r="G15" s="1"/>
  <c r="A14"/>
  <c r="G14" s="1"/>
  <c r="A22" i="57"/>
  <c r="F22" s="1"/>
  <c r="A23"/>
  <c r="G23" s="1"/>
  <c r="A24"/>
  <c r="G24" s="1"/>
  <c r="A21"/>
  <c r="G21" s="1"/>
  <c r="F21" l="1"/>
  <c r="F22" i="42"/>
  <c r="F28" i="43"/>
  <c r="G22" i="57"/>
  <c r="G27" i="42"/>
  <c r="F25"/>
  <c r="F23"/>
  <c r="F23" i="57"/>
  <c r="F24"/>
  <c r="F26" i="42"/>
  <c r="F24"/>
  <c r="F16"/>
  <c r="G29" i="43"/>
  <c r="F26"/>
  <c r="G27"/>
  <c r="F24"/>
  <c r="G25"/>
  <c r="F14"/>
  <c r="G15"/>
  <c r="F9"/>
  <c r="G10"/>
  <c r="F7"/>
  <c r="G8"/>
  <c r="G17" i="42"/>
  <c r="F18"/>
  <c r="G19"/>
  <c r="F14"/>
  <c r="F15"/>
  <c r="A10" l="1"/>
  <c r="F10" s="1"/>
  <c r="G10" l="1"/>
  <c r="A47" i="40" l="1"/>
  <c r="G47" s="1"/>
  <c r="A48"/>
  <c r="G48" s="1"/>
  <c r="A49"/>
  <c r="G49" s="1"/>
  <c r="A50"/>
  <c r="G50" s="1"/>
  <c r="A51"/>
  <c r="G51" s="1"/>
  <c r="A52"/>
  <c r="G52" s="1"/>
  <c r="A53"/>
  <c r="G53" s="1"/>
  <c r="A54"/>
  <c r="G54" s="1"/>
  <c r="A55"/>
  <c r="G55" s="1"/>
  <c r="A56"/>
  <c r="G56" s="1"/>
  <c r="A57"/>
  <c r="G57" s="1"/>
  <c r="A58"/>
  <c r="G58" s="1"/>
  <c r="A59"/>
  <c r="G59" s="1"/>
  <c r="A60"/>
  <c r="G60" s="1"/>
  <c r="A61"/>
  <c r="G61" s="1"/>
  <c r="A62"/>
  <c r="G62" s="1"/>
  <c r="A63"/>
  <c r="G63" s="1"/>
  <c r="A64"/>
  <c r="G64" s="1"/>
  <c r="A65"/>
  <c r="G65" s="1"/>
  <c r="A66"/>
  <c r="G66" s="1"/>
  <c r="A67"/>
  <c r="G67" s="1"/>
  <c r="A68"/>
  <c r="G68" s="1"/>
  <c r="A69"/>
  <c r="G69" s="1"/>
  <c r="A71"/>
  <c r="G71" s="1"/>
  <c r="A72"/>
  <c r="G72" s="1"/>
  <c r="A73"/>
  <c r="G73" s="1"/>
  <c r="A74"/>
  <c r="G74" s="1"/>
  <c r="A75"/>
  <c r="G75" s="1"/>
  <c r="A76"/>
  <c r="G76" s="1"/>
  <c r="A77"/>
  <c r="G77" s="1"/>
  <c r="F74" l="1"/>
  <c r="F68"/>
  <c r="F60"/>
  <c r="F52"/>
  <c r="F64"/>
  <c r="F56"/>
  <c r="F48"/>
  <c r="F76"/>
  <c r="F66"/>
  <c r="F62"/>
  <c r="F58"/>
  <c r="F54"/>
  <c r="F50"/>
  <c r="F72"/>
  <c r="F77"/>
  <c r="F75"/>
  <c r="F73"/>
  <c r="F71"/>
  <c r="F69"/>
  <c r="F67"/>
  <c r="F65"/>
  <c r="F63"/>
  <c r="F61"/>
  <c r="F59"/>
  <c r="F57"/>
  <c r="F55"/>
  <c r="F53"/>
  <c r="F51"/>
  <c r="F49"/>
  <c r="F47"/>
  <c r="A13" i="43"/>
  <c r="G13" s="1"/>
  <c r="A12"/>
  <c r="G12" s="1"/>
  <c r="F12" l="1"/>
  <c r="F13"/>
  <c r="A33" l="1"/>
  <c r="G33" s="1"/>
  <c r="F33" l="1"/>
  <c r="G44" i="40" l="1"/>
  <c r="F46"/>
  <c r="G46" l="1"/>
  <c r="F44"/>
  <c r="A38" i="46" l="1"/>
  <c r="F38" s="1"/>
  <c r="A39"/>
  <c r="G39" s="1"/>
  <c r="A40"/>
  <c r="G40" s="1"/>
  <c r="A41"/>
  <c r="G41" s="1"/>
  <c r="A42"/>
  <c r="F42" s="1"/>
  <c r="A43"/>
  <c r="G43" s="1"/>
  <c r="A44"/>
  <c r="G44" s="1"/>
  <c r="A45"/>
  <c r="G45" s="1"/>
  <c r="A46"/>
  <c r="F46" s="1"/>
  <c r="A47"/>
  <c r="G47" s="1"/>
  <c r="A48"/>
  <c r="G48" s="1"/>
  <c r="A49"/>
  <c r="G49" s="1"/>
  <c r="A51"/>
  <c r="F51" s="1"/>
  <c r="A52"/>
  <c r="G52" s="1"/>
  <c r="A53"/>
  <c r="G53" s="1"/>
  <c r="A54"/>
  <c r="G54" s="1"/>
  <c r="A55"/>
  <c r="F55" s="1"/>
  <c r="F43" l="1"/>
  <c r="F39"/>
  <c r="F45"/>
  <c r="F41"/>
  <c r="F54"/>
  <c r="F49"/>
  <c r="F52"/>
  <c r="F47"/>
  <c r="F53"/>
  <c r="F48"/>
  <c r="F44"/>
  <c r="F40"/>
  <c r="G55"/>
  <c r="G51"/>
  <c r="G46"/>
  <c r="G42"/>
  <c r="G38"/>
  <c r="A35" i="44"/>
  <c r="G35" s="1"/>
  <c r="F35" l="1"/>
  <c r="AC37" i="2"/>
  <c r="A28" i="57" l="1"/>
  <c r="G28" s="1"/>
  <c r="A27"/>
  <c r="G27" s="1"/>
  <c r="A25"/>
  <c r="F25" s="1"/>
  <c r="A26"/>
  <c r="F26" s="1"/>
  <c r="A18"/>
  <c r="G18" s="1"/>
  <c r="A19"/>
  <c r="G19" s="1"/>
  <c r="A20"/>
  <c r="G20" s="1"/>
  <c r="A17"/>
  <c r="G17" s="1"/>
  <c r="A13"/>
  <c r="F13" s="1"/>
  <c r="A12"/>
  <c r="F12" s="1"/>
  <c r="F17" l="1"/>
  <c r="G25"/>
  <c r="F27"/>
  <c r="F19"/>
  <c r="G26"/>
  <c r="F20"/>
  <c r="F18"/>
  <c r="F28"/>
  <c r="G13"/>
  <c r="G12"/>
  <c r="A6" l="1"/>
  <c r="G6" s="1"/>
  <c r="A7"/>
  <c r="G7" s="1"/>
  <c r="A8"/>
  <c r="G8" s="1"/>
  <c r="A9"/>
  <c r="G9" s="1"/>
  <c r="A10"/>
  <c r="G10" s="1"/>
  <c r="A15"/>
  <c r="G15" s="1"/>
  <c r="A16"/>
  <c r="G16" s="1"/>
  <c r="A5"/>
  <c r="G5" s="1"/>
  <c r="E2"/>
  <c r="Q37" i="2"/>
  <c r="I37"/>
  <c r="F5" i="57" l="1"/>
  <c r="F16"/>
  <c r="F9"/>
  <c r="F7"/>
  <c r="F15"/>
  <c r="F10"/>
  <c r="F8"/>
  <c r="F6"/>
  <c r="A45" i="53" l="1"/>
  <c r="G45" s="1"/>
  <c r="A46"/>
  <c r="G46" s="1"/>
  <c r="A47"/>
  <c r="G47" s="1"/>
  <c r="A44"/>
  <c r="G44" s="1"/>
  <c r="A41"/>
  <c r="F41" s="1"/>
  <c r="A42"/>
  <c r="F42" s="1"/>
  <c r="A43"/>
  <c r="G43" s="1"/>
  <c r="A40"/>
  <c r="F40" s="1"/>
  <c r="A6"/>
  <c r="F6" s="1"/>
  <c r="A8"/>
  <c r="F8" s="1"/>
  <c r="A9"/>
  <c r="F9" s="1"/>
  <c r="A14"/>
  <c r="F14" s="1"/>
  <c r="A15"/>
  <c r="F15" s="1"/>
  <c r="A16"/>
  <c r="F16" s="1"/>
  <c r="A17"/>
  <c r="F17" s="1"/>
  <c r="A18"/>
  <c r="F18" s="1"/>
  <c r="A19"/>
  <c r="F19" s="1"/>
  <c r="A20"/>
  <c r="F20" s="1"/>
  <c r="A22"/>
  <c r="F22" s="1"/>
  <c r="A23"/>
  <c r="F23" s="1"/>
  <c r="A26"/>
  <c r="F26" s="1"/>
  <c r="A27"/>
  <c r="F27" s="1"/>
  <c r="A28"/>
  <c r="F28" s="1"/>
  <c r="A30"/>
  <c r="F30" s="1"/>
  <c r="A31"/>
  <c r="F31" s="1"/>
  <c r="A32"/>
  <c r="F32" s="1"/>
  <c r="A33"/>
  <c r="F33" s="1"/>
  <c r="A34"/>
  <c r="F34" s="1"/>
  <c r="A35"/>
  <c r="F35" s="1"/>
  <c r="A36"/>
  <c r="F36" s="1"/>
  <c r="A5"/>
  <c r="G5" s="1"/>
  <c r="E2"/>
  <c r="F43" l="1"/>
  <c r="G26"/>
  <c r="G6"/>
  <c r="G35"/>
  <c r="G15"/>
  <c r="G31"/>
  <c r="G19"/>
  <c r="G41"/>
  <c r="F5"/>
  <c r="G33"/>
  <c r="G28"/>
  <c r="G22"/>
  <c r="G17"/>
  <c r="G9"/>
  <c r="G42"/>
  <c r="F44"/>
  <c r="F46"/>
  <c r="G36"/>
  <c r="G34"/>
  <c r="G32"/>
  <c r="G30"/>
  <c r="G27"/>
  <c r="G23"/>
  <c r="G20"/>
  <c r="G18"/>
  <c r="G16"/>
  <c r="G14"/>
  <c r="G8"/>
  <c r="G40"/>
  <c r="F47"/>
  <c r="F45"/>
  <c r="A37" i="46" l="1"/>
  <c r="G37" s="1"/>
  <c r="A36"/>
  <c r="F36" s="1"/>
  <c r="F37" l="1"/>
  <c r="G36"/>
  <c r="A2" i="48" l="1"/>
  <c r="A2" i="47"/>
  <c r="A26" i="46"/>
  <c r="G26" s="1"/>
  <c r="A27"/>
  <c r="F27" s="1"/>
  <c r="A30"/>
  <c r="G30" s="1"/>
  <c r="A31"/>
  <c r="F31" s="1"/>
  <c r="A32"/>
  <c r="G32" s="1"/>
  <c r="A33"/>
  <c r="F33" s="1"/>
  <c r="A34"/>
  <c r="G34" s="1"/>
  <c r="A25"/>
  <c r="F25" s="1"/>
  <c r="A15"/>
  <c r="G15" s="1"/>
  <c r="A16"/>
  <c r="G16" s="1"/>
  <c r="A17"/>
  <c r="G17" s="1"/>
  <c r="A20"/>
  <c r="G20" s="1"/>
  <c r="A13"/>
  <c r="G13" s="1"/>
  <c r="A7"/>
  <c r="F7" s="1"/>
  <c r="A9"/>
  <c r="G9" s="1"/>
  <c r="A11"/>
  <c r="F11" s="1"/>
  <c r="A5"/>
  <c r="G5" s="1"/>
  <c r="E2"/>
  <c r="F34" l="1"/>
  <c r="F30"/>
  <c r="F5"/>
  <c r="F9"/>
  <c r="F13"/>
  <c r="F32"/>
  <c r="F26"/>
  <c r="G11"/>
  <c r="G7"/>
  <c r="F20"/>
  <c r="F16"/>
  <c r="G25"/>
  <c r="G33"/>
  <c r="G31"/>
  <c r="G27"/>
  <c r="F17"/>
  <c r="F15"/>
  <c r="A15" i="45"/>
  <c r="F15" s="1"/>
  <c r="A16"/>
  <c r="G16" s="1"/>
  <c r="A17"/>
  <c r="F17" s="1"/>
  <c r="A18"/>
  <c r="G18" s="1"/>
  <c r="A19"/>
  <c r="F19" s="1"/>
  <c r="A21"/>
  <c r="G21" s="1"/>
  <c r="A22"/>
  <c r="F22" s="1"/>
  <c r="A23"/>
  <c r="G23" s="1"/>
  <c r="A24"/>
  <c r="F24" s="1"/>
  <c r="A6"/>
  <c r="F6" s="1"/>
  <c r="A7"/>
  <c r="G7" s="1"/>
  <c r="A8"/>
  <c r="F8" s="1"/>
  <c r="A9"/>
  <c r="G9" s="1"/>
  <c r="A10"/>
  <c r="F10" s="1"/>
  <c r="A11"/>
  <c r="G11" s="1"/>
  <c r="A12"/>
  <c r="F12" s="1"/>
  <c r="A13"/>
  <c r="G13" s="1"/>
  <c r="A5"/>
  <c r="G5" s="1"/>
  <c r="A25"/>
  <c r="F25" s="1"/>
  <c r="E2"/>
  <c r="A30" i="44"/>
  <c r="F30" s="1"/>
  <c r="A21"/>
  <c r="G21" s="1"/>
  <c r="A26"/>
  <c r="F26" s="1"/>
  <c r="A27"/>
  <c r="G27" s="1"/>
  <c r="A28"/>
  <c r="F28" s="1"/>
  <c r="A29"/>
  <c r="G29" s="1"/>
  <c r="A20"/>
  <c r="F20" s="1"/>
  <c r="A19"/>
  <c r="F19" s="1"/>
  <c r="A6"/>
  <c r="G6" s="1"/>
  <c r="A11"/>
  <c r="F11" s="1"/>
  <c r="A12"/>
  <c r="G12" s="1"/>
  <c r="A13"/>
  <c r="F13" s="1"/>
  <c r="A14"/>
  <c r="G14" s="1"/>
  <c r="A15"/>
  <c r="F15" s="1"/>
  <c r="A16"/>
  <c r="G16" s="1"/>
  <c r="A17"/>
  <c r="F17" s="1"/>
  <c r="A18"/>
  <c r="G18" s="1"/>
  <c r="A5"/>
  <c r="G5" s="1"/>
  <c r="E2"/>
  <c r="A32" i="43"/>
  <c r="F32" s="1"/>
  <c r="A21"/>
  <c r="F21" s="1"/>
  <c r="A22"/>
  <c r="F22" s="1"/>
  <c r="A23"/>
  <c r="F23" s="1"/>
  <c r="A30"/>
  <c r="G30" s="1"/>
  <c r="A31"/>
  <c r="F31" s="1"/>
  <c r="A20"/>
  <c r="G20" s="1"/>
  <c r="A6"/>
  <c r="G6" s="1"/>
  <c r="A11"/>
  <c r="G11" s="1"/>
  <c r="A16"/>
  <c r="G16" s="1"/>
  <c r="A17"/>
  <c r="F17" s="1"/>
  <c r="A18"/>
  <c r="G18" s="1"/>
  <c r="A19"/>
  <c r="G19" s="1"/>
  <c r="A5"/>
  <c r="G5" s="1"/>
  <c r="E2"/>
  <c r="A28" i="42"/>
  <c r="G28" s="1"/>
  <c r="A21"/>
  <c r="G21" s="1"/>
  <c r="A20"/>
  <c r="G20" s="1"/>
  <c r="A6"/>
  <c r="G6" s="1"/>
  <c r="A7"/>
  <c r="F7" s="1"/>
  <c r="A8"/>
  <c r="G8" s="1"/>
  <c r="A9"/>
  <c r="F9" s="1"/>
  <c r="A11"/>
  <c r="G11" s="1"/>
  <c r="A12"/>
  <c r="F12" s="1"/>
  <c r="A13"/>
  <c r="G13" s="1"/>
  <c r="A5"/>
  <c r="F5" s="1"/>
  <c r="G22" i="43" l="1"/>
  <c r="F27" i="44"/>
  <c r="F29"/>
  <c r="F21"/>
  <c r="F5" i="45"/>
  <c r="F21"/>
  <c r="F28" i="42"/>
  <c r="F30" i="43"/>
  <c r="F16" i="45"/>
  <c r="G19" i="44"/>
  <c r="G15"/>
  <c r="G11"/>
  <c r="F5"/>
  <c r="G17"/>
  <c r="G13"/>
  <c r="F16" i="43"/>
  <c r="F5"/>
  <c r="F8" i="42"/>
  <c r="F21"/>
  <c r="F13"/>
  <c r="F13" i="45"/>
  <c r="F9"/>
  <c r="F11"/>
  <c r="F7"/>
  <c r="F23"/>
  <c r="F18"/>
  <c r="F18" i="44"/>
  <c r="F16"/>
  <c r="F14"/>
  <c r="F12"/>
  <c r="F6"/>
  <c r="G20"/>
  <c r="G28"/>
  <c r="G26"/>
  <c r="G30"/>
  <c r="G25" i="45"/>
  <c r="G12"/>
  <c r="G10"/>
  <c r="G8"/>
  <c r="G6"/>
  <c r="G24"/>
  <c r="G22"/>
  <c r="G19"/>
  <c r="G17"/>
  <c r="G15"/>
  <c r="F11" i="42"/>
  <c r="F6"/>
  <c r="F18" i="43"/>
  <c r="F6"/>
  <c r="G21"/>
  <c r="G17"/>
  <c r="F19"/>
  <c r="F11"/>
  <c r="F20"/>
  <c r="G31"/>
  <c r="G23"/>
  <c r="G32"/>
  <c r="G5" i="42"/>
  <c r="G12"/>
  <c r="G9"/>
  <c r="G7"/>
  <c r="F20"/>
  <c r="E2"/>
  <c r="E37" i="2" l="1"/>
  <c r="H7" i="7" l="1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6"/>
  <c r="H37" l="1"/>
  <c r="H5" s="1"/>
  <c r="M37" i="2"/>
  <c r="G43" i="40"/>
  <c r="F43" l="1"/>
  <c r="A2" l="1"/>
  <c r="E2" i="39" l="1"/>
  <c r="E22" i="8" l="1"/>
  <c r="B7" i="39" l="1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6"/>
  <c r="C7" i="11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6"/>
  <c r="AQ7" i="2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P33"/>
  <c r="AP34"/>
  <c r="AP35"/>
  <c r="AP36"/>
  <c r="AP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6"/>
  <c r="F7" i="11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6"/>
  <c r="B6" i="8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F32" i="5"/>
  <c r="E6" i="7"/>
  <c r="E7"/>
  <c r="E8"/>
  <c r="E9"/>
  <c r="A2"/>
  <c r="C36" i="5"/>
  <c r="D36"/>
  <c r="E36"/>
  <c r="F36"/>
  <c r="C31"/>
  <c r="D31"/>
  <c r="E31"/>
  <c r="F31"/>
  <c r="C32"/>
  <c r="D32"/>
  <c r="E32"/>
  <c r="C24"/>
  <c r="D24"/>
  <c r="E24"/>
  <c r="F24"/>
  <c r="C25"/>
  <c r="D25"/>
  <c r="E25"/>
  <c r="F25"/>
  <c r="C26"/>
  <c r="D26"/>
  <c r="E26"/>
  <c r="F26"/>
  <c r="C17"/>
  <c r="D17"/>
  <c r="E17"/>
  <c r="F17"/>
  <c r="C18"/>
  <c r="D18"/>
  <c r="E18"/>
  <c r="F18"/>
  <c r="C10"/>
  <c r="D10"/>
  <c r="E10"/>
  <c r="F10"/>
  <c r="C11"/>
  <c r="D11"/>
  <c r="E11"/>
  <c r="F11"/>
  <c r="F35"/>
  <c r="E35"/>
  <c r="D35"/>
  <c r="C35"/>
  <c r="F34"/>
  <c r="E34"/>
  <c r="D34"/>
  <c r="C34"/>
  <c r="E34" i="11"/>
  <c r="E33"/>
  <c r="E32"/>
  <c r="E27"/>
  <c r="E26"/>
  <c r="E25"/>
  <c r="E20"/>
  <c r="E19"/>
  <c r="E13"/>
  <c r="E12"/>
  <c r="E6"/>
  <c r="G34" i="8"/>
  <c r="F34"/>
  <c r="E34"/>
  <c r="D34"/>
  <c r="C34"/>
  <c r="G33"/>
  <c r="F33"/>
  <c r="E33"/>
  <c r="D33"/>
  <c r="C33"/>
  <c r="G32"/>
  <c r="F32"/>
  <c r="E32"/>
  <c r="D32"/>
  <c r="C32"/>
  <c r="G27"/>
  <c r="F27"/>
  <c r="E27"/>
  <c r="D27"/>
  <c r="C27"/>
  <c r="G26"/>
  <c r="F26"/>
  <c r="E26"/>
  <c r="D26"/>
  <c r="C26"/>
  <c r="G25"/>
  <c r="F25"/>
  <c r="E25"/>
  <c r="D25"/>
  <c r="C25"/>
  <c r="G20"/>
  <c r="F20"/>
  <c r="E20"/>
  <c r="D20"/>
  <c r="C20"/>
  <c r="G19"/>
  <c r="F19"/>
  <c r="E19"/>
  <c r="D19"/>
  <c r="C19"/>
  <c r="G6"/>
  <c r="F6"/>
  <c r="E6"/>
  <c r="D6"/>
  <c r="C6"/>
  <c r="G12"/>
  <c r="F12"/>
  <c r="E12"/>
  <c r="D12"/>
  <c r="C12"/>
  <c r="G11"/>
  <c r="F11"/>
  <c r="E11"/>
  <c r="D11"/>
  <c r="C11"/>
  <c r="F34" i="7"/>
  <c r="E34"/>
  <c r="D34"/>
  <c r="C34"/>
  <c r="F33"/>
  <c r="E33"/>
  <c r="D33"/>
  <c r="C33"/>
  <c r="F32"/>
  <c r="E32"/>
  <c r="D32"/>
  <c r="C32"/>
  <c r="F27"/>
  <c r="E27"/>
  <c r="D27"/>
  <c r="C27"/>
  <c r="F26"/>
  <c r="E26"/>
  <c r="D26"/>
  <c r="C26"/>
  <c r="F25"/>
  <c r="E25"/>
  <c r="D25"/>
  <c r="C25"/>
  <c r="F20"/>
  <c r="E20"/>
  <c r="D20"/>
  <c r="C20"/>
  <c r="F19"/>
  <c r="E19"/>
  <c r="D19"/>
  <c r="C19"/>
  <c r="F13"/>
  <c r="E13"/>
  <c r="D13"/>
  <c r="C13"/>
  <c r="F12"/>
  <c r="E12"/>
  <c r="D12"/>
  <c r="C12"/>
  <c r="F6"/>
  <c r="D6"/>
  <c r="C6"/>
  <c r="F34" i="6"/>
  <c r="E34"/>
  <c r="D34"/>
  <c r="C34"/>
  <c r="F33"/>
  <c r="E33"/>
  <c r="D33"/>
  <c r="C33"/>
  <c r="F32"/>
  <c r="E32"/>
  <c r="D32"/>
  <c r="C32"/>
  <c r="F27"/>
  <c r="E27"/>
  <c r="D27"/>
  <c r="C27"/>
  <c r="F26"/>
  <c r="E26"/>
  <c r="D26"/>
  <c r="C26"/>
  <c r="F25"/>
  <c r="E25"/>
  <c r="D25"/>
  <c r="C25"/>
  <c r="F20"/>
  <c r="E20"/>
  <c r="D20"/>
  <c r="C20"/>
  <c r="F19"/>
  <c r="E19"/>
  <c r="D19"/>
  <c r="C19"/>
  <c r="F13"/>
  <c r="E13"/>
  <c r="D13"/>
  <c r="C13"/>
  <c r="F12"/>
  <c r="E12"/>
  <c r="D12"/>
  <c r="C12"/>
  <c r="F6"/>
  <c r="E6"/>
  <c r="D6"/>
  <c r="C6"/>
  <c r="C7"/>
  <c r="D7"/>
  <c r="E7"/>
  <c r="F7"/>
  <c r="C8"/>
  <c r="D8"/>
  <c r="E8"/>
  <c r="F8"/>
  <c r="C9"/>
  <c r="D9"/>
  <c r="E9"/>
  <c r="F9"/>
  <c r="C10"/>
  <c r="D10"/>
  <c r="E10"/>
  <c r="F10"/>
  <c r="C11"/>
  <c r="D11"/>
  <c r="E11"/>
  <c r="F11"/>
  <c r="C14"/>
  <c r="D14"/>
  <c r="E14"/>
  <c r="F14"/>
  <c r="C15"/>
  <c r="D15"/>
  <c r="E15"/>
  <c r="F15"/>
  <c r="C16"/>
  <c r="D16"/>
  <c r="E16"/>
  <c r="F16"/>
  <c r="C17"/>
  <c r="D17"/>
  <c r="E17"/>
  <c r="F17"/>
  <c r="C18"/>
  <c r="D18"/>
  <c r="E18"/>
  <c r="F18"/>
  <c r="C21"/>
  <c r="D21"/>
  <c r="E21"/>
  <c r="F21"/>
  <c r="C22"/>
  <c r="D22"/>
  <c r="E22"/>
  <c r="F22"/>
  <c r="C23"/>
  <c r="D23"/>
  <c r="E23"/>
  <c r="F23"/>
  <c r="C24"/>
  <c r="D24"/>
  <c r="E24"/>
  <c r="F24"/>
  <c r="C28"/>
  <c r="D28"/>
  <c r="E28"/>
  <c r="F28"/>
  <c r="C29"/>
  <c r="D29"/>
  <c r="E29"/>
  <c r="F29"/>
  <c r="C30"/>
  <c r="D30"/>
  <c r="E30"/>
  <c r="F30"/>
  <c r="C31"/>
  <c r="D31"/>
  <c r="E31"/>
  <c r="F31"/>
  <c r="C35"/>
  <c r="D35"/>
  <c r="E35"/>
  <c r="F35"/>
  <c r="C36"/>
  <c r="D36"/>
  <c r="E36"/>
  <c r="F36"/>
  <c r="A2" i="5"/>
  <c r="A2" i="6"/>
  <c r="E2" i="8"/>
  <c r="A2" i="11"/>
  <c r="C24" i="8"/>
  <c r="D24"/>
  <c r="E24"/>
  <c r="F24"/>
  <c r="G24"/>
  <c r="C17"/>
  <c r="D17"/>
  <c r="E17"/>
  <c r="F17"/>
  <c r="G17"/>
  <c r="C18"/>
  <c r="D18"/>
  <c r="E18"/>
  <c r="F18"/>
  <c r="G18"/>
  <c r="C10"/>
  <c r="D10"/>
  <c r="E10"/>
  <c r="F10"/>
  <c r="G10"/>
  <c r="C13"/>
  <c r="D13"/>
  <c r="E13"/>
  <c r="F13"/>
  <c r="G13"/>
  <c r="E36" i="11"/>
  <c r="G36" i="8"/>
  <c r="F36"/>
  <c r="E36"/>
  <c r="D36"/>
  <c r="C36"/>
  <c r="F36" i="7"/>
  <c r="E36"/>
  <c r="D36"/>
  <c r="C36"/>
  <c r="C27" i="5"/>
  <c r="D27"/>
  <c r="E27"/>
  <c r="F27"/>
  <c r="C28"/>
  <c r="D28"/>
  <c r="E28"/>
  <c r="F28"/>
  <c r="C29"/>
  <c r="D29"/>
  <c r="E29"/>
  <c r="F29"/>
  <c r="C20"/>
  <c r="D20"/>
  <c r="E20"/>
  <c r="F20"/>
  <c r="C21"/>
  <c r="D21"/>
  <c r="E21"/>
  <c r="F21"/>
  <c r="C22"/>
  <c r="D22"/>
  <c r="E22"/>
  <c r="F22"/>
  <c r="C13"/>
  <c r="D13"/>
  <c r="E13"/>
  <c r="F13"/>
  <c r="C14"/>
  <c r="D14"/>
  <c r="E14"/>
  <c r="F14"/>
  <c r="C15"/>
  <c r="D15"/>
  <c r="E15"/>
  <c r="F15"/>
  <c r="C7"/>
  <c r="D7"/>
  <c r="E7"/>
  <c r="F7"/>
  <c r="C8"/>
  <c r="D8"/>
  <c r="E8"/>
  <c r="F8"/>
  <c r="C35" i="7"/>
  <c r="D35"/>
  <c r="E35"/>
  <c r="F35"/>
  <c r="C28"/>
  <c r="D28"/>
  <c r="E28"/>
  <c r="F28"/>
  <c r="C29"/>
  <c r="D29"/>
  <c r="E29"/>
  <c r="F29"/>
  <c r="C30"/>
  <c r="D30"/>
  <c r="E30"/>
  <c r="F30"/>
  <c r="C21"/>
  <c r="D21"/>
  <c r="E21"/>
  <c r="F21"/>
  <c r="C22"/>
  <c r="D22"/>
  <c r="E22"/>
  <c r="F22"/>
  <c r="C14"/>
  <c r="D14"/>
  <c r="E14"/>
  <c r="F14"/>
  <c r="C15"/>
  <c r="D15"/>
  <c r="E15"/>
  <c r="F15"/>
  <c r="C7"/>
  <c r="D7"/>
  <c r="F7"/>
  <c r="C8"/>
  <c r="D8"/>
  <c r="F8"/>
  <c r="C35" i="8"/>
  <c r="D35"/>
  <c r="E35"/>
  <c r="F35"/>
  <c r="G35"/>
  <c r="C28"/>
  <c r="D28"/>
  <c r="E28"/>
  <c r="F28"/>
  <c r="G28"/>
  <c r="C29"/>
  <c r="D29"/>
  <c r="E29"/>
  <c r="F29"/>
  <c r="G29"/>
  <c r="C21"/>
  <c r="D21"/>
  <c r="E21"/>
  <c r="F21"/>
  <c r="G21"/>
  <c r="C22"/>
  <c r="D22"/>
  <c r="F22"/>
  <c r="G22"/>
  <c r="C14"/>
  <c r="D14"/>
  <c r="E14"/>
  <c r="F14"/>
  <c r="G14"/>
  <c r="C15"/>
  <c r="D15"/>
  <c r="E15"/>
  <c r="F15"/>
  <c r="G15"/>
  <c r="C7"/>
  <c r="D7"/>
  <c r="E7"/>
  <c r="F7"/>
  <c r="G7"/>
  <c r="C8"/>
  <c r="D8"/>
  <c r="E8"/>
  <c r="F8"/>
  <c r="G8"/>
  <c r="E35" i="11"/>
  <c r="E31"/>
  <c r="E30"/>
  <c r="E29"/>
  <c r="E28"/>
  <c r="E24"/>
  <c r="E23"/>
  <c r="E22"/>
  <c r="E21"/>
  <c r="E18"/>
  <c r="E17"/>
  <c r="E16"/>
  <c r="E15"/>
  <c r="E14"/>
  <c r="E11"/>
  <c r="E10"/>
  <c r="E9"/>
  <c r="E8"/>
  <c r="E7"/>
  <c r="G31" i="8"/>
  <c r="G30"/>
  <c r="G23"/>
  <c r="G16"/>
  <c r="G9"/>
  <c r="F31"/>
  <c r="F30"/>
  <c r="F23"/>
  <c r="F16"/>
  <c r="F9"/>
  <c r="E31"/>
  <c r="E30"/>
  <c r="E23"/>
  <c r="E16"/>
  <c r="E9"/>
  <c r="D31"/>
  <c r="D30"/>
  <c r="D23"/>
  <c r="D16"/>
  <c r="D9"/>
  <c r="C31"/>
  <c r="C30"/>
  <c r="C23"/>
  <c r="C16"/>
  <c r="C9"/>
  <c r="E31" i="7"/>
  <c r="E24"/>
  <c r="E23"/>
  <c r="E18"/>
  <c r="E17"/>
  <c r="E16"/>
  <c r="E11"/>
  <c r="E10"/>
  <c r="F31"/>
  <c r="F24"/>
  <c r="F23"/>
  <c r="F18"/>
  <c r="F17"/>
  <c r="F16"/>
  <c r="F11"/>
  <c r="F10"/>
  <c r="F9"/>
  <c r="D31"/>
  <c r="D24"/>
  <c r="D23"/>
  <c r="D18"/>
  <c r="D17"/>
  <c r="D16"/>
  <c r="D11"/>
  <c r="D10"/>
  <c r="D9"/>
  <c r="C31"/>
  <c r="C24"/>
  <c r="C23"/>
  <c r="C18"/>
  <c r="C17"/>
  <c r="C16"/>
  <c r="C11"/>
  <c r="C10"/>
  <c r="C9"/>
  <c r="F33" i="5"/>
  <c r="F30"/>
  <c r="F23"/>
  <c r="F19"/>
  <c r="F16"/>
  <c r="F12"/>
  <c r="F9"/>
  <c r="F6"/>
  <c r="E33"/>
  <c r="E30"/>
  <c r="E23"/>
  <c r="E19"/>
  <c r="E16"/>
  <c r="E12"/>
  <c r="E9"/>
  <c r="E6"/>
  <c r="D33"/>
  <c r="D30"/>
  <c r="D23"/>
  <c r="D19"/>
  <c r="D16"/>
  <c r="D12"/>
  <c r="D9"/>
  <c r="D6"/>
  <c r="C33"/>
  <c r="C30"/>
  <c r="C23"/>
  <c r="C19"/>
  <c r="C16"/>
  <c r="C12"/>
  <c r="C9"/>
  <c r="C6"/>
  <c r="AA7" i="2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6"/>
  <c r="AS36" l="1"/>
  <c r="AT31"/>
  <c r="AT32"/>
  <c r="AU6"/>
  <c r="AV6" s="1"/>
  <c r="AU35"/>
  <c r="AV35" s="1"/>
  <c r="AU33"/>
  <c r="AV33" s="1"/>
  <c r="AU31"/>
  <c r="AV31" s="1"/>
  <c r="AU29"/>
  <c r="AV29" s="1"/>
  <c r="AU27"/>
  <c r="AV27" s="1"/>
  <c r="AU25"/>
  <c r="AV25" s="1"/>
  <c r="AU23"/>
  <c r="AV23" s="1"/>
  <c r="AU21"/>
  <c r="AV21" s="1"/>
  <c r="AU19"/>
  <c r="AV19" s="1"/>
  <c r="AU17"/>
  <c r="AV17" s="1"/>
  <c r="AU15"/>
  <c r="AV15" s="1"/>
  <c r="AU13"/>
  <c r="AV13" s="1"/>
  <c r="AU11"/>
  <c r="AV11" s="1"/>
  <c r="AU9"/>
  <c r="AV9" s="1"/>
  <c r="AU7"/>
  <c r="AV7" s="1"/>
  <c r="AU36"/>
  <c r="AV36" s="1"/>
  <c r="AU34"/>
  <c r="AV34" s="1"/>
  <c r="AU32"/>
  <c r="AV32" s="1"/>
  <c r="AU30"/>
  <c r="AV30" s="1"/>
  <c r="AU28"/>
  <c r="AV28" s="1"/>
  <c r="AU26"/>
  <c r="AV26" s="1"/>
  <c r="AU24"/>
  <c r="AV24" s="1"/>
  <c r="AU22"/>
  <c r="AV22" s="1"/>
  <c r="AU20"/>
  <c r="AV20" s="1"/>
  <c r="AU18"/>
  <c r="AV18" s="1"/>
  <c r="AU16"/>
  <c r="AV16" s="1"/>
  <c r="AU14"/>
  <c r="AV14" s="1"/>
  <c r="AU12"/>
  <c r="AV12" s="1"/>
  <c r="AU10"/>
  <c r="AV10" s="1"/>
  <c r="AU8"/>
  <c r="AV8" s="1"/>
  <c r="AT34"/>
  <c r="AT30"/>
  <c r="AT28"/>
  <c r="AT26"/>
  <c r="AT24"/>
  <c r="AT22"/>
  <c r="AT20"/>
  <c r="AT18"/>
  <c r="AT16"/>
  <c r="AT14"/>
  <c r="AT12"/>
  <c r="AT10"/>
  <c r="AT8"/>
  <c r="AT35"/>
  <c r="AT33"/>
  <c r="AT29"/>
  <c r="AT27"/>
  <c r="AT23"/>
  <c r="AT21"/>
  <c r="AT19"/>
  <c r="AT17"/>
  <c r="AT15"/>
  <c r="AT13"/>
  <c r="AT11"/>
  <c r="AT9"/>
  <c r="AT7"/>
  <c r="AT25"/>
  <c r="AT36"/>
  <c r="AS6"/>
  <c r="AS35"/>
  <c r="AS33"/>
  <c r="AS31"/>
  <c r="AS29"/>
  <c r="AS27"/>
  <c r="AS25"/>
  <c r="AS23"/>
  <c r="AS21"/>
  <c r="AS19"/>
  <c r="AS17"/>
  <c r="AS15"/>
  <c r="AS13"/>
  <c r="AS11"/>
  <c r="AS9"/>
  <c r="AS7"/>
  <c r="AT6"/>
  <c r="AS34"/>
  <c r="AS32"/>
  <c r="AS30"/>
  <c r="AS28"/>
  <c r="AS26"/>
  <c r="AS24"/>
  <c r="AS22"/>
  <c r="AS20"/>
  <c r="AS18"/>
  <c r="AS16"/>
  <c r="AS14"/>
  <c r="AS12"/>
  <c r="AS10"/>
  <c r="AS8"/>
  <c r="AQ37"/>
  <c r="AE37"/>
  <c r="K37"/>
  <c r="AF37"/>
  <c r="L37"/>
  <c r="F37" i="39"/>
  <c r="F37" i="11"/>
  <c r="G37" i="6"/>
  <c r="F37"/>
  <c r="G37" i="7"/>
  <c r="G37" i="5"/>
  <c r="F37"/>
  <c r="F37" i="8"/>
  <c r="F37" i="7"/>
  <c r="P37" i="2"/>
  <c r="G37"/>
  <c r="O37"/>
  <c r="AA37"/>
  <c r="G37" i="8"/>
  <c r="G37" i="11"/>
  <c r="H37" i="2"/>
  <c r="AB37"/>
  <c r="C37"/>
  <c r="D37"/>
  <c r="G37" i="39"/>
  <c r="AM37" i="2"/>
  <c r="AV37" l="1"/>
  <c r="AT37"/>
  <c r="AU37"/>
  <c r="AS37"/>
</calcChain>
</file>

<file path=xl/sharedStrings.xml><?xml version="1.0" encoding="utf-8"?>
<sst xmlns="http://schemas.openxmlformats.org/spreadsheetml/2006/main" count="10420" uniqueCount="2735">
  <si>
    <t>ст. Ямпіль</t>
  </si>
  <si>
    <t>1 (8-10пк)-
9 (1-8пк)</t>
  </si>
  <si>
    <t>442(3-1пк)-434(10-6пк)</t>
  </si>
  <si>
    <t>Брусін – Придонецька</t>
  </si>
  <si>
    <t>парна
непарна</t>
  </si>
  <si>
    <t>ПЧД</t>
  </si>
  <si>
    <t>Зовна – Сіверськ</t>
  </si>
  <si>
    <t>411(8-1пк)-402(10-6пк)</t>
  </si>
  <si>
    <t>парна
3, 4, 5</t>
  </si>
  <si>
    <t>422(4-1пк)-414</t>
  </si>
  <si>
    <t>414-422(1-4пк)</t>
  </si>
  <si>
    <t>1-6</t>
  </si>
  <si>
    <t>Сіверськ – Ниркове</t>
  </si>
  <si>
    <t>РДМ-3 № 390</t>
  </si>
  <si>
    <t>Ямп.:  22, 2, 6;  2 / 4.</t>
  </si>
  <si>
    <t>Ямп.:  7, 17, 1, 13;  1 / 3.</t>
  </si>
  <si>
    <t>Бр.: 5;  5 / 9;   Кр.Л.: 501, 465, 459, 449; 463 / 465, 449 / 451.</t>
  </si>
  <si>
    <t>Пр.:  1;    Бр.:  2, 6 .</t>
  </si>
  <si>
    <t>11-8</t>
  </si>
  <si>
    <t>непарна</t>
  </si>
  <si>
    <t>Форпостна – Святогірськ</t>
  </si>
  <si>
    <t>парна</t>
  </si>
  <si>
    <t>Святогірськ – Форпостна</t>
  </si>
  <si>
    <t>420(5-10пк)-425</t>
  </si>
  <si>
    <t>Ямпіль – Сіверськ</t>
  </si>
  <si>
    <t>442(4-10пк)-448</t>
  </si>
  <si>
    <t>Сіверськ – Новозолотарівка</t>
  </si>
  <si>
    <t>Сіверськ – Ямпіль</t>
  </si>
  <si>
    <t>448-442(10-4пк)</t>
  </si>
  <si>
    <t>442(3-1пк)-437</t>
  </si>
  <si>
    <t>436-434(10-6пк)</t>
  </si>
  <si>
    <t>434(5-1пк)-426</t>
  </si>
  <si>
    <t>одн/парн</t>
  </si>
  <si>
    <t>8 (4-10пк)-13</t>
  </si>
  <si>
    <t>Придонецька – Брусін</t>
  </si>
  <si>
    <t>неп/одн</t>
  </si>
  <si>
    <t>7-1(10-7пк)</t>
  </si>
  <si>
    <t>13-8</t>
  </si>
  <si>
    <t>Поточний  ремонт   (ПР)</t>
  </si>
  <si>
    <t>Дата</t>
  </si>
  <si>
    <t>да-
та</t>
  </si>
  <si>
    <t>Место  работы</t>
  </si>
  <si>
    <t>км</t>
  </si>
  <si>
    <t>СП</t>
  </si>
  <si>
    <t>на</t>
  </si>
  <si>
    <t>стр. пер.</t>
  </si>
  <si>
    <t>Перегін  (станція)</t>
  </si>
  <si>
    <t>Номера стрілочних переводів і з’їздів</t>
  </si>
  <si>
    <t>МК</t>
  </si>
  <si>
    <t>Медична комісія   (МК)</t>
  </si>
  <si>
    <t>ТЗ</t>
  </si>
  <si>
    <t>Технічне  заняття   (ТЗ)</t>
  </si>
  <si>
    <t>3, 4</t>
  </si>
  <si>
    <t>Форп.:  10</t>
  </si>
  <si>
    <t>4-7</t>
  </si>
  <si>
    <t>однокол.</t>
  </si>
  <si>
    <t>3, 4, 5</t>
  </si>
  <si>
    <t>парна                   3, 4</t>
  </si>
  <si>
    <t>402(7-10пк)-410</t>
  </si>
  <si>
    <t>411-413</t>
  </si>
  <si>
    <t>Кр.Л.:  26, 24, 20, 18, 16, 10</t>
  </si>
  <si>
    <t>Бр.:  7, 9</t>
  </si>
  <si>
    <t>Дата пере-вірки</t>
  </si>
  <si>
    <t>Перегін
(станція)</t>
  </si>
  <si>
    <t>Номера
колій</t>
  </si>
  <si>
    <t>Кілометри,  пікети від  і  до  включно</t>
  </si>
  <si>
    <t>Відмітка про виконання</t>
  </si>
  <si>
    <t xml:space="preserve">Підпис </t>
  </si>
  <si>
    <t>5 (6-10пк)-
9 (1-8пк)</t>
  </si>
  <si>
    <t>14-17
17-14</t>
  </si>
  <si>
    <t>Номера  стрілочних переводів  і  з’їздів</t>
  </si>
  <si>
    <t>свар</t>
  </si>
  <si>
    <t>парна непарна</t>
  </si>
  <si>
    <t>Сіверськ – Зовна</t>
  </si>
  <si>
    <t>дефектоскопних  засобів  на</t>
  </si>
  <si>
    <t>Вихідний</t>
  </si>
  <si>
    <t>Виписка  операторам  із  місячного  графіка  роботи</t>
  </si>
  <si>
    <t>Придонецька – Слов.Курорт
Слов.Курорт – Придонецька</t>
  </si>
  <si>
    <t>Всього разом:</t>
  </si>
  <si>
    <t>дефектоскоп  “ УДС2-73 МР “  № 102</t>
  </si>
  <si>
    <t>Кілометри, пікети від і до включно</t>
  </si>
  <si>
    <t>Кілометри,  пікети від і до  включно</t>
  </si>
  <si>
    <t>стр.
пер.</t>
  </si>
  <si>
    <t>стр.
пер.
п/в</t>
  </si>
  <si>
    <t>сва-рки</t>
  </si>
  <si>
    <t>Номера стрілочних переводів
і з’їздів</t>
  </si>
  <si>
    <t>КМ, ПК  від і до включно</t>
  </si>
  <si>
    <t>Немає</t>
  </si>
  <si>
    <t>Номера стрі-лочних перево-дів і з’їздів</t>
  </si>
  <si>
    <t>469-475</t>
  </si>
  <si>
    <t>Ст. Шевченко</t>
  </si>
  <si>
    <t>3, 4, 5, 7</t>
  </si>
  <si>
    <t>476-482</t>
  </si>
  <si>
    <t>3, 4, 6, 6а</t>
  </si>
  <si>
    <t>483-489</t>
  </si>
  <si>
    <t>Сіль – Шевченко</t>
  </si>
  <si>
    <t>490-493</t>
  </si>
  <si>
    <t>494-499</t>
  </si>
  <si>
    <t>Курд.:   3, 11;    1 / 3</t>
  </si>
  <si>
    <t>Ст. Курдюмівка</t>
  </si>
  <si>
    <t>3, 4, 6</t>
  </si>
  <si>
    <t>13, 14, 15, 27;   13 / 15</t>
  </si>
  <si>
    <t>Курдюмівка – Майорська</t>
  </si>
  <si>
    <t>500-507
507-500</t>
  </si>
  <si>
    <t>499-494</t>
  </si>
  <si>
    <t>Курд.:    9, 1</t>
  </si>
  <si>
    <t>493-490</t>
  </si>
  <si>
    <t>489-483</t>
  </si>
  <si>
    <t>482-476</t>
  </si>
  <si>
    <t>Шев.:   2, 6, 12;   4 / 6</t>
  </si>
  <si>
    <t>Шевченко – Сіль</t>
  </si>
  <si>
    <t>475-469</t>
  </si>
  <si>
    <t>П.1,2,4;Ныр.-Свет.25-28(о)</t>
  </si>
  <si>
    <t>Брус.-Пр.12-13(ІІ);Пр.П.3,4,5</t>
  </si>
  <si>
    <t>Прид.-Бр.11-8(І,о);Бр.П.2,4</t>
  </si>
  <si>
    <t>1, 3, 5, 9, 21, 23, 29, 31, 33, 35, 37, 43, 45, 47, 49</t>
  </si>
  <si>
    <t>46, 44, 40, 24, 20, 18, 16, 14, 8, 6, 4, 2</t>
  </si>
  <si>
    <t>13, 39, 51, 55, 57, 56, 54, 52, 50, 48, 42, 22</t>
  </si>
  <si>
    <t>103, 105, 107, 102, 104, 106, 79, 77, 59, 61, 25, 27, 41, 7, 11</t>
  </si>
  <si>
    <t>1, 3, 5, 7, 2, 4, 6, 8, 10</t>
  </si>
  <si>
    <t>сварки</t>
  </si>
  <si>
    <t>Кр.Л.: 2, 467, 463, 455, 451, 437.</t>
  </si>
  <si>
    <t>Кр.Л.:  26, 24, 20, 18, 16, 10;
Бр.:  7, 9.</t>
  </si>
  <si>
    <t>Пр.:  20, 18, 2;  16 / 18
Пр.:  4, 10, 16;  2 / 4.</t>
  </si>
  <si>
    <t>Ниркове-Комишуваха</t>
  </si>
  <si>
    <t>Нир.:  6, 4;  6 / 8, 2 / 4.</t>
  </si>
  <si>
    <t>7, 8, 9, 68</t>
  </si>
  <si>
    <t>347, 395, 8;   8 / 10</t>
  </si>
  <si>
    <t>2, 3, 4, 5</t>
  </si>
  <si>
    <t>6, 7, 8, 9</t>
  </si>
  <si>
    <t>Сіль – Зовна</t>
  </si>
  <si>
    <t>Брусин-Придонец.8-13(о,ІІ)</t>
  </si>
  <si>
    <t>ст. Сіверськ, голов. колії парної горловини</t>
  </si>
  <si>
    <t>ст. Сіверськ, приймально-відправні колії</t>
  </si>
  <si>
    <t>ст. Сіверськ, транз. парк і непарна горловина</t>
  </si>
  <si>
    <t xml:space="preserve">
436-434(10-6пк)</t>
  </si>
  <si>
    <t>Нырк.-Свет.29-36(о)Св.П.1,2</t>
  </si>
  <si>
    <t>однокол.
1, 2</t>
  </si>
  <si>
    <t>Ниркове – Світланове
ст. Світланове</t>
  </si>
  <si>
    <t xml:space="preserve">29-36(1-4пк)
</t>
  </si>
  <si>
    <t>Ниркове – Світланове
ст. Ниркове</t>
  </si>
  <si>
    <t xml:space="preserve">25-28
</t>
  </si>
  <si>
    <t>425-419(10-8пк)</t>
  </si>
  <si>
    <t>402(7-10пк)-411(1-8пк).</t>
  </si>
  <si>
    <t>парна
3, 4</t>
  </si>
  <si>
    <t>419(8-10пк)-425</t>
  </si>
  <si>
    <t>Сів.:  23, 5, 1, 103;  21 / 23,
1 / 3, 103 / 105.</t>
  </si>
  <si>
    <t>Сіверськ – Новозолотарівка
ст. Сіверськ</t>
  </si>
  <si>
    <t>ст.  Новозолотарівка</t>
  </si>
  <si>
    <t>2, 4</t>
  </si>
  <si>
    <t>ст. Брусін</t>
  </si>
  <si>
    <t>ПЮП: 5сп; ПСО: П.38об,14</t>
  </si>
  <si>
    <t>5СП;
38обв,14</t>
  </si>
  <si>
    <t>ст. Святогірськ</t>
  </si>
  <si>
    <t>Пр.:  9, 7, 1;    Бр.:  2, 6</t>
  </si>
  <si>
    <t>1, 3, 5, 7, 9, 2, 4, 6, 10</t>
  </si>
  <si>
    <t>ст. Сіль, головні колії</t>
  </si>
  <si>
    <t>1, 3, 5, 11, 21, 23, 2, 4, 6, 16, 22, 24, 32, 34, 36</t>
  </si>
  <si>
    <t>ст. Сіль, приймально-відправні колії</t>
  </si>
  <si>
    <t>7, 17, 19, 25, 27, 29, 31, 8, 14, 18, 28, 30, 38, 40, 42, 44, 64</t>
  </si>
  <si>
    <t>Сіль:  22, 16, 6, 4
Шев.:  23, 1, 11, 17;  1 / 3, 9 / 11.</t>
  </si>
  <si>
    <t>1, 3, 5, 7, 9, 11, 13, 15, 17, 2, 4, 6, 8, 10, 12, 21, 23</t>
  </si>
  <si>
    <t>1, 5, 7, 9, 11, 2, 4, 6, 10, 25;
6</t>
  </si>
  <si>
    <t>3, 13, 15, 17, 19, 21, 23, 27, 8, 12, 16, 37</t>
  </si>
  <si>
    <t>1, 3, 9, 11, 13, 15, 6, 8, 10, 12, 14, 27</t>
  </si>
  <si>
    <t>ст. Зовна, всі колії</t>
  </si>
  <si>
    <t>ст. Шевченко, всі колії</t>
  </si>
  <si>
    <t>ст. Курдюмівка, всі колії</t>
  </si>
  <si>
    <t>ст. Новозолотарівка, всі колії</t>
  </si>
  <si>
    <t>ст. Ниркове, всі колії</t>
  </si>
  <si>
    <t>ст. Світланове, всі колії
ст. Шипилове, всі колії</t>
  </si>
  <si>
    <t>ст. Майорська, головні колії</t>
  </si>
  <si>
    <t>ст. Майорська, приймально-відправні колії</t>
  </si>
  <si>
    <t>Майорська – Курдюмівка</t>
  </si>
  <si>
    <t>500-508</t>
  </si>
  <si>
    <t>508-500</t>
  </si>
  <si>
    <t>Пр.: 11, 17, 14, 12, 15, 22;  9 / 11, 10 / 12, 13 / 15, 20 / 22.</t>
  </si>
  <si>
    <t>Сіль:  34, 21, 1;   1 / 3.</t>
  </si>
  <si>
    <t>Сіверськ – Ниркове
Зовна – Сіверськ</t>
  </si>
  <si>
    <t>Сіверськ – Новозолотарівка
ст.  Новозолотарівка</t>
  </si>
  <si>
    <t>ст. Світланове, всі колії
ст. Ниркове, всі колії</t>
  </si>
  <si>
    <t>дефектоскоп  “ РДМ-3 “  № 390</t>
  </si>
  <si>
    <t xml:space="preserve">итого  </t>
  </si>
  <si>
    <t>Шевченко – Бахмут</t>
  </si>
  <si>
    <t>Бахмут – Курдюмівка</t>
  </si>
  <si>
    <t>Курдюмівка – Бахмут</t>
  </si>
  <si>
    <t>Бахмут – Шевченко</t>
  </si>
  <si>
    <t>Бах.:  1, 7, 11, 25, 6, 4;  5 / 7</t>
  </si>
  <si>
    <t>Бах..:   2, 10, 9, 5;  2 / 4</t>
  </si>
  <si>
    <t>Бах.:   2, 10, 9, 5;  2 / 4</t>
  </si>
  <si>
    <t>3, 4
непарна</t>
  </si>
  <si>
    <t>ст.Бахмут, ст.Малоіль-шівська, головні колії</t>
  </si>
  <si>
    <t>ст.Бахмут, приймально-відправні колії</t>
  </si>
  <si>
    <t>ст. Майорська</t>
  </si>
  <si>
    <t xml:space="preserve">508
</t>
  </si>
  <si>
    <t xml:space="preserve">
</t>
  </si>
  <si>
    <t>Придонецька – Слов.Курорт</t>
  </si>
  <si>
    <t>420(4-1пк)-414</t>
  </si>
  <si>
    <t>Форп.:  2, 6.</t>
  </si>
  <si>
    <t>425-420(10-5пк)</t>
  </si>
  <si>
    <t>парна
3</t>
  </si>
  <si>
    <t xml:space="preserve">12-13
</t>
  </si>
  <si>
    <t>ст. Брусін
Брусін – Придонецька</t>
  </si>
  <si>
    <t xml:space="preserve">
8 (4-10пк)-11</t>
  </si>
  <si>
    <t>Брусін – Придонецька
ст. Придонецька</t>
  </si>
  <si>
    <t xml:space="preserve">   Пр.: 5, 13; 5/7;  12, 14, 17, 11, 15, 22; 10/12, 9/11, 13/15, 20/22.</t>
  </si>
  <si>
    <t>5 (6-10пк)-
9 (1-8пк).</t>
  </si>
  <si>
    <t>500-507</t>
  </si>
  <si>
    <t>507-500</t>
  </si>
  <si>
    <t>Сів.: 77, 79, 104, 106;   59 / 77,   77 / 79, 102 / 106, 104 / 106.</t>
  </si>
  <si>
    <t xml:space="preserve">ПЧД   </t>
  </si>
  <si>
    <t>22, 75ап, 75, 59, 59а</t>
  </si>
  <si>
    <t>ПЮО:П.22;ПЮС:75ап,75,59</t>
  </si>
  <si>
    <t>21, 24, 25, 27,
І витяжка</t>
  </si>
  <si>
    <t>429, 421, 367, 365, 411, 409, 359, 361, 333, 327, 315, 309, 305, 249, 243, 241;   429 / 431,  309 / 311, 303 / 305,  243 / 245.</t>
  </si>
  <si>
    <t>348,378,388,394,406,410,412,318 324,330,334,396,398,340,342,360 382,380,402,404;334/348,306/318 398/406,330/340,370/380,404/410</t>
  </si>
  <si>
    <t>10, 11, 35</t>
  </si>
  <si>
    <t>413, 419, 417, 331, 393, 345, 343, 337, 317, 349, 389, 397, 399, 425, 427, 449, 459;       315 / 317,      425 / 427,   449 / 451.</t>
  </si>
  <si>
    <t>ПСО: П.10,11;  ПСС: П.35</t>
  </si>
  <si>
    <t>ПЮО: П. 21,24,25,27, І выт</t>
  </si>
  <si>
    <t>1 (8-10пк)-
5 (1-5пк).</t>
  </si>
  <si>
    <t>ст. Придонецька
Придонецька – Брусін</t>
  </si>
  <si>
    <t>3
непарна</t>
  </si>
  <si>
    <t xml:space="preserve">
13-12</t>
  </si>
  <si>
    <t>Придонецька – Брусін
ст. Брусiн</t>
  </si>
  <si>
    <t>неп/одн
2, 4</t>
  </si>
  <si>
    <t xml:space="preserve">11-8
</t>
  </si>
  <si>
    <t>Пр.:  12, 14, 17, 11; 10/12, 11/9;
Пр.:  9, 7.</t>
  </si>
  <si>
    <t>50, 51, 60,
ІІ витяж., ІІІ витяж.</t>
  </si>
  <si>
    <t>85, 105, 113, 121, 167, 181, 185, 187х189, 191,203, 205, 207, 209, 213, 215, 155, 217,223, 247, 219, 221, 251, 323; 61х65/85, 85/105, 105/113, 213/215, 247/249, 217/219, 219/221, 221/251.</t>
  </si>
  <si>
    <t>51, 35, 53×57, 201, 69×79, 55, 37, 29х31, 21;    53х57 / 55,        29х31 / 19х27,  201 / 205.</t>
  </si>
  <si>
    <t>205, 203, 63×67, 39, 33, 19х27, 61х65,41,59; 17/19х27, 81/69х79, 69х79 / 63х67,  63х67 / 61х65.</t>
  </si>
  <si>
    <t>Зовна – Сіль</t>
  </si>
  <si>
    <t>ст. Сіль</t>
  </si>
  <si>
    <t>Зовна – Сіль
ст. Сіль</t>
  </si>
  <si>
    <t>Сів.:   6, 40, 46, 37;   6 / 8.</t>
  </si>
  <si>
    <t>415, 391, 339</t>
  </si>
  <si>
    <t>4, 7</t>
  </si>
  <si>
    <t>7, 13, 15, 21, 8;   5 / 7</t>
  </si>
  <si>
    <t>475-471</t>
  </si>
  <si>
    <t>Шев.:   9, 5, 3</t>
  </si>
  <si>
    <t>непарна
парна</t>
  </si>
  <si>
    <t>470-469
469-470</t>
  </si>
  <si>
    <t>Шевченко – Сіль
Сіль – Шевченко</t>
  </si>
  <si>
    <t>Сіль:   2, 24;   2 / 4, 22 / 24;
Сіль:   22, 16, 6, 4</t>
  </si>
  <si>
    <t>471-475</t>
  </si>
  <si>
    <t>Шев.:  23, 1, 11, 17;  1 / 3, 9 / 11.</t>
  </si>
  <si>
    <t>Шип.-Сент.,44-52(о)Шип.П.1</t>
  </si>
  <si>
    <t>Шип.:   1, 3, 2</t>
  </si>
  <si>
    <t>ст. Шипилове
Шипилове – Сентянівка</t>
  </si>
  <si>
    <t>1
однокол.</t>
  </si>
  <si>
    <t>4, 5
однокол.</t>
  </si>
  <si>
    <t>ст. Світланове
Світланове – Шипилове</t>
  </si>
  <si>
    <t>ст. Світланове
Світланове – Шипилове
ст. Шипилове</t>
  </si>
  <si>
    <t>4, 5
однокол.
1</t>
  </si>
  <si>
    <t>36(5-10пк)-
45(1-8пк)</t>
  </si>
  <si>
    <t xml:space="preserve">
44(4-10пк)-52</t>
  </si>
  <si>
    <t>36(5-10пк)-
44(1-3пк)</t>
  </si>
  <si>
    <t>П.4,5,Свет.-Шип.36-45(о)П.1</t>
  </si>
  <si>
    <t>Свет.-Шип.36-44(о)Св.П.4,5</t>
  </si>
  <si>
    <t>Світ.:  9, 20, 26;  16 / 20, 20 / 26;
Світ.:  10, 16.</t>
  </si>
  <si>
    <t>Світ.:  1, 5, 17;  15 / 17;
Світ.: 21, 24, 7,15, 19, 22, 18, 12;
19 / 21, 22 / 24, 5 / 7, 10 / 12.</t>
  </si>
  <si>
    <t>однокол.
III</t>
  </si>
  <si>
    <t>Нов.: 2, 8, 10, 14, 19, 15, 11, 7, 5, 3, 63, 111;   5 / 7.</t>
  </si>
  <si>
    <t>Нов.: 21, 17, 12, 16, 13, 9; 1 / 13</t>
  </si>
  <si>
    <t>I, II
3, 12</t>
  </si>
  <si>
    <t>5, 6, 7, 8, 10</t>
  </si>
  <si>
    <t>Май.: 20, 10, 6, 4, 2, 8, 16; 2 / 4,
6 / 8;   18, 28, 13, 19, 36, 24;
16 / 18, 9 / 13, 11 / 19, 10 / 24.</t>
  </si>
  <si>
    <t>Май.:  30, 32, 23, 15, 26, 25;
28 / 30, 30 / 32, 13 / 15.</t>
  </si>
  <si>
    <t>Сів.:  45, 44, 20, 14, 8, 4.</t>
  </si>
  <si>
    <t>449-453</t>
  </si>
  <si>
    <t>454-458</t>
  </si>
  <si>
    <t>Зов.:   3,  7;   1 / 3.</t>
  </si>
  <si>
    <t>Зов.:    10,  6.</t>
  </si>
  <si>
    <t>Зов.:   2,  4;   2 / 6.</t>
  </si>
  <si>
    <t>БС</t>
  </si>
  <si>
    <t>Відп.без збереж. з/пл. (БЗ)</t>
  </si>
  <si>
    <t>Сіверськ – Зовна
ст. Зовна</t>
  </si>
  <si>
    <t>Зов.:   3,  7;   1 / 3;
Зов.:    9;   7 / 9.</t>
  </si>
  <si>
    <t xml:space="preserve">454-458
</t>
  </si>
  <si>
    <t xml:space="preserve"> Сіль:  5, 3, 11, 23, 36, 32
</t>
  </si>
  <si>
    <t>парна
3, 4.</t>
  </si>
  <si>
    <t>468-464</t>
  </si>
  <si>
    <t>463-459</t>
  </si>
  <si>
    <t>458-454</t>
  </si>
  <si>
    <t>453-449</t>
  </si>
  <si>
    <t>Зов.:   5,  1.</t>
  </si>
  <si>
    <t>Сіль: 19, 25, 40, 38, 30, 28, 64, 18, 14, 8, 27, 7, 17, 29, 31, 44, 42;  30/32, 14/16, 6/8, 5/7, 17/19.</t>
  </si>
  <si>
    <t>Техніч.обслуговування (ТО)</t>
  </si>
  <si>
    <t>г.</t>
  </si>
  <si>
    <t xml:space="preserve">дефектоскопних     засобів     на             </t>
  </si>
  <si>
    <t>5, 8, 15</t>
  </si>
  <si>
    <t>42, 39, 51, 55, 52, 54, 56, 13;  40/42, 37/39, 50/52, 52/54.</t>
  </si>
  <si>
    <t>дефектоскопних     засобів     на</t>
  </si>
  <si>
    <t>ст. Бахмут</t>
  </si>
  <si>
    <t>Бах.: 27, 23, 8, 37, 16, 12, 3, 15, 13, 17, 19, 21;  23 / 25, 6 / 8,        8 / 12, 1 / 3, 11 / 13, 21 / 23.</t>
  </si>
  <si>
    <t>7, 13, 15, 21, 8;  5 / 7</t>
  </si>
  <si>
    <t>28, 38, 78, 76, 82, 84, 90, 96, 72, 74, 70, 88, 86, 104, 12, 14, 22, 30, 56; 84/86, 96/110, 74/76, 88/90, 2/12, 12/18, 12/14, 14/16.</t>
  </si>
  <si>
    <t>Прізвище, іні-ціали старшого оператора</t>
  </si>
  <si>
    <t>Операторы</t>
  </si>
  <si>
    <t>414-420(1-4пк)</t>
  </si>
  <si>
    <t>Форп.:   3, 7;   1 / 3.</t>
  </si>
  <si>
    <t>Форп.:   8, 4;   2 / 4.</t>
  </si>
  <si>
    <t>РДМ-3 
№390</t>
  </si>
  <si>
    <t>Святогірськ – Тропа
ст. Святогірськ</t>
  </si>
  <si>
    <t>Тип і номер дефекто-скопа</t>
  </si>
  <si>
    <t>419(7-1пк)-414</t>
  </si>
  <si>
    <t>ст. Форпостна</t>
  </si>
  <si>
    <t>413-411(10-9пк)
412(8-10пк)-413(1-4пк).</t>
  </si>
  <si>
    <t>3, 4
непарна
парна</t>
  </si>
  <si>
    <t xml:space="preserve">Форп.:   10;
Форп.:   5,  1
</t>
  </si>
  <si>
    <t xml:space="preserve">Форп.:   5,  1
</t>
  </si>
  <si>
    <t>Святогірськ – Форпостна
ст. Форпостна</t>
  </si>
  <si>
    <t xml:space="preserve">411(9-10пк)-413
</t>
  </si>
  <si>
    <t>414-419(1-7пк)</t>
  </si>
  <si>
    <t>Форп.:   3, 7;    1 / 3;
Форп.:   10</t>
  </si>
  <si>
    <t>парна
2, 4</t>
  </si>
  <si>
    <t>2, 4
одн/парн</t>
  </si>
  <si>
    <t>Брус.-Пр.12-13(ІІ),ст.Пр.П.3</t>
  </si>
  <si>
    <t>Брус.-Пр.12-13(ІІ),Пр.П.4,5</t>
  </si>
  <si>
    <t>парна
4, 5</t>
  </si>
  <si>
    <t>Прид.-Бр.13-12(І),Пр.П.4,5</t>
  </si>
  <si>
    <t>Прид.-Брус.13-12(І),Пр.П.3</t>
  </si>
  <si>
    <t>Прид.-Бр.13-12(І),Пр.П.3,4,5</t>
  </si>
  <si>
    <t>4, 5
непарна</t>
  </si>
  <si>
    <t>3, 4, 5
непарна</t>
  </si>
  <si>
    <t>Пр.:  15, 22;  13 / 15,  20 / 22;
Пр.:   9, 7.</t>
  </si>
  <si>
    <t>Пр.: 12, 14, 17, 11, 15, 22; 10/12, 9/11, 13/15, 20/22;   Пр.: 9, 7.</t>
  </si>
  <si>
    <t>ст.Придонецкая,  П: 3 ,4, 5</t>
  </si>
  <si>
    <t>Брусин-Придонец.8-11(о,ІІ)</t>
  </si>
  <si>
    <t>8 (4-10пк)-11</t>
  </si>
  <si>
    <t>Бр.:  6, 2;   Пр.:  1, 3;  1 / 3.</t>
  </si>
  <si>
    <t>459-463</t>
  </si>
  <si>
    <t>464-468</t>
  </si>
  <si>
    <t xml:space="preserve"> Сіль:  5, 3, 11, 23, 36, 32.</t>
  </si>
  <si>
    <t>Сіль – Зовна
ст. Зовна</t>
  </si>
  <si>
    <t>непарна
3, 4</t>
  </si>
  <si>
    <t xml:space="preserve">463-459
</t>
  </si>
  <si>
    <t>Зов.:   2,  4;   2 / 6;
Зов.:    9;   7 / 9.</t>
  </si>
  <si>
    <t>5, 8, 10, 13, 15</t>
  </si>
  <si>
    <t>42, 39, 51, 55, 57, 22, 52, 54, 56, 13;  40/42, 37/39, 50/52, 52/54.</t>
  </si>
  <si>
    <t>425(10-4пк)</t>
  </si>
  <si>
    <t>Шев.:  23, 1, 11, 17;  1 / 3, 9 / 11</t>
  </si>
  <si>
    <t>Шев.:  10, 4</t>
  </si>
  <si>
    <t>Виписка шляховому майстру 20 околотка Скорик Д.В. з місячного графіка роботи</t>
  </si>
  <si>
    <t>Мал.:  6, 6 / 8</t>
  </si>
  <si>
    <t>27, 23, 8, 37, 16, 12, 3, 15, 13, 17, 19, 21;  23 / 25, 6 / 8, 8 / 12, 1 / 3, 11 / 13,  21 / 23.</t>
  </si>
  <si>
    <t>Курд.:  12, 8;
Курд.:  6, 10;   6 / 8</t>
  </si>
  <si>
    <t>Курд.: 12, 8</t>
  </si>
  <si>
    <t>Курд.:  6, 10;   6 / 8</t>
  </si>
  <si>
    <t>Курд.:   12, 8</t>
  </si>
  <si>
    <t>Майорс.– Курдюмівка</t>
  </si>
  <si>
    <t>Курдюмівка – Майор.</t>
  </si>
  <si>
    <t>ст. Курдюмівка,
всі  колії</t>
  </si>
  <si>
    <t>Виписка шляховому майстру 16 околотка Стеценко В.В. з місячного графіка роботи</t>
  </si>
  <si>
    <t>Святогір. – Форпостна</t>
  </si>
  <si>
    <t>Виписка шляховому майстру 3 околотка Колеснику М.О. з місячного графіка роботи</t>
  </si>
  <si>
    <t>ст.Форпостна, всі колії</t>
  </si>
  <si>
    <t>зварні стики</t>
  </si>
  <si>
    <t>Ямп.:  22, 2, 6;   7, 17, 1, 13;
2 / 4,   1 / 3.</t>
  </si>
  <si>
    <t>Ямп: 7, 17, 1, 13, 9, 10, 24, 26, 28, 21, 19; 1/3, 5/9, 17/19, 22/24.</t>
  </si>
  <si>
    <t>Ямп:  9, 10;   5 / 9;
Ямп.:  7, 17, 1, 13;  1 / 3,</t>
  </si>
  <si>
    <t>Ямп: 24, 26, 28, 21, 19; 17 / 19,  22 / 24;  Ямп.: 7, 17, 1, 13;  1 / 3.</t>
  </si>
  <si>
    <t>Сіверськ – Ниркове
Зовна – Сіверськ
ст. Сіверськ</t>
  </si>
  <si>
    <t>Сів.:  24, 18, 16, 2; 14 / 16, 2 / 4;
Сів.:  6, 40, 46, 37;  6 / 8;
48, 50, 11, 7;  46 / 48, 5 / 7.</t>
  </si>
  <si>
    <t>Сів.:  49, 47, 43, 35, 41, 27, 25, 61, 59; 45/47, 33/35, 27/29, 59/61</t>
  </si>
  <si>
    <t>0(6-10пк)-3</t>
  </si>
  <si>
    <t xml:space="preserve">0(6-10пк)-3
</t>
  </si>
  <si>
    <t>Сів.:  49,47, 43,35, 41,27, 25, 61, 59;   45/47, 33/35, 27/29, 59/61;  Сів.: 48, 50, 11, 7;  46 / 48, 5 / 7</t>
  </si>
  <si>
    <t>4, парна/
однокол.</t>
  </si>
  <si>
    <t>3, 5, 8, 15</t>
  </si>
  <si>
    <t>48, 50, 11, 7, 42, 39, 51, 55, 52, 54, 56, 13;  46 / 48, 5 / 7, 40 / 42, 37 / 39, 50 / 52, 52 / 54.</t>
  </si>
  <si>
    <t>Сів.:  57, 22, 77, 79, 104, 106;   59/77, 77/79, 102/106, 104/106.</t>
  </si>
  <si>
    <t>10, 13, 36ап, 34</t>
  </si>
  <si>
    <t>36ап, 34</t>
  </si>
  <si>
    <t>3, 10, 13</t>
  </si>
  <si>
    <t>3, 10, 13, 14</t>
  </si>
  <si>
    <t>Сів.:    48, 50, 11, 7, 57, 22;
46 / 48,  5 / 7.</t>
  </si>
  <si>
    <t>5, 8, 14, 15</t>
  </si>
  <si>
    <t>Сів.:   57, 22.</t>
  </si>
  <si>
    <t>3, 5, 8, 14, 15</t>
  </si>
  <si>
    <t>Виписка шляховому майстру 12 околотка Трубачеву М.В. з місячного графіка роботи</t>
  </si>
  <si>
    <t>Сів.: 105,107,102,3,21,29,31,33.</t>
  </si>
  <si>
    <t>6,однок.
непарна
3</t>
  </si>
  <si>
    <t>4,парна/
однокол.</t>
  </si>
  <si>
    <t>6,однок.
непарна</t>
  </si>
  <si>
    <t>Сів.: 24, 18, 16, 2;  14 / 16, 2 / 4;
Сів.:  6, 40, 46, 37;   6 / 8.</t>
  </si>
  <si>
    <t>4,парна/
однокол.
3</t>
  </si>
  <si>
    <t>Сіверськ – Новозолот.</t>
  </si>
  <si>
    <t>Сів.: 48,50,11,7,57,22; 46/48, 5/7</t>
  </si>
  <si>
    <t>10,13,14</t>
  </si>
  <si>
    <t>ст. Сіверськ, прий-мально-відправні колії</t>
  </si>
  <si>
    <t>ст. Сіверськ, голов. колії непар. горловини</t>
  </si>
  <si>
    <t>ст. Сіверськ</t>
  </si>
  <si>
    <t>ст.Сіверськ,транз.парк і непарна горловина</t>
  </si>
  <si>
    <t>ст. Сіверськ
Сіверськ – Новозолотарівка</t>
  </si>
  <si>
    <t>Сіверськ – Новозолотарівка
ст. Новозолотарівка</t>
  </si>
  <si>
    <t>ст.Новозол.,П.6,7,8,9,10,11</t>
  </si>
  <si>
    <t>6, 7, 8, 9, 10, 11</t>
  </si>
  <si>
    <t>31,4,6,18,22,24,26,28,33,29,27,30,32,39,37,35; 2/4, 4/6, 6/8, 18/22.</t>
  </si>
  <si>
    <t>однокол.  1, 2, 4</t>
  </si>
  <si>
    <t>Нир.: 1, 17, 25, 26, 14, 8, 2;
Нир.: 20, 27, 7, 15, 24;    6 / 24,   24 / 26, 15 / 17, 1 / 7.</t>
  </si>
  <si>
    <t>Світ.:  9, 20, 26; 16 / 20, 20 / 26;
Світ.:  16, 10;   Шип.:  2, 3, 1.</t>
  </si>
  <si>
    <t>1, 2, 3</t>
  </si>
  <si>
    <t>4, 5, 6</t>
  </si>
  <si>
    <t>354, 374, 364, 384, 400;
346 / 354,  394 / 400.</t>
  </si>
  <si>
    <t>354,374,364,384,400,346,356,326
328,372,314,308,302,300,310,312
346 / 354,  394 / 400,  312 / 326,  314 / 348,  314 / 324,  300 / 308,  302 / 308,  302 / 310,  308 / 314.</t>
  </si>
  <si>
    <t>1, 2, 3,
4, 5, 6</t>
  </si>
  <si>
    <t>346, 356, 326, 328, 372, 314,
308, 302, 300, 310, 312; 312/326,  314 / 348,  314 / 324,  300 / 308,  302 / 308,  302 / 310,  308 / 314.</t>
  </si>
  <si>
    <t>29, 31, 34, 37, 11ход</t>
  </si>
  <si>
    <t>ПЮО: П. 29,31,34,37,11ход</t>
  </si>
  <si>
    <t>Виписка шляховому майстру 17 околотка Артюхову В.Ю. з місячного графіка роботи</t>
  </si>
  <si>
    <t>459-468</t>
  </si>
  <si>
    <t>Сіль:  33, 48, 46, 37, 50, 39,
60, 54.</t>
  </si>
  <si>
    <t xml:space="preserve">464-468
</t>
  </si>
  <si>
    <t>Сіль:  22, 16, 6, 4.</t>
  </si>
  <si>
    <t>Сіль:   2, 24;   2 / 4, 22 / 24</t>
  </si>
  <si>
    <t>411(8-4пк)</t>
  </si>
  <si>
    <t>Бр.:  11, 13, 4;   7 / 11, 11 / 13;
Бр.:  6, 2;    Пр.:  1, 3;  1 / 3.</t>
  </si>
  <si>
    <t>Бр.:   7, 9;
Бр.:   11, 13, 4;  7 / 11, 11 / 13.</t>
  </si>
  <si>
    <t>Бр.:  4, 11, 13;   7 / 11, 11 / 13.</t>
  </si>
  <si>
    <t>Пр.:  5, 13;   5 / 7;
Пр.: 11, 17, 14, 12;  9/11, 10/12.</t>
  </si>
  <si>
    <t>Пр.:  5, 13;   5 / 7;
Пр.:  15, 22;   13 / 15,  20 / 22.</t>
  </si>
  <si>
    <t>Бр.:  6, 2;    Пр.:  1, 3, 5, 13;
1 / 3,  5 / 7.</t>
  </si>
  <si>
    <t>Пр.:  1;   Бр.:  2, 6;
Бр.:  11, 13, 4;  7 / 11, 11 / 13.</t>
  </si>
  <si>
    <t>звар.
стики</t>
  </si>
  <si>
    <t>Форпостна – Святогірськ
ст. Святогірськ</t>
  </si>
  <si>
    <t>ст. Курдюмівка
Курдюмівка – Бахмут</t>
  </si>
  <si>
    <t>ст. Курдюмівка</t>
  </si>
  <si>
    <t>ст.Бахмут, приймаль-но-відправні колії</t>
  </si>
  <si>
    <t>Слов.Курорт – Придонецька</t>
  </si>
  <si>
    <t xml:space="preserve">0(6-10пк)-2
450-449
</t>
  </si>
  <si>
    <t>392(1-5пк)</t>
  </si>
  <si>
    <t>392(6-10пк)</t>
  </si>
  <si>
    <t>ст. Зовна</t>
  </si>
  <si>
    <t>Ямп-Лим.436-434(І)Ям.П.3,4</t>
  </si>
  <si>
    <t>Лиман-Брусин, 1-9 (ІІ)</t>
  </si>
  <si>
    <t>Лиман-Брусин, 1-5 (ІІ)</t>
  </si>
  <si>
    <t>Лиман-Брусин, 5-9 (ІІ)</t>
  </si>
  <si>
    <t>Лиман-Брус.5-9(ІІ),Бр.П.2,4</t>
  </si>
  <si>
    <t>Брусин-Лиман, 7-1 (І)</t>
  </si>
  <si>
    <t>ПЮС: П. 50, 51, 60, ІІ-ІІІ выт.</t>
  </si>
  <si>
    <t>ПСО:   П.  1, 2, 3</t>
  </si>
  <si>
    <t>ПСО:   П.  4, 5, 6</t>
  </si>
  <si>
    <t>ПСО:  П. 1, 2, 3, 4, 5, 6</t>
  </si>
  <si>
    <t>Лиман – Форпостна</t>
  </si>
  <si>
    <t>Форпостна – Лиман</t>
  </si>
  <si>
    <t>Лиман – Ямпіль</t>
  </si>
  <si>
    <t>ст. Ямпіль
Ямпіль – Лиман</t>
  </si>
  <si>
    <t>Ямпіль – Лиман</t>
  </si>
  <si>
    <t>Лиман – Брусін</t>
  </si>
  <si>
    <t>Лиман – Брусін
ст. Брусін</t>
  </si>
  <si>
    <t>Брусін – Лиман</t>
  </si>
  <si>
    <t>ст. Лиман:  Парк Південного  Відправлення, Парк  Південного Сортування,
Парк Південного Прибуття</t>
  </si>
  <si>
    <t>ст.Лиман: ПаркПівден.Приб. і Парк Північ. Відправлення</t>
  </si>
  <si>
    <t>ст. Лиман:  Парк  Північного  Відправлення</t>
  </si>
  <si>
    <t>ст.Лиман: Парк Північного Відправ., Парк Північ.Сорт.</t>
  </si>
  <si>
    <t>ст. Лиман:  Парк  Північного  Прибуття</t>
  </si>
  <si>
    <t>ст. Лиман:  Парк  Південного  Відправлення, Парк  Південного Сортування</t>
  </si>
  <si>
    <t>ст. Лиман:  Парк  Південного  Відправлення</t>
  </si>
  <si>
    <t>ст. Лиман:  Парк  Південного  Прибуття</t>
  </si>
  <si>
    <t>ст. Лиман:  Парк  Південного  Сортування</t>
  </si>
  <si>
    <t>ст. Лиман:  Парк Північного  Відправлення</t>
  </si>
  <si>
    <t>ст. Лиман
Лиман – Брусин</t>
  </si>
  <si>
    <t>Лиман – Брусин</t>
  </si>
  <si>
    <t>Брусин – Придонецька</t>
  </si>
  <si>
    <t>Северск-Новозол.1-7(IV,ІІ,о)</t>
  </si>
  <si>
    <t>ст.Бахмут, П.3,4,6,6а,7,8,9</t>
  </si>
  <si>
    <t>7, 8, 9</t>
  </si>
  <si>
    <t>3, 4, 6, 6а,7, 8, 9</t>
  </si>
  <si>
    <t>Бахм.:  33, 35, 53, 55, 57, 31;     35 / 37, 15 / 53</t>
  </si>
  <si>
    <t>Бах.: 27, 23, 8, 37, 16, 12, 3, 15, 13, 17, 19, 21, 33, 35, 53, 55, 57, 31;     23 / 25, 6 / 8, 8 / 12, 1 / 3, 11 / 13, 21 / 23, 35 / 37, 15 / 53.</t>
  </si>
  <si>
    <t>ст. Брусин</t>
  </si>
  <si>
    <t>ст. Придонецька</t>
  </si>
  <si>
    <t>Придон.-Слав.Кур.16(II)</t>
  </si>
  <si>
    <t>III</t>
  </si>
  <si>
    <t>ст. Бахмут
Бахмут – Шевченко</t>
  </si>
  <si>
    <t>14(7-10пк)-15(1-3пк)</t>
  </si>
  <si>
    <t>3, 5</t>
  </si>
  <si>
    <t>Слав.Кур.-Придон.17(I)</t>
  </si>
  <si>
    <t>Слав.Кур.-Придон.16(I)</t>
  </si>
  <si>
    <t>Слав.Кур.-Придон.15(I)</t>
  </si>
  <si>
    <t>16(4-2пк)</t>
  </si>
  <si>
    <t>Слав.Кур.-Прид.16-15(I)</t>
  </si>
  <si>
    <t>16(1пк)-15(10-9пк)</t>
  </si>
  <si>
    <t xml:space="preserve"> </t>
  </si>
  <si>
    <t>Брусин – Лиман</t>
  </si>
  <si>
    <t>476-479</t>
  </si>
  <si>
    <t>480-484</t>
  </si>
  <si>
    <t>Малоільшевська – Бахмут</t>
  </si>
  <si>
    <t>Мал.:  6;  6 / 8;
Бах.: 1, 7, 11, 25, 6, 4;  5 / 7</t>
  </si>
  <si>
    <t>Шев.:  10, 4;  Мал.:  6; 6 / 8</t>
  </si>
  <si>
    <t>Шевченко–Малоільшевська</t>
  </si>
  <si>
    <t>Шевчен.-Малоил.476-479(ІІ)</t>
  </si>
  <si>
    <t>485-489</t>
  </si>
  <si>
    <t>489-485</t>
  </si>
  <si>
    <t>484-480</t>
  </si>
  <si>
    <t>479-476</t>
  </si>
  <si>
    <t>Малоільшевська – Шевченко</t>
  </si>
  <si>
    <t>484-476</t>
  </si>
  <si>
    <t>499-497</t>
  </si>
  <si>
    <t>496-494</t>
  </si>
  <si>
    <t>РДМ-33 
№1261</t>
  </si>
  <si>
    <t>дефектоскоп  “ РДМ-33 “  № 1261</t>
  </si>
  <si>
    <t>РДМ-33 № 1261</t>
  </si>
  <si>
    <t>ст. Лиман</t>
  </si>
  <si>
    <t>424(5-10пк)</t>
  </si>
  <si>
    <t>425(1-10пк)</t>
  </si>
  <si>
    <t>Бахмут-Шевч.477-476(I)</t>
  </si>
  <si>
    <t>ст. Шевченко</t>
  </si>
  <si>
    <t>454(1-5пк)</t>
  </si>
  <si>
    <t>450(10-5пк)</t>
  </si>
  <si>
    <t>468(10-4пк)</t>
  </si>
  <si>
    <t>Святогір. – Форпостна
ст. Форпостна</t>
  </si>
  <si>
    <t>Форпостна – Святогір.</t>
  </si>
  <si>
    <t>ст. Форпостна
Форпостна – Святогір.
Святогір. – Форпостна</t>
  </si>
  <si>
    <t>Форпостна – Святогір.
Святогір. – Форпостна</t>
  </si>
  <si>
    <t>4(4-1пк)</t>
  </si>
  <si>
    <t>мазут</t>
  </si>
  <si>
    <t>ст. Форпостна
Форпостна – Лиман</t>
  </si>
  <si>
    <t>Форпост.-Лим.414-415(ІІ)</t>
  </si>
  <si>
    <t>Форпост.-Лим.415-416(ІІ)</t>
  </si>
  <si>
    <t>468(3-1пк)-467(10-6пк)</t>
  </si>
  <si>
    <t>ст.Лиман 422-423(ІІ)</t>
  </si>
  <si>
    <t>ст.Лиман 423(ІІ)</t>
  </si>
  <si>
    <t>ст.Лиман 423-424(ІІ)</t>
  </si>
  <si>
    <t>ст.Лиман 424(ІІ)</t>
  </si>
  <si>
    <t>ст.Лиман 425(ІІ)</t>
  </si>
  <si>
    <t>Цветовые обозначения:</t>
  </si>
  <si>
    <t>-</t>
  </si>
  <si>
    <t>работа с 5-ти (разъездные и по 1 часу ночных);</t>
  </si>
  <si>
    <t>проверка сварных стыков п/о путей сплошным контролем;</t>
  </si>
  <si>
    <t>минус 2 часа АТОшных.</t>
  </si>
  <si>
    <t>476(1-8пк)</t>
  </si>
  <si>
    <t>476(9-10пк)-477(1-3пк)</t>
  </si>
  <si>
    <t>477(4-8пк)</t>
  </si>
  <si>
    <t>477(9-10пк)-478(1-3пк)</t>
  </si>
  <si>
    <t>уточнить</t>
  </si>
  <si>
    <t>ст. Шевченко
Шевченко-Малоільшевська</t>
  </si>
  <si>
    <t>Шевченко-Малоільшевська</t>
  </si>
  <si>
    <t>Шевченко – пост Мало-ільшевська – Бахмут</t>
  </si>
  <si>
    <t>Малоільшевська – Бахмут
ст. Бахмут</t>
  </si>
  <si>
    <t>Лиман-Ямполь 427(ІІ)</t>
  </si>
  <si>
    <t>Лиман-Ямполь 428(ІІ)</t>
  </si>
  <si>
    <t>Лиман-Ямполь 428-429(ІІ)</t>
  </si>
  <si>
    <t>Лиман-Ямполь 429(ІІ)</t>
  </si>
  <si>
    <t>Лиман-Ямполь 430(ІІ)</t>
  </si>
  <si>
    <t>Лиман-Ямполь 431(ІІ)</t>
  </si>
  <si>
    <t>460(6-7пк)</t>
  </si>
  <si>
    <t>460(8-10пк)</t>
  </si>
  <si>
    <t>461(1-3пк)</t>
  </si>
  <si>
    <t>461(4-5пк)</t>
  </si>
  <si>
    <t>461(6-7пк)</t>
  </si>
  <si>
    <t>461(8-10пк)</t>
  </si>
  <si>
    <t>462(1-3пк)</t>
  </si>
  <si>
    <t>462(4-5пк)</t>
  </si>
  <si>
    <t>Виписка шляховому майстру 19 околотка Кодлозерову М.А. з місячного графіка роботи</t>
  </si>
  <si>
    <t>Лиман-Ямполь 427-428(ІІ)</t>
  </si>
  <si>
    <t>428(4-8пк)</t>
  </si>
  <si>
    <t>428(9-10пк)-429(1-3пк)</t>
  </si>
  <si>
    <t>429(4-8пк)</t>
  </si>
  <si>
    <t>Лиман-Ямполь 429-430(ІІ)</t>
  </si>
  <si>
    <t>429(9-10пк)-430(1-3пк)</t>
  </si>
  <si>
    <t>430(4-8пк)</t>
  </si>
  <si>
    <t>Лиман-Ямполь 430-431(ІІ)</t>
  </si>
  <si>
    <t>430(9-10пк)-431(1-3пк)</t>
  </si>
  <si>
    <t>431(4-8пк)</t>
  </si>
  <si>
    <t>431(9-10пк)-432(1-3пк)</t>
  </si>
  <si>
    <t>463(1-2пк)</t>
  </si>
  <si>
    <t>463(3-4пк)</t>
  </si>
  <si>
    <t>463(5-7пк)</t>
  </si>
  <si>
    <t>вторинний контроль</t>
  </si>
  <si>
    <t>453(4-3пк)</t>
  </si>
  <si>
    <t>ст. Бахмут
Бахмут – Курдюмівка</t>
  </si>
  <si>
    <t>453(2-1пк)-452(10пк)</t>
  </si>
  <si>
    <t>452(9-5пк)</t>
  </si>
  <si>
    <t>451(9-5пк)</t>
  </si>
  <si>
    <t>451(4-1пк)</t>
  </si>
  <si>
    <t>423(3-8пк)</t>
  </si>
  <si>
    <t>423(9-10пк)-424(1-4пк)</t>
  </si>
  <si>
    <t>Сіль: 8, 14, 18, 64, 28, 30, 38, 40, 25, 19, 27, 7, 17, 29, 31, 44, 42;  30/32, 14/16, 6/8, 5/7, 17/19.</t>
  </si>
  <si>
    <t>мас-тило</t>
  </si>
  <si>
    <t>440(6-2пк)</t>
  </si>
  <si>
    <t>440(1пк)-439(10-7пк)</t>
  </si>
  <si>
    <t>491(3-8пк)</t>
  </si>
  <si>
    <t>469(8-1пк)</t>
  </si>
  <si>
    <t>Шевченко – Сіль
ст. Сіль</t>
  </si>
  <si>
    <t>ст. Сіль
Сіль – Шевченко</t>
  </si>
  <si>
    <t>439(6-2пк)</t>
  </si>
  <si>
    <t>438(6-2пк)</t>
  </si>
  <si>
    <t>Сіверськ – Ямпіль
ст. Ямпіль</t>
  </si>
  <si>
    <t>Лиман-Ямполь 432(ІІ)</t>
  </si>
  <si>
    <t>Лиман-Ямполь 431-432(ІІ)</t>
  </si>
  <si>
    <t>Лиман-Ямполь 432-433(ІІ)</t>
  </si>
  <si>
    <t>432(4-8пк)</t>
  </si>
  <si>
    <t>432(9-10пк)-433(1-3пк)</t>
  </si>
  <si>
    <t>Лиман-Ямполь 433(ІІ)</t>
  </si>
  <si>
    <t>Лиман-Ямполь 433-434(ІІ)</t>
  </si>
  <si>
    <t>Лиман-Ямполь 434(ІІ)</t>
  </si>
  <si>
    <t>Лиман-Ямполь 434-435(ІІ)</t>
  </si>
  <si>
    <t>436(7-10пк)-437(1пк)</t>
  </si>
  <si>
    <t>437(2-8пк)</t>
  </si>
  <si>
    <t>437(9-10пк)-438(1-3пк)</t>
  </si>
  <si>
    <t>438(4-8пк)</t>
  </si>
  <si>
    <t>ст.Ямполь 435(ІІ)</t>
  </si>
  <si>
    <t>ст.Ямполь 436-437(ІІ)</t>
  </si>
  <si>
    <t>ст.Ямполь 437(ІІ)</t>
  </si>
  <si>
    <t>Ямполь-Север.437-438(ІІ)</t>
  </si>
  <si>
    <t>Ямполь-Северск 438(ІІ)</t>
  </si>
  <si>
    <t>Ямполь-Северск 439(ІІ)</t>
  </si>
  <si>
    <t>433(4-7пк)</t>
  </si>
  <si>
    <t>433(8-10пк)-434(1-2пк)</t>
  </si>
  <si>
    <t>434(3-6пк)</t>
  </si>
  <si>
    <t>434(7-10пк)-435(1пк)</t>
  </si>
  <si>
    <t>435(2-6пк)</t>
  </si>
  <si>
    <t>435(7-10пк)</t>
  </si>
  <si>
    <t>ст.Ямполь 436(ІІ)</t>
  </si>
  <si>
    <t>436(1-6пк)</t>
  </si>
  <si>
    <t>Лиман-Ямполь 435(ІІ)</t>
  </si>
  <si>
    <t>работа с 5-ти (разъездные и по 1 часу ночных) + проверка сварных стыков п/о путей сплошным контролем;</t>
  </si>
  <si>
    <t>469(2-1пк)
469(1-10пк)</t>
  </si>
  <si>
    <t>470(6-10пк)</t>
  </si>
  <si>
    <t>470(1-5пк)
471(1пк)</t>
  </si>
  <si>
    <t>471(2-5пк)</t>
  </si>
  <si>
    <t>493(1-6пк)</t>
  </si>
  <si>
    <t>493(7-10пк)-494(1-2пк)</t>
  </si>
  <si>
    <t>494(3-8пк)</t>
  </si>
  <si>
    <t>494(9-10пк)-495(1-4пк)</t>
  </si>
  <si>
    <t>Ямполь-Северск 440(ІІ)</t>
  </si>
  <si>
    <t>Ямполь-Северск 441(ІІ)</t>
  </si>
  <si>
    <t>Ямполь-Северск 443(ІІ)</t>
  </si>
  <si>
    <t>Ямполь-Северск 444(ІІ)</t>
  </si>
  <si>
    <t>471(6-9пк)</t>
  </si>
  <si>
    <t>471(10пк)-472(1-3пк)</t>
  </si>
  <si>
    <t>472(9-10пк)-473(1-3пк)</t>
  </si>
  <si>
    <t>473(4-8пк)</t>
  </si>
  <si>
    <t>473(9-10пк)-474(1-4пк)</t>
  </si>
  <si>
    <t>474(5-10пк)-475(1-4пк)</t>
  </si>
  <si>
    <t>475(5-10пк)</t>
  </si>
  <si>
    <t>472(4-8пк), 474(2пк)</t>
  </si>
  <si>
    <t>Ямполь-Север.443-444(ІІ)</t>
  </si>
  <si>
    <t>ст.Бахмут,  П. 3, 4, 6, 6а</t>
  </si>
  <si>
    <t>ст.Бахмут,  П. 7, 8, 9</t>
  </si>
  <si>
    <t>500(6-10пк)</t>
  </si>
  <si>
    <t>499(6-10пк)</t>
  </si>
  <si>
    <t>500(1-5пк)</t>
  </si>
  <si>
    <t>391(1-5пк)</t>
  </si>
  <si>
    <t>391(6-10пк)</t>
  </si>
  <si>
    <t>393(1-5пк)</t>
  </si>
  <si>
    <t>393(6-10пк)</t>
  </si>
  <si>
    <t>394(6-10пк)</t>
  </si>
  <si>
    <t>394(1-5пк)</t>
  </si>
  <si>
    <t>395(1-5пк)</t>
  </si>
  <si>
    <t>395(6-10пк)</t>
  </si>
  <si>
    <t>Ямпіль – Лиман
ст. Лиман</t>
  </si>
  <si>
    <t>Святогор.-Форпост.403(ІІ)</t>
  </si>
  <si>
    <t>Святогор.-Форпост.404(ІІ)</t>
  </si>
  <si>
    <t>Святогор.-Форпост.405(ІІ)</t>
  </si>
  <si>
    <t>Святогор.-Форпост.406(ІІ)</t>
  </si>
  <si>
    <t>Святогор.-Форпост.407(ІІ)</t>
  </si>
  <si>
    <t>Святогор.-Форпост.408(ІІ)</t>
  </si>
  <si>
    <t>Святогор.-Форпост.409(ІІ)</t>
  </si>
  <si>
    <t>Святогор.-Форпост.411(ІІ)</t>
  </si>
  <si>
    <t>Святогор.-Форпост.412(ІІ)</t>
  </si>
  <si>
    <t>ст.Северск 444-445(ІІ)</t>
  </si>
  <si>
    <t>Ямпіль – Сіверськ
ст. Сіверськ</t>
  </si>
  <si>
    <t>Святогір.– Форпостна</t>
  </si>
  <si>
    <t>Святог.-Форп.410-411(ІІ)</t>
  </si>
  <si>
    <t>498(1-5пк)</t>
  </si>
  <si>
    <t>494-496</t>
  </si>
  <si>
    <t>497-499</t>
  </si>
  <si>
    <t>Підп.</t>
  </si>
  <si>
    <t>411(9-10пк)-419(1-7пк)</t>
  </si>
  <si>
    <t>Форп.:  3, 7, 8, 4;   1 / 3, 2 / 4.</t>
  </si>
  <si>
    <t>СБ</t>
  </si>
  <si>
    <t>Снігоборотьба   (СБ)</t>
  </si>
  <si>
    <t>ст. Сіль
Сіль – Зовна</t>
  </si>
  <si>
    <t>ст. Зовна
Зовна – Сіверськ</t>
  </si>
  <si>
    <t xml:space="preserve">
468-464</t>
  </si>
  <si>
    <t xml:space="preserve"> 
Сіль:  34, 21, 1;   1 / 3.</t>
  </si>
  <si>
    <t xml:space="preserve">
458-454</t>
  </si>
  <si>
    <t>Зов.:    9;   7 / 9;
Зов.:   5,  1.</t>
  </si>
  <si>
    <t>Зовная-Северск, 458-454(І)</t>
  </si>
  <si>
    <t>Зовная-Северск, 453-449(І)</t>
  </si>
  <si>
    <t>Северск-Ямполь, 448-442(І)</t>
  </si>
  <si>
    <t>Северск-Ямполь, 442-437(І)</t>
  </si>
  <si>
    <t>Северск-Ямполь, 442-434(І)</t>
  </si>
  <si>
    <t>Ямполь-Лиман, 436-434(І)</t>
  </si>
  <si>
    <t>Ямполь-Лиман, 434-426(І)</t>
  </si>
  <si>
    <t>Нырково-Камышев.,1-6(о)</t>
  </si>
  <si>
    <t>Прид.-Слав.Кур., 14-17(ІІ-І)</t>
  </si>
  <si>
    <t>Придонец.-Брусин, 13-8(І,о)</t>
  </si>
  <si>
    <t>Придонец.-Брусин, 11-8(І,о)</t>
  </si>
  <si>
    <t>ст.Брусин,  П. 2, 4</t>
  </si>
  <si>
    <t>Соль-Шевченко, 469-475(ІІ)</t>
  </si>
  <si>
    <t>Соль-Шевченко, 471-475(ІІ)</t>
  </si>
  <si>
    <t>ст.Шевченко,  П. 3, 4, 5, 7</t>
  </si>
  <si>
    <t>ст.Шевченко,  П. 3, 5</t>
  </si>
  <si>
    <t>ст.Шевченко,  П. 4, 7</t>
  </si>
  <si>
    <t>Шевчен.-Бахмут, 476-482(ІІ)</t>
  </si>
  <si>
    <t>Малоил.-Бахмут, 480-484(ІІ)</t>
  </si>
  <si>
    <t>Бахмут-Курдюм.,485-489(ІІ)</t>
  </si>
  <si>
    <t>Бахмут-Курдюм.,483-489(ІІ)</t>
  </si>
  <si>
    <t>Бахмут-Курдюм.,490-493(ІІ)</t>
  </si>
  <si>
    <t>Бахмут-Курдюм.,494-496(ІІ)</t>
  </si>
  <si>
    <t>Бахмут-Курдюм.,497-499(ІІ)</t>
  </si>
  <si>
    <t>Бахмут-Курдюм.,494-499(ІІ)</t>
  </si>
  <si>
    <t>ст.Курдюмовка,  П. 3, 4, 6</t>
  </si>
  <si>
    <t>Курд.-Майорск.,500-507(ІІ-І)</t>
  </si>
  <si>
    <t>Курд.-Майорск.,500-507(ІІ)</t>
  </si>
  <si>
    <t>Майорск.-Курд.,507-500(І)</t>
  </si>
  <si>
    <t>ст.Майорская, 508(І,ІІ)П.3,6</t>
  </si>
  <si>
    <t>ст.Майорская,П.5,7,8,10,12</t>
  </si>
  <si>
    <t>Курд.-Майорск.,500-508(ІІ)</t>
  </si>
  <si>
    <t>Майорск.-Курд.,508-500(І)</t>
  </si>
  <si>
    <t>Курдюм.-Бахмут, 499-497(І)</t>
  </si>
  <si>
    <t>Курдюм.-Бахмут, 496-494(І)</t>
  </si>
  <si>
    <t>Курдюм.-Бахмут, 499-494(І)</t>
  </si>
  <si>
    <t>Курдюм.-Бахмут, 493-490(І)</t>
  </si>
  <si>
    <t>Курдюм.-Бахмут, 489-483(І)</t>
  </si>
  <si>
    <t>Курдюм.-Бахмут, 489-485(І)</t>
  </si>
  <si>
    <t>Бахмут-Шевчен.,482-476(І)</t>
  </si>
  <si>
    <t>Шевченко-Соль, 475-469(І)</t>
  </si>
  <si>
    <t>Шевченко-Соль, 475-471(І)</t>
  </si>
  <si>
    <t>Шевченко-Соль, 470-469(І,II)</t>
  </si>
  <si>
    <t>ПСП: П.4,83,84,84а,подх.5</t>
  </si>
  <si>
    <t>ПСП: П.7,9,10,2надв,подх.8</t>
  </si>
  <si>
    <t>ПСП: П.11,12,13,14,34,36</t>
  </si>
  <si>
    <t>4, 83, 84, 84а, підхід 5</t>
  </si>
  <si>
    <t>7, 9, 10,
2 надвиг,
підхід 8</t>
  </si>
  <si>
    <t>50, 62, 68, 32, 48, 34, 36, 46, 98, 106;    68 / 70,  34 / 36,  46 / 48.</t>
  </si>
  <si>
    <t>11,12,13, 14,34,36</t>
  </si>
  <si>
    <t>5, 6, 7, 8, підхід 2, 3, 4, 9</t>
  </si>
  <si>
    <t>51,35,53×57,201,69×79,55,37, 29х31,21,205,203,63×67,39,33, 19х27,61х65,41,59; 17/19х27, 81/ 69х79,69х79/63х67,63х67/61х65, 53х57/55, 29х31/19х27, 201/205.</t>
  </si>
  <si>
    <t>ПЮП: П.5,6,7,8,подх2,3,4,9</t>
  </si>
  <si>
    <t>415, 391, 339, 347, 395, 8;  8 / 10</t>
  </si>
  <si>
    <t>ПЮО: П.35,39обв, подх.36</t>
  </si>
  <si>
    <t>ПЮО: П.28,33, подх.30,32</t>
  </si>
  <si>
    <t>ПЮО:28,33,35,39,(30,32,36)</t>
  </si>
  <si>
    <t>3, 4, підхід 5</t>
  </si>
  <si>
    <t>Ямп-Лим.436-434(І)Ям.П.(5)</t>
  </si>
  <si>
    <t>підхід 5
непарна</t>
  </si>
  <si>
    <t>Ямп-Лим.436-434(І)П.3,4,(5)</t>
  </si>
  <si>
    <t>3,4,підх.5
непарна</t>
  </si>
  <si>
    <t>ст.Ямполь,  П. 3,4, подх.5</t>
  </si>
  <si>
    <t>Ямп: 9, 10, 24, 26, 28, 21, 19;
1 / 3, 5 / 9, 17 / 19, 22 / 24.</t>
  </si>
  <si>
    <t>10,11,13, підхід 12</t>
  </si>
  <si>
    <t>однокол.
1, 2, під-хід 4, 5</t>
  </si>
  <si>
    <t>Нов.: 2, 8, 10, 14, 19, 15, 11, 7, 5, 3, 63, 111;  5 / 7;
21, 17, 12, 16, 13, 9;  1 / 13.</t>
  </si>
  <si>
    <t>ст.Новозол.,П.1,2, подх.4,5</t>
  </si>
  <si>
    <t>1, 2, під-хід 4, 5</t>
  </si>
  <si>
    <t>407(8-10пк)-413</t>
  </si>
  <si>
    <t>4, 5, 8, 15</t>
  </si>
  <si>
    <t>47,49,42,39,51,55,52,54,56,13;  45/47, 40/42, 37/39, 50/52, 52/54.</t>
  </si>
  <si>
    <t>5, 6, 7, 9 підхід 8</t>
  </si>
  <si>
    <t>3,4,10,11 13,під12</t>
  </si>
  <si>
    <t>0(6-10пк)-2
450-449</t>
  </si>
  <si>
    <t>ст.Курдюмовка,499-498(I)</t>
  </si>
  <si>
    <t>ст.Курдюмовка,500(I)</t>
  </si>
  <si>
    <t>ст.Курдюмовка,500-499(I)</t>
  </si>
  <si>
    <t>Лиман-Форпостная,419(І)</t>
  </si>
  <si>
    <t>Лиман-Форпостная,418(І)</t>
  </si>
  <si>
    <t>Лиман-Форпостная,417(І)</t>
  </si>
  <si>
    <t>Лиман-Форпостная,416(І)</t>
  </si>
  <si>
    <t>Лиман-Форпостная,415(І)</t>
  </si>
  <si>
    <t>ст.Форпостная,413(І)</t>
  </si>
  <si>
    <t>ст. Лиман
Лиман – Форпостна</t>
  </si>
  <si>
    <t>390(8-10пк)</t>
  </si>
  <si>
    <t>Букино-Святогорск,389(ІI)</t>
  </si>
  <si>
    <t>Букино-Святогорск,390(ІI)</t>
  </si>
  <si>
    <t>Букино-Святогорск,391(ІІ)</t>
  </si>
  <si>
    <t>Букино-Святогорск,392(ІІ)</t>
  </si>
  <si>
    <t>Букино-Святогорск,393(ІІ)</t>
  </si>
  <si>
    <t>3, 4, 5, 6, 7, 9, підхід 8</t>
  </si>
  <si>
    <t>- св.маз.</t>
  </si>
  <si>
    <t>Лиман: 1.  Форп.:  2, 6.</t>
  </si>
  <si>
    <t>Лим.: 435,431,433,383,311,303, 301,245,293,287,273,271,267,1.</t>
  </si>
  <si>
    <t>Лиман:  422, 370, 368, 338, 336, 434, 128, 100, 80, 54, 42.</t>
  </si>
  <si>
    <t>Форп.:  8, 4; 2/4.   Лиман: 422.</t>
  </si>
  <si>
    <t>Форпост.-Свят.413-412(І)</t>
  </si>
  <si>
    <t>Форпост.-Святогор.412(І)</t>
  </si>
  <si>
    <t>Форпост.-Свят.412-411(І)</t>
  </si>
  <si>
    <t>Форпост.-Святогор.411(І)</t>
  </si>
  <si>
    <t>Форпост.-Свят.411-410(І)</t>
  </si>
  <si>
    <t>Форпост.-Святогор.410(І)</t>
  </si>
  <si>
    <t>Форпост.-Святогор.409(І)</t>
  </si>
  <si>
    <t>Форпост.-Свят.409-408(І)</t>
  </si>
  <si>
    <t>Форпост.-Святогор.408(І)</t>
  </si>
  <si>
    <t>Форпост.-Свят.408-407(І)</t>
  </si>
  <si>
    <t>Форпост.-Святогор.407(І)</t>
  </si>
  <si>
    <t>Форпост.-Свят.406-405(І)</t>
  </si>
  <si>
    <t>Форпост.-Святогор.405(І)</t>
  </si>
  <si>
    <t>Форпост.-Свят.405-404(І)</t>
  </si>
  <si>
    <t>Форпост.-Святогор.404(І)</t>
  </si>
  <si>
    <t>Форпост.-Свят.404-403(І)</t>
  </si>
  <si>
    <t>Форпост.-Святогор.403(І)</t>
  </si>
  <si>
    <t>ст.Святогорск,401(І)</t>
  </si>
  <si>
    <t>ст.Святогорск,400-399(І)</t>
  </si>
  <si>
    <t>ст.Святогорск,399(І)</t>
  </si>
  <si>
    <t>ст.Святогорск,399-398(І)</t>
  </si>
  <si>
    <t>ст.Святогорск,398(І)</t>
  </si>
  <si>
    <t>Святогорск-Букино,397(І)</t>
  </si>
  <si>
    <t>ст.Святогорск,398(ІІ)</t>
  </si>
  <si>
    <t>ст.Святогорск,399(ІІ)</t>
  </si>
  <si>
    <t>ст.Святогорск,398-399(ІІ)</t>
  </si>
  <si>
    <t>ст.Святогірськ (на Тропу)</t>
  </si>
  <si>
    <t>ст.Святогорск,77-76(II)</t>
  </si>
  <si>
    <t>ст.Святогорск,76(II)</t>
  </si>
  <si>
    <t>ст.Святогорск,75-74(о)</t>
  </si>
  <si>
    <t>ст.Святогорск,73(о)</t>
  </si>
  <si>
    <t>парна
однокол.</t>
  </si>
  <si>
    <t>парна-VI</t>
  </si>
  <si>
    <t>VI,парна</t>
  </si>
  <si>
    <t>77(3-1пк)-76(10пк)</t>
  </si>
  <si>
    <t>497(8-1пк)</t>
  </si>
  <si>
    <t>Курдюм.-Бахмут,498-497(I)</t>
  </si>
  <si>
    <t>Курдюмовка-Бахмут,497(I)</t>
  </si>
  <si>
    <t>Сіверськ – Новозоло-тарівка,  ст. Сіверськ</t>
  </si>
  <si>
    <t>Сів.:  49, 47, 43, 35, 41, 27, 25, 61,59; 45/47, 33/35, 27/29, 59/61</t>
  </si>
  <si>
    <t>4,парна/
одн., 14.</t>
  </si>
  <si>
    <t>Курдюмовка-Бахмут,496(I)</t>
  </si>
  <si>
    <t>Курдюм.-Бахмут,496-495(I)</t>
  </si>
  <si>
    <t>Курдюм.-Бахмут,495-494(I)</t>
  </si>
  <si>
    <t>Курдюмовка-Бахмут,494(I)</t>
  </si>
  <si>
    <t>Сев.-Ямп.,442-437(І)Ям.П.6</t>
  </si>
  <si>
    <t>непарна
6</t>
  </si>
  <si>
    <t xml:space="preserve">442(3-1пк)-437
</t>
  </si>
  <si>
    <t xml:space="preserve">Ямп.:  22, 2, 6;  2 / 4
</t>
  </si>
  <si>
    <t>407(8-5пк)</t>
  </si>
  <si>
    <t>ст.Святогорск,401-400(І)</t>
  </si>
  <si>
    <t>ст.Святогорск,402-401(І)</t>
  </si>
  <si>
    <t>Святогорск-Букино,396(І)</t>
  </si>
  <si>
    <t>Святогорск-Букино,395(І)</t>
  </si>
  <si>
    <t>Святогорск-Букино,394(І)</t>
  </si>
  <si>
    <t>Свят.-Букино,395-394(І)</t>
  </si>
  <si>
    <t>Свят.-Букино,394-393(І)</t>
  </si>
  <si>
    <t>Святогорск-Букино,393(І)</t>
  </si>
  <si>
    <t>Свят.-Букино,393-392(І)</t>
  </si>
  <si>
    <t>Святогорск-Букино,392(І)</t>
  </si>
  <si>
    <t>Свят.-Букино,392-391(І)</t>
  </si>
  <si>
    <t>Свят.-Букино,391-390(І)</t>
  </si>
  <si>
    <t>Святогорск-Букино,390(І)</t>
  </si>
  <si>
    <t>Свят.-Букино,390-389(І)</t>
  </si>
  <si>
    <t>Святогорск-Букино,389(І)</t>
  </si>
  <si>
    <t>Святогірськ – Букине</t>
  </si>
  <si>
    <t>Букине – Святогірськ</t>
  </si>
  <si>
    <t>Букине – Святогірськ
ст. Святогірськ</t>
  </si>
  <si>
    <t>395(5-2пк)</t>
  </si>
  <si>
    <t>395(1пк)-394(10-8пк)</t>
  </si>
  <si>
    <t>394(7-3пк)</t>
  </si>
  <si>
    <t>394(2-1пк)-393(10-8пк)</t>
  </si>
  <si>
    <t>9(1-5пк)</t>
  </si>
  <si>
    <t>Лиман – Брусин
ст. Брусин</t>
  </si>
  <si>
    <t>Брусин – Придонецька
ст. Придонецька</t>
  </si>
  <si>
    <t>Брусин-Придон.,9(о)</t>
  </si>
  <si>
    <t>ст.Придонецкая,11-12(II)</t>
  </si>
  <si>
    <t>ст.Придонецкая,12-13(II)</t>
  </si>
  <si>
    <t>парна
III</t>
  </si>
  <si>
    <t>Брусин-Лиман, 6(I)</t>
  </si>
  <si>
    <t>ст. Брусин
Брусин – Лиман</t>
  </si>
  <si>
    <t>Курдюмовка-Бахмут,491(I)</t>
  </si>
  <si>
    <t>Курдюм.-Бахмут,491-490(I)</t>
  </si>
  <si>
    <t>Курдюм.-Бахмут,490-489(I)</t>
  </si>
  <si>
    <t>Курдюмовка-Бахмут,489(I)</t>
  </si>
  <si>
    <t>Курдюм.-Бахмут,493-492(I)</t>
  </si>
  <si>
    <t>Виписка шляховому майстру 18 околотка Донченко Р.І. з місячного графіка роботи</t>
  </si>
  <si>
    <t>1(1-2пк)</t>
  </si>
  <si>
    <t>13(10-5пк)</t>
  </si>
  <si>
    <t>13(4-1пк)</t>
  </si>
  <si>
    <t>12(2-1пк)-11(10-9пк)</t>
  </si>
  <si>
    <t>11(8-5пк)</t>
  </si>
  <si>
    <t>11(4-1пк)</t>
  </si>
  <si>
    <t>ст.Придонецкая, 15(I)</t>
  </si>
  <si>
    <t>ст.Придонецкая, 14(I)</t>
  </si>
  <si>
    <t>ст.Придонецкая, 13(I)</t>
  </si>
  <si>
    <t>ст.Придонецкая, 12(I)</t>
  </si>
  <si>
    <t>ст.Придонецкая,12-11(I)</t>
  </si>
  <si>
    <t>ст.Придонецкая, 11(I)</t>
  </si>
  <si>
    <t>ст. Придонецька
ст. Брусин</t>
  </si>
  <si>
    <t>ст.Прид.10(I),Брусин,8(I)</t>
  </si>
  <si>
    <t>ст.Северск, 449(І)</t>
  </si>
  <si>
    <t>449(6-1пк)</t>
  </si>
  <si>
    <t>парна-IV</t>
  </si>
  <si>
    <t>Северск-Новозол.4-5(од)</t>
  </si>
  <si>
    <t>Северск-Новозол.3-4(од)</t>
  </si>
  <si>
    <t>Северск-Новозол.5-6(од)</t>
  </si>
  <si>
    <t>0(9-10пк)</t>
  </si>
  <si>
    <t>Сіверськ на Новозол.</t>
  </si>
  <si>
    <t>ст.Северск на Ныр.0(VI)</t>
  </si>
  <si>
    <t>ст.Сіверськ на Ниркове</t>
  </si>
  <si>
    <t>0(6-8пк)</t>
  </si>
  <si>
    <t>ст.Северск на Ныр.1(VI)</t>
  </si>
  <si>
    <t>1(3-6пк)</t>
  </si>
  <si>
    <t>ст.Сіверськ на Ниркове
Сіверськ – Ниркове</t>
  </si>
  <si>
    <t>парна-VI
однокол.</t>
  </si>
  <si>
    <t>1(7-10пк)-
2(1-4пк)</t>
  </si>
  <si>
    <t>Северск-Нырково,1-2(од)</t>
  </si>
  <si>
    <t>Северск-Нырково,2(од)</t>
  </si>
  <si>
    <t>2(5-10пк)</t>
  </si>
  <si>
    <t>ст.Святогірськ
Святогірськ – Форпостна</t>
  </si>
  <si>
    <t>ст.Святогорск,402-403(ІІ)</t>
  </si>
  <si>
    <t>Курдюмовка-Бахмут,488(I)</t>
  </si>
  <si>
    <t>Курдюмовка-Бахмут,486(I)</t>
  </si>
  <si>
    <t>Северск-Новозол.6-7(од)</t>
  </si>
  <si>
    <t>Сіверськ на Ниркове</t>
  </si>
  <si>
    <t>Сіверськ на Ниркове
Сіверськ – Ниркове</t>
  </si>
  <si>
    <t>Курдюм.-Бахмут,485-484(I)</t>
  </si>
  <si>
    <t>Курдюмівка – Бахмут
ст. Бахмут</t>
  </si>
  <si>
    <t>ст.Брусин, 7(I)</t>
  </si>
  <si>
    <t>6(10-7пк)</t>
  </si>
  <si>
    <t>6(6-3пк)</t>
  </si>
  <si>
    <t>410(9-10пк)-411(1-4пк)</t>
  </si>
  <si>
    <t>411(5-8пк)</t>
  </si>
  <si>
    <t>411(9-10пк)-412(1-2пк)</t>
  </si>
  <si>
    <t>412(3-6пк)</t>
  </si>
  <si>
    <t>Святог.-Форп.405-406(ІІ)</t>
  </si>
  <si>
    <t>Святог.-Форп.406-407(ІІ)</t>
  </si>
  <si>
    <t>480(10-7пк)</t>
  </si>
  <si>
    <t>480(6-2пк)</t>
  </si>
  <si>
    <t>480(1пк)-479(10-8пк)</t>
  </si>
  <si>
    <t>479(7-5пк)</t>
  </si>
  <si>
    <t>479(4-1пк)</t>
  </si>
  <si>
    <t>478(10-7пк)</t>
  </si>
  <si>
    <t>478(6-2пк)</t>
  </si>
  <si>
    <t>Бахмут-Шевч.480-479(I)</t>
  </si>
  <si>
    <t>Бахмут-Шевченко,479(I)</t>
  </si>
  <si>
    <t>Бахмут-Шевченко,478(I)</t>
  </si>
  <si>
    <t>Бахмут-Шевченко,480(I)</t>
  </si>
  <si>
    <t>Сіверськ – Ниркове
ст. Сіверськ</t>
  </si>
  <si>
    <t xml:space="preserve">0(6-10пк)-2
</t>
  </si>
  <si>
    <t>Сів.:  24, 18, 16, 2; 14 / 16, 2 / 4;
48, 50, 11, 7;  46 / 48, 5 / 7.</t>
  </si>
  <si>
    <t>6,однок.
3</t>
  </si>
  <si>
    <t>ст.Бахмут,484-483(I)</t>
  </si>
  <si>
    <t>ст.Бахмут,483-482(I)</t>
  </si>
  <si>
    <t>Бахмут-Шевченко,482(I)</t>
  </si>
  <si>
    <t>Бахмут-Шевч.482-481(I)</t>
  </si>
  <si>
    <t>Бахмут-Шевч.478-477(I)</t>
  </si>
  <si>
    <t>Бахмут-Шевченко,477(I)</t>
  </si>
  <si>
    <t>ст.Шевченко,476(I)</t>
  </si>
  <si>
    <t>ст.Лиман,2(I)</t>
  </si>
  <si>
    <t>ст.Лиман,1(I)</t>
  </si>
  <si>
    <t>Брусин-Лиман,2(I)</t>
  </si>
  <si>
    <t>Брусин-Лиман,6-5(I)</t>
  </si>
  <si>
    <t>Брусин-Лиман,5(I)</t>
  </si>
  <si>
    <t>Брусин-Лиман,5-4(I)</t>
  </si>
  <si>
    <t>Брусин-Лиман,4(I)</t>
  </si>
  <si>
    <t>Брусин-Лиман,3(I)</t>
  </si>
  <si>
    <t>зварні стики
вторинний контроль</t>
  </si>
  <si>
    <t>перехідні рейки</t>
  </si>
  <si>
    <t>Лиман,424-425(I);ПСО</t>
  </si>
  <si>
    <t>Лиман: Парк Півд.Відправ., Парк Пініч.Відправлення</t>
  </si>
  <si>
    <t>ст.Святогорск,401(I)</t>
  </si>
  <si>
    <t>401(6-10пк)</t>
  </si>
  <si>
    <t>ст.Новозол-ка,П.9,10,11</t>
  </si>
  <si>
    <t>ст. Новозолотарівка</t>
  </si>
  <si>
    <t>9,10,11</t>
  </si>
  <si>
    <t>24/30, перехідні рейки</t>
  </si>
  <si>
    <t>перехідні рейки
314/308, 300/188, 302/226</t>
  </si>
  <si>
    <t>424(7пк),425(2,3,7пк)-8ст.
6ст.</t>
  </si>
  <si>
    <t>48, 50, 11, 7, 47, 49, 42, 39, 51, 55, 52, 54, 56, 13;  46/48, 5/7, 45/47, 40/42, 37/39, 50/52, 52/54.</t>
  </si>
  <si>
    <t>III,
IV,
5, 8, 15</t>
  </si>
  <si>
    <t xml:space="preserve">0(6-10)-2(1-2пк)
0(6-10)-1(1-5пк)
</t>
  </si>
  <si>
    <t>однокол.
непарна</t>
  </si>
  <si>
    <t>4-7
449(6-1пк)</t>
  </si>
  <si>
    <t xml:space="preserve">
37</t>
  </si>
  <si>
    <t>Сіверськ – Новозол-ка
Зовна – Сіверськ</t>
  </si>
  <si>
    <t>14-8</t>
  </si>
  <si>
    <t>Северск-Новозолот.14-8(о)</t>
  </si>
  <si>
    <t>Северск-Новозол.15-18(о,III)</t>
  </si>
  <si>
    <t>15-18</t>
  </si>
  <si>
    <t>Сев-Нов16-18(о)Нов:1,2(4,5)</t>
  </si>
  <si>
    <t xml:space="preserve">16-18
</t>
  </si>
  <si>
    <t>442(4-10пк)-448
449(6-1пк)</t>
  </si>
  <si>
    <t>Сів.: 105,107,102,3,21,29,31,33; 37</t>
  </si>
  <si>
    <t>ст. Сіверськ
ст. Бахмут</t>
  </si>
  <si>
    <t>непарна
непарна</t>
  </si>
  <si>
    <t>446(6,10пк)
482(8),484(8пк)</t>
  </si>
  <si>
    <t>Сев.,Бах.,446,482,484(I)</t>
  </si>
  <si>
    <t>Северск-Новозол.12-15(о)</t>
  </si>
  <si>
    <t>12-15</t>
  </si>
  <si>
    <t>Сів.:  24, 18, 16, 2; 14 / 16, 2 / 4;
48, 50, 11, 7;  46 / 48, 5 / 7;
42, 39,  40 / 42, 37 / 39;   51, 55;
52, 54, 56, 13;  50 / 52, 52 / 54.</t>
  </si>
  <si>
    <t xml:space="preserve">0(6-10пк)-2
</t>
  </si>
  <si>
    <t>Сіверськ – Ниркове
ст. Сіверськ
ст. Сіверськ
ст. Сіверськ</t>
  </si>
  <si>
    <t>6,однок.
3,
5, 8,
15</t>
  </si>
  <si>
    <t>ст.Светланово,1-26</t>
  </si>
  <si>
    <t>ст. Світланове, всі колії</t>
  </si>
  <si>
    <t>Север.-Зовная,452-454(II)</t>
  </si>
  <si>
    <t>452-454</t>
  </si>
  <si>
    <t>Север.-Зовная,455-458(II)</t>
  </si>
  <si>
    <t>455-458</t>
  </si>
  <si>
    <t>Зовная-Соль,459-463(II)</t>
  </si>
  <si>
    <t>Зовная-Соль,464-468(II)</t>
  </si>
  <si>
    <t>Соль-Зовная,468-464(I)</t>
  </si>
  <si>
    <t>Соль-Зовная,463-459(I)</t>
  </si>
  <si>
    <t>разъездные;</t>
  </si>
  <si>
    <t>разъездные и минус 2 часа АТОшных.</t>
  </si>
  <si>
    <t>разъездные и минус 1 час АТОшных.</t>
  </si>
  <si>
    <t>501(1-5пк)</t>
  </si>
  <si>
    <t>ст.Курдюмовка,499(II)</t>
  </si>
  <si>
    <t>ст.Курдюмовка,500(II)</t>
  </si>
  <si>
    <t>501(10-6пк)</t>
  </si>
  <si>
    <t>501(5-1пк)</t>
  </si>
  <si>
    <t>Майорск.-Курдюм.501(I)</t>
  </si>
  <si>
    <t>Майорск.-Курдюм.502(I)</t>
  </si>
  <si>
    <t>502(10-6пк)</t>
  </si>
  <si>
    <t>502(5-1пк)</t>
  </si>
  <si>
    <t>Курдюм.-Майорск.501(II)</t>
  </si>
  <si>
    <t>Святог.-Форп.412-413(ІІ)</t>
  </si>
  <si>
    <t>412(8-10пк)-413(1-2пк)</t>
  </si>
  <si>
    <t>413(10пк)-414(1-7пк)</t>
  </si>
  <si>
    <t>ст.Форпостная,413-414(ІІ)</t>
  </si>
  <si>
    <t>Форпостная-Лиман,415(ІІ)</t>
  </si>
  <si>
    <t>415(2-6пк)</t>
  </si>
  <si>
    <t>414(8-10пк)-415(1пк)</t>
  </si>
  <si>
    <t>415(7-10пк)-416(1пк)</t>
  </si>
  <si>
    <t>Форпостная-Лиман,416(ІІ)</t>
  </si>
  <si>
    <t>416(2-5пк)</t>
  </si>
  <si>
    <t>416(6-10пк)</t>
  </si>
  <si>
    <t>Форпостная-Лиман,417(ІІ)</t>
  </si>
  <si>
    <t>417(1-5пк)</t>
  </si>
  <si>
    <t>417(6-10пк)</t>
  </si>
  <si>
    <t>Форпостная-Лиман,418(ІІ)</t>
  </si>
  <si>
    <t>418(1-5пк)</t>
  </si>
  <si>
    <t>418(6-10пк)</t>
  </si>
  <si>
    <t>Форпостная-Лиман,419(ІІ)</t>
  </si>
  <si>
    <t>419(1-5пк)</t>
  </si>
  <si>
    <t>419(6-10пк)</t>
  </si>
  <si>
    <t>Форпостная-Лиман,420(ІІ)</t>
  </si>
  <si>
    <t>420(1-5пк)</t>
  </si>
  <si>
    <t>420(6-10пк)</t>
  </si>
  <si>
    <t>421(1-5пк)</t>
  </si>
  <si>
    <t>421(6-10пк)</t>
  </si>
  <si>
    <t>ст.Лиман,422(ІІ)</t>
  </si>
  <si>
    <t>ст.Лиман,421(ІІ)</t>
  </si>
  <si>
    <t>422(1-6пк)</t>
  </si>
  <si>
    <t>422(7-10пк)-423(1-2пк)</t>
  </si>
  <si>
    <t>Святогір.– Форпостна
ст. Форпостна</t>
  </si>
  <si>
    <t>426(1-9пк)</t>
  </si>
  <si>
    <t>ст.Лиман,426(ІІ)</t>
  </si>
  <si>
    <t>ст.Лиман,426-427(ІІ)</t>
  </si>
  <si>
    <t>426(10пк)-427(1-3пк)</t>
  </si>
  <si>
    <t>427(4-8пк)</t>
  </si>
  <si>
    <t>427(9-10пк)-428(1-3пк)</t>
  </si>
  <si>
    <t>Майорск.-Курдюм.502(I,II)</t>
  </si>
  <si>
    <t>502(9-10пк)
502(10-8пк)</t>
  </si>
  <si>
    <t>502(7-3пк)</t>
  </si>
  <si>
    <t>501(2-1пк)
500(10-8пк)</t>
  </si>
  <si>
    <t>501(7-3пк)</t>
  </si>
  <si>
    <t>501(2-1пк)
499(8-10пк)</t>
  </si>
  <si>
    <t>Курдюмівка – Майорська
Майорська – Курдюмівка</t>
  </si>
  <si>
    <t>Майорська – Курдюмівка
ст. Курдюмівка</t>
  </si>
  <si>
    <t>Час роботи</t>
  </si>
  <si>
    <t>495(6-10пк)</t>
  </si>
  <si>
    <t>496(1-5пк)</t>
  </si>
  <si>
    <t>496(6-10пк)</t>
  </si>
  <si>
    <t>497(1-5пк)</t>
  </si>
  <si>
    <t>497(6-10пк)</t>
  </si>
  <si>
    <t>498(6-10пк)</t>
  </si>
  <si>
    <t>499(1-7пк)</t>
  </si>
  <si>
    <t>438(9-10пк)-439(1-3пк)</t>
  </si>
  <si>
    <t>439(4-8пк)</t>
  </si>
  <si>
    <t>439(9-10пк)-440(1-3пк)</t>
  </si>
  <si>
    <t>Ямполь-Север.438-439(ІІ)</t>
  </si>
  <si>
    <t>Ямполь-Север.439-440(ІІ)</t>
  </si>
  <si>
    <t>440(4-9пк)</t>
  </si>
  <si>
    <t>440(10пк)-441(1-4пк)</t>
  </si>
  <si>
    <t>441(5-10пк)</t>
  </si>
  <si>
    <t>442(1-10пк)-443(1-3пк)</t>
  </si>
  <si>
    <t>443(4-7пк)</t>
  </si>
  <si>
    <t>443(-10пк)-444(1-2пк)</t>
  </si>
  <si>
    <t>444(3-6пк)</t>
  </si>
  <si>
    <t>444(7-10пк)-445(1пк)</t>
  </si>
  <si>
    <t>Ямполь-Север.442-443(ІІ)</t>
  </si>
  <si>
    <t>Ямполь-Север.440-441(ІІ)</t>
  </si>
  <si>
    <t>ст.Святогірськ (на Тропу)
Святогірськ – Тропа</t>
  </si>
  <si>
    <t>ст.Святогорск,75(II,о)</t>
  </si>
  <si>
    <t>ст. оператор  Касьяненко К.В.</t>
  </si>
  <si>
    <t>Дата пе-ревірки</t>
  </si>
  <si>
    <t>Тип і номер дефектоскопа</t>
  </si>
  <si>
    <t>№ попередження</t>
  </si>
  <si>
    <t>Воркунов С.О.</t>
  </si>
  <si>
    <t>Родюк І.В.</t>
  </si>
  <si>
    <t>Северск-Нырково, 14-19(о)</t>
  </si>
  <si>
    <t>Северск-Нырково, 20-25(о)</t>
  </si>
  <si>
    <t>14-19</t>
  </si>
  <si>
    <t>20-25</t>
  </si>
  <si>
    <t>Нир.: 1, 17, 25, 26, 14, 8, 2.</t>
  </si>
  <si>
    <t>одн.,III</t>
  </si>
  <si>
    <t>разъездные + проверка сварных стыков п/о путей сплошным контролем;</t>
  </si>
  <si>
    <t>Всі  дефектоскопи</t>
  </si>
  <si>
    <t>Технічні  заняття  (ТЗ)</t>
  </si>
  <si>
    <t>РДМ-22 
№1176</t>
  </si>
  <si>
    <t>РДМ-22 
№1999</t>
  </si>
  <si>
    <t>494(9-10пк)-495(1-5пк)</t>
  </si>
  <si>
    <t>493(10пк)-494(1-8пк)</t>
  </si>
  <si>
    <t>493(3-9пк)</t>
  </si>
  <si>
    <t>492(6-10пк)-493(1-2пк)</t>
  </si>
  <si>
    <t>445(2-10пк)-446(1пк)</t>
  </si>
  <si>
    <t>446(2-6пк)</t>
  </si>
  <si>
    <t>446(7-10пк)-447(1-3пк)</t>
  </si>
  <si>
    <t>447(4-8пк)</t>
  </si>
  <si>
    <t>447(9-10пк)-448(1-2пк)</t>
  </si>
  <si>
    <t>448(3-10пк)-449(1-2пк)</t>
  </si>
  <si>
    <t>449(3-7пк)</t>
  </si>
  <si>
    <t>449(8-10пк)-450(1-8пк)</t>
  </si>
  <si>
    <t>450(9-10пк)-451(1-3пк)</t>
  </si>
  <si>
    <t>ст. Сіверськ
Сіверськ – Зовна</t>
  </si>
  <si>
    <t>451(4-8пк)</t>
  </si>
  <si>
    <t>451(9-10пк)-452(1-3пк)</t>
  </si>
  <si>
    <t>452(4-8пк)</t>
  </si>
  <si>
    <t>452(9-10пк)-453(1-2пк)</t>
  </si>
  <si>
    <t>453(3-6пк)</t>
  </si>
  <si>
    <t>453(7-10пк)</t>
  </si>
  <si>
    <t>454(6-9пк)</t>
  </si>
  <si>
    <t>454(10пк)-455(1-3пк)</t>
  </si>
  <si>
    <t>ст.Северск,445-446(ІІ)</t>
  </si>
  <si>
    <t>ст.Северск,446(ІІ)</t>
  </si>
  <si>
    <t>ст.Северск,446-447(ІІ)</t>
  </si>
  <si>
    <t>ст.Северск,447(ІІ)</t>
  </si>
  <si>
    <t>ст.Северск,448-449(ІІ)</t>
  </si>
  <si>
    <t>ст.Северск,449-450(ІІ)</t>
  </si>
  <si>
    <t>ст.Северск,447-448(ІІ)</t>
  </si>
  <si>
    <t>ст.Северск,449(ІІ)</t>
  </si>
  <si>
    <t>Север.-Зовная,450-451(ІІ)</t>
  </si>
  <si>
    <t>Север.-Зовная,451-452(ІІ)</t>
  </si>
  <si>
    <t>Северск-Зовная,452(ІІ)</t>
  </si>
  <si>
    <t>Северск-Зовная,453(ІІ)</t>
  </si>
  <si>
    <t>Северск-Зовная,451(ІІ)</t>
  </si>
  <si>
    <t>Северск-Зовная,454(ІІ)</t>
  </si>
  <si>
    <t>Север.-Зовная,454-455(ІІ)</t>
  </si>
  <si>
    <t>Северск-Зовная,455(ІІ)</t>
  </si>
  <si>
    <t>450(4-1пк)-449(10-9пк)</t>
  </si>
  <si>
    <t>449(8-4пк)</t>
  </si>
  <si>
    <t>449(3-1пк)-448(10-3пк)</t>
  </si>
  <si>
    <t>448(2-1пк)-447(10-7пк)</t>
  </si>
  <si>
    <t>447(6-2пк)</t>
  </si>
  <si>
    <t>447(1пк)-446(10-7пк)</t>
  </si>
  <si>
    <t>446(6-3пк)</t>
  </si>
  <si>
    <t>446(2-1пк)-445(10-8пк)</t>
  </si>
  <si>
    <t>445(7-1пк)</t>
  </si>
  <si>
    <t>444(10-6пк)</t>
  </si>
  <si>
    <t>444(5-1пк)</t>
  </si>
  <si>
    <t>443(10-7пк)</t>
  </si>
  <si>
    <t>443(6-2пк)</t>
  </si>
  <si>
    <t>443(1пк)-442(10-7пк)</t>
  </si>
  <si>
    <t>442(6-1пк)-441(10-5пк)</t>
  </si>
  <si>
    <t>441(4-1пк)-440(10пк)</t>
  </si>
  <si>
    <t>440(9-6пк)</t>
  </si>
  <si>
    <t>ст.Северск,448-447(І)</t>
  </si>
  <si>
    <t>ст.Северск,449-448(І)</t>
  </si>
  <si>
    <t>ст.Северск,449(І)</t>
  </si>
  <si>
    <t>ст.Северск,450-449(І)</t>
  </si>
  <si>
    <t>ст.Северск,450(І)</t>
  </si>
  <si>
    <t>ст.Северск,447(І)</t>
  </si>
  <si>
    <t>ст.Северск,447-446(І)</t>
  </si>
  <si>
    <t>ст.Северск,446-445(І)</t>
  </si>
  <si>
    <t>ст.Северск,445(І)</t>
  </si>
  <si>
    <t>Северск-Ямполь,444(І)</t>
  </si>
  <si>
    <t>Северск-Ямполь,443(І)</t>
  </si>
  <si>
    <t>Северск-Ямполь,440(І)</t>
  </si>
  <si>
    <t>Север.-Ямполь,442-441(І)</t>
  </si>
  <si>
    <t>ст.Северск,446(І)</t>
  </si>
  <si>
    <t>ст. Сіверськ
Сіверськ – Ямпіль</t>
  </si>
  <si>
    <t>449(8-10пк)-450(1-7пк)</t>
  </si>
  <si>
    <t>450(8-10пк)-451(1-2пк)</t>
  </si>
  <si>
    <t>451(3-6пк)</t>
  </si>
  <si>
    <t>451(7-10пк)-452(1пк)</t>
  </si>
  <si>
    <t>452(2-6пк)</t>
  </si>
  <si>
    <t>452(7-10пк)</t>
  </si>
  <si>
    <t>453(1-4пк)</t>
  </si>
  <si>
    <t>Север.-Зовная,453-454(ІІ)</t>
  </si>
  <si>
    <t>Святог.-Форпост.,406(I)</t>
  </si>
  <si>
    <t>406(6пк)-4ст.
406(4пк)-2ст.</t>
  </si>
  <si>
    <t>406(6пк)</t>
  </si>
  <si>
    <t>407(2пк)</t>
  </si>
  <si>
    <t>Святог.-Форпост.,407(I)</t>
  </si>
  <si>
    <t>408(9пк)-4ст.
408(1пк)-2ст.</t>
  </si>
  <si>
    <t>Святог.-Форпост.,408(I)</t>
  </si>
  <si>
    <t>443(6-3пк)</t>
  </si>
  <si>
    <t>443(2-1пк)-442(10-8пк)</t>
  </si>
  <si>
    <t>442(7-1пк)-441(10-7пк)</t>
  </si>
  <si>
    <t>441(6-1пк)</t>
  </si>
  <si>
    <t>440(10-7пк)</t>
  </si>
  <si>
    <t>Северск-Ямполь,441(І)</t>
  </si>
  <si>
    <t>453(5-7пк)</t>
  </si>
  <si>
    <t>453(8-10пк)-454(1-2пк)</t>
  </si>
  <si>
    <t>454(3-7пк)</t>
  </si>
  <si>
    <t>454(8-10пк)-455(1-2пк)</t>
  </si>
  <si>
    <t>Свят.-Форп.,408,409(I)</t>
  </si>
  <si>
    <t>408(1пк)-2ст.
409(2пк)-4ст.</t>
  </si>
  <si>
    <t>Свят.-Форп.,406,409(I)</t>
  </si>
  <si>
    <t>406(4пк)-2ст.
409(6-7пк)-4ст.</t>
  </si>
  <si>
    <t>439(1пк)-438(10-7пк)</t>
  </si>
  <si>
    <t>438(1пк)-437(10-7пк)</t>
  </si>
  <si>
    <t>437(6-1пк)-436(10пк)</t>
  </si>
  <si>
    <t>436(9-5пк)</t>
  </si>
  <si>
    <t>436(4-1пк)-435(10-5пк)</t>
  </si>
  <si>
    <t>435(4-1пк)-434(10пк)</t>
  </si>
  <si>
    <t>434(9-4пк)</t>
  </si>
  <si>
    <t>434(3-1пк)-433(10пк)</t>
  </si>
  <si>
    <t>433(9-5пк)</t>
  </si>
  <si>
    <t>433(4-1пк)</t>
  </si>
  <si>
    <t>432(10-6пк)</t>
  </si>
  <si>
    <t>432(5-1пк)</t>
  </si>
  <si>
    <t>431(10-6пк)</t>
  </si>
  <si>
    <t>431(5-1пк)</t>
  </si>
  <si>
    <t>430(10-6пк)</t>
  </si>
  <si>
    <t>430(5-1пк)</t>
  </si>
  <si>
    <t>429(10-6пк)</t>
  </si>
  <si>
    <t>429(5-1пк)</t>
  </si>
  <si>
    <t>428(10-6пк)</t>
  </si>
  <si>
    <t>428(5-1пк)</t>
  </si>
  <si>
    <t>427(10-6пк)</t>
  </si>
  <si>
    <t>427(5-1пк)</t>
  </si>
  <si>
    <t>426(10-6пк)</t>
  </si>
  <si>
    <t>426(5-1пк)</t>
  </si>
  <si>
    <t>ст.Лиман, 426(І)</t>
  </si>
  <si>
    <t>Север.-Ямполь,440-439(І)</t>
  </si>
  <si>
    <t>Северск-Ямполь,439(І)</t>
  </si>
  <si>
    <t>Север.-Ямполь,439-438(І)</t>
  </si>
  <si>
    <t>Ямполь-Лиман,427(І)</t>
  </si>
  <si>
    <t>Ямполь-Лиман,428(І)</t>
  </si>
  <si>
    <t>Ямполь-Лиман,429(І)</t>
  </si>
  <si>
    <t>Ямполь-Лиман,430(І)</t>
  </si>
  <si>
    <t>Ямполь-Лиман,431(І)</t>
  </si>
  <si>
    <t>Ямполь-Лиман,432(І)</t>
  </si>
  <si>
    <t>Ямполь-Лиман,433(І)</t>
  </si>
  <si>
    <t>Ямполь-Лиман,434(І)</t>
  </si>
  <si>
    <t>Ямполь-Лиман,434-433(І)</t>
  </si>
  <si>
    <t>Ямполь-Лиман,435-434(І)</t>
  </si>
  <si>
    <t>Ямполь-Лиман,436-435(І)</t>
  </si>
  <si>
    <t>ст.Ямполь,436(І)</t>
  </si>
  <si>
    <t>ст.Ямполь,437-436(І)</t>
  </si>
  <si>
    <t>Север.-Ямполь,443-442(І)</t>
  </si>
  <si>
    <t>Работа  с</t>
  </si>
  <si>
    <t>Час роботи (8-17)</t>
  </si>
  <si>
    <t>Час роботи (5-14)</t>
  </si>
  <si>
    <t>Север.-Ямполь,438-437(І)</t>
  </si>
  <si>
    <t>Север.-Ямполь,437-436(І)</t>
  </si>
  <si>
    <t>Северск-Зовная,457(ІІ)</t>
  </si>
  <si>
    <t>Север.-Зовная,455-456(ІІ)</t>
  </si>
  <si>
    <t>Северск-Зовная,456(ІІ)</t>
  </si>
  <si>
    <t>ст.Зовная,458-459(ІІ)</t>
  </si>
  <si>
    <t>ст.Зовная, 459(ІІ)</t>
  </si>
  <si>
    <t>Зовная-Соль,460(ІІ)</t>
  </si>
  <si>
    <t>Зовная-Соль,461(ІІ)</t>
  </si>
  <si>
    <t>Зовная-Соль,462(ІІ)</t>
  </si>
  <si>
    <t>Зовная-Соль,463(ІІ)</t>
  </si>
  <si>
    <t>489(10пк)-490(1-5пк)</t>
  </si>
  <si>
    <t>490(6-10пк)-491(1-2пк)</t>
  </si>
  <si>
    <t>491(9-10пк)-492(1-5пк)</t>
  </si>
  <si>
    <t>Бахмут-Курдюмовка,493(II)</t>
  </si>
  <si>
    <t>Бахмут-Курдюмовка,498(II)</t>
  </si>
  <si>
    <t>Бахмут-Курдюмовка,497(II)</t>
  </si>
  <si>
    <t>Бахмут-Курдюмовка,496(II)</t>
  </si>
  <si>
    <t>Бахмут-Курдюмовка,495(II)</t>
  </si>
  <si>
    <t>Бахмут-Курдюм.,494-495(II)</t>
  </si>
  <si>
    <t>Бахмут-Курдюм.,493-494(II)</t>
  </si>
  <si>
    <t>Бахмут-Курдюм.,492-493(II)</t>
  </si>
  <si>
    <t>Бахмут-Курдюм.,491-492(II)</t>
  </si>
  <si>
    <t>Бахмут-Курдюм.,490-491(II)</t>
  </si>
  <si>
    <t>Бахмут-Курдюм.,489-490(II)</t>
  </si>
  <si>
    <t>Бахмут-Курдюмовка,491(II)</t>
  </si>
  <si>
    <t>455(3-7пк)</t>
  </si>
  <si>
    <t>455(8-10пк)-456(1-3пк)</t>
  </si>
  <si>
    <t>456(4-7пк)</t>
  </si>
  <si>
    <t>456(8-10пк)-457(1-2пк)</t>
  </si>
  <si>
    <t>457(3-7пк)</t>
  </si>
  <si>
    <t>457(8-10пк)-458(1-2пк)</t>
  </si>
  <si>
    <t>458(3-9пк)</t>
  </si>
  <si>
    <t>458(10пк)-459(1-3пк)</t>
  </si>
  <si>
    <t>459(4-9пк)</t>
  </si>
  <si>
    <t>459(10пк)-460(1-2пк)</t>
  </si>
  <si>
    <t>460(3-5пк)</t>
  </si>
  <si>
    <t>462(6-7пк)</t>
  </si>
  <si>
    <t>462(8-10пк)</t>
  </si>
  <si>
    <t>Север.-Зовная,456-457(ІІ)</t>
  </si>
  <si>
    <t>Север.-Зовная,457-458(ІІ)</t>
  </si>
  <si>
    <t>ст.Зовная, 458(ІІ)</t>
  </si>
  <si>
    <t>ст. Зовна
Зовна – Сіль</t>
  </si>
  <si>
    <t>Зовная-Соль,459-460(ІІ)</t>
  </si>
  <si>
    <t>488(6-10пк)-489(1-2пк)</t>
  </si>
  <si>
    <t>489(3-9пк)</t>
  </si>
  <si>
    <t>работа с 5-ти (разъездные и по 1 часу ночных) и минус 2 часа АТОшных.</t>
  </si>
  <si>
    <t>работа с 5-ти (разъездные и по 1 часу ночных) и минус 1 час АТОшных.</t>
  </si>
  <si>
    <t>487(8-10пк)-488(1-5пк)</t>
  </si>
  <si>
    <t>463(5-6пк)</t>
  </si>
  <si>
    <t>463(7-9пк)</t>
  </si>
  <si>
    <t>Зовная-Соль,463-464(ІІ)</t>
  </si>
  <si>
    <t>463(10пк)-464(1пк)</t>
  </si>
  <si>
    <t>464(2-4пк)</t>
  </si>
  <si>
    <t>464(5-7пк)</t>
  </si>
  <si>
    <t>464(8-9пк)</t>
  </si>
  <si>
    <t>Зовная-Соль,464-465(ІІ)</t>
  </si>
  <si>
    <t>464(10пк)-465(1пк)</t>
  </si>
  <si>
    <t>465(2-3пк)</t>
  </si>
  <si>
    <t>465(4-5пк)</t>
  </si>
  <si>
    <t>465(6-8пк)</t>
  </si>
  <si>
    <t>465(9-10пк)</t>
  </si>
  <si>
    <t>466(1-3пк)</t>
  </si>
  <si>
    <t>466(4-6пк)</t>
  </si>
  <si>
    <t>466(7-8пк)</t>
  </si>
  <si>
    <t>466(9-10пк)</t>
  </si>
  <si>
    <t>467(1-3пк)</t>
  </si>
  <si>
    <t>467(5-1пк)</t>
  </si>
  <si>
    <t>466(10-6пк)</t>
  </si>
  <si>
    <t>466(5-1пк)</t>
  </si>
  <si>
    <t>465(10-6пк)</t>
  </si>
  <si>
    <t>465(5-1пк)</t>
  </si>
  <si>
    <t>Соль-Зовная,465(І)</t>
  </si>
  <si>
    <t>Соль-Зовная,466(І)</t>
  </si>
  <si>
    <t>Соль-Зовная,467(І)</t>
  </si>
  <si>
    <t>ст.Соль,468-467(І)</t>
  </si>
  <si>
    <t>ст.Соль,468(І)</t>
  </si>
  <si>
    <t>ст.Соль,468(ІІ)</t>
  </si>
  <si>
    <t>Зовная-Соль,464(ІІ)</t>
  </si>
  <si>
    <t>Зовная-Соль,465(ІІ)</t>
  </si>
  <si>
    <t>Зовная-Соль,466(ІІ)</t>
  </si>
  <si>
    <t>Зовная-Соль,467(ІІ)</t>
  </si>
  <si>
    <t>464(10-6пк)</t>
  </si>
  <si>
    <t>464(5-1пк)</t>
  </si>
  <si>
    <t>463(10-6пк)</t>
  </si>
  <si>
    <t>463(5-1пк)</t>
  </si>
  <si>
    <t>462(10-6пк)</t>
  </si>
  <si>
    <t>462(5-1пк)</t>
  </si>
  <si>
    <t>461(10-6пк)</t>
  </si>
  <si>
    <t>461(5-2пк)</t>
  </si>
  <si>
    <t>467(4-6пк)</t>
  </si>
  <si>
    <t>467(7-10пк)-468(1-3пк)</t>
  </si>
  <si>
    <t>468(4-10пк)</t>
  </si>
  <si>
    <t xml:space="preserve">   утра ( 5 или 8 )</t>
  </si>
  <si>
    <t>8:00 - 16:00</t>
  </si>
  <si>
    <t>5:00 - 14:00</t>
  </si>
  <si>
    <t>9:00 - 16:00</t>
  </si>
  <si>
    <t>7:00 - 16:00</t>
  </si>
  <si>
    <t>8:00 - 17:00</t>
  </si>
  <si>
    <t>483(3-10пк)</t>
  </si>
  <si>
    <t>484(1-7пк)</t>
  </si>
  <si>
    <t>484(8-10пк)-485(1-4пк)</t>
  </si>
  <si>
    <t>485(5-10пк)-486(1пк)</t>
  </si>
  <si>
    <t>486(2-9пк)</t>
  </si>
  <si>
    <t>486(10пк)-487(1-7пк)</t>
  </si>
  <si>
    <t>ст.Бахмут,484(II)</t>
  </si>
  <si>
    <t>ст.Бахмут,483(II)</t>
  </si>
  <si>
    <t>Бахмут-Курдюм.,487-488(II)</t>
  </si>
  <si>
    <t>Бахмут-Курдюмовка,489(II)</t>
  </si>
  <si>
    <t>Бахмут-Курдюмовка,490(II)</t>
  </si>
  <si>
    <t>Бахмут-Курдюм.,484-485(II)</t>
  </si>
  <si>
    <t>Бахмут-Курдюм.,485-486(II)</t>
  </si>
  <si>
    <t>Бахмут-Курдюмовка,486(II)</t>
  </si>
  <si>
    <t>Бахмут-Курдюм.,486-487(II)</t>
  </si>
  <si>
    <t>482(7-10пк)-483(1-2пк)</t>
  </si>
  <si>
    <t>482(2-6пк)</t>
  </si>
  <si>
    <t>Малоильш.-Бахмут,482(II)</t>
  </si>
  <si>
    <t>Малоил.-Бахмут,482-483(II)</t>
  </si>
  <si>
    <t>481(7-10пк)-482(1пк)</t>
  </si>
  <si>
    <t>Малоил.-Бахмут,480-481(II)</t>
  </si>
  <si>
    <t>Малоил.-Бахмут,481-482(II)</t>
  </si>
  <si>
    <t>Малоильш.-Бахмут,481(II)</t>
  </si>
  <si>
    <t>п.Малоильшевская,480(II)</t>
  </si>
  <si>
    <t>Шевч.-Малоильш.,479(II)</t>
  </si>
  <si>
    <t>Шевч.-Малоильш.,478(II)</t>
  </si>
  <si>
    <t>469(1-10пк)-470(1пк)</t>
  </si>
  <si>
    <t>470(2-6пк)</t>
  </si>
  <si>
    <t>470(7-10пк)-471(1-2пк)</t>
  </si>
  <si>
    <t>471(3-5пк)</t>
  </si>
  <si>
    <t>Сіль – Шевченко
ст. Швченко</t>
  </si>
  <si>
    <t>Шевч.-Малоил.,477-478(II)</t>
  </si>
  <si>
    <t>ст.Соль,469(II)</t>
  </si>
  <si>
    <t>Соль-Шевченко,470(II)</t>
  </si>
  <si>
    <t>Соль-Шевчен.,470-471(II)</t>
  </si>
  <si>
    <t>Соль-Шевченко,471(II)</t>
  </si>
  <si>
    <t>Соль-Шевченко,472(II)</t>
  </si>
  <si>
    <t>Соль-Шевчен.,472-473(II)</t>
  </si>
  <si>
    <t>Соль-Шевченко,473(II)</t>
  </si>
  <si>
    <t>Соль-Шевчен.,473-474(II)</t>
  </si>
  <si>
    <t>ст.Шевченко,475-476(II)</t>
  </si>
  <si>
    <t>Шевч.-Малоильш.,477(II)</t>
  </si>
  <si>
    <t>Шевч.-Малоил.,476-477(II)</t>
  </si>
  <si>
    <t>ст.Шевченко,476(II)</t>
  </si>
  <si>
    <t>ст.Шевченко,474-475(II)</t>
  </si>
  <si>
    <t>461(1пк)-460(10-8пк)</t>
  </si>
  <si>
    <t>460(7-3пк)</t>
  </si>
  <si>
    <t>460(2-1пк)-459(10-6пк)</t>
  </si>
  <si>
    <t>459(5-1пк)</t>
  </si>
  <si>
    <t>458(10-2пк)</t>
  </si>
  <si>
    <t>458(1пк)-457(10-7пк)</t>
  </si>
  <si>
    <t>457(6-2пк)</t>
  </si>
  <si>
    <t>457(1пк)-456(10-7пк)</t>
  </si>
  <si>
    <t>456(6-1пк)</t>
  </si>
  <si>
    <t>455(10-6пк)</t>
  </si>
  <si>
    <t>455(5-1пк)</t>
  </si>
  <si>
    <t>454(10-6пк)</t>
  </si>
  <si>
    <t>454(5-1пк)</t>
  </si>
  <si>
    <t>453(10-7пк)</t>
  </si>
  <si>
    <t>453(6-5пк)</t>
  </si>
  <si>
    <t>452(4-1пк)-451(10пк)</t>
  </si>
  <si>
    <t>Соль-Зовная,464(І)</t>
  </si>
  <si>
    <t>Соль-Зовная,463(І)</t>
  </si>
  <si>
    <t>Соль-Зовная,462(І)</t>
  </si>
  <si>
    <t>Соль-Зовная,461(І)</t>
  </si>
  <si>
    <t>Соль-Зовная,461-460(І)</t>
  </si>
  <si>
    <t>Соль-Зовная,460(І)</t>
  </si>
  <si>
    <t>ст.Зовная,460-459(І)</t>
  </si>
  <si>
    <t>ст.Зовная,459(І)</t>
  </si>
  <si>
    <t>ст.Зовная,458(І)</t>
  </si>
  <si>
    <t>Зовная-Север.,458-457(І)</t>
  </si>
  <si>
    <t>Зовная-Северск,457(І)</t>
  </si>
  <si>
    <t>Зовная-Север.,457-456(І)</t>
  </si>
  <si>
    <t>Зовная-Северск,456(І)</t>
  </si>
  <si>
    <t>Зовная-Северск,455(І)</t>
  </si>
  <si>
    <t>Зовная-Северск,454(І)</t>
  </si>
  <si>
    <t>Зовная-Северск,453(І)</t>
  </si>
  <si>
    <t>Зовная-Север.,453-452(І)</t>
  </si>
  <si>
    <t>Зовная-Северск,452(І)</t>
  </si>
  <si>
    <t>Зовная-Север.,452-451(І)</t>
  </si>
  <si>
    <t>Зовная-Северск,451(І)</t>
  </si>
  <si>
    <t>471(1пк)-472(1-4пк)</t>
  </si>
  <si>
    <t>472(4-8пк)</t>
  </si>
  <si>
    <t>478(4-8пк)</t>
  </si>
  <si>
    <t>478(9-10пк)-479(1-4пк)</t>
  </si>
  <si>
    <t>479(5-9пк)</t>
  </si>
  <si>
    <t>479(10пк)-480(1-6пк)</t>
  </si>
  <si>
    <t>480(7-10пк)-481(1пк)</t>
  </si>
  <si>
    <t>481(2-6пк)</t>
  </si>
  <si>
    <t>Сів.: 47,49,57,22,77,79,104,106; 59/77, 77/79, 102/106, 104/106.</t>
  </si>
  <si>
    <t>4,10,13, 36ап, 34</t>
  </si>
  <si>
    <t>6:00 - 15:00</t>
  </si>
  <si>
    <t>6, однок.
3, 4</t>
  </si>
  <si>
    <t>Сів.:  24, 18, 16, 2; 14 / 16, 2 / 4;
48,50,11,7,47,49;46/48,5/7,45/47</t>
  </si>
  <si>
    <t>ст.Нырково,П.1,2,4</t>
  </si>
  <si>
    <t>ст. Ниркове</t>
  </si>
  <si>
    <t>1, 2, 4</t>
  </si>
  <si>
    <t>Нир.: 20, 27, 7, 15, 24;    6 / 24,   24 / 26, 15 / 17, 1 / 7.</t>
  </si>
  <si>
    <t>7:00 - 15:00</t>
  </si>
  <si>
    <t>тупик</t>
  </si>
  <si>
    <t>ДАРМ</t>
  </si>
  <si>
    <t>ст.Лиман,ДАРМ</t>
  </si>
  <si>
    <t>Северск-Нырково, 7-13(о)</t>
  </si>
  <si>
    <t>Северск-Нырково, 3-6(о)</t>
  </si>
  <si>
    <t>3-6</t>
  </si>
  <si>
    <t>7-13</t>
  </si>
  <si>
    <t>362, 392, 306, 118, 116;
104 / 116.</t>
  </si>
  <si>
    <t>Святогор.-Тропа,75(o)</t>
  </si>
  <si>
    <t>75(1-2пк)</t>
  </si>
  <si>
    <t>Бахмут-Шевчен.,484-480(І)</t>
  </si>
  <si>
    <t>Бахмут-Шевчен.,479-476(І)</t>
  </si>
  <si>
    <t>ст.Лиман,ПЮО,П.25</t>
  </si>
  <si>
    <t>Северск-Новозолот.8-11(о)</t>
  </si>
  <si>
    <t>8-11</t>
  </si>
  <si>
    <t>ст.Лиман,425(I)</t>
  </si>
  <si>
    <t>ст. Лиман, ПЮО</t>
  </si>
  <si>
    <t>425(8пк)</t>
  </si>
  <si>
    <t>425(3-1пк)-424(10-9пк)</t>
  </si>
  <si>
    <t>424(8-1пк)-423(10-8пк)</t>
  </si>
  <si>
    <t>423(7-3пк)</t>
  </si>
  <si>
    <t>423(2-1пк)-422(10-6пк)</t>
  </si>
  <si>
    <t>422(5-1пк)</t>
  </si>
  <si>
    <t>421(10-6пк)</t>
  </si>
  <si>
    <t>421(5-1пк)</t>
  </si>
  <si>
    <t>420(10-6пк)</t>
  </si>
  <si>
    <t>420(5-1пк)-419(10пк)</t>
  </si>
  <si>
    <t>419(9-6пк)</t>
  </si>
  <si>
    <t>419(5-1пк)</t>
  </si>
  <si>
    <t>418(10-6пк)</t>
  </si>
  <si>
    <t>418(5-1пк)</t>
  </si>
  <si>
    <t>417(10-6пк)</t>
  </si>
  <si>
    <t>417(5-1пк)</t>
  </si>
  <si>
    <t>416(10-6пк)</t>
  </si>
  <si>
    <t>416(5-1пк)</t>
  </si>
  <si>
    <t>415(10-7пк)</t>
  </si>
  <si>
    <t>415(6-2пк)</t>
  </si>
  <si>
    <t>8(7-10пк)</t>
  </si>
  <si>
    <t>Лиман-Брусин,7-8(ІІ)</t>
  </si>
  <si>
    <t>Лиман-Брусин,7(ІІ)</t>
  </si>
  <si>
    <t>Лиман-Брусин,6(ІІ)</t>
  </si>
  <si>
    <t>Лиман-Брусин,5(ІІ)</t>
  </si>
  <si>
    <t>Лиман-Брусин,4(ІІ)</t>
  </si>
  <si>
    <t>Лиман-Брусин,3(ІІ)</t>
  </si>
  <si>
    <t>Лиман-Брусин,2(ІІ)</t>
  </si>
  <si>
    <t>Лиман-Брусин,1-2(ІІ)</t>
  </si>
  <si>
    <t>ст.Брусин,9(ІIІ)</t>
  </si>
  <si>
    <t>9(1-4пк)</t>
  </si>
  <si>
    <t>9(5-9пк)</t>
  </si>
  <si>
    <t>500(10-3пк)</t>
  </si>
  <si>
    <t>500(2-1пк)-499(10-9пк)</t>
  </si>
  <si>
    <t>499(8-5пк)</t>
  </si>
  <si>
    <t>499(4-1пк)-498(10-6пк)</t>
  </si>
  <si>
    <t>498(5-1пк)-497(10-9пк)</t>
  </si>
  <si>
    <t>496(10-4пк)</t>
  </si>
  <si>
    <t>496(3-1пк)-495(10-7пк)</t>
  </si>
  <si>
    <t>ст.Лиман,425(І)</t>
  </si>
  <si>
    <t>ст.Лиман,425-424(І)</t>
  </si>
  <si>
    <t>ст.Лиман,424-423(І)</t>
  </si>
  <si>
    <t>ст.Лиман,423(І)</t>
  </si>
  <si>
    <t>ст.Лиман,423-422(І)</t>
  </si>
  <si>
    <t>ст.Лиман,422(І)</t>
  </si>
  <si>
    <t>ст.Лиман,421(І)</t>
  </si>
  <si>
    <t>ст.Лиман,420(І)</t>
  </si>
  <si>
    <t>ст.Лиман,420-419(І)</t>
  </si>
  <si>
    <t>Брусин-Придон.,8(о)</t>
  </si>
  <si>
    <t>Шев.:   9, 5, 3;
Сіль:   2, 24;   2 / 4, 22 / 24.</t>
  </si>
  <si>
    <t>Сіль:   2, 24;   2 / 4, 22 / 24;
Сіль:   22, 16, 6, 4.</t>
  </si>
  <si>
    <t>Май.: 2, 8, 16, 9, 5, 3; 2 / 4, 6 / 8;
Курд.:  6, 10;  6 / 8.</t>
  </si>
  <si>
    <t>Курд.: 12, 8;  Май.: 1, 7, 11, 17, 20, 10, 6, 4; 1 / 3, 5 / 7.</t>
  </si>
  <si>
    <t>387, 385, 379, 377,375, 373, 307, 299, 295, 239, 285, 275, 269, 83, 81;   383/385, 299/301, 293/295, 285 / 287, 273 / 275, 269 / 271.</t>
  </si>
  <si>
    <t>28,33,під-хід30,32.</t>
  </si>
  <si>
    <t>35, 39, підх.36.</t>
  </si>
  <si>
    <t>28,33,35, 39,підхід 30,32,36.</t>
  </si>
  <si>
    <t>103, 105, 107, 102, 104, 106, 79, 77, 59, 61, 25, 27, 41, 7, 11.</t>
  </si>
  <si>
    <t>13, 39, 51, 55, 57, 56, 54, 52, 50, 48, 42, 22.</t>
  </si>
  <si>
    <t>9, 12, 13, 16, 17, 21, 2, 8, 10, 14, 5, 11, 3, 63, 15, 7, 19, 111.</t>
  </si>
  <si>
    <t>1, 3, 5, 7, 9, 2, 4, 6, 10.</t>
  </si>
  <si>
    <t>1, 3, 5, 11, 21, 23, 2, 4, 6, 16, 22, 24, 32, 34, 36.</t>
  </si>
  <si>
    <t>7, 17, 19, 25, 27, 29, 31, 8, 14, 18, 28, 30, 38, 40, 42, 44, 64.</t>
  </si>
  <si>
    <t>1, 3, 5, 7, 9, 11, 13, 15, 17, 2, 4, 6, 8, 10, 12, 21, 23.</t>
  </si>
  <si>
    <t>1, 5, 7, 9, 11, 2, 4, 6, 10, 25;
6.</t>
  </si>
  <si>
    <t>3, 13, 15, 17, 19, 21, 23, 27, 8, 12, 16, 37.</t>
  </si>
  <si>
    <t>1, 3, 9, 11, 13, 15, 6, 8, 10, 12, 14, 27.</t>
  </si>
  <si>
    <t>1, 3, 5, 7, 9, 11, 17, 2, 4, 6, 8, 10, 16, 20.</t>
  </si>
  <si>
    <t>13, 15, 19, 23, 25, 18, 24, 26, 28, 30, 32, 36.</t>
  </si>
  <si>
    <t>1, 7, 15, 20, 24, 6, 4, 17, 25, 26, 14, 8, 2, 27.</t>
  </si>
  <si>
    <t>Св.: 1, 5, 7, 9, 15, 17, 19, 21, 10, 12, 16, 18, 20, 22, 24, 26.</t>
  </si>
  <si>
    <t>Св.: 1,5,7,9,15,17,19,21,10,12,16, 18, 20, 22, 24, 26; Шип.: 1,2,3.</t>
  </si>
  <si>
    <t>Св.: 1,5,7,9,15,17,19,21,10,12,16, 18, 20, 22, 24, 26; Нир.: 1, 7, 15, 20,24, 6, 4, 17,25, 26,14, 8, 2,27.</t>
  </si>
  <si>
    <t>Май.: 9, 5, 3; Курд.: 6, 10;  6 / 8.</t>
  </si>
  <si>
    <t>Курд.: 12, 8;   Май.: 1, 7, 11, 17;  1 / 3,  5 / 7.</t>
  </si>
  <si>
    <t>Курд.: 12, 8;  Май.: 1, 7, 11, 17,
9, 5, 3; 1/3, 5/7  Курд.: 6, 10; 6/8.</t>
  </si>
  <si>
    <t>3,  5, 17, 15, 416, 414;
1 / 3,   412 / 416.</t>
  </si>
  <si>
    <t>1(8-10пк)-2(1-4пк)</t>
  </si>
  <si>
    <t>2(5-9пк)</t>
  </si>
  <si>
    <t>2(10пк)-3(1-3пк)</t>
  </si>
  <si>
    <t>3(4-7пк)</t>
  </si>
  <si>
    <t>3(8-10пк)-4(1-3пк)</t>
  </si>
  <si>
    <t>4(4-8пк)</t>
  </si>
  <si>
    <t>4(9-10пк)-5(1-3пк)</t>
  </si>
  <si>
    <t>5(4-9пк)</t>
  </si>
  <si>
    <t>5(10пк)-6(1-4пк)</t>
  </si>
  <si>
    <t>6(5-9пк)</t>
  </si>
  <si>
    <t>6(10пк)-7(1-4пк)</t>
  </si>
  <si>
    <t>7(5-8пк)</t>
  </si>
  <si>
    <t>Лиман-Брусин,2-3(ІІ)</t>
  </si>
  <si>
    <t>Лиман-Брусин,3-4(ІІ)</t>
  </si>
  <si>
    <t>Лиман-Брусин,4-5(ІІ)</t>
  </si>
  <si>
    <t>Лиман-Брусин,5-6(ІІ)</t>
  </si>
  <si>
    <t>Лиман-Брусин,6-7(ІІ)</t>
  </si>
  <si>
    <t>7(9-10пк)-8(1-2пк)</t>
  </si>
  <si>
    <t>Лиман-Брусин,8(ІІ)</t>
  </si>
  <si>
    <t>472(2пк)-1ст.,
452(5пк)-3ст.</t>
  </si>
  <si>
    <t>Сев.-Шевч.,472(I),452(II)</t>
  </si>
  <si>
    <t>Сіль – Шевченко
Зовна – Сіверськ</t>
  </si>
  <si>
    <t>8(3-7пк)</t>
  </si>
  <si>
    <t>8(8-10пк)-9(1-3пк)</t>
  </si>
  <si>
    <t>9(4-8пк)</t>
  </si>
  <si>
    <t>8(4-6пк)</t>
  </si>
  <si>
    <t>ст.Брусин,8-9(ІI)</t>
  </si>
  <si>
    <t>ст.Брусин,8(o)</t>
  </si>
  <si>
    <t>Север.-Ямп.,437,438(II)</t>
  </si>
  <si>
    <t>438(5пк)-3ст.
437(9пк)-3ст.</t>
  </si>
  <si>
    <t>ст.Ямполь,437(II)</t>
  </si>
  <si>
    <t>437(6пк)</t>
  </si>
  <si>
    <t>415(1пк)-414(10-8пк)</t>
  </si>
  <si>
    <t>414(7-1пк)-413(10-9пк)</t>
  </si>
  <si>
    <t>Лиман – Форпостна
ст. Форпостна</t>
  </si>
  <si>
    <t>413(8-2пк)</t>
  </si>
  <si>
    <t>413(1пк)-412(10-7пк)</t>
  </si>
  <si>
    <t>412(6-3пк)</t>
  </si>
  <si>
    <t>ст. Форпостна
Форпостна – Святогірськ</t>
  </si>
  <si>
    <t>412(2-1пк)-411(10-9пк)</t>
  </si>
  <si>
    <t>411(3-1пк)-410(10пк)</t>
  </si>
  <si>
    <t>410(9-6пк)</t>
  </si>
  <si>
    <t>410(5-1пк)</t>
  </si>
  <si>
    <t>409(10-7пк)</t>
  </si>
  <si>
    <t>409(6-2пк)</t>
  </si>
  <si>
    <t>409(1пк)-408(10-8пк)</t>
  </si>
  <si>
    <t>408(7-3пк)</t>
  </si>
  <si>
    <t>408(2-1пк)-407(10-9пк)</t>
  </si>
  <si>
    <t>ст.Форпостная,415-414(І)</t>
  </si>
  <si>
    <t>ст.Форпостная,414-413(І)</t>
  </si>
  <si>
    <t>495(6-1пк)-494(10пк)</t>
  </si>
  <si>
    <t>494(9-3пк)</t>
  </si>
  <si>
    <t>494(2-1пк)-493(10-6пк)</t>
  </si>
  <si>
    <t>493(5-1пк)-492(10-8пк)</t>
  </si>
  <si>
    <t>Курдюм.-Бахмут,494-493(I)</t>
  </si>
  <si>
    <t>10(1-6пк)</t>
  </si>
  <si>
    <t>10(7-10пк)-11(1-2пк)</t>
  </si>
  <si>
    <t>11(3-6пк)</t>
  </si>
  <si>
    <t>11(7-10пк)-12(1пк)</t>
  </si>
  <si>
    <t>12(2-6пк)</t>
  </si>
  <si>
    <t>12(7-10пк)-13(1пк)</t>
  </si>
  <si>
    <t>13(2-5пк)</t>
  </si>
  <si>
    <t>13(6-10пк)</t>
  </si>
  <si>
    <t>14(1-3пк)</t>
  </si>
  <si>
    <t>14(4-6пк)</t>
  </si>
  <si>
    <t>ст. Придонецька
Придонецька – Слов.Курорт</t>
  </si>
  <si>
    <t>Брусин-Придон.,10(о)</t>
  </si>
  <si>
    <t>ст.Придонецкая,10-11(II)</t>
  </si>
  <si>
    <t>ст.Придонецкая,11(II)</t>
  </si>
  <si>
    <t>ст.Придонецкая,12(II)</t>
  </si>
  <si>
    <t>ст.Придонецкая,13(II)</t>
  </si>
  <si>
    <t>ст.Придонецкая,14(II)</t>
  </si>
  <si>
    <t>Прид.-Слав.Кур.14-15(II)</t>
  </si>
  <si>
    <t>Прид.-Слав.Кур.15(II)</t>
  </si>
  <si>
    <t>Форпост.-Святогірськ</t>
  </si>
  <si>
    <t>ст. Форпостна
Форпост.-Святогірськ</t>
  </si>
  <si>
    <t>15(4-7пк)</t>
  </si>
  <si>
    <t>15(8-10пк)-16(1пк)</t>
  </si>
  <si>
    <t>16(2-3пк)</t>
  </si>
  <si>
    <t>16(4-6пк)</t>
  </si>
  <si>
    <t>16(7-10пк)</t>
  </si>
  <si>
    <t>17(1-4пк)</t>
  </si>
  <si>
    <t>17(5-7пк)</t>
  </si>
  <si>
    <t>Прид.-Слав.Кур.15-16(II)</t>
  </si>
  <si>
    <t>Придон.-Слав.Кур.17(II)</t>
  </si>
  <si>
    <t>407(4-1пк)</t>
  </si>
  <si>
    <t>406(10-6пк)</t>
  </si>
  <si>
    <t>406(5-2пк)</t>
  </si>
  <si>
    <t>406(1пк)-405(10-7пк)</t>
  </si>
  <si>
    <t>405(6-3пк)</t>
  </si>
  <si>
    <t>405(2-1пк)-404(10-8пк)</t>
  </si>
  <si>
    <t>404(7-3пк)</t>
  </si>
  <si>
    <t>404(2-1пк)-403(10-8пк)</t>
  </si>
  <si>
    <t>403(7-3пк)</t>
  </si>
  <si>
    <t>403(2-1пк)-402(10-8пк)</t>
  </si>
  <si>
    <t>402(7-1пк)-401(10пк)</t>
  </si>
  <si>
    <t>401(9-5пк)</t>
  </si>
  <si>
    <t>Форпост.-Святогор.406(І)</t>
  </si>
  <si>
    <t>ст.Святогорск,403-402(І)</t>
  </si>
  <si>
    <t>492(7-1пк)</t>
  </si>
  <si>
    <t>491(10-5пк)</t>
  </si>
  <si>
    <t>491(4-1пк)-490(10-7пк)</t>
  </si>
  <si>
    <t>Курдюмовка-Бахмут,492(I)</t>
  </si>
  <si>
    <t>17(8-9пк)</t>
  </si>
  <si>
    <t>17(10пк)
17(10-9пк)</t>
  </si>
  <si>
    <t>17(8-6пк)</t>
  </si>
  <si>
    <t>17(5-3пк)</t>
  </si>
  <si>
    <t>17(2-1пк)-16(10пк)</t>
  </si>
  <si>
    <t>16(9-7пк)</t>
  </si>
  <si>
    <t>16(6-5пк)</t>
  </si>
  <si>
    <t>Придон.-Слав.Кур.17(II,I)</t>
  </si>
  <si>
    <t>Слав.Кур.-Прид.17-16(I)</t>
  </si>
  <si>
    <t>Северск-Нырково,21(од)</t>
  </si>
  <si>
    <t>21(4пк)</t>
  </si>
  <si>
    <t>Северск-Нырково,20(од)</t>
  </si>
  <si>
    <t>20(3пк)</t>
  </si>
  <si>
    <t>Букино-Святогорск,396(I)</t>
  </si>
  <si>
    <t>395(10пк)-1ст.
396(1пк)-5ст.</t>
  </si>
  <si>
    <t>ПСО:  П. 5, 7, 8, 9, 68</t>
  </si>
  <si>
    <t>ПСО:  П. 7, 8, 9, 68</t>
  </si>
  <si>
    <t>5, 7, 8, 9, 68</t>
  </si>
  <si>
    <t>348,378,388,394,406,410,412,318 324,330,334,396,398,340,342,360 382,380,402,404,326,328,372; 334/348,306/318,398/406,330/340, 370/380,404/410,312/326</t>
  </si>
  <si>
    <t>490(6-2пк)</t>
  </si>
  <si>
    <t>490(1пк)-489(10-8пк)</t>
  </si>
  <si>
    <t>489(7-4пк)</t>
  </si>
  <si>
    <t>489(3-1пк)-488(10пк)</t>
  </si>
  <si>
    <t>488(9-2пк)</t>
  </si>
  <si>
    <t>401(4-1пк)-400(10-8пк)</t>
  </si>
  <si>
    <t>Курдюм.-Бахмут,489-488(I)</t>
  </si>
  <si>
    <t>Курдюмовка-Бахмут,490(I)</t>
  </si>
  <si>
    <t>400(7-3пк)</t>
  </si>
  <si>
    <t>400(2-1пк)-399(10-8пк)</t>
  </si>
  <si>
    <t>399(7-3пк)</t>
  </si>
  <si>
    <t>399(2-1пк)-398(10-8пк)</t>
  </si>
  <si>
    <t>398(7-4пк)</t>
  </si>
  <si>
    <t>398(3-1пк)-397(10-9пк)</t>
  </si>
  <si>
    <t>397(8-4пк)</t>
  </si>
  <si>
    <t>397(3-1пк)-396(10пк)</t>
  </si>
  <si>
    <t>396(9-5пк)</t>
  </si>
  <si>
    <t>396(4-1пк)-395(10пк)</t>
  </si>
  <si>
    <t>395(9-6пк)</t>
  </si>
  <si>
    <t>393(7-4пк)</t>
  </si>
  <si>
    <t>393(3-1пк)-392(10-9пк)</t>
  </si>
  <si>
    <t>392(8-4пк)</t>
  </si>
  <si>
    <t>392(3-1пк)-391(10-9пк)</t>
  </si>
  <si>
    <t>Свят.-Букино,396-395(І)</t>
  </si>
  <si>
    <t>Свят.-Букино,397-396(І)</t>
  </si>
  <si>
    <t>ст.Святогорск,400(І)</t>
  </si>
  <si>
    <t>ст.Святогорск,398-397(І)</t>
  </si>
  <si>
    <t>15(8-5пк)</t>
  </si>
  <si>
    <t>15(4-1пк)</t>
  </si>
  <si>
    <t>14(10-5пк)</t>
  </si>
  <si>
    <t>14(4-1пк)</t>
  </si>
  <si>
    <t>12(10-8пк)</t>
  </si>
  <si>
    <t>12(7-3пк)</t>
  </si>
  <si>
    <t>ст.Сіверськ на Новозолот-ку
Сіверськ – Новозолотарівка</t>
  </si>
  <si>
    <t>1(3-9пк)</t>
  </si>
  <si>
    <t>1(10пк)-2(1пк)</t>
  </si>
  <si>
    <t>2(2-3пк)</t>
  </si>
  <si>
    <t>2(4-5пк)</t>
  </si>
  <si>
    <t>2(6-10пк)-3(1пк)</t>
  </si>
  <si>
    <t>3(2-6пк)</t>
  </si>
  <si>
    <t>3(7-10пк)-4(1-3пк)</t>
  </si>
  <si>
    <t>4(4-10пк)-5(1пк)</t>
  </si>
  <si>
    <t>5(2-6пк)</t>
  </si>
  <si>
    <t>5(7-10пк)-6(1пк)</t>
  </si>
  <si>
    <t>6(2-9пк)</t>
  </si>
  <si>
    <t>6(10пк)-7(1-8пк)</t>
  </si>
  <si>
    <t>7(9-10пк)-8(1-3пк)</t>
  </si>
  <si>
    <t>8(4-10пк)</t>
  </si>
  <si>
    <t>9(6-10пк)</t>
  </si>
  <si>
    <t>10(1-5пк)</t>
  </si>
  <si>
    <t>ст.Сіверськ на Новозолот-ку</t>
  </si>
  <si>
    <t>IV,II</t>
  </si>
  <si>
    <t>Северск-Новозол.9(од)</t>
  </si>
  <si>
    <t>Северск-Новозол.10(од)</t>
  </si>
  <si>
    <t>Северск-Новозол.8(од)</t>
  </si>
  <si>
    <t>Северск-Новозол.7-8(од)</t>
  </si>
  <si>
    <t>Северск-Новозол.6(од)</t>
  </si>
  <si>
    <t>Северск-Новозол.5(од)</t>
  </si>
  <si>
    <t>Северск на Нов.1(IV,II)</t>
  </si>
  <si>
    <t>Северск на Нов.1-2(II)</t>
  </si>
  <si>
    <t>ст.Северск на Нов.2(II)</t>
  </si>
  <si>
    <t>ст.Северск на Нов.3(од)</t>
  </si>
  <si>
    <t>Северск на Нов.2-3(од)</t>
  </si>
  <si>
    <t>ст.Северск на Нов.1(IV)</t>
  </si>
  <si>
    <t>ст.Северск на Нов.0(IV)</t>
  </si>
  <si>
    <t>Курдюм.-Бахмут,488-487(I)</t>
  </si>
  <si>
    <t>488(1пк)-487(10-5пк)</t>
  </si>
  <si>
    <t>391(8-4пк)</t>
  </si>
  <si>
    <t>389(8-2пк)</t>
  </si>
  <si>
    <t>390(3-1пк)-389(10-9пк)</t>
  </si>
  <si>
    <t>390(8-4пк)</t>
  </si>
  <si>
    <t>391(3-1пк)-390(10-9пк)</t>
  </si>
  <si>
    <t>Букино-Святогорск,389(І,ІI)</t>
  </si>
  <si>
    <t>непарна,
парна</t>
  </si>
  <si>
    <t>389(1пк)
389(1-2пк)</t>
  </si>
  <si>
    <t>389(3-7пк)</t>
  </si>
  <si>
    <t>389(8-9пк)</t>
  </si>
  <si>
    <t>389(10пк)
390(1пк)</t>
  </si>
  <si>
    <t>390(2-3пк)</t>
  </si>
  <si>
    <t>390(4-5пк)</t>
  </si>
  <si>
    <t>390(6-7пк)</t>
  </si>
  <si>
    <t>Букино-Свят.,389-390(ІI)</t>
  </si>
  <si>
    <t>10(6-10пк)-11(1-8пк)</t>
  </si>
  <si>
    <t>11(9-10пк)-12(1-3пк)</t>
  </si>
  <si>
    <t>12(4-6пк)</t>
  </si>
  <si>
    <t>12(7-10пк)</t>
  </si>
  <si>
    <t>13(1-7пк)</t>
  </si>
  <si>
    <t>13(8-10пк)-14(1-2пк)</t>
  </si>
  <si>
    <t>14(3-10пк)</t>
  </si>
  <si>
    <t>15(1-5пк)</t>
  </si>
  <si>
    <t>15(6-10пк)-16(1пк)</t>
  </si>
  <si>
    <t>16(2-10пк)</t>
  </si>
  <si>
    <t>Северск-Нов.10-11(од)</t>
  </si>
  <si>
    <t>Северск-Нов.11-12(од)</t>
  </si>
  <si>
    <t>Северск-Новозол.12(од)</t>
  </si>
  <si>
    <t>Северск-Новозол.13(од)</t>
  </si>
  <si>
    <t>Северск-Нов.13-14(од)</t>
  </si>
  <si>
    <t>Северск-Новозол.14(од)</t>
  </si>
  <si>
    <t>Северск-Новозол.15(од)</t>
  </si>
  <si>
    <t>Северск-Нов.15-16(од)</t>
  </si>
  <si>
    <t>Северск-Новозол.16(од)</t>
  </si>
  <si>
    <t>10(10-9пк),8(4-1пк)</t>
  </si>
  <si>
    <t>7(10-6пк)</t>
  </si>
  <si>
    <t>7(5-1пк)</t>
  </si>
  <si>
    <t>396(1-4пк)</t>
  </si>
  <si>
    <t>396(5-9пк)</t>
  </si>
  <si>
    <t>396(10пк)-397(1-4пк)</t>
  </si>
  <si>
    <t>397(5-9пк)</t>
  </si>
  <si>
    <t>397(10пк)-398(1-4пк)</t>
  </si>
  <si>
    <t>398(5-9пк)</t>
  </si>
  <si>
    <t>398(10пк)-399(1-4пк)</t>
  </si>
  <si>
    <t>399(5-10пк)</t>
  </si>
  <si>
    <t>400(1-4пк)</t>
  </si>
  <si>
    <t>400(5-10пк)-401(1-2пк)</t>
  </si>
  <si>
    <t>401(3-6пк)</t>
  </si>
  <si>
    <t>401(7-10пк)-402(1-3пк)</t>
  </si>
  <si>
    <t>402(4-9пк)</t>
  </si>
  <si>
    <t>402(10пк)-403(1-4пк)</t>
  </si>
  <si>
    <t>403(5-9пк)</t>
  </si>
  <si>
    <t>403(10пк)-404(1-4пк)</t>
  </si>
  <si>
    <t>404(5-9пк)</t>
  </si>
  <si>
    <t>404(10пк)-405(1-3пк)</t>
  </si>
  <si>
    <t>405(4-8пк)</t>
  </si>
  <si>
    <t>405(9-10пк)-406(1-3пк)</t>
  </si>
  <si>
    <t>Букино-Свят.,396-397(ІІ)</t>
  </si>
  <si>
    <t>Букино-Святогор.,397(ІІ)</t>
  </si>
  <si>
    <t>Букино-Святогор.,396(ІІ)</t>
  </si>
  <si>
    <t>Букино-Святогор.,395(ІІ)</t>
  </si>
  <si>
    <t>Букино-Святогор.,394(ІІ)</t>
  </si>
  <si>
    <t>ст.Святогорск,397-398(ІІ)</t>
  </si>
  <si>
    <t>ст.Святогорск,400(ІІ)</t>
  </si>
  <si>
    <t>Святогорск,400-401(II,VІ)</t>
  </si>
  <si>
    <t>VI</t>
  </si>
  <si>
    <t>ст.Святогорcк,401(VI)</t>
  </si>
  <si>
    <t>Святогорск,401-402(VI,ІІ)</t>
  </si>
  <si>
    <t>76(9-7пк)</t>
  </si>
  <si>
    <t>76(6-1пк)</t>
  </si>
  <si>
    <t>75(10-4пк)</t>
  </si>
  <si>
    <t>75(3-1пк)-
74(10-7пк)</t>
  </si>
  <si>
    <t>74(6-1пк)</t>
  </si>
  <si>
    <t>73(10-6пк)</t>
  </si>
  <si>
    <t>73(5-1пк)</t>
  </si>
  <si>
    <t>Святогорск-Тропа,73(о)</t>
  </si>
  <si>
    <t>ст.Святогорск,74(о)</t>
  </si>
  <si>
    <t>ст.Святогірськ</t>
  </si>
  <si>
    <t>487(4-1пк)-486(10-8пк)</t>
  </si>
  <si>
    <t>486(7-1пк)</t>
  </si>
  <si>
    <t>485(10-4пк)</t>
  </si>
  <si>
    <t>485(3-1пк)-484(10-7пк)</t>
  </si>
  <si>
    <t>484(6-1пк)-483(10-8пк)</t>
  </si>
  <si>
    <t>483(7-1пк)-482(10пк)</t>
  </si>
  <si>
    <t>482(9-5пк)</t>
  </si>
  <si>
    <t>482(4-1пк)-481(10-9пк)</t>
  </si>
  <si>
    <t>481(8-1пк)</t>
  </si>
  <si>
    <t>Курдюм.-Бахмут,487-486(I)</t>
  </si>
  <si>
    <t>Курдюмовка-Бахмут,485(I)</t>
  </si>
  <si>
    <t>Бахмут-Шевченко,481(I)</t>
  </si>
  <si>
    <t>477(7-4пк)</t>
  </si>
  <si>
    <t>477(3-1пк)-476(10-9пк)</t>
  </si>
  <si>
    <t>476(8-3пк)</t>
  </si>
  <si>
    <t>476(2-1пк)-475(10-8пк)</t>
  </si>
  <si>
    <t>475(7-3пк)</t>
  </si>
  <si>
    <t>474(1пк)-
473(10-7пк)</t>
  </si>
  <si>
    <t>473(6-2пк)</t>
  </si>
  <si>
    <t>473(1пк)-
472(10-7пк)</t>
  </si>
  <si>
    <t>472(6-3пк)</t>
  </si>
  <si>
    <t>472(2-1пк)-471(10-9пк)</t>
  </si>
  <si>
    <t>471(8-4пк)</t>
  </si>
  <si>
    <t>471(3-1пк)-470(10-8пк)</t>
  </si>
  <si>
    <t>470(7-3пк)</t>
  </si>
  <si>
    <t>470(2-1пк)-469(10-9пк)</t>
  </si>
  <si>
    <t>475(2-1пк)-
474(10-2пк)</t>
  </si>
  <si>
    <t>ст. Шевченко
Шевченко – Сіль</t>
  </si>
  <si>
    <t>ст.Шевченко,476-475(I)</t>
  </si>
  <si>
    <t>ст.Шевченко,475(I)</t>
  </si>
  <si>
    <t>ст.Шевченко,475-474(I)</t>
  </si>
  <si>
    <t>Шевченко-Соль,473(I)</t>
  </si>
  <si>
    <t>Шевчен.-Соль,474-473(I)</t>
  </si>
  <si>
    <t>Шевчен.-Соль,473-472(I)</t>
  </si>
  <si>
    <t>Шевченко-Соль,472(I)</t>
  </si>
  <si>
    <t>Шевчен.-Соль,472-471(I)</t>
  </si>
  <si>
    <t>Шевченко-Соль,471(I)</t>
  </si>
  <si>
    <t>Шевчен.-Соль,471-470(I)</t>
  </si>
  <si>
    <t>Шевченко-Соль,470(I)</t>
  </si>
  <si>
    <t>Шевчен.-Соль,470-469(I)</t>
  </si>
  <si>
    <t>ст.Соль,469(I)</t>
  </si>
  <si>
    <t>6(2-1пк)-5(10-8пк)</t>
  </si>
  <si>
    <t>5(7-4пк)</t>
  </si>
  <si>
    <t>5(3-1пк)-4(10-9пк)</t>
  </si>
  <si>
    <t>4(8-5пк)</t>
  </si>
  <si>
    <t>3(10-8пк)</t>
  </si>
  <si>
    <t>3(7-3пк)</t>
  </si>
  <si>
    <t>3(2-1пк)</t>
  </si>
  <si>
    <t>2(10-9пк)</t>
  </si>
  <si>
    <t>2(8-7пк)</t>
  </si>
  <si>
    <t>2(6-5пк)</t>
  </si>
  <si>
    <t>2(4-3пк)</t>
  </si>
  <si>
    <t>2(2-1пк)</t>
  </si>
  <si>
    <t>1(10-7пк)</t>
  </si>
  <si>
    <t>Земляний Д.О.</t>
  </si>
  <si>
    <t>Северск-Ямполь,445(II)</t>
  </si>
  <si>
    <t>445(10пк)</t>
  </si>
  <si>
    <t>446(1пк)</t>
  </si>
  <si>
    <t>Северск-Ямполь,446(II)</t>
  </si>
  <si>
    <t>406(4-9пк)</t>
  </si>
  <si>
    <t>406(9-10пк)-407(1-4пк)</t>
  </si>
  <si>
    <t>407(4-10пк)</t>
  </si>
  <si>
    <t>408(1-5пк)</t>
  </si>
  <si>
    <t>408(6-10пк)</t>
  </si>
  <si>
    <t>409(1-5пк)</t>
  </si>
  <si>
    <t>409(6-10пк)</t>
  </si>
  <si>
    <t>410(1-5пк)</t>
  </si>
  <si>
    <t>410(6-10пк)-411(1пк)</t>
  </si>
  <si>
    <t>411(2-6пк)</t>
  </si>
  <si>
    <t>411(7-10пк)</t>
  </si>
  <si>
    <t>412(1-5пк)</t>
  </si>
  <si>
    <t>412(6-9пк)</t>
  </si>
  <si>
    <t>412(10пк)-413(1-4пк)</t>
  </si>
  <si>
    <t>Святогор.-Форпост.410(ІІ)</t>
  </si>
  <si>
    <t>Святог.-Форп.404-405(ІІ)</t>
  </si>
  <si>
    <t>Святог.-Форп.403-404(ІІ)</t>
  </si>
  <si>
    <t>ст.Святогорск,402(ІІ)</t>
  </si>
  <si>
    <t>Святогорск-Букино,398(II)</t>
  </si>
  <si>
    <t>398(5пк)</t>
  </si>
  <si>
    <t>478(1пк)-477(10-8пк)</t>
  </si>
  <si>
    <t>0(6-10пк)-7</t>
  </si>
  <si>
    <t>ст.Придонецкая,14-16(II,I)</t>
  </si>
  <si>
    <t>14(3пк),15(10пк),16(2пк)</t>
  </si>
  <si>
    <t>Лиман,ПЮС;Прид.,13(I)</t>
  </si>
  <si>
    <t>ст. Лиман, ПЮС
ст. Придонецька</t>
  </si>
  <si>
    <t xml:space="preserve">
13(7пк)</t>
  </si>
  <si>
    <t>3 витяж.
непарна</t>
  </si>
  <si>
    <t>Лиман,ПЮС,ПСС</t>
  </si>
  <si>
    <t>ст. Лиман, ПЮС
ст. Лиман, ПСС</t>
  </si>
  <si>
    <t>60
пкз</t>
  </si>
  <si>
    <t xml:space="preserve">
Р-43</t>
  </si>
  <si>
    <t>Север.-Нырково,1-2(од)</t>
  </si>
  <si>
    <t>1-2</t>
  </si>
  <si>
    <t>ст.Святогорск,2(16)</t>
  </si>
  <si>
    <t>2(2пк)</t>
  </si>
  <si>
    <t>16
13</t>
  </si>
  <si>
    <t>2(2пк)-3ст.
2ст.</t>
  </si>
  <si>
    <t>ст.Святогорск,2(16),(13)</t>
  </si>
  <si>
    <t>ст.Святогорск,74(од);П.3</t>
  </si>
  <si>
    <t>однокол.
3</t>
  </si>
  <si>
    <t>74(3пк)-2ст.
2(+3)ст.</t>
  </si>
  <si>
    <t>болванки</t>
  </si>
  <si>
    <t>Форп.-Свят.,412(II),414(I)</t>
  </si>
  <si>
    <t>Форпостна – Святогірськ
ст. Форпостна</t>
  </si>
  <si>
    <t>412(10пк)-2ст.
414(5пк)-2ст.</t>
  </si>
  <si>
    <t>ст.Святогорск,П.13</t>
  </si>
  <si>
    <t>непарна
4</t>
  </si>
  <si>
    <t>ст.Форпостная,413(I),П.4</t>
  </si>
  <si>
    <t>413(6пк)-2ст.
2ст.</t>
  </si>
  <si>
    <t>Малоільшевська –
Шевченко</t>
  </si>
  <si>
    <t>ст. оператор  Рибачук В.С.</t>
  </si>
  <si>
    <t>Лиман-Брусин,5(II)</t>
  </si>
  <si>
    <t>II</t>
  </si>
  <si>
    <t>5(3пк)</t>
  </si>
  <si>
    <t>13(3пк)</t>
  </si>
  <si>
    <t>ст.Лиман (на Форпостну)</t>
  </si>
  <si>
    <t>Мал.-Шевч.478(II),477(I)</t>
  </si>
  <si>
    <t>Техніч.обсл.і заняття(ТО,ТЗ)</t>
  </si>
  <si>
    <t>ТО, ТЗ</t>
  </si>
  <si>
    <t>ст.Лиман,425(II)</t>
  </si>
  <si>
    <t>425(7пк)</t>
  </si>
  <si>
    <t>Зовн.-Север.,457,456(II)</t>
  </si>
  <si>
    <t>457(3пк)-3ст.
456(9пк)-3ст.</t>
  </si>
  <si>
    <t>ст.Шевченко,П.4</t>
  </si>
  <si>
    <t>Зовная-Северск,458(II)</t>
  </si>
  <si>
    <t>458(1пк)-3ст.
458(2пк)-2ст.</t>
  </si>
  <si>
    <t>478(2пк)-3ст.
477(7пк)-3ст.</t>
  </si>
  <si>
    <t>Зовн.-Север.,451,452(II)</t>
  </si>
  <si>
    <t>451(10пк)-4ст.
452(7пк)-3ст.</t>
  </si>
  <si>
    <t>Зовная-Северск,451(II)</t>
  </si>
  <si>
    <t>451(9пк)</t>
  </si>
  <si>
    <t>ст.Соль,468(II),467(I)</t>
  </si>
  <si>
    <t>Шев.П.5;Шев.-Бах.,480(I)</t>
  </si>
  <si>
    <t>ст. Шевченко
Шевченко – Бахмут</t>
  </si>
  <si>
    <t>5
непарна</t>
  </si>
  <si>
    <t>3ст.
480(7пк)-2ст.</t>
  </si>
  <si>
    <t>ст.Бахмут,П.13</t>
  </si>
  <si>
    <t>468(1пк)-2ст.
467(6пк)-3ст.</t>
  </si>
  <si>
    <t>ст.Бахмут,П.14</t>
  </si>
  <si>
    <t>ПЮП: П. 2, 3, 4, 5</t>
  </si>
  <si>
    <t>ПЮП: П. 6, 7, 8, 9</t>
  </si>
  <si>
    <t>441,44, 52, 64, 485, 381,108,114, 124,126,445,58,110,112,40,60;  441/443, 42/44, 52/54, 64/485, 485/381, 381/379, 114/124, 124/126, 126/128, 112/114, 58/60.</t>
  </si>
  <si>
    <t>413-411</t>
  </si>
  <si>
    <t>Форп.:   5,  1</t>
  </si>
  <si>
    <t>Бр.П.2,4;Бр.-Прид.8-11(о,ІІ)</t>
  </si>
  <si>
    <t>Северск,транз.,неч.,103-11</t>
  </si>
  <si>
    <t>ст.Северск, п/о,13-22</t>
  </si>
  <si>
    <t>ст.Новозолотаревка,9-111</t>
  </si>
  <si>
    <t>ст.Зовная, все,1-10</t>
  </si>
  <si>
    <t>ст.Соль, главные,1-36</t>
  </si>
  <si>
    <t>ст.Соль, п/о,7-64</t>
  </si>
  <si>
    <t>ст.Шевченко, все,1-23</t>
  </si>
  <si>
    <t>Бахмут,гл.1-25; Малоил.6</t>
  </si>
  <si>
    <t>ст.Бахмут, п/о,3-37</t>
  </si>
  <si>
    <t>ст.Курдюмовка, все,1-27</t>
  </si>
  <si>
    <t>ст.Майорская, глав.,1-20</t>
  </si>
  <si>
    <t>ст.Майорская, п/о,7-2</t>
  </si>
  <si>
    <t>ст.Нырково, все,1-27</t>
  </si>
  <si>
    <t>ст.Светлан.1-26; Шипил.1-3</t>
  </si>
  <si>
    <t>Светлан.1-26; Нырково,1-27</t>
  </si>
  <si>
    <t>Курдюм.-Майорск.502(II)</t>
  </si>
  <si>
    <t>Курдюм.-Майор.500-501(II)</t>
  </si>
  <si>
    <t>Курдюм.-Майор.501-502(II)</t>
  </si>
  <si>
    <t>500(8-10пк)-501(1-4пк)</t>
  </si>
  <si>
    <t>501(5-10пк)-502(1-2пк)</t>
  </si>
  <si>
    <t>502(3-10пк)</t>
  </si>
  <si>
    <t>Паламар В.М.</t>
  </si>
  <si>
    <t>ст. оператор  Земляний Д.О.</t>
  </si>
  <si>
    <t>Знам'янка пас- ОП 309 км</t>
  </si>
  <si>
    <t>304 - 309</t>
  </si>
  <si>
    <t>Знам пас 7, 5, 1</t>
  </si>
  <si>
    <t>ОП 309 км - Пантаївка</t>
  </si>
  <si>
    <t>310 - 314 пк2</t>
  </si>
  <si>
    <t>ОП 5</t>
  </si>
  <si>
    <t>314 пк3 - 317      317 - 314 пк3</t>
  </si>
  <si>
    <t>Пантаївка - ОП 309 км</t>
  </si>
  <si>
    <t>314 пк2 - 310</t>
  </si>
  <si>
    <t>ОП 7, 9</t>
  </si>
  <si>
    <t>ОП 309 км - Знам'янка пас</t>
  </si>
  <si>
    <t>309 - 304</t>
  </si>
  <si>
    <t>Знам пас 35, 3, 39, 60</t>
  </si>
  <si>
    <t>Знам'янка - Знам'янка пас</t>
  </si>
  <si>
    <t>Знам 46, 36, 230, 232, 124, 164, 149, 135, 129 Знам пас 2, 10, 12, 16, 18</t>
  </si>
  <si>
    <t>Знам пас 20, 4 Знам 225, 259, 257/263, 332, 324, 310, 30, 28</t>
  </si>
  <si>
    <t>середня</t>
  </si>
  <si>
    <t>Знам пас 20, 14, 6, 8 Знам 103, 105,  131, 133, 139, 137,  145, 112, 122, 234,  236, 246, 34, 32, 8</t>
  </si>
  <si>
    <t>Знам'янка - Чорноліська</t>
  </si>
  <si>
    <t>БП Західний 6</t>
  </si>
  <si>
    <t>Чорноліська - Знам'янка</t>
  </si>
  <si>
    <t>БП Західний 2 Знам 4</t>
  </si>
  <si>
    <t>БП Західний 3, 4 Знам 6</t>
  </si>
  <si>
    <t>Чорноліська 1,15,43,31,25</t>
  </si>
  <si>
    <t>Чорноліська - Цибулеве</t>
  </si>
  <si>
    <t>Чорноліська 30-28, 18, 16, 10, 8, 40, 44</t>
  </si>
  <si>
    <t>Чорноліська - БП Західний</t>
  </si>
  <si>
    <t>Чорноліська 33, 29, 17, 13, 3, 5, 27, 35</t>
  </si>
  <si>
    <t>Трепівка - Чорноліська</t>
  </si>
  <si>
    <t>Трепівка 11, 3</t>
  </si>
  <si>
    <t>Трепівка 1-3, 11, 15</t>
  </si>
  <si>
    <t>Чорноліська 4, 12, 14</t>
  </si>
  <si>
    <t>Чорноліська - Трепівка</t>
  </si>
  <si>
    <t>Чорноліська 30, 22, 20, 2</t>
  </si>
  <si>
    <t>Трепівка 1</t>
  </si>
  <si>
    <t>Трепівка - Канатове 313-307 пар</t>
  </si>
  <si>
    <t>Трепівка - Канатове</t>
  </si>
  <si>
    <t>Трепівка 10, 2</t>
  </si>
  <si>
    <t>Трепівка - Канатове 313-307 пар з 4 колією</t>
  </si>
  <si>
    <t>Трепівка 10, 14, 16, 2-4</t>
  </si>
  <si>
    <t>Канатове 1</t>
  </si>
  <si>
    <t>Канатове - Кропивницький</t>
  </si>
  <si>
    <t>Канатове 7, 9, 23, 16, 18, 10, 8, 4</t>
  </si>
  <si>
    <t>парна   непарна</t>
  </si>
  <si>
    <t>Кропивницький - Канатове</t>
  </si>
  <si>
    <t>Канатове 6, 12, 14, 25, 5, 3</t>
  </si>
  <si>
    <t>Канатове - Трепівка</t>
  </si>
  <si>
    <t>Канатове - Трепівка 307-313 неп</t>
  </si>
  <si>
    <t>Трепівка 4, 14</t>
  </si>
  <si>
    <t>Роз'їзд 5 км - ОП 309 км</t>
  </si>
  <si>
    <t>одноколійна</t>
  </si>
  <si>
    <t>Роз'їзд 17, 29, 35, 29</t>
  </si>
  <si>
    <t>ОП 9</t>
  </si>
  <si>
    <t>Роз'їзд 5 км - Сахарна</t>
  </si>
  <si>
    <t>Роз'їзд 19, 31, 33  Сахарна 1, 3, 24, 22, 20</t>
  </si>
  <si>
    <t>Роз'їзд 19, 31, 33,  Сахарна 1, 3, 5, 24, 22, 14</t>
  </si>
  <si>
    <t>Роз'їзд 19, 31, 33, Сахарна 1, 5, 7, 16, 14, 8-6</t>
  </si>
  <si>
    <t>Роз'їзд 19, 31, 33, Сахарна 1, 7, 9, 18, 16</t>
  </si>
  <si>
    <t>Сахарна - Медерове</t>
  </si>
  <si>
    <t>Сахарна 2, 6</t>
  </si>
  <si>
    <t>Медерове - Шарівка</t>
  </si>
  <si>
    <t>Медерове 1, 3, 4, 2</t>
  </si>
  <si>
    <t>Сахарна - Шарівка</t>
  </si>
  <si>
    <t>Сахарна 2, 6 Медерове 1, 3, 4, 2</t>
  </si>
  <si>
    <t>ст Знам'янка пас</t>
  </si>
  <si>
    <t>Знам'янка пас 30, 56, 27, 17, 13, 32-34, 42, 17-15, 9-7, 5-3, 26, 24, 32, 38, 40, 19, 15, 1, 56, 54, 48, 58, 2, 58, 28, 30, 34, 42, 44, 8-10, 12, 22, 24</t>
  </si>
  <si>
    <t>Знам'янка пас 36-38, 40, 21, 19, 4-6, 14-16, 18, 26, 36, 46, 23, 21, 64, 45, 43, 41-39, 60-62, 64, 45, 43, 41, 37, 47, 33</t>
  </si>
  <si>
    <t>ст Чорноліська</t>
  </si>
  <si>
    <t>Чорноліьска 28, 43, 31-29, 9, 37, 10-12, 14-16, 18-20, 22, 24, 32, 45, 39, 37-35, 27-25, 15-13,  32, 34, 41-39,  41, 11, 9, 7-5, 3-1</t>
  </si>
  <si>
    <t>Чорноліська 34, 36, 11, 40, 33, 44, 46, 19, 17, 21</t>
  </si>
  <si>
    <t>Кременчуцький парк</t>
  </si>
  <si>
    <t>Крем парк 332-334, 346, 267, 261, 255, 241/237, 235-239, 229, 350, 328, 330, 352, 271, 249/245, 247, 269, 326, 83, 312, 251, 243, 231, 227-225</t>
  </si>
  <si>
    <t>Крем парк 356, 253, 243, 350, 28, 40, 50, 302, 308, 328, 334, 40-42, 48-50, 300-302, 308-310, 56, 60, 300, 304, 312, 326, 330</t>
  </si>
  <si>
    <t>Фастовський парк</t>
  </si>
  <si>
    <t>Фастовський парк 96, 166, 184, 155, 149, 122-124,164-166, 112, 145, 126, 153, 136, 148, 129-131, 135-137, 139-141, 147, 143, 141, 123, 133, 123-ГП4-113/117, 152, 182</t>
  </si>
  <si>
    <t>Парк відправлення |</t>
  </si>
  <si>
    <t>Парк відправлення</t>
  </si>
  <si>
    <t>Парк відправлення 256, 252, 56, 48, 42, 74, 68, 54, 14, 18, 12-14, 18-32, 34-36, 228, 46, 52, 226, 338, 230, 232-236, 8-10, 12, 20/22, 62, 242, 244, 246, 4-6</t>
  </si>
  <si>
    <t>Парк відправлення 62, 242, 244, 260, 266, 100, 64, 54, 250, 264, 262, 120, 70, 248, 68, 256, 258</t>
  </si>
  <si>
    <t>Роз'їзд 5 км, Гілки 2, 3, 4, 5</t>
  </si>
  <si>
    <t>Роз'їзд 5 км - БП Західний - Знам'янка</t>
  </si>
  <si>
    <t xml:space="preserve">БП Західний 2-4, 3, 1, 6         Роз'їзд 11, 15, 13, 7, 5, 19  Знам'янка 18,  26, 30                     </t>
  </si>
  <si>
    <t>ст. Канатове</t>
  </si>
  <si>
    <t>Канатове 10-12, 14, 25, 6-8, 16, 23, 1-3, 5-7, 9, 11, 17, 24, 22, 20-18</t>
  </si>
  <si>
    <t>1, 3, 5, 7, 9, 23, 25, 4, 6, 8, 10, 12, 14, 16, 18</t>
  </si>
  <si>
    <t>ст. Чорноліська |</t>
  </si>
  <si>
    <t>ст. Чорноліська</t>
  </si>
  <si>
    <t>1, 3, 5, 7, 9, 11, 13, 15, 17, 19, 21, 25, 27, 29, 31</t>
  </si>
  <si>
    <t>ст. Чорноліська ||</t>
  </si>
  <si>
    <t>33, 35, 37, 39, 41, 43, 45, 30, 32, 34,  36, 40, 44, 46, 48с</t>
  </si>
  <si>
    <t>ст. Чорноліська |||</t>
  </si>
  <si>
    <t>2, 4, 8, 10, 12, 14, 16, 18, 20, 22, 24, 28</t>
  </si>
  <si>
    <t>БП Західний</t>
  </si>
  <si>
    <t>1, 2, 3, 4, 6</t>
  </si>
  <si>
    <t>ст. Трепівка</t>
  </si>
  <si>
    <t>1, 3, 11, 15, 2, 4, 10, 14, 16</t>
  </si>
  <si>
    <t>Захід. фастівського парку</t>
  </si>
  <si>
    <t>Західна горловина Фастівського парку</t>
  </si>
  <si>
    <t>230, 232, 234, 236, 246, 112, 122, 124, 164, 226, 96, 166, 184</t>
  </si>
  <si>
    <t>Схід. фастівського парку</t>
  </si>
  <si>
    <t>Східна горловина Фастівського парку</t>
  </si>
  <si>
    <t>149, 145, 135, 137, 139, 133, 131,  129, 105, 151, 155, 153</t>
  </si>
  <si>
    <t>Західна горловина парку відправлення (ГК)</t>
  </si>
  <si>
    <t>4, 6, 8, 32, 34, 36, 46, 10, 12, 20, 22, 18, 52</t>
  </si>
  <si>
    <t>ст. Сахарна</t>
  </si>
  <si>
    <t>1, 3, 5, 7, 9, 11, 6, 8, 14, 16, 18, 20, 22, 24</t>
  </si>
  <si>
    <t>ст. Медерове</t>
  </si>
  <si>
    <t>1, 3, 2, 4</t>
  </si>
  <si>
    <t>Західна Крем. парку</t>
  </si>
  <si>
    <t>Західна горловина Кременчуцького парку (ГК)</t>
  </si>
  <si>
    <t>26, 28, 30, 310, 324, 332,  40, 50, 302, 308, 328, 334</t>
  </si>
  <si>
    <t>Східна Крем. парку</t>
  </si>
  <si>
    <t>Східна горловина Кременчуцького парку (ГК)</t>
  </si>
  <si>
    <t>257, 263, 259, 225, 227, 237, 241,  255, 261, ГП7, 253, 267, 243, 271</t>
  </si>
  <si>
    <t>Роз'їзд 5 км</t>
  </si>
  <si>
    <t>5, 7, 9, 11, 13, 15, 17, 19, 27, 29, 31, 33, 35</t>
  </si>
  <si>
    <t>Знам'янка пас.</t>
  </si>
  <si>
    <t>1, 3, 5, 7, 9, 13, 15, 17, 19,  21, 23, 27, 35, 39, 41</t>
  </si>
  <si>
    <t>43, 45, 30, 32, 34, 36, 38, 40, 42, 44, 46, 54, 56, 60, 62, 64</t>
  </si>
  <si>
    <t>2, 4,  6, 8, 10, 12, 14, 16, 18, 20, 22, 24, 26, 28, 48, 58</t>
  </si>
  <si>
    <t>ОП 309 км</t>
  </si>
  <si>
    <t>5, 7, 9</t>
  </si>
  <si>
    <t>Парк відправлення || 3 МІСЯЦІ</t>
  </si>
  <si>
    <t>62, 64, 70, 68, 74, 54, 42, 48, 56, 60, 300, 14</t>
  </si>
  <si>
    <t>Схід. Парку відправлення | 3 МІСЯЦІ</t>
  </si>
  <si>
    <t>Східна горловина парку відправлення (ПВК)</t>
  </si>
  <si>
    <t>304, 312, 280, 326, 330, 336, 348, 358, 354, 346, 350, 356, 352</t>
  </si>
  <si>
    <t>Схід. Парку відправлення || 3 МІСЯЦІ</t>
  </si>
  <si>
    <t>242, 244, 248, 250, 252, 256, 258, 260, 262, 264, 266, 98, 100, 104, 114</t>
  </si>
  <si>
    <t>Гірка 3 МІСЯЦІ</t>
  </si>
  <si>
    <t>Гірка</t>
  </si>
  <si>
    <t>107, 111, 113, 117, 109, 119, 23, 603, 607, 611, 613, 615, 617, 619</t>
  </si>
  <si>
    <t>605, 637, 639, 641, 645, 623, 649, 647, 625, 643, 635, 627, 633, 621</t>
  </si>
  <si>
    <t>83, 251, 245, 249, 247, 269, 235, 239, 229, 217, 215, 81, 631, 629</t>
  </si>
  <si>
    <t>Зах.фаст. 3 МІСЯЦІ</t>
  </si>
  <si>
    <t>Західна горловина Фастівського парку (ПВК)</t>
  </si>
  <si>
    <t>126, 136, 148, 152, 182, 170, 172, 106, 140, 142, 160, 138, 132, 118, 116,</t>
  </si>
  <si>
    <t>Схід. Фаст. (гірка) 3 МІСЯЦІ</t>
  </si>
  <si>
    <t>Східна горловина Фастівського парку (Гірка, ПВК)</t>
  </si>
  <si>
    <t>153, 147, 143, 141, 123, 105А, ГП-4, 609, 651, 655, 653, 659, 657</t>
  </si>
  <si>
    <t>ст. Канатове 3 МІСЯЦІ</t>
  </si>
  <si>
    <t>11, 17, 20, 22, 24, 2</t>
  </si>
  <si>
    <t>РДМ-24 №110</t>
  </si>
  <si>
    <t>Руденко Д. О.</t>
  </si>
  <si>
    <t>Калашніков С. А.</t>
  </si>
  <si>
    <t>Головацький О. З.</t>
  </si>
  <si>
    <t>РДМ-22 №820</t>
  </si>
  <si>
    <t>РДМ-22 №192</t>
  </si>
  <si>
    <t>РДМ-22 №1359</t>
  </si>
  <si>
    <t>РДМ-2 №2713</t>
  </si>
  <si>
    <t>Місце роботи</t>
  </si>
  <si>
    <t>ст. оператор  ________________</t>
  </si>
  <si>
    <t>Сергій Заїка</t>
  </si>
  <si>
    <t>Знам'янка - Знам'янка пас 299-303 неп</t>
  </si>
  <si>
    <t>Знам'янка пас - Знам'янка 303-299 пар</t>
  </si>
  <si>
    <t>Знам'янка - Знам'янка пас 337-341 сер</t>
  </si>
  <si>
    <t>Чорноліська - Цибулево 289-287-289 пар/неп</t>
  </si>
  <si>
    <t>непарна парна</t>
  </si>
  <si>
    <t>Чорноліська - БП Західний 290-293пк5-290 неп/пар</t>
  </si>
  <si>
    <t>загалом</t>
  </si>
  <si>
    <t>Знам'янка - Чорноліська 299пк7-293пк6 пар</t>
  </si>
  <si>
    <t>Чорноліська - Знам'янка 293пк6-298 неп</t>
  </si>
  <si>
    <t>Знам'янка - Чорноліська 336-331пк6 сер</t>
  </si>
  <si>
    <t>Знам'янка - Чорноліська 331пк5-328 сер</t>
  </si>
  <si>
    <t>Чорноліська - Знам'янка 328-331пк5 сер</t>
  </si>
  <si>
    <t>Чорноліська - Знам'янка 331пк6-336 сер</t>
  </si>
  <si>
    <t>Трепівка - Чорноліська 314-320пк7 неп</t>
  </si>
  <si>
    <t>Трепівка - Чорноліська 314-320пк7 неп з 4 колією</t>
  </si>
  <si>
    <t>Трепівка - Чорноліська 320пк8-327 неп</t>
  </si>
  <si>
    <t>Чорноліська - Трепівка 327-320пк8 пар</t>
  </si>
  <si>
    <t>Чорноліська - Трепівка 320пк7-314 пар</t>
  </si>
  <si>
    <t>Трепівка - Канатове 306-302пк4 пар</t>
  </si>
  <si>
    <t>Канатове - Кропивницький 302пк6-293пк6 пар</t>
  </si>
  <si>
    <t>Канатове - Кропивницький 293пк5-291-293пк5 пар/неп</t>
  </si>
  <si>
    <t>Кропивницький - Канатове 293пк6-302пк5 неп</t>
  </si>
  <si>
    <t>Канатове - Трепівка 302пк6-306 неп</t>
  </si>
  <si>
    <t>Роз'їзд 5 км - Сахарна 4пк9-11 одн з 2 колією</t>
  </si>
  <si>
    <t>Роз'їзд 5 км - Сахарна 4пк9-11 одн з 3 колією</t>
  </si>
  <si>
    <t>Роз'їзд 5 км - Сахарна 4пк9-11 одн з 4 колією</t>
  </si>
  <si>
    <t>Роз'їзд 5 км - Сахарна 4пк9-11 одн з 5 колією</t>
  </si>
  <si>
    <t>одноколійна, 2 колія</t>
  </si>
  <si>
    <t>одноколійна, 3 колія</t>
  </si>
  <si>
    <t>одноколійна, 4 колія</t>
  </si>
  <si>
    <t>одноколійна, 5 колія</t>
  </si>
  <si>
    <t>Сахарна - Медерове 12-20 одн</t>
  </si>
  <si>
    <t>Медерове - Шарівка 21-23 одн з 2 та 3 колією</t>
  </si>
  <si>
    <t>Сахарна - Шарівка 12-23 одн</t>
  </si>
  <si>
    <t>Всі деф. засоби</t>
  </si>
  <si>
    <t>299 - 303</t>
  </si>
  <si>
    <t>303 - 299</t>
  </si>
  <si>
    <t>337 - 341</t>
  </si>
  <si>
    <t>331 пк6 - 336</t>
  </si>
  <si>
    <t>299 пк7 - 293 пк6</t>
  </si>
  <si>
    <t>293 пк6 - 298</t>
  </si>
  <si>
    <t>336 - 331 пк6</t>
  </si>
  <si>
    <t>331 пк5 - 328</t>
  </si>
  <si>
    <t>328 - 331 пк5</t>
  </si>
  <si>
    <t>289 - 287       287 - 289</t>
  </si>
  <si>
    <t>290 - 293 пк5  293 пк5 - 290</t>
  </si>
  <si>
    <t>314 - 320 пк7</t>
  </si>
  <si>
    <t>320 пк8 - 327</t>
  </si>
  <si>
    <t>327 - 320 пк8</t>
  </si>
  <si>
    <t>320 пк7 - 314</t>
  </si>
  <si>
    <t>313 - 307</t>
  </si>
  <si>
    <t>306 -302 пк4</t>
  </si>
  <si>
    <t>302 пк3 - 293 пк6</t>
  </si>
  <si>
    <t>293 пк5 - 291    291 - 293 пк5</t>
  </si>
  <si>
    <t>293 пк6 - 302 пк5</t>
  </si>
  <si>
    <t>302 пк6 - 306</t>
  </si>
  <si>
    <t>307 - 313</t>
  </si>
  <si>
    <t>4 пк9 - 11</t>
  </si>
  <si>
    <t>12 - 20</t>
  </si>
  <si>
    <t>21 - 23</t>
  </si>
  <si>
    <t>12 - 23</t>
  </si>
  <si>
    <t>ст. оператор  _________________________</t>
  </si>
  <si>
    <t>ст. оператор  ________________________</t>
  </si>
  <si>
    <t>ст. оператор  _______________________</t>
  </si>
  <si>
    <t>Виписка операторам із місячного графіка роботи дефектоскопних засобів на</t>
  </si>
  <si>
    <t>Знам'янка пас. - ОП 309 км 304-309 неп</t>
  </si>
  <si>
    <t>ОП 309 км - Пантаївка 310-314пк2 неп</t>
  </si>
  <si>
    <t>ОП 309 км - Пантаївка неп 314пк3-317-314пк3 пар</t>
  </si>
  <si>
    <t>Пантаївка - ОП 309 км 314пк2-310 пар</t>
  </si>
  <si>
    <t>ОП 309 км - Знам'янка пас. 309-304 пар</t>
  </si>
  <si>
    <t>3, 4, 5, 15, 16, 18, 20 колії</t>
  </si>
  <si>
    <t>6, 7, 10, 11 колії</t>
  </si>
  <si>
    <t>3, 5Б, 6, 7, 7А колії</t>
  </si>
  <si>
    <t>8, 9, 10, 11 колії</t>
  </si>
  <si>
    <t>1, 3, 6, 7, 8, 9 колії</t>
  </si>
  <si>
    <t>4,5,42,43  колії</t>
  </si>
  <si>
    <t>3, 4, 5, 6, 7, 8, 9 колії</t>
  </si>
  <si>
    <t>2, 3, 5, 6, 7 колії</t>
  </si>
  <si>
    <t>8, 9, 10, 11, 12 колії</t>
  </si>
  <si>
    <t>3, 4, 5, 6 колії</t>
  </si>
  <si>
    <t>2, 3, 4, 5 гілки</t>
  </si>
  <si>
    <t>одноколійна, 2, 3 колії</t>
  </si>
  <si>
    <t>Колія, ПВК</t>
  </si>
  <si>
    <t xml:space="preserve">Виписка попереджень з роботи дефектоскопних засобів Знам'янської дистанції колії на   </t>
  </si>
  <si>
    <t>Дільниця (перегін, станція)</t>
  </si>
  <si>
    <t>4 колія, непарна</t>
  </si>
  <si>
    <t>4 колія, парна</t>
  </si>
  <si>
    <t>Виписка шляховому майстру 2 околотка з місячного графіка роботи дефектоскопних  засобів  на</t>
  </si>
  <si>
    <t>Виписка шляховому майстру 3 околотка з місячного графіка роботи дефектоскопних  засобів  на</t>
  </si>
  <si>
    <t>Виписка шляховому майстру 4 околотка з місячного графіка роботи дефектоскопних  засобів  на</t>
  </si>
  <si>
    <t>Виписка шляховому майстру 5 околотка з місячного графіка роботи дефектоскопних  засобів  на</t>
  </si>
  <si>
    <t>Виписка шляховому майстру 6 околотка з місячного графіка роботи дефектоскопних  засобів  на</t>
  </si>
  <si>
    <t>Виписка шляховому майстру 7 околотка з місячного графіка роботи дефектоскопних  засобів  на</t>
  </si>
  <si>
    <t>Виписка шляховому майстру 8 околотка з місячного графіка роботи дефектоскопних  засобів  на</t>
  </si>
  <si>
    <t>Виписка шляховому майстру 9 околотка з місячного графіка роботи дефектоскопних  засобів  на</t>
  </si>
  <si>
    <t>Виписка шляховому майстру 10 околотка з місячного графіка роботи дефектоскопних  засобів  на</t>
  </si>
  <si>
    <t>Виписка шляховому майстру 11 околотка з місячного графіка роботи дефектоскопних  засобів  на</t>
  </si>
  <si>
    <t>РДМ-2 №1031</t>
  </si>
  <si>
    <t>РДМ-2 №1027</t>
  </si>
  <si>
    <t xml:space="preserve">дефектоскоп  </t>
  </si>
  <si>
    <t>стр. пер. (ГХ)</t>
  </si>
  <si>
    <t>Диспетчер</t>
  </si>
  <si>
    <t>Дільниці</t>
  </si>
  <si>
    <t>Ввод  дати  работи  дефектоскопних  засобів  ПЧ-10  по  дільницям</t>
  </si>
  <si>
    <t xml:space="preserve"> Резерв</t>
  </si>
  <si>
    <t>Т.О.</t>
  </si>
  <si>
    <t>Заїка С. О.</t>
  </si>
  <si>
    <t xml:space="preserve">Графік роботи дефектоскопних апаратів ПЧ-10 на </t>
  </si>
  <si>
    <t>1 - 9 пк2</t>
  </si>
  <si>
    <t>9 пк3 - 16</t>
  </si>
  <si>
    <t>Обвідна Роз'їзд 5 км - ОП 309 км 1-9пк2</t>
  </si>
  <si>
    <t>Обвідна Роз'їзд 5 км - ОП 309 км 9пк3-16</t>
  </si>
  <si>
    <t>ст Знам'янка пас 3, 4, 5, 15, 16, 18, 20</t>
  </si>
  <si>
    <t>ст Знам'янка пас 6, 7, 10, 11</t>
  </si>
  <si>
    <t>ст Чорноліська 3, 5Б, 6, 7, 7А</t>
  </si>
  <si>
    <t>ст Чорноліська 8, 9, 10, 11</t>
  </si>
  <si>
    <t>Кременчуцький парк 1, 3, 6, 7, 8, 9</t>
  </si>
  <si>
    <t>Кременчуцький парк (Західна горловина) 4,5,42,43</t>
  </si>
  <si>
    <t>Фастовський парк 3, 4, 5, 6, 7, 8, 9</t>
  </si>
  <si>
    <t>Парк відправлення 2, 3, 5, 6, 7</t>
  </si>
  <si>
    <t>Парк відправлення 8, 9, 10, 11, 12</t>
  </si>
  <si>
    <t>ст. Канатове 3, 4, 5, 6</t>
  </si>
  <si>
    <t>ПР</t>
  </si>
  <si>
    <t>ст. Шарівка 2, 3 колії</t>
  </si>
  <si>
    <t>Трепівка 4 колія парна перевірка</t>
  </si>
  <si>
    <t>Трепівка 4 колія непарна перевірка</t>
  </si>
  <si>
    <t>ст. Канатове 3, 4, 5, 6 колії</t>
  </si>
  <si>
    <t>Парк відправлення || 8, 9, 10, 11, 12 колії</t>
  </si>
  <si>
    <t>Парк відправлення | 2, 3, 5, 7 колії</t>
  </si>
  <si>
    <t>Фастовський парк 3, 5, 6, 7, 8, 9 колії</t>
  </si>
  <si>
    <t>Кременчуцький парк 4, 5, 42, 43  колії</t>
  </si>
  <si>
    <t>Кременчуцький парк 1, 3, 6, 7, 8, 9 колії</t>
  </si>
  <si>
    <t>ст Чорноліська 8, 9, 10, 11 колії</t>
  </si>
  <si>
    <t>ст Чорноліська 3, 5Б, 6, 7, 7А колії</t>
  </si>
  <si>
    <t>ст Знам'янка пас 6, 7, 10, 11 колії</t>
  </si>
  <si>
    <t>ст Знам'янка пас 3, 4, 5, 15, 16, 18, 20 колії</t>
  </si>
  <si>
    <t>15-20</t>
  </si>
  <si>
    <t>10-12</t>
  </si>
  <si>
    <t>Сахарна - Шарівка 20-23 одн</t>
  </si>
  <si>
    <t>Сахарна - Шарівка 12-19 одн</t>
  </si>
  <si>
    <t>Сахарна 5 колія</t>
  </si>
  <si>
    <t>Сахарна 4 колія</t>
  </si>
  <si>
    <t>Сахарна 3 колія</t>
  </si>
  <si>
    <t>Сахарна 2 колія</t>
  </si>
  <si>
    <t>Роз'їзд 5 км - Сахарна 4пк9-11 одн</t>
  </si>
  <si>
    <t>Обвідна Роз'їзд 5 км - ОП 309 км 8пк3-16</t>
  </si>
  <si>
    <t>Обвідна Роз'їзд 5 км - ОП 309 км 1-8пк2</t>
  </si>
  <si>
    <t>8-10</t>
  </si>
  <si>
    <t>Дата 5</t>
  </si>
  <si>
    <t>Дата 4</t>
  </si>
  <si>
    <t>Дата 3</t>
  </si>
  <si>
    <t>Дата 2</t>
  </si>
  <si>
    <t>Дата 1</t>
  </si>
  <si>
    <t>Розрахована дата</t>
  </si>
  <si>
    <t>Дійсна дата</t>
  </si>
  <si>
    <t>Число (ввод)</t>
  </si>
  <si>
    <t xml:space="preserve"> Частота дні (МАХ)</t>
  </si>
  <si>
    <t>Частота дні (МІН)</t>
  </si>
  <si>
    <t>Частота перевірки (дійсна)</t>
  </si>
  <si>
    <t>Максимальне коректування</t>
  </si>
  <si>
    <t>Коректування</t>
  </si>
  <si>
    <t>Перегін, ділянка</t>
  </si>
  <si>
    <t>Остання перевірка минулого місяця</t>
  </si>
  <si>
    <t>Ввод дати для розрахунку</t>
  </si>
  <si>
    <t xml:space="preserve"> 1шт</t>
  </si>
  <si>
    <t>РДМ-3</t>
  </si>
  <si>
    <t>Резерв</t>
  </si>
  <si>
    <t>©</t>
  </si>
  <si>
    <t>УД3-71</t>
  </si>
  <si>
    <t xml:space="preserve"> ПЕРЕВІРКА ЗВАРНИХ ШВІВ</t>
  </si>
  <si>
    <t>З</t>
  </si>
  <si>
    <t xml:space="preserve"> ПЕРЕЇЗД</t>
  </si>
  <si>
    <t>П</t>
  </si>
  <si>
    <t>Шаріфов А. А.</t>
  </si>
  <si>
    <t>№12</t>
  </si>
  <si>
    <t>№9</t>
  </si>
  <si>
    <t>№6</t>
  </si>
  <si>
    <t>Калашніков О.А.</t>
  </si>
  <si>
    <t>№3</t>
  </si>
  <si>
    <t>РДМ-33</t>
  </si>
  <si>
    <t>РДМ-1</t>
  </si>
  <si>
    <t xml:space="preserve"> ПЕРЕВІРКА С/П</t>
  </si>
  <si>
    <t xml:space="preserve"> МІСТ</t>
  </si>
  <si>
    <t>М</t>
  </si>
  <si>
    <t>РДМ-1М-1</t>
  </si>
  <si>
    <t>УРДО-3</t>
  </si>
  <si>
    <t>РОБОТА АППАРАТА</t>
  </si>
  <si>
    <t xml:space="preserve"> ПЕРЕВІРКА ВАГОНОМ-ДЕФЕКТОСКОПОМ</t>
  </si>
  <si>
    <t xml:space="preserve"> ТЕХ.ОБСЛУГОВУВАННЯ ДЕФЕКТОСКОПІВ</t>
  </si>
  <si>
    <t>Т-О</t>
  </si>
  <si>
    <t>СКЛАВ: ПЧД  ___________  Сергій ЗАЇКА</t>
  </si>
  <si>
    <t>№11</t>
  </si>
  <si>
    <t>№8</t>
  </si>
  <si>
    <t>Калашніков Д. С.</t>
  </si>
  <si>
    <t>№5</t>
  </si>
  <si>
    <t>№2</t>
  </si>
  <si>
    <t>РДМ-22</t>
  </si>
  <si>
    <t xml:space="preserve"> 2шт</t>
  </si>
  <si>
    <t>Рельс-6</t>
  </si>
  <si>
    <t>ОДНОКОЛІЙНА ДІЛЯНКА</t>
  </si>
  <si>
    <t xml:space="preserve"> ВИКОНАННЯ ГРАФІКА</t>
  </si>
  <si>
    <t>Р</t>
  </si>
  <si>
    <t>3 шт</t>
  </si>
  <si>
    <t>УДС-2-73</t>
  </si>
  <si>
    <t>РДМ-2</t>
  </si>
  <si>
    <t>Поіск-10</t>
  </si>
  <si>
    <t>ВИХІДНІ ДНІ</t>
  </si>
  <si>
    <t xml:space="preserve"> ТЕХНІЧНІ НАВЧАННЯ, ЗВІТ</t>
  </si>
  <si>
    <t>У</t>
  </si>
  <si>
    <t xml:space="preserve"> МІСЦЕ ЗБЕРІГАННЯ ДЕФЕКТОСКОПІВ</t>
  </si>
  <si>
    <t>Х</t>
  </si>
  <si>
    <t>№10</t>
  </si>
  <si>
    <t>№7</t>
  </si>
  <si>
    <t>№4</t>
  </si>
  <si>
    <t>№1</t>
  </si>
  <si>
    <t>3</t>
  </si>
  <si>
    <t>Ремонт:</t>
  </si>
  <si>
    <t>10</t>
  </si>
  <si>
    <t>У   РОБОТІ:</t>
  </si>
  <si>
    <t>5</t>
  </si>
  <si>
    <t>РЕЗЕРВ:</t>
  </si>
  <si>
    <t>УМОВНІ ПОЗНАЧЕННЯ:</t>
  </si>
  <si>
    <t>2</t>
  </si>
  <si>
    <t>ПД-8</t>
  </si>
  <si>
    <t>ПД-7</t>
  </si>
  <si>
    <t>ПД-11</t>
  </si>
  <si>
    <t>ПД-2</t>
  </si>
  <si>
    <t>ПД-3</t>
  </si>
  <si>
    <t>ПД-5</t>
  </si>
  <si>
    <t>ПД-4</t>
  </si>
  <si>
    <t>ПД-6</t>
  </si>
  <si>
    <t>ПД-9</t>
  </si>
  <si>
    <t>ПД-10</t>
  </si>
  <si>
    <t>ПДБ-3</t>
  </si>
  <si>
    <t>ПДБ-2</t>
  </si>
  <si>
    <t>ПДБ-1</t>
  </si>
  <si>
    <t>ПДБ-4</t>
  </si>
  <si>
    <t>16</t>
  </si>
  <si>
    <t>15</t>
  </si>
  <si>
    <t>14</t>
  </si>
  <si>
    <t>13</t>
  </si>
  <si>
    <t>12</t>
  </si>
  <si>
    <t>11</t>
  </si>
  <si>
    <t>9</t>
  </si>
  <si>
    <t>8</t>
  </si>
  <si>
    <t>7</t>
  </si>
  <si>
    <t>6</t>
  </si>
  <si>
    <t>4</t>
  </si>
  <si>
    <t>1</t>
  </si>
  <si>
    <t>23</t>
  </si>
  <si>
    <t>22</t>
  </si>
  <si>
    <t>21</t>
  </si>
  <si>
    <t>П.Н.гор.</t>
  </si>
  <si>
    <t>3 к</t>
  </si>
  <si>
    <t>2 к</t>
  </si>
  <si>
    <t>20</t>
  </si>
  <si>
    <t>19</t>
  </si>
  <si>
    <t>18</t>
  </si>
  <si>
    <t>17</t>
  </si>
  <si>
    <t>Суб.гілка</t>
  </si>
  <si>
    <t>5 к</t>
  </si>
  <si>
    <t>4 к</t>
  </si>
  <si>
    <t>Неп.гор.</t>
  </si>
  <si>
    <t>1 к</t>
  </si>
  <si>
    <t xml:space="preserve">3 г </t>
  </si>
  <si>
    <t>4 г</t>
  </si>
  <si>
    <t xml:space="preserve">5 г </t>
  </si>
  <si>
    <t xml:space="preserve">2 г </t>
  </si>
  <si>
    <t>317</t>
  </si>
  <si>
    <t>316</t>
  </si>
  <si>
    <t>315</t>
  </si>
  <si>
    <t>314</t>
  </si>
  <si>
    <t>313</t>
  </si>
  <si>
    <t>312</t>
  </si>
  <si>
    <t>311</t>
  </si>
  <si>
    <t>310</t>
  </si>
  <si>
    <t>309</t>
  </si>
  <si>
    <t>308</t>
  </si>
  <si>
    <t>307</t>
  </si>
  <si>
    <t>306</t>
  </si>
  <si>
    <t>305</t>
  </si>
  <si>
    <t>304</t>
  </si>
  <si>
    <t>Пар.гор.</t>
  </si>
  <si>
    <t>11 к</t>
  </si>
  <si>
    <t>10 к</t>
  </si>
  <si>
    <t>7 к</t>
  </si>
  <si>
    <t>20 к</t>
  </si>
  <si>
    <t>18 к</t>
  </si>
  <si>
    <t>16 к</t>
  </si>
  <si>
    <t>15 к</t>
  </si>
  <si>
    <t>6 к</t>
  </si>
  <si>
    <t>303</t>
  </si>
  <si>
    <t>302</t>
  </si>
  <si>
    <t>301</t>
  </si>
  <si>
    <t>300</t>
  </si>
  <si>
    <t>43 к</t>
  </si>
  <si>
    <t>42 к</t>
  </si>
  <si>
    <t>гірка</t>
  </si>
  <si>
    <t>3-4пучок</t>
  </si>
  <si>
    <t>2-3пучок</t>
  </si>
  <si>
    <t>1-2пучок</t>
  </si>
  <si>
    <t>Схід.Крем</t>
  </si>
  <si>
    <t>9 к</t>
  </si>
  <si>
    <t>8 к</t>
  </si>
  <si>
    <t>Зах.Крем</t>
  </si>
  <si>
    <t>П.В.2 к</t>
  </si>
  <si>
    <t>Схід.Фаст.</t>
  </si>
  <si>
    <t>Ф.п.8 к</t>
  </si>
  <si>
    <t>299</t>
  </si>
  <si>
    <t>Зах.Фаст</t>
  </si>
  <si>
    <t>298</t>
  </si>
  <si>
    <t>297</t>
  </si>
  <si>
    <t>296</t>
  </si>
  <si>
    <t>295</t>
  </si>
  <si>
    <t>293</t>
  </si>
  <si>
    <t>292</t>
  </si>
  <si>
    <t>291</t>
  </si>
  <si>
    <t>290</t>
  </si>
  <si>
    <t>289</t>
  </si>
  <si>
    <t>288</t>
  </si>
  <si>
    <t>287</t>
  </si>
  <si>
    <t>341</t>
  </si>
  <si>
    <t>340</t>
  </si>
  <si>
    <t>339</t>
  </si>
  <si>
    <t>338</t>
  </si>
  <si>
    <t>337</t>
  </si>
  <si>
    <t>12 к</t>
  </si>
  <si>
    <t>П-к від.</t>
  </si>
  <si>
    <t>Б.П.Зах.</t>
  </si>
  <si>
    <t>336</t>
  </si>
  <si>
    <t>335</t>
  </si>
  <si>
    <t>334</t>
  </si>
  <si>
    <t>333</t>
  </si>
  <si>
    <t>332</t>
  </si>
  <si>
    <t>331</t>
  </si>
  <si>
    <t>330</t>
  </si>
  <si>
    <t>329</t>
  </si>
  <si>
    <t>328</t>
  </si>
  <si>
    <t>327</t>
  </si>
  <si>
    <t>Неп гор</t>
  </si>
  <si>
    <t>Пар гор</t>
  </si>
  <si>
    <t>7А к</t>
  </si>
  <si>
    <t>5Б к</t>
  </si>
  <si>
    <t>326</t>
  </si>
  <si>
    <t>325</t>
  </si>
  <si>
    <t>324</t>
  </si>
  <si>
    <t>323</t>
  </si>
  <si>
    <t>322</t>
  </si>
  <si>
    <t>321</t>
  </si>
  <si>
    <t>320</t>
  </si>
  <si>
    <t>319</t>
  </si>
  <si>
    <t>318</t>
  </si>
  <si>
    <t>П.Н.гор</t>
  </si>
  <si>
    <t>294</t>
  </si>
  <si>
    <t>ПАРНА</t>
  </si>
  <si>
    <t>НЕПАРНА</t>
  </si>
  <si>
    <t>ХП</t>
  </si>
  <si>
    <t>1044</t>
  </si>
  <si>
    <t>971</t>
  </si>
  <si>
    <t>909</t>
  </si>
  <si>
    <t>1026</t>
  </si>
  <si>
    <t>999</t>
  </si>
  <si>
    <t>1248</t>
  </si>
  <si>
    <t>1096</t>
  </si>
  <si>
    <t>2991</t>
  </si>
  <si>
    <t>2397</t>
  </si>
  <si>
    <t>1390</t>
  </si>
  <si>
    <t>1614</t>
  </si>
  <si>
    <t>899</t>
  </si>
  <si>
    <t>1510</t>
  </si>
  <si>
    <t>860</t>
  </si>
  <si>
    <t>757</t>
  </si>
  <si>
    <t>987</t>
  </si>
  <si>
    <t>1185</t>
  </si>
  <si>
    <t>784</t>
  </si>
  <si>
    <t>146</t>
  </si>
  <si>
    <t>471</t>
  </si>
  <si>
    <t>249</t>
  </si>
  <si>
    <t>1114</t>
  </si>
  <si>
    <t>648</t>
  </si>
  <si>
    <t>688</t>
  </si>
  <si>
    <t>1809</t>
  </si>
  <si>
    <t>1306</t>
  </si>
  <si>
    <t>1152</t>
  </si>
  <si>
    <t>977</t>
  </si>
  <si>
    <t>1194</t>
  </si>
  <si>
    <t>1463</t>
  </si>
  <si>
    <t>1073</t>
  </si>
  <si>
    <t>1122</t>
  </si>
  <si>
    <t>1004</t>
  </si>
  <si>
    <t>1445</t>
  </si>
  <si>
    <t>1143</t>
  </si>
  <si>
    <t>1179</t>
  </si>
  <si>
    <t>1407</t>
  </si>
  <si>
    <t>1317</t>
  </si>
  <si>
    <t>1100</t>
  </si>
  <si>
    <t>995</t>
  </si>
  <si>
    <t>1582</t>
  </si>
  <si>
    <t>1045</t>
  </si>
  <si>
    <t>980</t>
  </si>
  <si>
    <t>1399</t>
  </si>
  <si>
    <t>1326</t>
  </si>
  <si>
    <t>1021</t>
  </si>
  <si>
    <t>1330</t>
  </si>
  <si>
    <t>872</t>
  </si>
  <si>
    <t>1077</t>
  </si>
  <si>
    <t>1025</t>
  </si>
  <si>
    <t>2181</t>
  </si>
  <si>
    <t>1165</t>
  </si>
  <si>
    <t>1182</t>
  </si>
  <si>
    <t>912</t>
  </si>
  <si>
    <t>1033</t>
  </si>
  <si>
    <t>1435</t>
  </si>
  <si>
    <t>1295</t>
  </si>
  <si>
    <t>1233</t>
  </si>
  <si>
    <t>1115</t>
  </si>
  <si>
    <t>1109</t>
  </si>
  <si>
    <t>1203</t>
  </si>
  <si>
    <t>983</t>
  </si>
  <si>
    <t>1200</t>
  </si>
  <si>
    <t>1012</t>
  </si>
  <si>
    <t>1089</t>
  </si>
  <si>
    <t>1528</t>
  </si>
  <si>
    <t>1489</t>
  </si>
  <si>
    <t>ДОВ.ПВК</t>
  </si>
  <si>
    <t>25-30</t>
  </si>
  <si>
    <t>пар</t>
  </si>
  <si>
    <t>неп</t>
  </si>
  <si>
    <t>Медерово</t>
  </si>
  <si>
    <t>Сахарна</t>
  </si>
  <si>
    <t>Знам'янка</t>
  </si>
  <si>
    <t>Чорноліська</t>
  </si>
  <si>
    <t>Трепівка</t>
  </si>
  <si>
    <t>Канатово</t>
  </si>
  <si>
    <t>СТ.</t>
  </si>
  <si>
    <t>П\О</t>
  </si>
  <si>
    <t>Роз'їзд</t>
  </si>
  <si>
    <t>Гілки</t>
  </si>
  <si>
    <t>ГІРКА</t>
  </si>
  <si>
    <t>Фастов. Парк</t>
  </si>
  <si>
    <t>27,35,29</t>
  </si>
  <si>
    <t>7,13,17</t>
  </si>
  <si>
    <t>4,2</t>
  </si>
  <si>
    <t>1,3</t>
  </si>
  <si>
    <t>1,3,7,9,2,4</t>
  </si>
  <si>
    <t>1,2</t>
  </si>
  <si>
    <t>4,9,3</t>
  </si>
  <si>
    <t>1,3,6-8,14,20-22,24</t>
  </si>
  <si>
    <t>7,9,18,16</t>
  </si>
  <si>
    <t>5,7,16,14</t>
  </si>
  <si>
    <t>3,5,24,22,20</t>
  </si>
  <si>
    <t>1,3,24,22,14,8  ,6</t>
  </si>
  <si>
    <t>33,31</t>
  </si>
  <si>
    <t>5,7-9,11-13,15,17-19,27,29-31,33-35</t>
  </si>
  <si>
    <t>19,33</t>
  </si>
  <si>
    <t>17,27,35</t>
  </si>
  <si>
    <t>7,9,27</t>
  </si>
  <si>
    <t>19,15,6</t>
  </si>
  <si>
    <t>17,13,7,5,26,30</t>
  </si>
  <si>
    <t>5,18</t>
  </si>
  <si>
    <t>15,11,1,3</t>
  </si>
  <si>
    <t>9,7    5</t>
  </si>
  <si>
    <t>35,3,39    7,5,1</t>
  </si>
  <si>
    <t>36,38,40-44,42,46,54,56,58,60-62,64</t>
  </si>
  <si>
    <t>12,14,16,18,20,22-24,26,28,30,32-34</t>
  </si>
  <si>
    <t>33,47,37,41,43,45,64,62</t>
  </si>
  <si>
    <t>45,64</t>
  </si>
  <si>
    <t>21,23,46,36,26</t>
  </si>
  <si>
    <t>7,9,15,19,44,42,34,30,28,22</t>
  </si>
  <si>
    <t>13,17,27,42</t>
  </si>
  <si>
    <t>35,37,39,41,43,45,47,2,4-6,8-10</t>
  </si>
  <si>
    <t>1,3-5,7-9,13,15-17,19,21,23,27</t>
  </si>
  <si>
    <t>12,22</t>
  </si>
  <si>
    <t>28,58,2</t>
  </si>
  <si>
    <t>56,54,48,58</t>
  </si>
  <si>
    <t>1,13</t>
  </si>
  <si>
    <t>19,21,40,38,32,24,26</t>
  </si>
  <si>
    <t>27,56</t>
  </si>
  <si>
    <t>20,4</t>
  </si>
  <si>
    <t>225,259,257,263</t>
  </si>
  <si>
    <t>332,324,310</t>
  </si>
  <si>
    <t>28,30,310</t>
  </si>
  <si>
    <t>28,40,50,302,308</t>
  </si>
  <si>
    <t>107,109,111,113,117,119,гл.пер№4</t>
  </si>
  <si>
    <t>647,649,627,629,631,633,635,81,637</t>
  </si>
  <si>
    <t>611,615,617,619,621,623,625,639,641,643,645</t>
  </si>
  <si>
    <t>23,603,605,607,609,613,651,653,655,657,659</t>
  </si>
  <si>
    <t>245,265,249,83,271,251,261,255,267</t>
  </si>
  <si>
    <t>257,259,263,225-227,241,237,213,253,243,213</t>
  </si>
  <si>
    <t>227,231,237/241,243,245/249,251,83,312,304,300,60,56</t>
  </si>
  <si>
    <t>326,83</t>
  </si>
  <si>
    <t>245/249,271,352</t>
  </si>
  <si>
    <t>352,271</t>
  </si>
  <si>
    <t>350,267</t>
  </si>
  <si>
    <t>237/241,255,261,267,346</t>
  </si>
  <si>
    <t>253,356,350,346,334,328,308</t>
  </si>
  <si>
    <t>243,253,356</t>
  </si>
  <si>
    <t>26,28-30,42,48,300-302,304,308</t>
  </si>
  <si>
    <t>336,346,350,352,356,50,60,40,56</t>
  </si>
  <si>
    <t>310,312,324,326,328-330,332-334</t>
  </si>
  <si>
    <t>18,14,54,68,74,42,48,56,252</t>
  </si>
  <si>
    <t>143,182,152,136</t>
  </si>
  <si>
    <t>152,147</t>
  </si>
  <si>
    <t>148,147,143,141,123,133</t>
  </si>
  <si>
    <t>145,153,148,136,126</t>
  </si>
  <si>
    <t>153,126,112</t>
  </si>
  <si>
    <t>145,112</t>
  </si>
  <si>
    <t>149,155,184,166,96</t>
  </si>
  <si>
    <t>105,105А,145,147,149,151,153,155</t>
  </si>
  <si>
    <t>129-131,133,135-137,139-141,143,123</t>
  </si>
  <si>
    <t>2,10,12,16,18</t>
  </si>
  <si>
    <t>129</t>
  </si>
  <si>
    <t>149,135</t>
  </si>
  <si>
    <t>230,232,124,164</t>
  </si>
  <si>
    <t>46,36</t>
  </si>
  <si>
    <t>112,126,152,132,182,184,230,232,136,148</t>
  </si>
  <si>
    <t>122-124,164-166,226,228,234,236,246</t>
  </si>
  <si>
    <t>30-28</t>
  </si>
  <si>
    <t>6   4</t>
  </si>
  <si>
    <t>3,5</t>
  </si>
  <si>
    <t>17,3</t>
  </si>
  <si>
    <t>27,35   33,29</t>
  </si>
  <si>
    <t>30,28,18,16      10,8,40,44</t>
  </si>
  <si>
    <t>103,8,6,14,20</t>
  </si>
  <si>
    <t>133,131,105</t>
  </si>
  <si>
    <t>145,137,139</t>
  </si>
  <si>
    <t>246,236,234,122,112</t>
  </si>
  <si>
    <t>6,8,32,34</t>
  </si>
  <si>
    <t>68,256</t>
  </si>
  <si>
    <t>70,248</t>
  </si>
  <si>
    <t>120,262,264,258,250,248,70,54</t>
  </si>
  <si>
    <t>64,250</t>
  </si>
  <si>
    <t>64,242</t>
  </si>
  <si>
    <t>10,12,20,22,62,242,244,260,266,100</t>
  </si>
  <si>
    <t>34,246</t>
  </si>
  <si>
    <t>46,52,226</t>
  </si>
  <si>
    <t>96,228,226,52</t>
  </si>
  <si>
    <t>36,230</t>
  </si>
  <si>
    <t>252,56,48,42,74,68,54,14,18</t>
  </si>
  <si>
    <t>32,34-36,46,52,54,62,64,68,70</t>
  </si>
  <si>
    <t>4-6,8-10,12-14,18-20,22</t>
  </si>
  <si>
    <t>1,2-4,3,6</t>
  </si>
  <si>
    <t>6,3,4</t>
  </si>
  <si>
    <t>31,25,15</t>
  </si>
  <si>
    <t>43</t>
  </si>
  <si>
    <t>12,14</t>
  </si>
  <si>
    <t>25-27,29-31,33,35-37,39-41,43,45</t>
  </si>
  <si>
    <t>1-3,5-7,9,11,13-15,17,19-21</t>
  </si>
  <si>
    <t>44,46,21,19</t>
  </si>
  <si>
    <t>46,19,17</t>
  </si>
  <si>
    <t>40,33</t>
  </si>
  <si>
    <t>22,24,32,34,36,11</t>
  </si>
  <si>
    <t>44,33</t>
  </si>
  <si>
    <t>22-24,28-30,32,34,40,42,44,46</t>
  </si>
  <si>
    <t>2-4,8,10-12,14-16,18-20</t>
  </si>
  <si>
    <t>41,11,9</t>
  </si>
  <si>
    <t>34,41</t>
  </si>
  <si>
    <t>32,45</t>
  </si>
  <si>
    <t>5,7,9,37,39,45</t>
  </si>
  <si>
    <t>20,22,30,35,27</t>
  </si>
  <si>
    <t>16,18,28,43</t>
  </si>
  <si>
    <t>30,22,20   12,14</t>
  </si>
  <si>
    <t>2   4</t>
  </si>
  <si>
    <t>1   11,3</t>
  </si>
  <si>
    <t>1-3,11,2-4,10,14,15</t>
  </si>
  <si>
    <t>14,16,15,11</t>
  </si>
  <si>
    <t>14,11</t>
  </si>
  <si>
    <t>10,1</t>
  </si>
  <si>
    <t>10,2  2,14</t>
  </si>
  <si>
    <t>1,7,9,23   25,5,3</t>
  </si>
  <si>
    <t>1-3,5-7,9,17,23,25</t>
  </si>
  <si>
    <t>4,6-8,10-12,14,16,18-20,22,24</t>
  </si>
  <si>
    <t>24,17</t>
  </si>
  <si>
    <t>9,11,17,24,22,20-  18</t>
  </si>
  <si>
    <t>16,23</t>
  </si>
  <si>
    <t>14,25</t>
  </si>
  <si>
    <t>16,18,10   12,14</t>
  </si>
  <si>
    <t>8,4  6</t>
  </si>
  <si>
    <t>С.П. З'ЇЗДИ          ПАРНА, НЕПАРНА, СЕРЕДНЯ, ОДНОКОЛІЙНА, П.В. ГОРЛОВИНИ       КОЛІЯ</t>
  </si>
  <si>
    <t>Обвідна</t>
  </si>
  <si>
    <t>Знам'янка   -   Медерово</t>
  </si>
  <si>
    <t>Чорноліська   -   Знам'янка   -   Пантаївка</t>
  </si>
  <si>
    <t>Кропивницький    -    Чорноліська    -    Знам'янка</t>
  </si>
  <si>
    <t>парна колія</t>
  </si>
  <si>
    <t>__/_____________/2023 року</t>
  </si>
  <si>
    <t xml:space="preserve">РОБОТИ ДЕФЕКТОСКОПНИХ АПАРАТІВ ПО ЗНАМ'ЯНСЬКІЙ ДИСТАНЦІЇ КОЛІЇ НА </t>
  </si>
  <si>
    <t>непарна колія</t>
  </si>
  <si>
    <t>Юрій ШЕВЧЕНКО</t>
  </si>
  <si>
    <t xml:space="preserve">  </t>
  </si>
  <si>
    <t xml:space="preserve">ЗАТВЕРДЖУЮ: ПЧ-10                     </t>
  </si>
  <si>
    <t>ГРАФІК</t>
  </si>
  <si>
    <t>Узгоджено ПК:                      Сергій Жарко                           Перевірив:                         Максим ОСТАПЕНКО</t>
  </si>
  <si>
    <t>з</t>
  </si>
  <si>
    <t xml:space="preserve">ГРАФІК РОБОТИ ДЕФЕКТОСКОПНИХ АПАРАТІВ ПО ЗНАМ'ЯНСЬКІЙ ДИСТАНЦІЇ КОЛІЇ НА </t>
  </si>
  <si>
    <t>РДМ-24 №232</t>
  </si>
  <si>
    <t>УДС2М-11 №606</t>
  </si>
  <si>
    <t>ч</t>
  </si>
  <si>
    <t>Полєжай П. В.</t>
  </si>
  <si>
    <t>Лабурєв М. В.</t>
  </si>
  <si>
    <t>__/_____________/2024 року</t>
  </si>
  <si>
    <t xml:space="preserve"> ___/_____________/2024 року</t>
  </si>
  <si>
    <t>Нестеренко М. В.</t>
  </si>
  <si>
    <t>Руденко Д. С.</t>
  </si>
  <si>
    <t>Яцечко С. Ю.</t>
  </si>
  <si>
    <t>УДС2-М11 №606</t>
  </si>
  <si>
    <t>90-92</t>
  </si>
  <si>
    <t>34-36</t>
  </si>
  <si>
    <t>Червень 2024</t>
  </si>
  <si>
    <t>Руденко</t>
  </si>
  <si>
    <t>Левковський С. О.</t>
  </si>
  <si>
    <t>+</t>
  </si>
  <si>
    <t>Левковський О. З.</t>
  </si>
  <si>
    <t>Фреган Ю. М.</t>
  </si>
  <si>
    <t>РДМ-33 №1258</t>
  </si>
  <si>
    <t>2 шт</t>
  </si>
  <si>
    <t>1 шт</t>
  </si>
  <si>
    <t xml:space="preserve"> 3 шт</t>
  </si>
  <si>
    <t xml:space="preserve"> 1 шт</t>
  </si>
</sst>
</file>

<file path=xl/styles.xml><?xml version="1.0" encoding="utf-8"?>
<styleSheet xmlns="http://schemas.openxmlformats.org/spreadsheetml/2006/main">
  <numFmts count="5">
    <numFmt numFmtId="164" formatCode="0.0"/>
    <numFmt numFmtId="165" formatCode="h:mm;@"/>
    <numFmt numFmtId="166" formatCode="dd"/>
    <numFmt numFmtId="167" formatCode="mmmm\ yyyy\ \р"/>
    <numFmt numFmtId="168" formatCode="mmmm\ yyyy"/>
  </numFmts>
  <fonts count="142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Arial Cyr"/>
      <charset val="204"/>
    </font>
    <font>
      <sz val="10"/>
      <name val="Arial Cyr"/>
      <charset val="204"/>
    </font>
    <font>
      <b/>
      <sz val="11"/>
      <name val="Arial"/>
      <family val="2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  <font>
      <b/>
      <sz val="10"/>
      <name val="Arial"/>
      <family val="2"/>
      <charset val="204"/>
    </font>
    <font>
      <sz val="9"/>
      <name val="Arial"/>
      <family val="2"/>
      <charset val="204"/>
    </font>
    <font>
      <sz val="8"/>
      <name val="Arial"/>
      <family val="2"/>
      <charset val="204"/>
    </font>
    <font>
      <sz val="12"/>
      <name val="Arial"/>
      <family val="2"/>
      <charset val="204"/>
    </font>
    <font>
      <b/>
      <sz val="9"/>
      <name val="Arial"/>
      <family val="2"/>
      <charset val="204"/>
    </font>
    <font>
      <b/>
      <sz val="14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8"/>
      <name val="Arial Narrow"/>
      <family val="2"/>
      <charset val="204"/>
    </font>
    <font>
      <sz val="10"/>
      <name val="Arial Narrow"/>
      <family val="2"/>
      <charset val="204"/>
    </font>
    <font>
      <b/>
      <u/>
      <sz val="10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color indexed="8"/>
      <name val="Arial Narrow"/>
      <family val="2"/>
      <charset val="204"/>
    </font>
    <font>
      <b/>
      <sz val="8"/>
      <name val="Arial"/>
      <family val="2"/>
      <charset val="204"/>
    </font>
    <font>
      <b/>
      <sz val="10"/>
      <name val="Arial Narrow"/>
      <family val="2"/>
      <charset val="204"/>
    </font>
    <font>
      <sz val="8"/>
      <name val="Times New Roman"/>
      <family val="1"/>
      <charset val="204"/>
    </font>
    <font>
      <sz val="10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sz val="8"/>
      <color rgb="FFFF00FF"/>
      <name val="Calibri"/>
      <family val="2"/>
      <charset val="204"/>
      <scheme val="minor"/>
    </font>
    <font>
      <sz val="8"/>
      <color rgb="FF00B0F0"/>
      <name val="Calibri"/>
      <family val="2"/>
      <charset val="204"/>
      <scheme val="minor"/>
    </font>
    <font>
      <sz val="8"/>
      <color rgb="FF7030A0"/>
      <name val="Calibri"/>
      <family val="2"/>
      <charset val="204"/>
      <scheme val="minor"/>
    </font>
    <font>
      <sz val="8"/>
      <color rgb="FF77933C"/>
      <name val="Calibri"/>
      <family val="2"/>
      <charset val="204"/>
      <scheme val="minor"/>
    </font>
    <font>
      <sz val="8"/>
      <color rgb="FF3333CC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color indexed="8"/>
      <name val="Calibri"/>
      <family val="2"/>
      <charset val="204"/>
    </font>
    <font>
      <sz val="8"/>
      <color rgb="FFFF0000"/>
      <name val="Calibri"/>
      <family val="2"/>
      <charset val="204"/>
    </font>
    <font>
      <sz val="8"/>
      <color rgb="FFFF00FF"/>
      <name val="Calibri"/>
      <family val="2"/>
      <charset val="204"/>
    </font>
    <font>
      <sz val="8"/>
      <color rgb="FF00B0F0"/>
      <name val="Calibri"/>
      <family val="2"/>
      <charset val="204"/>
    </font>
    <font>
      <sz val="8"/>
      <color rgb="FF7030A0"/>
      <name val="Calibri"/>
      <family val="2"/>
      <charset val="204"/>
    </font>
    <font>
      <sz val="8"/>
      <color rgb="FF77933C"/>
      <name val="Calibri"/>
      <family val="2"/>
      <charset val="204"/>
    </font>
    <font>
      <sz val="8"/>
      <color rgb="FF3333CC"/>
      <name val="Calibri"/>
      <family val="2"/>
      <charset val="204"/>
    </font>
    <font>
      <sz val="8"/>
      <name val="Calibri"/>
      <family val="2"/>
      <charset val="204"/>
    </font>
    <font>
      <sz val="11"/>
      <color indexed="8"/>
      <name val="Times New Roman"/>
      <family val="1"/>
      <charset val="204"/>
    </font>
    <font>
      <sz val="11"/>
      <color rgb="FFFF00FF"/>
      <name val="Calibri"/>
      <family val="2"/>
      <charset val="204"/>
      <scheme val="minor"/>
    </font>
    <font>
      <sz val="11"/>
      <color rgb="FF00B0F0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sz val="11"/>
      <color rgb="FF77933C"/>
      <name val="Calibri"/>
      <family val="2"/>
      <charset val="204"/>
      <scheme val="minor"/>
    </font>
    <font>
      <sz val="11"/>
      <color rgb="FF3333CC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2"/>
      <name val="Calibri"/>
      <family val="2"/>
      <charset val="204"/>
    </font>
    <font>
      <sz val="12"/>
      <color indexed="8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2"/>
      <color indexed="8"/>
      <name val="Calibri"/>
      <family val="2"/>
      <charset val="204"/>
    </font>
    <font>
      <b/>
      <sz val="12"/>
      <name val="Calibri"/>
      <family val="2"/>
      <charset val="204"/>
    </font>
    <font>
      <sz val="11"/>
      <name val="Calibri"/>
      <family val="2"/>
      <charset val="204"/>
    </font>
    <font>
      <b/>
      <sz val="11"/>
      <color indexed="14"/>
      <name val="Calibri"/>
      <family val="2"/>
      <charset val="204"/>
    </font>
    <font>
      <sz val="9"/>
      <color indexed="8"/>
      <name val="Calibri"/>
      <family val="2"/>
      <charset val="204"/>
    </font>
    <font>
      <sz val="14"/>
      <color indexed="60"/>
      <name val="Arial Narrow"/>
      <family val="2"/>
      <charset val="204"/>
    </font>
    <font>
      <sz val="11"/>
      <color rgb="FFFF0000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name val="Calibri"/>
      <family val="2"/>
      <charset val="204"/>
    </font>
    <font>
      <sz val="14"/>
      <color indexed="8"/>
      <name val="Times New Roman"/>
      <family val="1"/>
      <charset val="204"/>
    </font>
    <font>
      <sz val="14"/>
      <color indexed="8"/>
      <name val="Calibri"/>
      <family val="2"/>
      <charset val="204"/>
      <scheme val="minor"/>
    </font>
    <font>
      <sz val="11"/>
      <color indexed="40"/>
      <name val="Calibri"/>
      <family val="2"/>
      <charset val="204"/>
    </font>
    <font>
      <sz val="11"/>
      <color indexed="36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4"/>
      <color indexed="40"/>
      <name val="Calibri"/>
      <family val="2"/>
      <charset val="204"/>
    </font>
    <font>
      <b/>
      <sz val="14"/>
      <color indexed="17"/>
      <name val="Calibri"/>
      <family val="2"/>
      <charset val="204"/>
    </font>
    <font>
      <sz val="11"/>
      <color indexed="8"/>
      <name val="Calibri"/>
      <family val="2"/>
      <charset val="204"/>
    </font>
    <font>
      <b/>
      <sz val="14"/>
      <color indexed="36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sz val="14"/>
      <name val="Arial Narrow"/>
      <family val="2"/>
      <charset val="204"/>
    </font>
    <font>
      <sz val="11"/>
      <color rgb="FF77933C"/>
      <name val="Calibri"/>
      <family val="2"/>
      <charset val="204"/>
    </font>
    <font>
      <sz val="11"/>
      <color rgb="FF3333CC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4"/>
      <color indexed="10"/>
      <name val="Calibri"/>
      <family val="2"/>
      <charset val="204"/>
    </font>
    <font>
      <sz val="11"/>
      <color indexed="44"/>
      <name val="Calibri"/>
      <family val="2"/>
      <charset val="204"/>
    </font>
    <font>
      <b/>
      <sz val="10"/>
      <color indexed="29"/>
      <name val="Calibri"/>
      <family val="2"/>
      <charset val="204"/>
    </font>
    <font>
      <sz val="11"/>
      <color indexed="8"/>
      <name val="Calibri"/>
      <family val="2"/>
      <charset val="204"/>
      <scheme val="minor"/>
    </font>
    <font>
      <sz val="10"/>
      <color indexed="40"/>
      <name val="Calibri"/>
      <family val="2"/>
      <charset val="204"/>
    </font>
    <font>
      <sz val="11"/>
      <color indexed="29"/>
      <name val="Calibri"/>
      <family val="2"/>
      <charset val="204"/>
    </font>
    <font>
      <sz val="11"/>
      <color indexed="57"/>
      <name val="Calibri"/>
      <family val="2"/>
      <charset val="204"/>
    </font>
    <font>
      <sz val="11"/>
      <color theme="6" tint="-0.249977111117893"/>
      <name val="Calibri"/>
      <family val="2"/>
      <charset val="204"/>
    </font>
    <font>
      <b/>
      <sz val="14"/>
      <color rgb="FFFF0000"/>
      <name val="Calibri"/>
      <family val="2"/>
      <charset val="204"/>
    </font>
    <font>
      <sz val="11"/>
      <color indexed="52"/>
      <name val="Calibri"/>
      <family val="2"/>
      <charset val="204"/>
    </font>
    <font>
      <b/>
      <sz val="14"/>
      <color indexed="52"/>
      <name val="Calibri"/>
      <family val="2"/>
      <charset val="204"/>
    </font>
    <font>
      <b/>
      <sz val="11"/>
      <color indexed="60"/>
      <name val="Calibri"/>
      <family val="2"/>
      <charset val="204"/>
    </font>
    <font>
      <b/>
      <sz val="14"/>
      <name val="Calibri"/>
      <family val="2"/>
      <charset val="204"/>
    </font>
    <font>
      <b/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7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rgb="FF008E40"/>
      <name val="Times New Roman"/>
      <family val="1"/>
      <charset val="204"/>
    </font>
    <font>
      <sz val="10"/>
      <color rgb="FF00B050"/>
      <name val="Times New Roman"/>
      <family val="1"/>
      <charset val="204"/>
    </font>
    <font>
      <sz val="7"/>
      <color rgb="FF00B050"/>
      <name val="Times New Roman"/>
      <family val="1"/>
      <charset val="204"/>
    </font>
    <font>
      <b/>
      <sz val="7"/>
      <color rgb="FF00B050"/>
      <name val="Times New Roman"/>
      <family val="1"/>
      <charset val="204"/>
    </font>
    <font>
      <sz val="7.5"/>
      <color rgb="FF00B050"/>
      <name val="Times New Roman"/>
      <family val="1"/>
      <charset val="204"/>
    </font>
    <font>
      <b/>
      <sz val="12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2"/>
      <color rgb="FFFF33CC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9"/>
      <name val="Times New Roman"/>
      <family val="1"/>
      <charset val="204"/>
    </font>
    <font>
      <sz val="9"/>
      <color theme="1"/>
      <name val="Calibri"/>
      <family val="2"/>
      <charset val="204"/>
      <scheme val="minor"/>
    </font>
    <font>
      <sz val="6"/>
      <name val="Times New Roman"/>
      <family val="1"/>
      <charset val="204"/>
    </font>
    <font>
      <sz val="12"/>
      <name val="Times New Roman"/>
      <family val="1"/>
      <charset val="204"/>
    </font>
    <font>
      <sz val="7"/>
      <name val="Times New Roman"/>
      <family val="1"/>
      <charset val="204"/>
    </font>
    <font>
      <sz val="6.5"/>
      <name val="Times New Roman"/>
      <family val="1"/>
      <charset val="204"/>
    </font>
    <font>
      <sz val="6.3"/>
      <name val="Times New Roman"/>
      <family val="1"/>
      <charset val="204"/>
    </font>
    <font>
      <sz val="7.5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16"/>
      <name val="Calibri"/>
      <family val="2"/>
      <charset val="204"/>
    </font>
    <font>
      <sz val="14"/>
      <name val="Calibri"/>
      <family val="2"/>
      <charset val="204"/>
    </font>
    <font>
      <sz val="20"/>
      <name val="Times New Roman"/>
      <family val="1"/>
      <charset val="204"/>
    </font>
    <font>
      <b/>
      <sz val="12"/>
      <color rgb="FFFF0000"/>
      <name val="Calibri"/>
      <family val="2"/>
      <charset val="204"/>
      <scheme val="minor"/>
    </font>
    <font>
      <b/>
      <sz val="12"/>
      <color rgb="FFFF00FF"/>
      <name val="Calibri"/>
      <family val="2"/>
      <charset val="204"/>
      <scheme val="minor"/>
    </font>
    <font>
      <b/>
      <sz val="12"/>
      <color rgb="FF00B0F0"/>
      <name val="Calibri"/>
      <family val="2"/>
      <charset val="204"/>
      <scheme val="minor"/>
    </font>
    <font>
      <b/>
      <sz val="14"/>
      <color theme="6" tint="-0.249977111117893"/>
      <name val="Calibri"/>
      <family val="2"/>
      <charset val="204"/>
    </font>
    <font>
      <b/>
      <sz val="14"/>
      <color rgb="FF00B0F0"/>
      <name val="Calibri"/>
      <family val="2"/>
      <charset val="204"/>
    </font>
    <font>
      <b/>
      <sz val="14"/>
      <color rgb="FF0070C0"/>
      <name val="Calibri"/>
      <family val="2"/>
      <charset val="204"/>
    </font>
    <font>
      <b/>
      <sz val="14"/>
      <color rgb="FFFF66FF"/>
      <name val="Calibri"/>
      <family val="2"/>
      <charset val="204"/>
    </font>
    <font>
      <sz val="10"/>
      <color theme="0"/>
      <name val="Arial"/>
      <family val="2"/>
      <charset val="204"/>
    </font>
    <font>
      <b/>
      <sz val="10"/>
      <color theme="0"/>
      <name val="Arial Narrow"/>
      <family val="2"/>
      <charset val="204"/>
    </font>
    <font>
      <sz val="10"/>
      <color theme="0"/>
      <name val="Arial Cyr"/>
      <charset val="204"/>
    </font>
    <font>
      <b/>
      <sz val="12"/>
      <color rgb="FF0070C0"/>
      <name val="Calibri"/>
      <family val="2"/>
      <charset val="204"/>
      <scheme val="minor"/>
    </font>
    <font>
      <b/>
      <sz val="12"/>
      <color theme="6" tint="-0.249977111117893"/>
      <name val="Calibri"/>
      <family val="2"/>
      <charset val="204"/>
      <scheme val="minor"/>
    </font>
    <font>
      <b/>
      <sz val="12"/>
      <color rgb="FFFF66FF"/>
      <name val="Calibri"/>
      <family val="2"/>
      <charset val="204"/>
      <scheme val="minor"/>
    </font>
    <font>
      <b/>
      <sz val="14"/>
      <name val="Arial Cyr"/>
      <charset val="204"/>
    </font>
  </fonts>
  <fills count="3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0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22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FF0000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/>
      <right style="medium">
        <color rgb="FFFF0000"/>
      </right>
      <top/>
      <bottom/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00B05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B05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/>
      <diagonal/>
    </border>
    <border>
      <left/>
      <right style="medium">
        <color rgb="FFFF0000"/>
      </right>
      <top style="thin">
        <color indexed="64"/>
      </top>
      <bottom/>
      <diagonal/>
    </border>
    <border>
      <left style="thin">
        <color indexed="64"/>
      </left>
      <right style="medium">
        <color rgb="FF00B050"/>
      </right>
      <top style="thin">
        <color indexed="64"/>
      </top>
      <bottom style="thin">
        <color indexed="64"/>
      </bottom>
      <diagonal/>
    </border>
    <border>
      <left style="medium">
        <color rgb="FF00B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rgb="FF00B050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medium">
        <color rgb="FF00B050"/>
      </left>
      <right/>
      <top style="thin">
        <color indexed="64"/>
      </top>
      <bottom/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thin">
        <color indexed="64"/>
      </left>
      <right style="medium">
        <color rgb="FF00B050"/>
      </right>
      <top/>
      <bottom style="thin">
        <color indexed="64"/>
      </bottom>
      <diagonal/>
    </border>
    <border>
      <left/>
      <right style="medium">
        <color rgb="FFFF0000"/>
      </right>
      <top/>
      <bottom style="thin">
        <color indexed="64"/>
      </bottom>
      <diagonal/>
    </border>
    <border>
      <left/>
      <right style="thin">
        <color indexed="64"/>
      </right>
      <top style="thick">
        <color rgb="FFFF0000"/>
      </top>
      <bottom style="thin">
        <color indexed="64"/>
      </bottom>
      <diagonal/>
    </border>
    <border>
      <left/>
      <right/>
      <top style="thick">
        <color rgb="FFFF0000"/>
      </top>
      <bottom style="thin">
        <color indexed="64"/>
      </bottom>
      <diagonal/>
    </border>
    <border>
      <left style="thin">
        <color indexed="64"/>
      </left>
      <right/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/>
      <diagonal/>
    </border>
    <border>
      <left/>
      <right/>
      <top/>
      <bottom style="thick">
        <color rgb="FFFF0000"/>
      </bottom>
      <diagonal/>
    </border>
    <border>
      <left/>
      <right style="thin">
        <color indexed="64"/>
      </right>
      <top style="thin">
        <color indexed="64"/>
      </top>
      <bottom style="thick">
        <color rgb="FFFF0000"/>
      </bottom>
      <diagonal/>
    </border>
    <border>
      <left/>
      <right/>
      <top style="thin">
        <color indexed="64"/>
      </top>
      <bottom style="thick">
        <color rgb="FFFF0000"/>
      </bottom>
      <diagonal/>
    </border>
    <border>
      <left style="thin">
        <color indexed="64"/>
      </left>
      <right/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5" fillId="0" borderId="0"/>
  </cellStyleXfs>
  <cellXfs count="1419">
    <xf numFmtId="0" fontId="0" fillId="0" borderId="0" xfId="0"/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1" fontId="9" fillId="0" borderId="3" xfId="0" applyNumberFormat="1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textRotation="90"/>
    </xf>
    <xf numFmtId="164" fontId="9" fillId="0" borderId="1" xfId="0" applyNumberFormat="1" applyFont="1" applyBorder="1" applyAlignment="1">
      <alignment horizontal="center" vertical="center" textRotation="90"/>
    </xf>
    <xf numFmtId="164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4" fontId="9" fillId="0" borderId="6" xfId="0" applyNumberFormat="1" applyFont="1" applyFill="1" applyBorder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1" fontId="9" fillId="0" borderId="0" xfId="0" applyNumberFormat="1" applyFont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4" fontId="11" fillId="0" borderId="7" xfId="0" applyNumberFormat="1" applyFont="1" applyBorder="1" applyAlignment="1">
      <alignment vertical="center"/>
    </xf>
    <xf numFmtId="164" fontId="11" fillId="0" borderId="0" xfId="0" applyNumberFormat="1" applyFont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left" vertical="center"/>
    </xf>
    <xf numFmtId="164" fontId="10" fillId="0" borderId="0" xfId="0" applyNumberFormat="1" applyFont="1" applyAlignment="1">
      <alignment vertical="center"/>
    </xf>
    <xf numFmtId="0" fontId="8" fillId="0" borderId="0" xfId="0" applyNumberFormat="1" applyFont="1" applyAlignment="1">
      <alignment vertical="center"/>
    </xf>
    <xf numFmtId="49" fontId="8" fillId="0" borderId="0" xfId="0" applyNumberFormat="1" applyFont="1" applyAlignment="1">
      <alignment horizontal="center" vertical="center"/>
    </xf>
    <xf numFmtId="0" fontId="14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horizontal="left" vertical="center" wrapText="1"/>
    </xf>
    <xf numFmtId="0" fontId="9" fillId="0" borderId="0" xfId="0" applyFont="1" applyFill="1" applyBorder="1" applyAlignment="1">
      <alignment vertical="center" wrapText="1"/>
    </xf>
    <xf numFmtId="49" fontId="9" fillId="0" borderId="0" xfId="0" applyNumberFormat="1" applyFont="1" applyFill="1" applyAlignment="1">
      <alignment horizontal="center" vertical="center" wrapText="1"/>
    </xf>
    <xf numFmtId="0" fontId="9" fillId="0" borderId="0" xfId="1" applyFont="1" applyFill="1" applyBorder="1" applyAlignment="1">
      <alignment vertical="center" wrapText="1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10" fillId="0" borderId="0" xfId="0" applyNumberFormat="1" applyFont="1" applyAlignment="1" applyProtection="1">
      <alignment horizontal="center" vertical="center"/>
      <protection locked="0"/>
    </xf>
    <xf numFmtId="0" fontId="11" fillId="0" borderId="0" xfId="0" applyNumberFormat="1" applyFont="1" applyAlignment="1">
      <alignment horizontal="center" vertical="center"/>
    </xf>
    <xf numFmtId="0" fontId="9" fillId="0" borderId="0" xfId="0" applyNumberFormat="1" applyFont="1" applyAlignment="1" applyProtection="1">
      <alignment horizontal="center" vertical="center"/>
      <protection locked="0"/>
    </xf>
    <xf numFmtId="0" fontId="9" fillId="0" borderId="1" xfId="0" applyNumberFormat="1" applyFont="1" applyBorder="1" applyAlignment="1" applyProtection="1">
      <alignment horizontal="center" vertical="center"/>
      <protection locked="0"/>
    </xf>
    <xf numFmtId="0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0" applyNumberFormat="1" applyFont="1" applyBorder="1" applyAlignment="1" applyProtection="1">
      <alignment horizontal="center" vertical="center" wrapText="1"/>
      <protection locked="0"/>
    </xf>
    <xf numFmtId="0" fontId="9" fillId="0" borderId="8" xfId="0" applyNumberFormat="1" applyFont="1" applyBorder="1" applyAlignment="1" applyProtection="1">
      <alignment vertical="center"/>
      <protection locked="0"/>
    </xf>
    <xf numFmtId="0" fontId="9" fillId="0" borderId="0" xfId="0" applyNumberFormat="1" applyFont="1" applyAlignment="1" applyProtection="1">
      <alignment vertical="center"/>
      <protection locked="0"/>
    </xf>
    <xf numFmtId="0" fontId="9" fillId="0" borderId="7" xfId="0" applyNumberFormat="1" applyFont="1" applyBorder="1" applyAlignment="1" applyProtection="1">
      <alignment vertical="center"/>
      <protection locked="0"/>
    </xf>
    <xf numFmtId="1" fontId="9" fillId="0" borderId="1" xfId="0" applyNumberFormat="1" applyFont="1" applyFill="1" applyBorder="1" applyAlignment="1" applyProtection="1">
      <alignment horizontal="center" vertical="center"/>
      <protection locked="0"/>
    </xf>
    <xf numFmtId="164" fontId="9" fillId="0" borderId="0" xfId="0" applyNumberFormat="1" applyFont="1" applyFill="1" applyBorder="1" applyAlignment="1">
      <alignment horizontal="center" vertical="center" wrapText="1"/>
    </xf>
    <xf numFmtId="49" fontId="11" fillId="4" borderId="1" xfId="0" applyNumberFormat="1" applyFont="1" applyFill="1" applyBorder="1" applyAlignment="1">
      <alignment horizontal="center" vertical="center" wrapText="1"/>
    </xf>
    <xf numFmtId="49" fontId="15" fillId="4" borderId="1" xfId="0" applyNumberFormat="1" applyFont="1" applyFill="1" applyBorder="1" applyAlignment="1">
      <alignment horizontal="center" vertical="center" wrapText="1"/>
    </xf>
    <xf numFmtId="0" fontId="17" fillId="0" borderId="0" xfId="0" applyNumberFormat="1" applyFont="1" applyFill="1" applyAlignment="1">
      <alignment horizontal="center" vertical="center" wrapText="1"/>
    </xf>
    <xf numFmtId="0" fontId="9" fillId="0" borderId="0" xfId="0" applyNumberFormat="1" applyFont="1" applyFill="1" applyAlignment="1">
      <alignment horizontal="center" vertical="center" wrapText="1"/>
    </xf>
    <xf numFmtId="0" fontId="9" fillId="0" borderId="0" xfId="0" applyNumberFormat="1" applyFont="1" applyFill="1" applyBorder="1" applyAlignment="1">
      <alignment horizontal="center" vertical="center" wrapText="1"/>
    </xf>
    <xf numFmtId="164" fontId="9" fillId="5" borderId="1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left" vertical="center" wrapText="1"/>
    </xf>
    <xf numFmtId="164" fontId="9" fillId="0" borderId="0" xfId="0" applyNumberFormat="1" applyFont="1" applyFill="1" applyAlignment="1">
      <alignment horizontal="center" vertical="center" wrapText="1"/>
    </xf>
    <xf numFmtId="49" fontId="9" fillId="0" borderId="0" xfId="0" applyNumberFormat="1" applyFont="1" applyFill="1" applyBorder="1" applyAlignment="1">
      <alignment horizontal="center" vertical="center" wrapText="1"/>
    </xf>
    <xf numFmtId="164" fontId="17" fillId="0" borderId="0" xfId="0" applyNumberFormat="1" applyFont="1" applyFill="1" applyAlignment="1">
      <alignment horizontal="center" vertical="center" wrapText="1"/>
    </xf>
    <xf numFmtId="164" fontId="9" fillId="0" borderId="9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9" fillId="5" borderId="1" xfId="0" applyFont="1" applyFill="1" applyBorder="1" applyAlignment="1">
      <alignment horizontal="left" vertical="center" wrapText="1"/>
    </xf>
    <xf numFmtId="0" fontId="9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1" fillId="0" borderId="1" xfId="0" applyNumberFormat="1" applyFont="1" applyBorder="1" applyAlignment="1">
      <alignment horizontal="left" vertical="center"/>
    </xf>
    <xf numFmtId="0" fontId="9" fillId="0" borderId="8" xfId="0" applyNumberFormat="1" applyFont="1" applyBorder="1" applyAlignment="1" applyProtection="1">
      <alignment horizontal="left" vertical="center"/>
      <protection locked="0"/>
    </xf>
    <xf numFmtId="0" fontId="9" fillId="0" borderId="0" xfId="0" applyNumberFormat="1" applyFont="1" applyAlignment="1" applyProtection="1">
      <alignment horizontal="left" vertical="center"/>
      <protection locked="0"/>
    </xf>
    <xf numFmtId="49" fontId="9" fillId="0" borderId="1" xfId="0" applyNumberFormat="1" applyFont="1" applyFill="1" applyBorder="1" applyAlignment="1">
      <alignment horizontal="left" vertical="center" wrapText="1"/>
    </xf>
    <xf numFmtId="49" fontId="9" fillId="0" borderId="1" xfId="0" applyNumberFormat="1" applyFont="1" applyFill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left" vertical="center" wrapText="1"/>
    </xf>
    <xf numFmtId="49" fontId="9" fillId="0" borderId="7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49" fontId="12" fillId="0" borderId="1" xfId="0" applyNumberFormat="1" applyFont="1" applyBorder="1" applyAlignment="1">
      <alignment horizontal="center" vertical="center" wrapText="1"/>
    </xf>
    <xf numFmtId="49" fontId="9" fillId="0" borderId="8" xfId="0" applyNumberFormat="1" applyFont="1" applyBorder="1" applyAlignment="1">
      <alignment horizontal="center" vertical="center"/>
    </xf>
    <xf numFmtId="49" fontId="9" fillId="0" borderId="5" xfId="0" applyNumberFormat="1" applyFont="1" applyFill="1" applyBorder="1" applyAlignment="1">
      <alignment horizontal="center" vertical="center" wrapText="1"/>
    </xf>
    <xf numFmtId="49" fontId="9" fillId="0" borderId="4" xfId="0" applyNumberFormat="1" applyFont="1" applyFill="1" applyBorder="1" applyAlignment="1">
      <alignment horizontal="center" vertical="center" wrapText="1"/>
    </xf>
    <xf numFmtId="49" fontId="9" fillId="0" borderId="3" xfId="0" applyNumberFormat="1" applyFont="1" applyFill="1" applyBorder="1" applyAlignment="1">
      <alignment horizontal="center" vertical="center" wrapText="1"/>
    </xf>
    <xf numFmtId="49" fontId="9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vertical="center"/>
    </xf>
    <xf numFmtId="0" fontId="18" fillId="0" borderId="0" xfId="0" applyFont="1" applyBorder="1" applyAlignment="1">
      <alignment horizontal="center" vertical="center" wrapText="1"/>
    </xf>
    <xf numFmtId="164" fontId="12" fillId="0" borderId="1" xfId="0" applyNumberFormat="1" applyFont="1" applyBorder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 wrapText="1"/>
    </xf>
    <xf numFmtId="49" fontId="9" fillId="0" borderId="0" xfId="0" applyNumberFormat="1" applyFont="1" applyFill="1" applyBorder="1" applyAlignment="1">
      <alignment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17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164" fontId="11" fillId="0" borderId="0" xfId="0" applyNumberFormat="1" applyFont="1" applyAlignment="1">
      <alignment horizontal="left" vertical="center"/>
    </xf>
    <xf numFmtId="1" fontId="19" fillId="0" borderId="1" xfId="0" applyNumberFormat="1" applyFont="1" applyBorder="1" applyAlignment="1">
      <alignment horizontal="center" vertical="center" wrapText="1"/>
    </xf>
    <xf numFmtId="164" fontId="20" fillId="0" borderId="1" xfId="0" applyNumberFormat="1" applyFont="1" applyFill="1" applyBorder="1" applyAlignment="1">
      <alignment horizontal="left" vertical="center"/>
    </xf>
    <xf numFmtId="164" fontId="20" fillId="0" borderId="0" xfId="0" applyNumberFormat="1" applyFont="1" applyAlignment="1">
      <alignment horizontal="left" vertical="center"/>
    </xf>
    <xf numFmtId="0" fontId="9" fillId="0" borderId="1" xfId="1" applyFont="1" applyFill="1" applyBorder="1" applyAlignment="1">
      <alignment vertical="center" wrapText="1"/>
    </xf>
    <xf numFmtId="0" fontId="9" fillId="0" borderId="1" xfId="0" applyNumberFormat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8" fillId="0" borderId="0" xfId="0" applyFont="1" applyFill="1" applyAlignment="1">
      <alignment vertical="center"/>
    </xf>
    <xf numFmtId="1" fontId="8" fillId="0" borderId="0" xfId="0" applyNumberFormat="1" applyFont="1" applyFill="1" applyAlignment="1">
      <alignment vertical="center"/>
    </xf>
    <xf numFmtId="1" fontId="10" fillId="0" borderId="0" xfId="0" applyNumberFormat="1" applyFont="1" applyFill="1" applyAlignment="1">
      <alignment horizontal="center" vertical="center"/>
    </xf>
    <xf numFmtId="164" fontId="10" fillId="0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1" fontId="9" fillId="0" borderId="7" xfId="0" applyNumberFormat="1" applyFont="1" applyFill="1" applyBorder="1" applyAlignment="1">
      <alignment vertical="center"/>
    </xf>
    <xf numFmtId="1" fontId="9" fillId="0" borderId="7" xfId="0" applyNumberFormat="1" applyFont="1" applyFill="1" applyBorder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164" fontId="9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1" fontId="9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7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vertical="center" wrapText="1"/>
    </xf>
    <xf numFmtId="49" fontId="9" fillId="0" borderId="0" xfId="0" applyNumberFormat="1" applyFont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49" fontId="9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164" fontId="20" fillId="0" borderId="1" xfId="0" applyNumberFormat="1" applyFont="1" applyFill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164" fontId="20" fillId="0" borderId="0" xfId="0" applyNumberFormat="1" applyFont="1" applyAlignment="1">
      <alignment horizontal="center" vertical="center"/>
    </xf>
    <xf numFmtId="1" fontId="9" fillId="0" borderId="4" xfId="0" applyNumberFormat="1" applyFont="1" applyBorder="1" applyAlignment="1">
      <alignment horizontal="center" vertical="center"/>
    </xf>
    <xf numFmtId="164" fontId="20" fillId="0" borderId="6" xfId="0" applyNumberFormat="1" applyFont="1" applyFill="1" applyBorder="1" applyAlignment="1">
      <alignment horizontal="center" vertical="center"/>
    </xf>
    <xf numFmtId="164" fontId="9" fillId="13" borderId="1" xfId="0" applyNumberFormat="1" applyFont="1" applyFill="1" applyBorder="1" applyAlignment="1">
      <alignment horizontal="center" vertical="center"/>
    </xf>
    <xf numFmtId="164" fontId="9" fillId="14" borderId="1" xfId="0" applyNumberFormat="1" applyFont="1" applyFill="1" applyBorder="1" applyAlignment="1">
      <alignment horizontal="center" vertical="center"/>
    </xf>
    <xf numFmtId="164" fontId="9" fillId="9" borderId="1" xfId="0" applyNumberFormat="1" applyFont="1" applyFill="1" applyBorder="1" applyAlignment="1">
      <alignment horizontal="center" vertical="center"/>
    </xf>
    <xf numFmtId="0" fontId="21" fillId="0" borderId="0" xfId="0" applyFont="1" applyFill="1" applyAlignment="1">
      <alignment horizontal="left" vertical="center"/>
    </xf>
    <xf numFmtId="1" fontId="9" fillId="0" borderId="4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 vertical="center"/>
    </xf>
    <xf numFmtId="2" fontId="9" fillId="0" borderId="1" xfId="0" applyNumberFormat="1" applyFont="1" applyFill="1" applyBorder="1" applyAlignment="1" applyProtection="1">
      <alignment horizontal="center" vertical="center"/>
      <protection locked="0"/>
    </xf>
    <xf numFmtId="2" fontId="9" fillId="0" borderId="1" xfId="0" applyNumberFormat="1" applyFont="1" applyBorder="1" applyAlignment="1" applyProtection="1">
      <alignment horizontal="center" vertical="center"/>
      <protection locked="0"/>
    </xf>
    <xf numFmtId="164" fontId="12" fillId="0" borderId="1" xfId="0" applyNumberFormat="1" applyFont="1" applyBorder="1" applyAlignment="1">
      <alignment horizontal="center" vertical="center" textRotation="90"/>
    </xf>
    <xf numFmtId="164" fontId="9" fillId="11" borderId="1" xfId="0" applyNumberFormat="1" applyFont="1" applyFill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 vertical="center"/>
    </xf>
    <xf numFmtId="0" fontId="9" fillId="4" borderId="1" xfId="0" applyFont="1" applyFill="1" applyBorder="1" applyAlignment="1">
      <alignment horizontal="left" vertical="center" wrapText="1"/>
    </xf>
    <xf numFmtId="0" fontId="9" fillId="15" borderId="1" xfId="0" applyFont="1" applyFill="1" applyBorder="1" applyAlignment="1">
      <alignment horizontal="left" vertical="center" wrapText="1"/>
    </xf>
    <xf numFmtId="0" fontId="9" fillId="16" borderId="1" xfId="0" applyFont="1" applyFill="1" applyBorder="1" applyAlignment="1">
      <alignment horizontal="left" vertical="center" wrapText="1"/>
    </xf>
    <xf numFmtId="164" fontId="9" fillId="7" borderId="1" xfId="0" applyNumberFormat="1" applyFont="1" applyFill="1" applyBorder="1" applyAlignment="1">
      <alignment horizontal="center" vertical="center"/>
    </xf>
    <xf numFmtId="164" fontId="9" fillId="3" borderId="1" xfId="0" applyNumberFormat="1" applyFont="1" applyFill="1" applyBorder="1" applyAlignment="1">
      <alignment horizontal="center" vertical="center"/>
    </xf>
    <xf numFmtId="164" fontId="9" fillId="4" borderId="1" xfId="0" applyNumberFormat="1" applyFont="1" applyFill="1" applyBorder="1" applyAlignment="1">
      <alignment horizontal="center" vertical="center"/>
    </xf>
    <xf numFmtId="49" fontId="10" fillId="0" borderId="0" xfId="0" applyNumberFormat="1" applyFont="1" applyAlignment="1">
      <alignment horizontal="left" vertical="center"/>
    </xf>
    <xf numFmtId="164" fontId="8" fillId="0" borderId="7" xfId="0" applyNumberFormat="1" applyFont="1" applyBorder="1" applyAlignment="1">
      <alignment vertical="center"/>
    </xf>
    <xf numFmtId="49" fontId="10" fillId="0" borderId="1" xfId="0" applyNumberFormat="1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/>
    </xf>
    <xf numFmtId="0" fontId="22" fillId="0" borderId="1" xfId="0" applyNumberFormat="1" applyFont="1" applyFill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164" fontId="8" fillId="0" borderId="0" xfId="0" applyNumberFormat="1" applyFont="1" applyAlignment="1">
      <alignment horizontal="left" vertical="center" wrapText="1"/>
    </xf>
    <xf numFmtId="0" fontId="9" fillId="12" borderId="1" xfId="0" applyFont="1" applyFill="1" applyBorder="1" applyAlignment="1">
      <alignment horizontal="left" vertical="center" wrapText="1"/>
    </xf>
    <xf numFmtId="164" fontId="9" fillId="17" borderId="1" xfId="0" applyNumberFormat="1" applyFont="1" applyFill="1" applyBorder="1" applyAlignment="1">
      <alignment horizontal="center" vertical="center"/>
    </xf>
    <xf numFmtId="0" fontId="23" fillId="0" borderId="1" xfId="0" applyNumberFormat="1" applyFont="1" applyFill="1" applyBorder="1" applyAlignment="1">
      <alignment horizontal="left" vertical="center"/>
    </xf>
    <xf numFmtId="1" fontId="9" fillId="0" borderId="4" xfId="0" applyNumberFormat="1" applyFont="1" applyBorder="1" applyAlignment="1">
      <alignment horizontal="center" vertical="center"/>
    </xf>
    <xf numFmtId="0" fontId="9" fillId="9" borderId="1" xfId="0" applyFont="1" applyFill="1" applyBorder="1" applyAlignment="1">
      <alignment horizontal="left" vertical="center" wrapText="1"/>
    </xf>
    <xf numFmtId="0" fontId="11" fillId="10" borderId="0" xfId="0" applyNumberFormat="1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left" vertical="center" wrapText="1"/>
    </xf>
    <xf numFmtId="164" fontId="9" fillId="18" borderId="1" xfId="0" applyNumberFormat="1" applyFont="1" applyFill="1" applyBorder="1" applyAlignment="1">
      <alignment horizontal="center" vertical="center"/>
    </xf>
    <xf numFmtId="164" fontId="9" fillId="19" borderId="1" xfId="0" applyNumberFormat="1" applyFont="1" applyFill="1" applyBorder="1" applyAlignment="1">
      <alignment horizontal="center" vertical="center"/>
    </xf>
    <xf numFmtId="49" fontId="25" fillId="4" borderId="1" xfId="0" applyNumberFormat="1" applyFont="1" applyFill="1" applyBorder="1" applyAlignment="1">
      <alignment horizontal="center" vertical="center" wrapText="1"/>
    </xf>
    <xf numFmtId="1" fontId="9" fillId="8" borderId="1" xfId="0" applyNumberFormat="1" applyFont="1" applyFill="1" applyBorder="1" applyAlignment="1">
      <alignment horizontal="center" vertical="center" wrapText="1"/>
    </xf>
    <xf numFmtId="49" fontId="11" fillId="0" borderId="0" xfId="0" applyNumberFormat="1" applyFont="1" applyFill="1" applyBorder="1" applyAlignment="1">
      <alignment horizontal="left" vertical="center" wrapText="1"/>
    </xf>
    <xf numFmtId="0" fontId="11" fillId="0" borderId="0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/>
    </xf>
    <xf numFmtId="0" fontId="8" fillId="0" borderId="7" xfId="0" applyNumberFormat="1" applyFont="1" applyBorder="1" applyAlignment="1">
      <alignment vertical="center"/>
    </xf>
    <xf numFmtId="0" fontId="10" fillId="0" borderId="1" xfId="0" applyNumberFormat="1" applyFont="1" applyBorder="1" applyAlignment="1">
      <alignment horizontal="center" vertical="center" wrapText="1"/>
    </xf>
    <xf numFmtId="0" fontId="10" fillId="0" borderId="0" xfId="0" applyNumberFormat="1" applyFont="1" applyAlignment="1">
      <alignment horizontal="center" vertical="center"/>
    </xf>
    <xf numFmtId="0" fontId="10" fillId="0" borderId="0" xfId="0" applyNumberFormat="1" applyFont="1" applyAlignment="1">
      <alignment horizontal="center" vertical="center" wrapText="1"/>
    </xf>
    <xf numFmtId="0" fontId="24" fillId="0" borderId="0" xfId="0" applyNumberFormat="1" applyFont="1" applyFill="1" applyBorder="1" applyAlignment="1">
      <alignment horizontal="center" vertical="center" wrapText="1"/>
    </xf>
    <xf numFmtId="0" fontId="13" fillId="0" borderId="0" xfId="0" applyNumberFormat="1" applyFont="1" applyFill="1" applyBorder="1" applyAlignment="1">
      <alignment horizontal="center" vertical="center" wrapText="1"/>
    </xf>
    <xf numFmtId="0" fontId="11" fillId="4" borderId="1" xfId="0" applyNumberFormat="1" applyFont="1" applyFill="1" applyBorder="1" applyAlignment="1">
      <alignment horizontal="center" vertical="center" wrapText="1"/>
    </xf>
    <xf numFmtId="0" fontId="13" fillId="0" borderId="0" xfId="0" applyNumberFormat="1" applyFont="1" applyBorder="1" applyAlignment="1">
      <alignment horizontal="center" vertical="center"/>
    </xf>
    <xf numFmtId="0" fontId="13" fillId="0" borderId="0" xfId="0" applyNumberFormat="1" applyFont="1" applyFill="1" applyAlignment="1">
      <alignment horizontal="center" vertical="center" wrapText="1"/>
    </xf>
    <xf numFmtId="165" fontId="13" fillId="0" borderId="0" xfId="0" applyNumberFormat="1" applyFont="1" applyBorder="1" applyAlignment="1">
      <alignment horizontal="center" vertical="center"/>
    </xf>
    <xf numFmtId="0" fontId="13" fillId="0" borderId="0" xfId="0" quotePrefix="1" applyNumberFormat="1" applyFont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0" borderId="4" xfId="0" applyNumberFormat="1" applyFont="1" applyBorder="1" applyAlignment="1">
      <alignment horizontal="center" vertical="center"/>
    </xf>
    <xf numFmtId="1" fontId="9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left" wrapText="1"/>
    </xf>
    <xf numFmtId="49" fontId="9" fillId="0" borderId="0" xfId="0" applyNumberFormat="1" applyFont="1" applyAlignment="1">
      <alignment horizontal="center"/>
    </xf>
    <xf numFmtId="164" fontId="9" fillId="0" borderId="0" xfId="0" applyNumberFormat="1" applyFont="1" applyAlignment="1"/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1" fontId="9" fillId="0" borderId="4" xfId="0" applyNumberFormat="1" applyFont="1" applyBorder="1" applyAlignment="1">
      <alignment horizontal="center" vertical="center"/>
    </xf>
    <xf numFmtId="49" fontId="17" fillId="0" borderId="0" xfId="0" applyNumberFormat="1" applyFont="1" applyFill="1" applyAlignment="1">
      <alignment horizontal="center" vertical="center" wrapText="1"/>
    </xf>
    <xf numFmtId="0" fontId="9" fillId="24" borderId="1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164" fontId="11" fillId="0" borderId="7" xfId="0" applyNumberFormat="1" applyFont="1" applyBorder="1" applyAlignment="1">
      <alignment horizontal="left" vertical="center"/>
    </xf>
    <xf numFmtId="164" fontId="9" fillId="0" borderId="1" xfId="0" applyNumberFormat="1" applyFont="1" applyBorder="1" applyAlignment="1">
      <alignment horizontal="left" vertical="center"/>
    </xf>
    <xf numFmtId="1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49" fontId="11" fillId="0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readingOrder="1"/>
    </xf>
    <xf numFmtId="0" fontId="9" fillId="0" borderId="0" xfId="0" applyFont="1" applyFill="1" applyAlignment="1">
      <alignment horizontal="center" vertical="center" readingOrder="1"/>
    </xf>
    <xf numFmtId="1" fontId="9" fillId="0" borderId="0" xfId="0" applyNumberFormat="1" applyFont="1" applyFill="1" applyAlignment="1">
      <alignment horizontal="center" vertical="center" readingOrder="1"/>
    </xf>
    <xf numFmtId="164" fontId="11" fillId="0" borderId="1" xfId="0" applyNumberFormat="1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readingOrder="1"/>
    </xf>
    <xf numFmtId="49" fontId="9" fillId="0" borderId="0" xfId="0" applyNumberFormat="1" applyFont="1" applyFill="1" applyAlignment="1">
      <alignment horizontal="center" vertical="center" readingOrder="1"/>
    </xf>
    <xf numFmtId="1" fontId="11" fillId="0" borderId="1" xfId="0" applyNumberFormat="1" applyFont="1" applyFill="1" applyBorder="1" applyAlignment="1">
      <alignment horizontal="center" vertical="center" readingOrder="1"/>
    </xf>
    <xf numFmtId="0" fontId="13" fillId="0" borderId="1" xfId="0" applyFont="1" applyFill="1" applyBorder="1" applyAlignment="1">
      <alignment horizontal="center" vertical="center" wrapText="1" readingOrder="1"/>
    </xf>
    <xf numFmtId="164" fontId="13" fillId="0" borderId="1" xfId="0" applyNumberFormat="1" applyFont="1" applyFill="1" applyBorder="1" applyAlignment="1">
      <alignment horizontal="center" vertical="center" readingOrder="1"/>
    </xf>
    <xf numFmtId="0" fontId="13" fillId="0" borderId="1" xfId="0" applyFont="1" applyFill="1" applyBorder="1" applyAlignment="1">
      <alignment horizontal="center" vertical="center" readingOrder="1"/>
    </xf>
    <xf numFmtId="1" fontId="24" fillId="0" borderId="1" xfId="0" applyNumberFormat="1" applyFont="1" applyFill="1" applyBorder="1" applyAlignment="1">
      <alignment horizontal="center" vertical="center" readingOrder="1"/>
    </xf>
    <xf numFmtId="164" fontId="9" fillId="2" borderId="1" xfId="0" applyNumberFormat="1" applyFont="1" applyFill="1" applyBorder="1" applyAlignment="1">
      <alignment horizontal="center" vertical="center" readingOrder="1"/>
    </xf>
    <xf numFmtId="1" fontId="9" fillId="2" borderId="1" xfId="0" applyNumberFormat="1" applyFont="1" applyFill="1" applyBorder="1" applyAlignment="1">
      <alignment horizontal="center" vertical="center" readingOrder="1"/>
    </xf>
    <xf numFmtId="2" fontId="9" fillId="2" borderId="1" xfId="0" applyNumberFormat="1" applyFont="1" applyFill="1" applyBorder="1" applyAlignment="1">
      <alignment horizontal="center" vertical="center" readingOrder="1"/>
    </xf>
    <xf numFmtId="1" fontId="9" fillId="0" borderId="1" xfId="0" applyNumberFormat="1" applyFont="1" applyFill="1" applyBorder="1" applyAlignment="1">
      <alignment horizontal="center" vertical="center" readingOrder="1"/>
    </xf>
    <xf numFmtId="1" fontId="11" fillId="2" borderId="4" xfId="0" applyNumberFormat="1" applyFont="1" applyFill="1" applyBorder="1" applyAlignment="1">
      <alignment horizontal="center" vertical="center" readingOrder="1"/>
    </xf>
    <xf numFmtId="1" fontId="11" fillId="2" borderId="1" xfId="0" applyNumberFormat="1" applyFont="1" applyFill="1" applyBorder="1" applyAlignment="1">
      <alignment horizontal="center" vertical="center" readingOrder="1"/>
    </xf>
    <xf numFmtId="0" fontId="9" fillId="2" borderId="1" xfId="0" applyFont="1" applyFill="1" applyBorder="1" applyAlignment="1">
      <alignment horizontal="center" vertical="center" readingOrder="1"/>
    </xf>
    <xf numFmtId="164" fontId="9" fillId="5" borderId="1" xfId="0" applyNumberFormat="1" applyFont="1" applyFill="1" applyBorder="1" applyAlignment="1">
      <alignment horizontal="center" vertical="center" readingOrder="1"/>
    </xf>
    <xf numFmtId="1" fontId="9" fillId="5" borderId="1" xfId="0" applyNumberFormat="1" applyFont="1" applyFill="1" applyBorder="1" applyAlignment="1">
      <alignment horizontal="center" vertical="center" readingOrder="1"/>
    </xf>
    <xf numFmtId="2" fontId="9" fillId="5" borderId="1" xfId="0" applyNumberFormat="1" applyFont="1" applyFill="1" applyBorder="1" applyAlignment="1">
      <alignment horizontal="center" vertical="center" readingOrder="1"/>
    </xf>
    <xf numFmtId="1" fontId="11" fillId="0" borderId="0" xfId="0" applyNumberFormat="1" applyFont="1" applyFill="1" applyAlignment="1">
      <alignment horizontal="center" vertical="center" readingOrder="1"/>
    </xf>
    <xf numFmtId="49" fontId="17" fillId="0" borderId="0" xfId="0" applyNumberFormat="1" applyFont="1" applyFill="1" applyAlignment="1">
      <alignment horizontal="left" vertical="center" wrapText="1"/>
    </xf>
    <xf numFmtId="49" fontId="8" fillId="0" borderId="7" xfId="0" applyNumberFormat="1" applyFont="1" applyBorder="1" applyAlignment="1">
      <alignment horizontal="left" vertical="center"/>
    </xf>
    <xf numFmtId="49" fontId="11" fillId="0" borderId="7" xfId="0" applyNumberFormat="1" applyFont="1" applyBorder="1" applyAlignment="1">
      <alignment horizontal="right" vertical="center"/>
    </xf>
    <xf numFmtId="0" fontId="11" fillId="0" borderId="7" xfId="0" applyNumberFormat="1" applyFont="1" applyBorder="1" applyAlignment="1">
      <alignment horizontal="right" vertical="center"/>
    </xf>
    <xf numFmtId="49" fontId="27" fillId="0" borderId="1" xfId="0" applyNumberFormat="1" applyFont="1" applyBorder="1" applyAlignment="1">
      <alignment horizontal="center" vertical="center" wrapText="1"/>
    </xf>
    <xf numFmtId="1" fontId="26" fillId="0" borderId="1" xfId="0" applyNumberFormat="1" applyFont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164" fontId="26" fillId="0" borderId="1" xfId="0" applyNumberFormat="1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 wrapText="1"/>
    </xf>
    <xf numFmtId="0" fontId="28" fillId="0" borderId="1" xfId="0" applyNumberFormat="1" applyFont="1" applyFill="1" applyBorder="1" applyAlignment="1">
      <alignment horizontal="center" vertical="center" wrapText="1"/>
    </xf>
    <xf numFmtId="0" fontId="26" fillId="0" borderId="1" xfId="1" applyFont="1" applyFill="1" applyBorder="1" applyAlignment="1">
      <alignment horizontal="center" vertical="center" wrapText="1"/>
    </xf>
    <xf numFmtId="0" fontId="26" fillId="0" borderId="1" xfId="0" applyNumberFormat="1" applyFont="1" applyFill="1" applyBorder="1" applyAlignment="1">
      <alignment horizontal="center" vertical="center" wrapText="1"/>
    </xf>
    <xf numFmtId="0" fontId="26" fillId="0" borderId="1" xfId="1" applyFont="1" applyFill="1" applyBorder="1" applyAlignment="1">
      <alignment vertical="center" wrapText="1"/>
    </xf>
    <xf numFmtId="1" fontId="27" fillId="0" borderId="1" xfId="0" applyNumberFormat="1" applyFont="1" applyBorder="1" applyAlignment="1">
      <alignment horizontal="center" vertical="center" wrapText="1"/>
    </xf>
    <xf numFmtId="164" fontId="27" fillId="0" borderId="1" xfId="0" applyNumberFormat="1" applyFont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left" vertical="center" wrapText="1"/>
    </xf>
    <xf numFmtId="164" fontId="26" fillId="0" borderId="1" xfId="0" applyNumberFormat="1" applyFont="1" applyFill="1" applyBorder="1" applyAlignment="1">
      <alignment horizontal="left" vertical="center"/>
    </xf>
    <xf numFmtId="0" fontId="16" fillId="6" borderId="0" xfId="0" applyFont="1" applyFill="1" applyAlignment="1">
      <alignment horizontal="left" vertical="center" wrapText="1"/>
    </xf>
    <xf numFmtId="164" fontId="16" fillId="6" borderId="7" xfId="0" applyNumberFormat="1" applyFont="1" applyFill="1" applyBorder="1" applyAlignment="1">
      <alignment horizontal="left" vertical="center" wrapText="1"/>
    </xf>
    <xf numFmtId="49" fontId="9" fillId="12" borderId="1" xfId="0" applyNumberFormat="1" applyFont="1" applyFill="1" applyBorder="1" applyAlignment="1">
      <alignment horizontal="left" vertical="center" wrapText="1"/>
    </xf>
    <xf numFmtId="49" fontId="9" fillId="0" borderId="0" xfId="0" applyNumberFormat="1" applyFont="1" applyFill="1" applyBorder="1" applyAlignment="1">
      <alignment horizontal="left" vertical="center" wrapText="1"/>
    </xf>
    <xf numFmtId="1" fontId="9" fillId="8" borderId="1" xfId="0" applyNumberFormat="1" applyFont="1" applyFill="1" applyBorder="1" applyAlignment="1">
      <alignment horizontal="left" vertical="center" wrapText="1"/>
    </xf>
    <xf numFmtId="0" fontId="9" fillId="20" borderId="1" xfId="0" applyFont="1" applyFill="1" applyBorder="1" applyAlignment="1">
      <alignment horizontal="left" vertical="center" wrapText="1"/>
    </xf>
    <xf numFmtId="0" fontId="9" fillId="13" borderId="1" xfId="0" applyFont="1" applyFill="1" applyBorder="1" applyAlignment="1">
      <alignment horizontal="left" vertical="center" wrapText="1"/>
    </xf>
    <xf numFmtId="0" fontId="9" fillId="21" borderId="1" xfId="0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left" vertical="center" wrapText="1"/>
    </xf>
    <xf numFmtId="0" fontId="9" fillId="22" borderId="1" xfId="0" applyFont="1" applyFill="1" applyBorder="1" applyAlignment="1">
      <alignment horizontal="left" vertical="center" wrapText="1"/>
    </xf>
    <xf numFmtId="0" fontId="9" fillId="23" borderId="1" xfId="0" applyFont="1" applyFill="1" applyBorder="1" applyAlignment="1">
      <alignment horizontal="left" vertical="center" wrapText="1"/>
    </xf>
    <xf numFmtId="1" fontId="9" fillId="15" borderId="1" xfId="0" applyNumberFormat="1" applyFont="1" applyFill="1" applyBorder="1" applyAlignment="1">
      <alignment horizontal="left" vertical="center" wrapText="1"/>
    </xf>
    <xf numFmtId="0" fontId="9" fillId="7" borderId="1" xfId="1" applyFont="1" applyFill="1" applyBorder="1" applyAlignment="1">
      <alignment horizontal="left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9" fillId="12" borderId="1" xfId="1" applyFont="1" applyFill="1" applyBorder="1" applyAlignment="1">
      <alignment horizontal="left" vertical="center" wrapText="1"/>
    </xf>
    <xf numFmtId="0" fontId="9" fillId="6" borderId="1" xfId="1" applyFont="1" applyFill="1" applyBorder="1" applyAlignment="1">
      <alignment horizontal="left" vertical="center" wrapText="1"/>
    </xf>
    <xf numFmtId="0" fontId="9" fillId="3" borderId="1" xfId="1" applyFont="1" applyFill="1" applyBorder="1" applyAlignment="1">
      <alignment horizontal="left" vertical="center" wrapText="1"/>
    </xf>
    <xf numFmtId="0" fontId="9" fillId="24" borderId="1" xfId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readingOrder="1"/>
    </xf>
    <xf numFmtId="0" fontId="9" fillId="0" borderId="1" xfId="0" applyNumberFormat="1" applyFont="1" applyFill="1" applyBorder="1" applyAlignment="1">
      <alignment horizontal="left" vertical="center" wrapText="1"/>
    </xf>
    <xf numFmtId="0" fontId="9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left" vertical="center" wrapText="1"/>
    </xf>
    <xf numFmtId="0" fontId="9" fillId="0" borderId="1" xfId="0" applyNumberFormat="1" applyFont="1" applyFill="1" applyBorder="1" applyAlignment="1">
      <alignment horizontal="left" vertical="center"/>
    </xf>
    <xf numFmtId="0" fontId="9" fillId="0" borderId="1" xfId="0" applyNumberFormat="1" applyFont="1" applyBorder="1" applyAlignment="1">
      <alignment horizontal="left" vertical="center"/>
    </xf>
    <xf numFmtId="0" fontId="11" fillId="0" borderId="7" xfId="0" applyNumberFormat="1" applyFont="1" applyBorder="1" applyAlignment="1">
      <alignment vertical="center"/>
    </xf>
    <xf numFmtId="0" fontId="12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textRotation="90"/>
    </xf>
    <xf numFmtId="0" fontId="12" fillId="0" borderId="1" xfId="0" applyNumberFormat="1" applyFont="1" applyBorder="1" applyAlignment="1">
      <alignment horizontal="center" vertical="center" textRotation="90"/>
    </xf>
    <xf numFmtId="0" fontId="9" fillId="0" borderId="3" xfId="0" applyNumberFormat="1" applyFont="1" applyBorder="1" applyAlignment="1">
      <alignment horizontal="center" vertical="center" wrapText="1"/>
    </xf>
    <xf numFmtId="49" fontId="9" fillId="0" borderId="0" xfId="0" applyNumberFormat="1" applyFont="1" applyFill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1" fillId="0" borderId="7" xfId="0" applyNumberFormat="1" applyFont="1" applyBorder="1" applyAlignment="1">
      <alignment horizontal="right" vertical="center"/>
    </xf>
    <xf numFmtId="0" fontId="9" fillId="25" borderId="1" xfId="0" applyFont="1" applyFill="1" applyBorder="1" applyAlignment="1">
      <alignment horizontal="left" vertical="center" wrapText="1"/>
    </xf>
    <xf numFmtId="164" fontId="9" fillId="0" borderId="1" xfId="0" applyNumberFormat="1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1" fontId="9" fillId="0" borderId="0" xfId="0" applyNumberFormat="1" applyFont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49" fontId="9" fillId="0" borderId="0" xfId="0" applyNumberFormat="1" applyFont="1" applyFill="1" applyAlignment="1">
      <alignment vertical="center" wrapText="1"/>
    </xf>
    <xf numFmtId="0" fontId="9" fillId="0" borderId="0" xfId="0" applyNumberFormat="1" applyFont="1" applyAlignment="1">
      <alignment horizontal="left" vertical="center"/>
    </xf>
    <xf numFmtId="0" fontId="9" fillId="0" borderId="0" xfId="0" applyNumberFormat="1" applyFont="1" applyAlignment="1">
      <alignment horizontal="left" vertical="center" wrapText="1"/>
    </xf>
    <xf numFmtId="0" fontId="9" fillId="0" borderId="0" xfId="0" applyNumberFormat="1" applyFont="1" applyFill="1" applyAlignment="1">
      <alignment horizontal="left" vertical="center"/>
    </xf>
    <xf numFmtId="49" fontId="9" fillId="0" borderId="0" xfId="0" applyNumberFormat="1" applyFont="1" applyBorder="1" applyAlignment="1">
      <alignment horizontal="center"/>
    </xf>
    <xf numFmtId="49" fontId="9" fillId="0" borderId="0" xfId="0" applyNumberFormat="1" applyFont="1" applyBorder="1" applyAlignment="1">
      <alignment vertical="center"/>
    </xf>
    <xf numFmtId="49" fontId="9" fillId="0" borderId="0" xfId="0" applyNumberFormat="1" applyFont="1" applyFill="1" applyBorder="1" applyAlignment="1">
      <alignment vertical="center"/>
    </xf>
    <xf numFmtId="164" fontId="20" fillId="0" borderId="0" xfId="0" applyNumberFormat="1" applyFont="1" applyBorder="1" applyAlignment="1">
      <alignment horizontal="center" vertical="center"/>
    </xf>
    <xf numFmtId="164" fontId="8" fillId="0" borderId="0" xfId="0" applyNumberFormat="1" applyFont="1" applyFill="1" applyAlignment="1">
      <alignment horizontal="right" vertical="center"/>
    </xf>
    <xf numFmtId="0" fontId="5" fillId="0" borderId="0" xfId="2" applyAlignment="1"/>
    <xf numFmtId="14" fontId="5" fillId="0" borderId="0" xfId="2" applyNumberFormat="1" applyAlignment="1"/>
    <xf numFmtId="14" fontId="5" fillId="0" borderId="0" xfId="2" applyNumberFormat="1" applyAlignment="1">
      <alignment horizontal="center" vertical="center"/>
    </xf>
    <xf numFmtId="1" fontId="5" fillId="0" borderId="0" xfId="2" applyNumberFormat="1" applyAlignment="1">
      <alignment horizontal="center" vertical="center"/>
    </xf>
    <xf numFmtId="0" fontId="5" fillId="0" borderId="0" xfId="2" applyNumberFormat="1" applyAlignment="1">
      <alignment horizontal="center" vertical="center"/>
    </xf>
    <xf numFmtId="0" fontId="5" fillId="0" borderId="0" xfId="2" applyFill="1" applyAlignment="1"/>
    <xf numFmtId="1" fontId="5" fillId="0" borderId="0" xfId="2" applyNumberFormat="1" applyAlignment="1"/>
    <xf numFmtId="0" fontId="9" fillId="5" borderId="25" xfId="2" applyFont="1" applyFill="1" applyBorder="1" applyAlignment="1" applyProtection="1">
      <alignment vertical="center" wrapText="1"/>
      <protection hidden="1"/>
    </xf>
    <xf numFmtId="0" fontId="9" fillId="28" borderId="34" xfId="2" applyFont="1" applyFill="1" applyBorder="1" applyAlignment="1" applyProtection="1">
      <alignment vertical="center" wrapText="1"/>
      <protection hidden="1"/>
    </xf>
    <xf numFmtId="0" fontId="9" fillId="23" borderId="26" xfId="2" applyFont="1" applyFill="1" applyBorder="1" applyAlignment="1" applyProtection="1">
      <alignment vertical="center" wrapText="1"/>
      <protection hidden="1"/>
    </xf>
    <xf numFmtId="0" fontId="9" fillId="23" borderId="4" xfId="2" applyFont="1" applyFill="1" applyBorder="1" applyAlignment="1" applyProtection="1">
      <alignment vertical="center" wrapText="1"/>
      <protection hidden="1"/>
    </xf>
    <xf numFmtId="0" fontId="9" fillId="23" borderId="37" xfId="2" applyFont="1" applyFill="1" applyBorder="1" applyAlignment="1" applyProtection="1">
      <alignment vertical="center" wrapText="1"/>
      <protection hidden="1"/>
    </xf>
    <xf numFmtId="49" fontId="31" fillId="0" borderId="43" xfId="2" applyNumberFormat="1" applyFont="1" applyFill="1" applyBorder="1" applyAlignment="1" applyProtection="1">
      <alignment horizontal="center" vertical="center" wrapText="1"/>
      <protection hidden="1"/>
    </xf>
    <xf numFmtId="0" fontId="9" fillId="5" borderId="44" xfId="2" applyFont="1" applyFill="1" applyBorder="1" applyAlignment="1" applyProtection="1">
      <alignment vertical="center" wrapText="1"/>
      <protection hidden="1"/>
    </xf>
    <xf numFmtId="49" fontId="31" fillId="0" borderId="45" xfId="2" applyNumberFormat="1" applyFont="1" applyFill="1" applyBorder="1" applyAlignment="1" applyProtection="1">
      <alignment horizontal="center" vertical="center" wrapText="1"/>
      <protection hidden="1"/>
    </xf>
    <xf numFmtId="0" fontId="9" fillId="20" borderId="46" xfId="2" applyFont="1" applyFill="1" applyBorder="1" applyAlignment="1" applyProtection="1">
      <alignment vertical="center" wrapText="1"/>
      <protection hidden="1"/>
    </xf>
    <xf numFmtId="49" fontId="31" fillId="0" borderId="6" xfId="2" applyNumberFormat="1" applyFont="1" applyFill="1" applyBorder="1" applyAlignment="1" applyProtection="1">
      <alignment horizontal="center" vertical="center" wrapText="1"/>
      <protection hidden="1"/>
    </xf>
    <xf numFmtId="0" fontId="9" fillId="20" borderId="47" xfId="2" applyFont="1" applyFill="1" applyBorder="1" applyAlignment="1" applyProtection="1">
      <alignment vertical="center" wrapText="1"/>
      <protection hidden="1"/>
    </xf>
    <xf numFmtId="49" fontId="31" fillId="0" borderId="48" xfId="2" applyNumberFormat="1" applyFont="1" applyFill="1" applyBorder="1" applyAlignment="1" applyProtection="1">
      <alignment horizontal="center" vertical="center" wrapText="1"/>
      <protection hidden="1"/>
    </xf>
    <xf numFmtId="0" fontId="9" fillId="20" borderId="49" xfId="2" applyFont="1" applyFill="1" applyBorder="1" applyAlignment="1" applyProtection="1">
      <alignment vertical="center" wrapText="1"/>
      <protection hidden="1"/>
    </xf>
    <xf numFmtId="49" fontId="31" fillId="0" borderId="50" xfId="2" applyNumberFormat="1" applyFont="1" applyFill="1" applyBorder="1" applyAlignment="1" applyProtection="1">
      <alignment horizontal="center" vertical="center" wrapText="1"/>
      <protection hidden="1"/>
    </xf>
    <xf numFmtId="0" fontId="9" fillId="20" borderId="51" xfId="2" applyFont="1" applyFill="1" applyBorder="1" applyAlignment="1" applyProtection="1">
      <alignment vertical="center" wrapText="1"/>
      <protection hidden="1"/>
    </xf>
    <xf numFmtId="0" fontId="9" fillId="22" borderId="46" xfId="2" applyFont="1" applyFill="1" applyBorder="1" applyAlignment="1" applyProtection="1">
      <alignment vertical="center" wrapText="1"/>
      <protection hidden="1"/>
    </xf>
    <xf numFmtId="0" fontId="9" fillId="22" borderId="51" xfId="2" applyFont="1" applyFill="1" applyBorder="1" applyAlignment="1" applyProtection="1">
      <alignment vertical="center" wrapText="1"/>
      <protection hidden="1"/>
    </xf>
    <xf numFmtId="0" fontId="9" fillId="5" borderId="46" xfId="2" applyFont="1" applyFill="1" applyBorder="1" applyAlignment="1" applyProtection="1">
      <alignment vertical="center" wrapText="1"/>
      <protection hidden="1"/>
    </xf>
    <xf numFmtId="0" fontId="9" fillId="5" borderId="47" xfId="2" applyFont="1" applyFill="1" applyBorder="1" applyAlignment="1" applyProtection="1">
      <alignment vertical="center" wrapText="1"/>
      <protection hidden="1"/>
    </xf>
    <xf numFmtId="0" fontId="9" fillId="5" borderId="49" xfId="2" applyFont="1" applyFill="1" applyBorder="1" applyAlignment="1" applyProtection="1">
      <alignment vertical="center" wrapText="1"/>
      <protection hidden="1"/>
    </xf>
    <xf numFmtId="49" fontId="31" fillId="0" borderId="15" xfId="2" applyNumberFormat="1" applyFont="1" applyFill="1" applyBorder="1" applyAlignment="1" applyProtection="1">
      <alignment horizontal="center" vertical="center" wrapText="1"/>
      <protection hidden="1"/>
    </xf>
    <xf numFmtId="0" fontId="9" fillId="18" borderId="19" xfId="2" applyFont="1" applyFill="1" applyBorder="1" applyAlignment="1" applyProtection="1">
      <alignment vertical="center" wrapText="1"/>
      <protection hidden="1"/>
    </xf>
    <xf numFmtId="0" fontId="9" fillId="18" borderId="51" xfId="2" applyFont="1" applyFill="1" applyBorder="1" applyAlignment="1" applyProtection="1">
      <alignment vertical="center" wrapText="1"/>
      <protection hidden="1"/>
    </xf>
    <xf numFmtId="0" fontId="9" fillId="18" borderId="46" xfId="2" applyFont="1" applyFill="1" applyBorder="1" applyAlignment="1" applyProtection="1">
      <alignment vertical="center" wrapText="1"/>
      <protection hidden="1"/>
    </xf>
    <xf numFmtId="0" fontId="9" fillId="14" borderId="26" xfId="2" applyFont="1" applyFill="1" applyBorder="1" applyAlignment="1" applyProtection="1">
      <alignment vertical="center" wrapText="1"/>
      <protection hidden="1"/>
    </xf>
    <xf numFmtId="0" fontId="9" fillId="14" borderId="37" xfId="2" applyFont="1" applyFill="1" applyBorder="1" applyAlignment="1" applyProtection="1">
      <alignment vertical="center" wrapText="1"/>
      <protection hidden="1"/>
    </xf>
    <xf numFmtId="0" fontId="9" fillId="25" borderId="19" xfId="2" applyFont="1" applyFill="1" applyBorder="1" applyAlignment="1" applyProtection="1">
      <alignment vertical="center" wrapText="1"/>
      <protection hidden="1"/>
    </xf>
    <xf numFmtId="0" fontId="9" fillId="25" borderId="51" xfId="2" applyFont="1" applyFill="1" applyBorder="1" applyAlignment="1" applyProtection="1">
      <alignment vertical="center" wrapText="1"/>
      <protection hidden="1"/>
    </xf>
    <xf numFmtId="0" fontId="9" fillId="29" borderId="19" xfId="2" applyFont="1" applyFill="1" applyBorder="1" applyAlignment="1" applyProtection="1">
      <alignment vertical="center" wrapText="1"/>
      <protection hidden="1"/>
    </xf>
    <xf numFmtId="0" fontId="9" fillId="29" borderId="51" xfId="2" applyFont="1" applyFill="1" applyBorder="1" applyAlignment="1" applyProtection="1">
      <alignment vertical="center" wrapText="1"/>
      <protection hidden="1"/>
    </xf>
    <xf numFmtId="49" fontId="31" fillId="0" borderId="55" xfId="2" applyNumberFormat="1" applyFont="1" applyFill="1" applyBorder="1" applyAlignment="1" applyProtection="1">
      <alignment horizontal="center" vertical="center" wrapText="1"/>
      <protection hidden="1"/>
    </xf>
    <xf numFmtId="0" fontId="9" fillId="30" borderId="9" xfId="2" applyFont="1" applyFill="1" applyBorder="1" applyAlignment="1" applyProtection="1">
      <alignment vertical="center" wrapText="1"/>
      <protection hidden="1"/>
    </xf>
    <xf numFmtId="0" fontId="9" fillId="30" borderId="44" xfId="2" applyFont="1" applyFill="1" applyBorder="1" applyAlignment="1" applyProtection="1">
      <alignment vertical="center" wrapText="1"/>
      <protection hidden="1"/>
    </xf>
    <xf numFmtId="49" fontId="31" fillId="0" borderId="59" xfId="2" applyNumberFormat="1" applyFont="1" applyFill="1" applyBorder="1" applyAlignment="1" applyProtection="1">
      <alignment horizontal="center" vertical="center" wrapText="1"/>
      <protection hidden="1"/>
    </xf>
    <xf numFmtId="0" fontId="9" fillId="5" borderId="19" xfId="2" applyFont="1" applyFill="1" applyBorder="1" applyAlignment="1" applyProtection="1">
      <alignment vertical="center" wrapText="1"/>
      <protection hidden="1"/>
    </xf>
    <xf numFmtId="0" fontId="9" fillId="5" borderId="51" xfId="2" applyFont="1" applyFill="1" applyBorder="1" applyAlignment="1" applyProtection="1">
      <alignment vertical="center" wrapText="1"/>
      <protection hidden="1"/>
    </xf>
    <xf numFmtId="0" fontId="32" fillId="0" borderId="0" xfId="2" applyFont="1" applyAlignment="1"/>
    <xf numFmtId="14" fontId="33" fillId="0" borderId="33" xfId="2" applyNumberFormat="1" applyFont="1" applyBorder="1" applyAlignment="1" applyProtection="1">
      <alignment horizontal="center" vertical="center"/>
      <protection hidden="1"/>
    </xf>
    <xf numFmtId="14" fontId="33" fillId="0" borderId="42" xfId="2" applyNumberFormat="1" applyFont="1" applyBorder="1" applyAlignment="1" applyProtection="1">
      <alignment horizontal="center" vertical="center"/>
      <protection hidden="1"/>
    </xf>
    <xf numFmtId="14" fontId="33" fillId="0" borderId="40" xfId="2" applyNumberFormat="1" applyFont="1" applyBorder="1" applyAlignment="1" applyProtection="1">
      <alignment horizontal="center" vertical="center"/>
      <protection hidden="1"/>
    </xf>
    <xf numFmtId="14" fontId="33" fillId="0" borderId="41" xfId="2" applyNumberFormat="1" applyFont="1" applyBorder="1" applyAlignment="1" applyProtection="1">
      <alignment horizontal="center" vertical="center"/>
      <protection hidden="1"/>
    </xf>
    <xf numFmtId="14" fontId="33" fillId="0" borderId="39" xfId="2" applyNumberFormat="1" applyFont="1" applyBorder="1" applyAlignment="1" applyProtection="1">
      <alignment horizontal="center" vertical="center"/>
      <protection hidden="1"/>
    </xf>
    <xf numFmtId="14" fontId="33" fillId="0" borderId="43" xfId="2" applyNumberFormat="1" applyFont="1" applyBorder="1" applyAlignment="1" applyProtection="1">
      <alignment horizontal="center" vertical="center"/>
      <protection hidden="1"/>
    </xf>
    <xf numFmtId="1" fontId="35" fillId="0" borderId="42" xfId="2" applyNumberFormat="1" applyFont="1" applyBorder="1" applyAlignment="1" applyProtection="1">
      <alignment horizontal="center" vertical="center"/>
      <protection hidden="1"/>
    </xf>
    <xf numFmtId="1" fontId="35" fillId="0" borderId="39" xfId="2" applyNumberFormat="1" applyFont="1" applyBorder="1" applyAlignment="1" applyProtection="1">
      <alignment horizontal="center" vertical="center"/>
      <protection hidden="1"/>
    </xf>
    <xf numFmtId="1" fontId="35" fillId="0" borderId="40" xfId="2" applyNumberFormat="1" applyFont="1" applyBorder="1" applyAlignment="1" applyProtection="1">
      <alignment horizontal="center" vertical="center"/>
      <protection hidden="1"/>
    </xf>
    <xf numFmtId="1" fontId="35" fillId="0" borderId="41" xfId="2" applyNumberFormat="1" applyFont="1" applyBorder="1" applyAlignment="1" applyProtection="1">
      <alignment horizontal="center" vertical="center"/>
      <protection hidden="1"/>
    </xf>
    <xf numFmtId="14" fontId="35" fillId="0" borderId="42" xfId="2" applyNumberFormat="1" applyFont="1" applyBorder="1" applyAlignment="1" applyProtection="1">
      <alignment horizontal="center" vertical="center"/>
      <protection hidden="1"/>
    </xf>
    <xf numFmtId="14" fontId="35" fillId="0" borderId="39" xfId="2" applyNumberFormat="1" applyFont="1" applyBorder="1" applyAlignment="1" applyProtection="1">
      <alignment horizontal="center" vertical="center"/>
      <protection hidden="1"/>
    </xf>
    <xf numFmtId="14" fontId="35" fillId="0" borderId="40" xfId="2" applyNumberFormat="1" applyFont="1" applyBorder="1" applyAlignment="1" applyProtection="1">
      <alignment horizontal="center" vertical="center"/>
      <protection hidden="1"/>
    </xf>
    <xf numFmtId="14" fontId="35" fillId="0" borderId="41" xfId="2" applyNumberFormat="1" applyFont="1" applyBorder="1" applyAlignment="1" applyProtection="1">
      <alignment horizontal="center" vertical="center"/>
      <protection hidden="1"/>
    </xf>
    <xf numFmtId="49" fontId="36" fillId="0" borderId="0" xfId="2" applyNumberFormat="1" applyFont="1" applyBorder="1" applyAlignment="1" applyProtection="1">
      <protection hidden="1"/>
    </xf>
    <xf numFmtId="49" fontId="36" fillId="0" borderId="32" xfId="2" applyNumberFormat="1" applyFont="1" applyBorder="1" applyAlignment="1" applyProtection="1">
      <protection hidden="1"/>
    </xf>
    <xf numFmtId="0" fontId="36" fillId="0" borderId="32" xfId="2" applyFont="1" applyFill="1" applyBorder="1" applyAlignment="1" applyProtection="1">
      <alignment horizontal="center" vertical="center"/>
      <protection hidden="1"/>
    </xf>
    <xf numFmtId="1" fontId="36" fillId="0" borderId="32" xfId="2" applyNumberFormat="1" applyFont="1" applyBorder="1" applyAlignment="1" applyProtection="1">
      <alignment horizontal="center" vertical="center"/>
      <protection hidden="1"/>
    </xf>
    <xf numFmtId="0" fontId="36" fillId="0" borderId="32" xfId="2" applyFont="1" applyBorder="1" applyAlignment="1" applyProtection="1">
      <alignment horizontal="center" vertical="center"/>
      <protection hidden="1"/>
    </xf>
    <xf numFmtId="0" fontId="37" fillId="0" borderId="32" xfId="2" applyFont="1" applyBorder="1" applyAlignment="1" applyProtection="1">
      <alignment horizontal="center" vertical="center"/>
      <protection hidden="1"/>
    </xf>
    <xf numFmtId="0" fontId="36" fillId="0" borderId="34" xfId="2" applyFont="1" applyBorder="1" applyAlignment="1" applyProtection="1">
      <alignment horizontal="center" vertical="center"/>
      <protection hidden="1"/>
    </xf>
    <xf numFmtId="0" fontId="5" fillId="0" borderId="0" xfId="2"/>
    <xf numFmtId="0" fontId="38" fillId="0" borderId="0" xfId="2" applyFont="1"/>
    <xf numFmtId="0" fontId="39" fillId="0" borderId="0" xfId="2" applyFont="1"/>
    <xf numFmtId="0" fontId="40" fillId="0" borderId="0" xfId="2" applyFont="1"/>
    <xf numFmtId="0" fontId="41" fillId="0" borderId="0" xfId="2" applyFont="1"/>
    <xf numFmtId="0" fontId="42" fillId="0" borderId="0" xfId="2" applyFont="1"/>
    <xf numFmtId="0" fontId="43" fillId="0" borderId="0" xfId="2" applyFont="1"/>
    <xf numFmtId="0" fontId="44" fillId="0" borderId="0" xfId="2" applyFont="1"/>
    <xf numFmtId="0" fontId="45" fillId="0" borderId="0" xfId="2" applyFont="1"/>
    <xf numFmtId="1" fontId="5" fillId="0" borderId="0" xfId="2" applyNumberFormat="1"/>
    <xf numFmtId="0" fontId="46" fillId="0" borderId="0" xfId="2" applyFont="1"/>
    <xf numFmtId="0" fontId="47" fillId="0" borderId="0" xfId="2" applyFont="1"/>
    <xf numFmtId="0" fontId="48" fillId="0" borderId="0" xfId="2" applyFont="1"/>
    <xf numFmtId="0" fontId="49" fillId="0" borderId="0" xfId="2" applyFont="1" applyBorder="1"/>
    <xf numFmtId="0" fontId="46" fillId="0" borderId="0" xfId="2" applyFont="1" applyBorder="1"/>
    <xf numFmtId="0" fontId="50" fillId="0" borderId="0" xfId="2" applyFont="1" applyBorder="1"/>
    <xf numFmtId="0" fontId="51" fillId="0" borderId="0" xfId="2" applyFont="1" applyBorder="1"/>
    <xf numFmtId="0" fontId="52" fillId="0" borderId="0" xfId="2" applyFont="1" applyBorder="1"/>
    <xf numFmtId="0" fontId="53" fillId="0" borderId="0" xfId="2" applyFont="1"/>
    <xf numFmtId="1" fontId="54" fillId="0" borderId="0" xfId="2" applyNumberFormat="1" applyFont="1" applyFill="1" applyBorder="1" applyAlignment="1">
      <alignment horizontal="center" vertical="center"/>
    </xf>
    <xf numFmtId="49" fontId="5" fillId="0" borderId="0" xfId="2" applyNumberFormat="1" applyFont="1"/>
    <xf numFmtId="49" fontId="5" fillId="0" borderId="0" xfId="2" applyNumberFormat="1" applyFont="1" applyBorder="1"/>
    <xf numFmtId="49" fontId="5" fillId="0" borderId="0" xfId="2" applyNumberFormat="1" applyBorder="1"/>
    <xf numFmtId="49" fontId="29" fillId="0" borderId="0" xfId="2" applyNumberFormat="1" applyFont="1" applyBorder="1"/>
    <xf numFmtId="49" fontId="55" fillId="0" borderId="0" xfId="2" applyNumberFormat="1" applyFont="1" applyBorder="1"/>
    <xf numFmtId="49" fontId="56" fillId="0" borderId="0" xfId="2" applyNumberFormat="1" applyFont="1" applyBorder="1"/>
    <xf numFmtId="49" fontId="57" fillId="0" borderId="0" xfId="2" applyNumberFormat="1" applyFont="1" applyBorder="1"/>
    <xf numFmtId="49" fontId="58" fillId="0" borderId="0" xfId="2" applyNumberFormat="1" applyFont="1" applyBorder="1"/>
    <xf numFmtId="49" fontId="59" fillId="0" borderId="0" xfId="2" applyNumberFormat="1" applyFont="1" applyBorder="1"/>
    <xf numFmtId="49" fontId="60" fillId="0" borderId="0" xfId="2" applyNumberFormat="1" applyFont="1" applyBorder="1"/>
    <xf numFmtId="49" fontId="5" fillId="0" borderId="0" xfId="2" applyNumberFormat="1" applyBorder="1" applyAlignment="1"/>
    <xf numFmtId="49" fontId="37" fillId="0" borderId="0" xfId="2" applyNumberFormat="1" applyFont="1" applyBorder="1"/>
    <xf numFmtId="49" fontId="61" fillId="0" borderId="0" xfId="2" applyNumberFormat="1" applyFont="1" applyBorder="1"/>
    <xf numFmtId="49" fontId="62" fillId="0" borderId="0" xfId="2" applyNumberFormat="1" applyFont="1" applyAlignment="1">
      <alignment vertical="center"/>
    </xf>
    <xf numFmtId="49" fontId="63" fillId="0" borderId="0" xfId="2" applyNumberFormat="1" applyFont="1" applyBorder="1" applyAlignment="1"/>
    <xf numFmtId="49" fontId="46" fillId="0" borderId="0" xfId="2" applyNumberFormat="1" applyFont="1" applyAlignment="1"/>
    <xf numFmtId="49" fontId="64" fillId="0" borderId="0" xfId="2" applyNumberFormat="1" applyFont="1"/>
    <xf numFmtId="49" fontId="65" fillId="0" borderId="0" xfId="2" applyNumberFormat="1" applyFont="1"/>
    <xf numFmtId="49" fontId="5" fillId="0" borderId="0" xfId="2" applyNumberFormat="1"/>
    <xf numFmtId="49" fontId="5" fillId="0" borderId="0" xfId="2" applyNumberFormat="1" applyFont="1" applyAlignment="1"/>
    <xf numFmtId="49" fontId="31" fillId="0" borderId="0" xfId="2" applyNumberFormat="1" applyFont="1" applyAlignment="1"/>
    <xf numFmtId="49" fontId="5" fillId="0" borderId="7" xfId="2" applyNumberFormat="1" applyFont="1" applyBorder="1"/>
    <xf numFmtId="49" fontId="5" fillId="0" borderId="7" xfId="2" applyNumberFormat="1" applyBorder="1" applyAlignment="1"/>
    <xf numFmtId="49" fontId="37" fillId="0" borderId="7" xfId="2" applyNumberFormat="1" applyFont="1" applyBorder="1" applyAlignment="1"/>
    <xf numFmtId="49" fontId="66" fillId="0" borderId="7" xfId="2" applyNumberFormat="1" applyFont="1" applyBorder="1" applyAlignment="1"/>
    <xf numFmtId="49" fontId="67" fillId="0" borderId="7" xfId="2" applyNumberFormat="1" applyFont="1" applyBorder="1"/>
    <xf numFmtId="49" fontId="60" fillId="0" borderId="7" xfId="2" applyNumberFormat="1" applyFont="1" applyBorder="1"/>
    <xf numFmtId="49" fontId="68" fillId="0" borderId="7" xfId="2" applyNumberFormat="1" applyFont="1" applyBorder="1" applyAlignment="1"/>
    <xf numFmtId="49" fontId="5" fillId="0" borderId="7" xfId="2" applyNumberFormat="1" applyBorder="1" applyAlignment="1">
      <alignment vertical="center"/>
    </xf>
    <xf numFmtId="49" fontId="66" fillId="0" borderId="7" xfId="2" applyNumberFormat="1" applyFont="1" applyBorder="1"/>
    <xf numFmtId="49" fontId="70" fillId="0" borderId="7" xfId="2" applyNumberFormat="1" applyFont="1" applyBorder="1"/>
    <xf numFmtId="49" fontId="60" fillId="0" borderId="37" xfId="2" applyNumberFormat="1" applyFont="1" applyBorder="1" applyAlignment="1">
      <alignment vertical="center"/>
    </xf>
    <xf numFmtId="49" fontId="58" fillId="0" borderId="7" xfId="2" applyNumberFormat="1" applyFont="1" applyBorder="1" applyAlignment="1">
      <alignment vertical="center"/>
    </xf>
    <xf numFmtId="49" fontId="5" fillId="0" borderId="7" xfId="2" applyNumberFormat="1" applyFont="1" applyBorder="1" applyAlignment="1">
      <alignment vertical="center"/>
    </xf>
    <xf numFmtId="49" fontId="59" fillId="0" borderId="7" xfId="2" applyNumberFormat="1" applyFont="1" applyBorder="1" applyAlignment="1">
      <alignment vertical="center"/>
    </xf>
    <xf numFmtId="49" fontId="71" fillId="0" borderId="0" xfId="2" applyNumberFormat="1" applyFont="1" applyBorder="1"/>
    <xf numFmtId="49" fontId="37" fillId="0" borderId="0" xfId="2" applyNumberFormat="1" applyFont="1" applyBorder="1" applyAlignment="1"/>
    <xf numFmtId="49" fontId="68" fillId="0" borderId="0" xfId="2" applyNumberFormat="1" applyFont="1" applyBorder="1" applyAlignment="1"/>
    <xf numFmtId="49" fontId="62" fillId="0" borderId="0" xfId="2" applyNumberFormat="1" applyFont="1"/>
    <xf numFmtId="49" fontId="46" fillId="0" borderId="0" xfId="2" applyNumberFormat="1" applyFont="1"/>
    <xf numFmtId="49" fontId="5" fillId="0" borderId="0" xfId="2" applyNumberFormat="1" applyAlignment="1">
      <alignment vertical="center"/>
    </xf>
    <xf numFmtId="49" fontId="64" fillId="0" borderId="0" xfId="2" applyNumberFormat="1" applyFont="1" applyAlignment="1">
      <alignment vertical="center"/>
    </xf>
    <xf numFmtId="49" fontId="73" fillId="0" borderId="0" xfId="2" applyNumberFormat="1" applyFont="1" applyBorder="1" applyAlignment="1">
      <alignment vertical="center"/>
    </xf>
    <xf numFmtId="49" fontId="5" fillId="0" borderId="8" xfId="2" applyNumberFormat="1" applyFont="1" applyBorder="1"/>
    <xf numFmtId="49" fontId="5" fillId="0" borderId="8" xfId="2" applyNumberFormat="1" applyBorder="1" applyAlignment="1"/>
    <xf numFmtId="49" fontId="66" fillId="0" borderId="8" xfId="2" applyNumberFormat="1" applyFont="1" applyBorder="1" applyAlignment="1"/>
    <xf numFmtId="49" fontId="75" fillId="0" borderId="0" xfId="2" applyNumberFormat="1" applyFont="1" applyBorder="1" applyAlignment="1">
      <alignment vertical="center"/>
    </xf>
    <xf numFmtId="49" fontId="76" fillId="0" borderId="26" xfId="2" applyNumberFormat="1" applyFont="1" applyBorder="1" applyAlignment="1">
      <alignment vertical="center"/>
    </xf>
    <xf numFmtId="49" fontId="60" fillId="0" borderId="8" xfId="2" applyNumberFormat="1" applyFont="1" applyBorder="1" applyAlignment="1"/>
    <xf numFmtId="49" fontId="66" fillId="0" borderId="8" xfId="2" applyNumberFormat="1" applyFont="1" applyBorder="1"/>
    <xf numFmtId="49" fontId="66" fillId="0" borderId="8" xfId="2" applyNumberFormat="1" applyFont="1" applyBorder="1" applyAlignment="1">
      <alignment vertical="center"/>
    </xf>
    <xf numFmtId="49" fontId="70" fillId="0" borderId="8" xfId="2" applyNumberFormat="1" applyFont="1" applyBorder="1" applyAlignment="1">
      <alignment vertical="center"/>
    </xf>
    <xf numFmtId="49" fontId="78" fillId="0" borderId="26" xfId="2" applyNumberFormat="1" applyFont="1" applyBorder="1" applyAlignment="1">
      <alignment vertical="center"/>
    </xf>
    <xf numFmtId="49" fontId="58" fillId="0" borderId="8" xfId="2" applyNumberFormat="1" applyFont="1" applyBorder="1" applyAlignment="1">
      <alignment vertical="center"/>
    </xf>
    <xf numFmtId="49" fontId="5" fillId="0" borderId="8" xfId="2" applyNumberFormat="1" applyBorder="1" applyAlignment="1">
      <alignment vertical="center"/>
    </xf>
    <xf numFmtId="49" fontId="59" fillId="0" borderId="8" xfId="2" applyNumberFormat="1" applyFont="1" applyBorder="1" applyAlignment="1">
      <alignment vertical="center"/>
    </xf>
    <xf numFmtId="49" fontId="5" fillId="0" borderId="8" xfId="2" applyNumberFormat="1" applyFont="1" applyBorder="1" applyAlignment="1">
      <alignment vertical="center"/>
    </xf>
    <xf numFmtId="49" fontId="79" fillId="0" borderId="8" xfId="2" applyNumberFormat="1" applyFont="1" applyBorder="1" applyAlignment="1">
      <alignment vertical="center"/>
    </xf>
    <xf numFmtId="49" fontId="60" fillId="0" borderId="0" xfId="2" applyNumberFormat="1" applyFont="1" applyBorder="1" applyAlignment="1"/>
    <xf numFmtId="49" fontId="80" fillId="0" borderId="0" xfId="2" applyNumberFormat="1" applyFont="1" applyBorder="1" applyAlignment="1"/>
    <xf numFmtId="49" fontId="30" fillId="0" borderId="0" xfId="2" applyNumberFormat="1" applyFont="1" applyBorder="1"/>
    <xf numFmtId="49" fontId="80" fillId="0" borderId="0" xfId="2" applyNumberFormat="1" applyFont="1" applyAlignment="1">
      <alignment vertical="center"/>
    </xf>
    <xf numFmtId="49" fontId="81" fillId="0" borderId="0" xfId="2" applyNumberFormat="1" applyFont="1" applyBorder="1" applyAlignment="1"/>
    <xf numFmtId="49" fontId="5" fillId="0" borderId="0" xfId="2" applyNumberFormat="1" applyFont="1" applyFill="1"/>
    <xf numFmtId="49" fontId="64" fillId="0" borderId="0" xfId="2" applyNumberFormat="1" applyFont="1" applyAlignment="1">
      <alignment horizontal="center" vertical="center"/>
    </xf>
    <xf numFmtId="49" fontId="72" fillId="0" borderId="7" xfId="2" applyNumberFormat="1" applyFont="1" applyBorder="1"/>
    <xf numFmtId="49" fontId="20" fillId="0" borderId="7" xfId="2" applyNumberFormat="1" applyFont="1" applyBorder="1" applyAlignment="1"/>
    <xf numFmtId="49" fontId="83" fillId="0" borderId="7" xfId="2" applyNumberFormat="1" applyFont="1" applyBorder="1" applyAlignment="1">
      <alignment vertical="center"/>
    </xf>
    <xf numFmtId="49" fontId="66" fillId="0" borderId="0" xfId="2" applyNumberFormat="1" applyFont="1" applyBorder="1" applyAlignment="1">
      <alignment vertical="center"/>
    </xf>
    <xf numFmtId="49" fontId="84" fillId="0" borderId="7" xfId="2" applyNumberFormat="1" applyFont="1" applyBorder="1" applyAlignment="1">
      <alignment vertical="center"/>
    </xf>
    <xf numFmtId="49" fontId="66" fillId="0" borderId="7" xfId="2" applyNumberFormat="1" applyFont="1" applyBorder="1" applyAlignment="1">
      <alignment vertical="center"/>
    </xf>
    <xf numFmtId="49" fontId="85" fillId="0" borderId="7" xfId="2" applyNumberFormat="1" applyFont="1" applyBorder="1" applyAlignment="1">
      <alignment vertical="center"/>
    </xf>
    <xf numFmtId="49" fontId="66" fillId="0" borderId="0" xfId="2" applyNumberFormat="1" applyFont="1" applyBorder="1"/>
    <xf numFmtId="49" fontId="5" fillId="0" borderId="0" xfId="2" applyNumberFormat="1" applyBorder="1" applyAlignment="1">
      <alignment vertical="center"/>
    </xf>
    <xf numFmtId="49" fontId="72" fillId="0" borderId="0" xfId="2" applyNumberFormat="1" applyFont="1" applyBorder="1"/>
    <xf numFmtId="49" fontId="20" fillId="0" borderId="0" xfId="2" applyNumberFormat="1" applyFont="1" applyBorder="1" applyAlignment="1"/>
    <xf numFmtId="49" fontId="66" fillId="0" borderId="0" xfId="2" applyNumberFormat="1" applyFont="1" applyBorder="1" applyAlignment="1"/>
    <xf numFmtId="49" fontId="62" fillId="0" borderId="0" xfId="2" applyNumberFormat="1" applyFont="1" applyBorder="1" applyAlignment="1">
      <alignment vertical="center"/>
    </xf>
    <xf numFmtId="49" fontId="66" fillId="0" borderId="26" xfId="2" applyNumberFormat="1" applyFont="1" applyBorder="1" applyAlignment="1">
      <alignment vertical="center"/>
    </xf>
    <xf numFmtId="49" fontId="72" fillId="0" borderId="8" xfId="2" applyNumberFormat="1" applyFont="1" applyBorder="1"/>
    <xf numFmtId="49" fontId="86" fillId="0" borderId="8" xfId="2" applyNumberFormat="1" applyFont="1" applyBorder="1" applyAlignment="1">
      <alignment vertical="center"/>
    </xf>
    <xf numFmtId="49" fontId="84" fillId="0" borderId="8" xfId="2" applyNumberFormat="1" applyFont="1" applyBorder="1" applyAlignment="1">
      <alignment vertical="center"/>
    </xf>
    <xf numFmtId="49" fontId="85" fillId="0" borderId="8" xfId="2" applyNumberFormat="1" applyFont="1" applyBorder="1" applyAlignment="1">
      <alignment vertical="center"/>
    </xf>
    <xf numFmtId="49" fontId="87" fillId="0" borderId="8" xfId="2" applyNumberFormat="1" applyFont="1" applyBorder="1" applyAlignment="1">
      <alignment vertical="center"/>
    </xf>
    <xf numFmtId="49" fontId="72" fillId="0" borderId="0" xfId="2" applyNumberFormat="1" applyFont="1" applyBorder="1" applyAlignment="1"/>
    <xf numFmtId="49" fontId="87" fillId="0" borderId="0" xfId="2" applyNumberFormat="1" applyFont="1" applyBorder="1" applyAlignment="1"/>
    <xf numFmtId="49" fontId="5" fillId="0" borderId="0" xfId="2" applyNumberFormat="1" applyFont="1" applyFill="1" applyBorder="1" applyAlignment="1">
      <alignment vertical="center"/>
    </xf>
    <xf numFmtId="49" fontId="88" fillId="31" borderId="6" xfId="2" applyNumberFormat="1" applyFont="1" applyFill="1" applyBorder="1" applyAlignment="1">
      <alignment vertical="center"/>
    </xf>
    <xf numFmtId="49" fontId="88" fillId="31" borderId="4" xfId="2" applyNumberFormat="1" applyFont="1" applyFill="1" applyBorder="1" applyAlignment="1">
      <alignment vertical="center"/>
    </xf>
    <xf numFmtId="49" fontId="5" fillId="0" borderId="0" xfId="2" applyNumberFormat="1" applyFont="1" applyFill="1" applyBorder="1"/>
    <xf numFmtId="49" fontId="89" fillId="0" borderId="7" xfId="2" applyNumberFormat="1" applyFont="1" applyBorder="1"/>
    <xf numFmtId="49" fontId="23" fillId="0" borderId="0" xfId="2" applyNumberFormat="1" applyFont="1" applyBorder="1" applyAlignment="1"/>
    <xf numFmtId="49" fontId="90" fillId="0" borderId="0" xfId="2" applyNumberFormat="1" applyFont="1" applyBorder="1" applyAlignment="1"/>
    <xf numFmtId="49" fontId="70" fillId="0" borderId="0" xfId="2" applyNumberFormat="1" applyFont="1" applyBorder="1"/>
    <xf numFmtId="49" fontId="60" fillId="0" borderId="7" xfId="2" applyNumberFormat="1" applyFont="1" applyBorder="1" applyAlignment="1">
      <alignment vertical="center"/>
    </xf>
    <xf numFmtId="49" fontId="5" fillId="0" borderId="0" xfId="2" applyNumberFormat="1" applyBorder="1" applyAlignment="1">
      <alignment horizontal="right"/>
    </xf>
    <xf numFmtId="49" fontId="5" fillId="32" borderId="6" xfId="2" applyNumberFormat="1" applyFont="1" applyFill="1" applyBorder="1"/>
    <xf numFmtId="49" fontId="5" fillId="32" borderId="4" xfId="2" applyNumberFormat="1" applyFont="1" applyFill="1" applyBorder="1" applyAlignment="1">
      <alignment horizontal="center" vertical="center"/>
    </xf>
    <xf numFmtId="49" fontId="5" fillId="0" borderId="0" xfId="2" applyNumberFormat="1" applyFont="1" applyFill="1" applyBorder="1" applyAlignment="1">
      <alignment horizontal="center" vertical="center"/>
    </xf>
    <xf numFmtId="49" fontId="72" fillId="0" borderId="0" xfId="2" applyNumberFormat="1" applyFont="1" applyAlignment="1">
      <alignment vertical="center"/>
    </xf>
    <xf numFmtId="49" fontId="91" fillId="0" borderId="8" xfId="2" applyNumberFormat="1" applyFont="1" applyBorder="1" applyAlignment="1">
      <alignment vertical="center"/>
    </xf>
    <xf numFmtId="49" fontId="92" fillId="0" borderId="26" xfId="2" applyNumberFormat="1" applyFont="1" applyBorder="1" applyAlignment="1">
      <alignment vertical="center"/>
    </xf>
    <xf numFmtId="49" fontId="60" fillId="0" borderId="8" xfId="2" applyNumberFormat="1" applyFont="1" applyBorder="1"/>
    <xf numFmtId="49" fontId="5" fillId="0" borderId="8" xfId="2" applyNumberFormat="1" applyBorder="1"/>
    <xf numFmtId="49" fontId="93" fillId="0" borderId="8" xfId="2" applyNumberFormat="1" applyFont="1" applyBorder="1" applyAlignment="1">
      <alignment vertical="center"/>
    </xf>
    <xf numFmtId="49" fontId="94" fillId="0" borderId="26" xfId="2" applyNumberFormat="1" applyFont="1" applyBorder="1" applyAlignment="1">
      <alignment vertical="center"/>
    </xf>
    <xf numFmtId="49" fontId="95" fillId="0" borderId="8" xfId="2" applyNumberFormat="1" applyFont="1" applyBorder="1" applyAlignment="1">
      <alignment vertical="center"/>
    </xf>
    <xf numFmtId="49" fontId="96" fillId="0" borderId="8" xfId="2" applyNumberFormat="1" applyFont="1" applyBorder="1" applyAlignment="1">
      <alignment vertical="center"/>
    </xf>
    <xf numFmtId="49" fontId="97" fillId="0" borderId="8" xfId="2" applyNumberFormat="1" applyFont="1" applyBorder="1" applyAlignment="1">
      <alignment vertical="center"/>
    </xf>
    <xf numFmtId="49" fontId="5" fillId="0" borderId="0" xfId="2" applyNumberFormat="1" applyBorder="1" applyAlignment="1">
      <alignment horizontal="center" vertical="center"/>
    </xf>
    <xf numFmtId="49" fontId="60" fillId="0" borderId="0" xfId="2" applyNumberFormat="1" applyFont="1" applyBorder="1" applyAlignment="1">
      <alignment vertical="center"/>
    </xf>
    <xf numFmtId="49" fontId="98" fillId="0" borderId="0" xfId="2" applyNumberFormat="1" applyFont="1" applyBorder="1"/>
    <xf numFmtId="49" fontId="65" fillId="0" borderId="0" xfId="2" applyNumberFormat="1" applyFont="1" applyAlignment="1">
      <alignment vertical="center"/>
    </xf>
    <xf numFmtId="49" fontId="99" fillId="0" borderId="0" xfId="2" applyNumberFormat="1" applyFont="1" applyBorder="1" applyAlignment="1"/>
    <xf numFmtId="49" fontId="46" fillId="0" borderId="0" xfId="2" applyNumberFormat="1" applyFont="1" applyBorder="1"/>
    <xf numFmtId="49" fontId="64" fillId="0" borderId="0" xfId="2" applyNumberFormat="1" applyFont="1" applyFill="1" applyBorder="1"/>
    <xf numFmtId="49" fontId="46" fillId="0" borderId="0" xfId="2" applyNumberFormat="1" applyFont="1" applyFill="1" applyBorder="1"/>
    <xf numFmtId="49" fontId="100" fillId="0" borderId="0" xfId="2" applyNumberFormat="1" applyFont="1" applyAlignment="1">
      <alignment horizontal="left" vertical="center"/>
    </xf>
    <xf numFmtId="49" fontId="31" fillId="0" borderId="0" xfId="2" applyNumberFormat="1" applyFont="1"/>
    <xf numFmtId="49" fontId="5" fillId="0" borderId="0" xfId="2" applyNumberFormat="1" applyFill="1"/>
    <xf numFmtId="49" fontId="38" fillId="0" borderId="0" xfId="2" applyNumberFormat="1" applyFont="1" applyFill="1"/>
    <xf numFmtId="49" fontId="39" fillId="0" borderId="0" xfId="2" applyNumberFormat="1" applyFont="1" applyFill="1"/>
    <xf numFmtId="49" fontId="40" fillId="0" borderId="0" xfId="2" applyNumberFormat="1" applyFont="1" applyFill="1"/>
    <xf numFmtId="49" fontId="41" fillId="0" borderId="0" xfId="2" applyNumberFormat="1" applyFont="1" applyFill="1"/>
    <xf numFmtId="49" fontId="42" fillId="0" borderId="0" xfId="2" applyNumberFormat="1" applyFont="1" applyFill="1"/>
    <xf numFmtId="49" fontId="43" fillId="0" borderId="0" xfId="2" applyNumberFormat="1" applyFont="1" applyFill="1"/>
    <xf numFmtId="49" fontId="44" fillId="0" borderId="0" xfId="2" applyNumberFormat="1" applyFont="1" applyFill="1"/>
    <xf numFmtId="49" fontId="38" fillId="0" borderId="0" xfId="2" applyNumberFormat="1" applyFont="1" applyFill="1" applyBorder="1"/>
    <xf numFmtId="49" fontId="45" fillId="0" borderId="0" xfId="2" applyNumberFormat="1" applyFont="1" applyFill="1"/>
    <xf numFmtId="1" fontId="5" fillId="0" borderId="0" xfId="2" applyNumberFormat="1" applyFill="1"/>
    <xf numFmtId="49" fontId="101" fillId="0" borderId="0" xfId="2" applyNumberFormat="1" applyFont="1" applyFill="1" applyBorder="1"/>
    <xf numFmtId="49" fontId="101" fillId="0" borderId="0" xfId="2" applyNumberFormat="1" applyFont="1" applyFill="1" applyBorder="1" applyProtection="1">
      <protection hidden="1"/>
    </xf>
    <xf numFmtId="49" fontId="101" fillId="0" borderId="62" xfId="2" applyNumberFormat="1" applyFont="1" applyFill="1" applyBorder="1" applyAlignment="1" applyProtection="1">
      <alignment horizontal="center"/>
      <protection hidden="1"/>
    </xf>
    <xf numFmtId="49" fontId="102" fillId="0" borderId="63" xfId="2" applyNumberFormat="1" applyFont="1" applyFill="1" applyBorder="1" applyAlignment="1" applyProtection="1">
      <alignment horizontal="center" vertical="center"/>
      <protection hidden="1"/>
    </xf>
    <xf numFmtId="49" fontId="101" fillId="0" borderId="65" xfId="2" applyNumberFormat="1" applyFont="1" applyFill="1" applyBorder="1" applyAlignment="1" applyProtection="1">
      <alignment vertical="center"/>
      <protection hidden="1"/>
    </xf>
    <xf numFmtId="49" fontId="101" fillId="0" borderId="63" xfId="2" applyNumberFormat="1" applyFont="1" applyFill="1" applyBorder="1" applyAlignment="1" applyProtection="1">
      <alignment vertical="center"/>
      <protection hidden="1"/>
    </xf>
    <xf numFmtId="49" fontId="101" fillId="0" borderId="2" xfId="2" applyNumberFormat="1" applyFont="1" applyFill="1" applyBorder="1" applyAlignment="1" applyProtection="1">
      <alignment vertical="center"/>
      <protection hidden="1"/>
    </xf>
    <xf numFmtId="49" fontId="105" fillId="0" borderId="64" xfId="2" applyNumberFormat="1" applyFont="1" applyFill="1" applyBorder="1" applyAlignment="1" applyProtection="1">
      <alignment vertical="center"/>
      <protection hidden="1"/>
    </xf>
    <xf numFmtId="49" fontId="101" fillId="0" borderId="66" xfId="2" applyNumberFormat="1" applyFont="1" applyFill="1" applyBorder="1" applyAlignment="1" applyProtection="1">
      <alignment vertical="center"/>
      <protection hidden="1"/>
    </xf>
    <xf numFmtId="1" fontId="101" fillId="0" borderId="67" xfId="2" applyNumberFormat="1" applyFont="1" applyFill="1" applyBorder="1" applyAlignment="1" applyProtection="1">
      <alignment horizontal="center" vertical="center"/>
      <protection hidden="1"/>
    </xf>
    <xf numFmtId="49" fontId="106" fillId="0" borderId="0" xfId="2" applyNumberFormat="1" applyFont="1" applyFill="1" applyBorder="1"/>
    <xf numFmtId="49" fontId="106" fillId="0" borderId="0" xfId="2" applyNumberFormat="1" applyFont="1" applyFill="1" applyBorder="1" applyProtection="1">
      <protection hidden="1"/>
    </xf>
    <xf numFmtId="49" fontId="106" fillId="0" borderId="62" xfId="2" applyNumberFormat="1" applyFont="1" applyFill="1" applyBorder="1" applyAlignment="1" applyProtection="1">
      <alignment horizontal="center"/>
      <protection hidden="1"/>
    </xf>
    <xf numFmtId="49" fontId="107" fillId="0" borderId="63" xfId="2" applyNumberFormat="1" applyFont="1" applyFill="1" applyBorder="1" applyAlignment="1" applyProtection="1">
      <alignment horizontal="center" vertical="center"/>
      <protection hidden="1"/>
    </xf>
    <xf numFmtId="49" fontId="107" fillId="0" borderId="70" xfId="2" applyNumberFormat="1" applyFont="1" applyFill="1" applyBorder="1" applyAlignment="1" applyProtection="1">
      <alignment vertical="center"/>
      <protection hidden="1"/>
    </xf>
    <xf numFmtId="49" fontId="107" fillId="0" borderId="63" xfId="2" applyNumberFormat="1" applyFont="1" applyFill="1" applyBorder="1" applyAlignment="1" applyProtection="1">
      <alignment vertical="center"/>
      <protection hidden="1"/>
    </xf>
    <xf numFmtId="49" fontId="107" fillId="0" borderId="2" xfId="2" applyNumberFormat="1" applyFont="1" applyFill="1" applyBorder="1" applyAlignment="1" applyProtection="1">
      <alignment vertical="center"/>
      <protection hidden="1"/>
    </xf>
    <xf numFmtId="49" fontId="107" fillId="0" borderId="64" xfId="2" applyNumberFormat="1" applyFont="1" applyFill="1" applyBorder="1" applyAlignment="1" applyProtection="1">
      <alignment vertical="center"/>
      <protection hidden="1"/>
    </xf>
    <xf numFmtId="49" fontId="107" fillId="0" borderId="71" xfId="2" applyNumberFormat="1" applyFont="1" applyFill="1" applyBorder="1" applyAlignment="1" applyProtection="1">
      <alignment vertical="center"/>
      <protection hidden="1"/>
    </xf>
    <xf numFmtId="1" fontId="27" fillId="0" borderId="67" xfId="2" applyNumberFormat="1" applyFont="1" applyFill="1" applyBorder="1" applyAlignment="1" applyProtection="1">
      <alignment horizontal="center"/>
      <protection hidden="1"/>
    </xf>
    <xf numFmtId="0" fontId="37" fillId="0" borderId="0" xfId="2" applyNumberFormat="1" applyFont="1" applyFill="1" applyAlignment="1">
      <alignment horizontal="center" vertical="center"/>
    </xf>
    <xf numFmtId="14" fontId="37" fillId="0" borderId="0" xfId="2" applyNumberFormat="1" applyFont="1" applyFill="1" applyAlignment="1">
      <alignment horizontal="center" vertical="center"/>
    </xf>
    <xf numFmtId="0" fontId="37" fillId="0" borderId="0" xfId="2" applyNumberFormat="1" applyFont="1" applyFill="1" applyAlignment="1" applyProtection="1">
      <alignment horizontal="center" vertical="center"/>
      <protection hidden="1"/>
    </xf>
    <xf numFmtId="0" fontId="37" fillId="0" borderId="62" xfId="2" applyNumberFormat="1" applyFont="1" applyFill="1" applyBorder="1" applyAlignment="1" applyProtection="1">
      <alignment horizontal="center" vertical="center"/>
      <protection hidden="1"/>
    </xf>
    <xf numFmtId="0" fontId="111" fillId="0" borderId="63" xfId="2" applyNumberFormat="1" applyFont="1" applyFill="1" applyBorder="1" applyAlignment="1" applyProtection="1">
      <alignment horizontal="center" vertical="center"/>
      <protection hidden="1"/>
    </xf>
    <xf numFmtId="0" fontId="111" fillId="0" borderId="1" xfId="2" applyNumberFormat="1" applyFont="1" applyFill="1" applyBorder="1" applyAlignment="1" applyProtection="1">
      <alignment horizontal="center" vertical="center"/>
      <protection hidden="1"/>
    </xf>
    <xf numFmtId="0" fontId="111" fillId="0" borderId="2" xfId="2" applyNumberFormat="1" applyFont="1" applyFill="1" applyBorder="1" applyAlignment="1" applyProtection="1">
      <alignment horizontal="center" vertical="center"/>
      <protection hidden="1"/>
    </xf>
    <xf numFmtId="0" fontId="111" fillId="0" borderId="69" xfId="2" applyNumberFormat="1" applyFont="1" applyFill="1" applyBorder="1" applyAlignment="1" applyProtection="1">
      <alignment horizontal="center" vertical="center"/>
      <protection hidden="1"/>
    </xf>
    <xf numFmtId="0" fontId="111" fillId="0" borderId="8" xfId="2" applyNumberFormat="1" applyFont="1" applyFill="1" applyBorder="1" applyAlignment="1" applyProtection="1">
      <alignment vertical="center"/>
      <protection hidden="1"/>
    </xf>
    <xf numFmtId="0" fontId="111" fillId="0" borderId="1" xfId="2" applyNumberFormat="1" applyFont="1" applyFill="1" applyBorder="1" applyAlignment="1" applyProtection="1">
      <alignment vertical="center"/>
      <protection hidden="1"/>
    </xf>
    <xf numFmtId="0" fontId="111" fillId="0" borderId="68" xfId="2" applyNumberFormat="1" applyFont="1" applyFill="1" applyBorder="1" applyAlignment="1" applyProtection="1">
      <alignment vertical="center"/>
      <protection hidden="1"/>
    </xf>
    <xf numFmtId="0" fontId="111" fillId="0" borderId="62" xfId="2" applyNumberFormat="1" applyFont="1" applyFill="1" applyBorder="1" applyAlignment="1" applyProtection="1">
      <alignment horizontal="center" vertical="center"/>
      <protection hidden="1"/>
    </xf>
    <xf numFmtId="0" fontId="112" fillId="0" borderId="70" xfId="2" applyNumberFormat="1" applyFont="1" applyFill="1" applyBorder="1" applyAlignment="1" applyProtection="1">
      <alignment horizontal="center" vertical="center"/>
      <protection hidden="1"/>
    </xf>
    <xf numFmtId="0" fontId="111" fillId="0" borderId="6" xfId="2" applyNumberFormat="1" applyFont="1" applyFill="1" applyBorder="1" applyAlignment="1" applyProtection="1">
      <alignment horizontal="center" vertical="center"/>
      <protection hidden="1"/>
    </xf>
    <xf numFmtId="0" fontId="111" fillId="0" borderId="26" xfId="2" applyNumberFormat="1" applyFont="1" applyFill="1" applyBorder="1" applyAlignment="1" applyProtection="1">
      <alignment vertical="center"/>
      <protection hidden="1"/>
    </xf>
    <xf numFmtId="0" fontId="111" fillId="0" borderId="4" xfId="2" applyNumberFormat="1" applyFont="1" applyFill="1" applyBorder="1" applyAlignment="1" applyProtection="1">
      <alignment horizontal="center" vertical="center"/>
      <protection hidden="1"/>
    </xf>
    <xf numFmtId="0" fontId="111" fillId="0" borderId="72" xfId="2" applyNumberFormat="1" applyFont="1" applyFill="1" applyBorder="1" applyAlignment="1" applyProtection="1">
      <alignment horizontal="center" vertical="center"/>
      <protection hidden="1"/>
    </xf>
    <xf numFmtId="0" fontId="111" fillId="0" borderId="67" xfId="2" applyNumberFormat="1" applyFont="1" applyFill="1" applyBorder="1" applyAlignment="1" applyProtection="1">
      <alignment horizontal="center" vertical="center"/>
      <protection hidden="1"/>
    </xf>
    <xf numFmtId="0" fontId="112" fillId="0" borderId="71" xfId="2" applyNumberFormat="1" applyFont="1" applyFill="1" applyBorder="1" applyAlignment="1" applyProtection="1">
      <alignment horizontal="center" vertical="center"/>
      <protection hidden="1"/>
    </xf>
    <xf numFmtId="0" fontId="111" fillId="0" borderId="73" xfId="2" applyNumberFormat="1" applyFont="1" applyFill="1" applyBorder="1" applyAlignment="1" applyProtection="1">
      <alignment horizontal="center" vertical="center"/>
      <protection hidden="1"/>
    </xf>
    <xf numFmtId="0" fontId="111" fillId="0" borderId="74" xfId="2" applyNumberFormat="1" applyFont="1" applyFill="1" applyBorder="1" applyAlignment="1" applyProtection="1">
      <alignment horizontal="center" vertical="center"/>
      <protection hidden="1"/>
    </xf>
    <xf numFmtId="0" fontId="111" fillId="0" borderId="75" xfId="2" applyNumberFormat="1" applyFont="1" applyFill="1" applyBorder="1" applyAlignment="1" applyProtection="1">
      <alignment horizontal="center" vertical="center"/>
      <protection hidden="1"/>
    </xf>
    <xf numFmtId="0" fontId="111" fillId="0" borderId="76" xfId="2" applyNumberFormat="1" applyFont="1" applyFill="1" applyBorder="1" applyAlignment="1" applyProtection="1">
      <alignment horizontal="center" vertical="center"/>
      <protection hidden="1"/>
    </xf>
    <xf numFmtId="166" fontId="37" fillId="0" borderId="67" xfId="2" applyNumberFormat="1" applyFont="1" applyFill="1" applyBorder="1" applyAlignment="1" applyProtection="1">
      <alignment horizontal="center" vertical="center"/>
      <protection hidden="1"/>
    </xf>
    <xf numFmtId="0" fontId="111" fillId="0" borderId="5" xfId="2" applyNumberFormat="1" applyFont="1" applyFill="1" applyBorder="1" applyAlignment="1" applyProtection="1">
      <alignment vertical="center"/>
      <protection hidden="1"/>
    </xf>
    <xf numFmtId="0" fontId="111" fillId="0" borderId="77" xfId="2" applyNumberFormat="1" applyFont="1" applyFill="1" applyBorder="1" applyAlignment="1" applyProtection="1">
      <alignment vertical="center"/>
      <protection hidden="1"/>
    </xf>
    <xf numFmtId="0" fontId="111" fillId="0" borderId="5" xfId="2" applyNumberFormat="1" applyFont="1" applyFill="1" applyBorder="1" applyAlignment="1" applyProtection="1">
      <alignment horizontal="center" vertical="center"/>
      <protection hidden="1"/>
    </xf>
    <xf numFmtId="0" fontId="111" fillId="0" borderId="26" xfId="2" applyNumberFormat="1" applyFont="1" applyFill="1" applyBorder="1" applyAlignment="1" applyProtection="1">
      <alignment horizontal="center" vertical="center"/>
      <protection hidden="1"/>
    </xf>
    <xf numFmtId="0" fontId="111" fillId="0" borderId="73" xfId="2" applyNumberFormat="1" applyFont="1" applyFill="1" applyBorder="1" applyAlignment="1" applyProtection="1">
      <alignment vertical="center"/>
      <protection hidden="1"/>
    </xf>
    <xf numFmtId="0" fontId="112" fillId="0" borderId="78" xfId="2" applyNumberFormat="1" applyFont="1" applyFill="1" applyBorder="1" applyAlignment="1" applyProtection="1">
      <alignment horizontal="center" vertical="center"/>
      <protection hidden="1"/>
    </xf>
    <xf numFmtId="0" fontId="112" fillId="0" borderId="63" xfId="2" applyNumberFormat="1" applyFont="1" applyFill="1" applyBorder="1" applyAlignment="1" applyProtection="1">
      <alignment horizontal="center" vertical="center"/>
      <protection hidden="1"/>
    </xf>
    <xf numFmtId="49" fontId="114" fillId="0" borderId="0" xfId="2" applyNumberFormat="1" applyFont="1" applyFill="1" applyAlignment="1">
      <alignment horizontal="center" vertical="center" textRotation="90"/>
    </xf>
    <xf numFmtId="49" fontId="114" fillId="0" borderId="0" xfId="2" applyNumberFormat="1" applyFont="1" applyFill="1" applyAlignment="1" applyProtection="1">
      <alignment horizontal="center" vertical="center" textRotation="90"/>
      <protection hidden="1"/>
    </xf>
    <xf numFmtId="49" fontId="114" fillId="0" borderId="6" xfId="2" applyNumberFormat="1" applyFont="1" applyFill="1" applyBorder="1" applyAlignment="1" applyProtection="1">
      <alignment horizontal="center" vertical="center" textRotation="90"/>
      <protection hidden="1"/>
    </xf>
    <xf numFmtId="49" fontId="26" fillId="0" borderId="63" xfId="2" applyNumberFormat="1" applyFont="1" applyFill="1" applyBorder="1" applyAlignment="1" applyProtection="1">
      <alignment horizontal="center" vertical="center" textRotation="90"/>
      <protection hidden="1"/>
    </xf>
    <xf numFmtId="49" fontId="26" fillId="0" borderId="67" xfId="2" applyNumberFormat="1" applyFont="1" applyFill="1" applyBorder="1" applyAlignment="1" applyProtection="1">
      <alignment horizontal="center" vertical="center" textRotation="90"/>
      <protection hidden="1"/>
    </xf>
    <xf numFmtId="49" fontId="26" fillId="0" borderId="1" xfId="2" applyNumberFormat="1" applyFont="1" applyFill="1" applyBorder="1" applyAlignment="1" applyProtection="1">
      <alignment horizontal="center" vertical="center" textRotation="90"/>
      <protection hidden="1"/>
    </xf>
    <xf numFmtId="49" fontId="26" fillId="0" borderId="6" xfId="2" applyNumberFormat="1" applyFont="1" applyFill="1" applyBorder="1" applyAlignment="1" applyProtection="1">
      <alignment horizontal="center" vertical="center" textRotation="90"/>
      <protection hidden="1"/>
    </xf>
    <xf numFmtId="49" fontId="26" fillId="0" borderId="72" xfId="2" applyNumberFormat="1" applyFont="1" applyFill="1" applyBorder="1" applyAlignment="1" applyProtection="1">
      <alignment horizontal="center" vertical="center" textRotation="90"/>
      <protection hidden="1"/>
    </xf>
    <xf numFmtId="49" fontId="26" fillId="0" borderId="4" xfId="2" applyNumberFormat="1" applyFont="1" applyFill="1" applyBorder="1" applyAlignment="1" applyProtection="1">
      <alignment horizontal="center" vertical="center" textRotation="90"/>
      <protection hidden="1"/>
    </xf>
    <xf numFmtId="49" fontId="26" fillId="0" borderId="79" xfId="2" applyNumberFormat="1" applyFont="1" applyFill="1" applyBorder="1" applyAlignment="1" applyProtection="1">
      <alignment horizontal="center" vertical="center" textRotation="90"/>
      <protection hidden="1"/>
    </xf>
    <xf numFmtId="49" fontId="26" fillId="0" borderId="80" xfId="2" applyNumberFormat="1" applyFont="1" applyFill="1" applyBorder="1" applyAlignment="1" applyProtection="1">
      <alignment horizontal="center" vertical="center" textRotation="90"/>
      <protection hidden="1"/>
    </xf>
    <xf numFmtId="49" fontId="26" fillId="0" borderId="3" xfId="2" applyNumberFormat="1" applyFont="1" applyFill="1" applyBorder="1" applyAlignment="1" applyProtection="1">
      <alignment horizontal="center" vertical="center" textRotation="90"/>
      <protection hidden="1"/>
    </xf>
    <xf numFmtId="49" fontId="26" fillId="0" borderId="48" xfId="2" applyNumberFormat="1" applyFont="1" applyFill="1" applyBorder="1" applyAlignment="1" applyProtection="1">
      <alignment horizontal="center" vertical="center" textRotation="90"/>
      <protection hidden="1"/>
    </xf>
    <xf numFmtId="49" fontId="26" fillId="0" borderId="73" xfId="2" applyNumberFormat="1" applyFont="1" applyFill="1" applyBorder="1" applyAlignment="1" applyProtection="1">
      <alignment horizontal="center" vertical="center" textRotation="90"/>
      <protection hidden="1"/>
    </xf>
    <xf numFmtId="49" fontId="26" fillId="0" borderId="37" xfId="2" applyNumberFormat="1" applyFont="1" applyFill="1" applyBorder="1" applyAlignment="1" applyProtection="1">
      <alignment horizontal="center" vertical="center" textRotation="90"/>
      <protection hidden="1"/>
    </xf>
    <xf numFmtId="49" fontId="26" fillId="0" borderId="81" xfId="2" applyNumberFormat="1" applyFont="1" applyFill="1" applyBorder="1" applyAlignment="1" applyProtection="1">
      <alignment horizontal="center" vertical="center" textRotation="90"/>
      <protection hidden="1"/>
    </xf>
    <xf numFmtId="49" fontId="26" fillId="0" borderId="82" xfId="2" applyNumberFormat="1" applyFont="1" applyFill="1" applyBorder="1" applyAlignment="1" applyProtection="1">
      <alignment horizontal="center" vertical="center" textRotation="90"/>
      <protection hidden="1"/>
    </xf>
    <xf numFmtId="0" fontId="26" fillId="0" borderId="3" xfId="2" applyNumberFormat="1" applyFont="1" applyFill="1" applyBorder="1" applyAlignment="1" applyProtection="1">
      <alignment horizontal="center" vertical="center" textRotation="90"/>
      <protection hidden="1"/>
    </xf>
    <xf numFmtId="49" fontId="26" fillId="0" borderId="2" xfId="2" applyNumberFormat="1" applyFont="1" applyFill="1" applyBorder="1" applyAlignment="1" applyProtection="1">
      <alignment horizontal="center" vertical="center" textRotation="90"/>
      <protection hidden="1"/>
    </xf>
    <xf numFmtId="1" fontId="114" fillId="0" borderId="67" xfId="2" applyNumberFormat="1" applyFont="1" applyFill="1" applyBorder="1" applyAlignment="1" applyProtection="1">
      <alignment horizontal="center" vertical="center" textRotation="90"/>
      <protection hidden="1"/>
    </xf>
    <xf numFmtId="14" fontId="115" fillId="0" borderId="0" xfId="2" applyNumberFormat="1" applyFont="1" applyFill="1" applyAlignment="1">
      <alignment horizontal="center" vertical="center"/>
    </xf>
    <xf numFmtId="14" fontId="115" fillId="0" borderId="0" xfId="2" applyNumberFormat="1" applyFont="1" applyFill="1" applyAlignment="1" applyProtection="1">
      <alignment horizontal="center" vertical="center"/>
      <protection hidden="1"/>
    </xf>
    <xf numFmtId="14" fontId="115" fillId="0" borderId="6" xfId="2" applyNumberFormat="1" applyFont="1" applyFill="1" applyBorder="1" applyAlignment="1" applyProtection="1">
      <alignment horizontal="center" vertical="center"/>
      <protection hidden="1"/>
    </xf>
    <xf numFmtId="166" fontId="115" fillId="0" borderId="2" xfId="2" applyNumberFormat="1" applyFont="1" applyFill="1" applyBorder="1" applyAlignment="1" applyProtection="1">
      <alignment vertical="center"/>
      <protection hidden="1"/>
    </xf>
    <xf numFmtId="166" fontId="115" fillId="0" borderId="4" xfId="2" applyNumberFormat="1" applyFont="1" applyFill="1" applyBorder="1" applyAlignment="1" applyProtection="1">
      <alignment vertical="center"/>
      <protection hidden="1"/>
    </xf>
    <xf numFmtId="166" fontId="115" fillId="0" borderId="1" xfId="2" applyNumberFormat="1" applyFont="1" applyFill="1" applyBorder="1" applyAlignment="1" applyProtection="1">
      <alignment horizontal="center" vertical="center"/>
      <protection hidden="1"/>
    </xf>
    <xf numFmtId="166" fontId="115" fillId="0" borderId="0" xfId="2" applyNumberFormat="1" applyFont="1" applyFill="1" applyBorder="1" applyAlignment="1" applyProtection="1">
      <alignment horizontal="center" vertical="center"/>
      <protection hidden="1"/>
    </xf>
    <xf numFmtId="166" fontId="115" fillId="0" borderId="1" xfId="2" applyNumberFormat="1" applyFont="1" applyFill="1" applyBorder="1" applyAlignment="1" applyProtection="1">
      <alignment vertical="center"/>
      <protection hidden="1"/>
    </xf>
    <xf numFmtId="166" fontId="115" fillId="0" borderId="6" xfId="2" applyNumberFormat="1" applyFont="1" applyFill="1" applyBorder="1" applyAlignment="1" applyProtection="1">
      <alignment horizontal="center" vertical="center"/>
      <protection hidden="1"/>
    </xf>
    <xf numFmtId="166" fontId="115" fillId="0" borderId="4" xfId="2" applyNumberFormat="1" applyFont="1" applyFill="1" applyBorder="1" applyAlignment="1" applyProtection="1">
      <alignment horizontal="center" vertical="center"/>
      <protection hidden="1"/>
    </xf>
    <xf numFmtId="14" fontId="115" fillId="0" borderId="48" xfId="2" applyNumberFormat="1" applyFont="1" applyFill="1" applyBorder="1" applyAlignment="1" applyProtection="1">
      <alignment horizontal="center" vertical="center"/>
      <protection hidden="1"/>
    </xf>
    <xf numFmtId="166" fontId="115" fillId="0" borderId="84" xfId="2" applyNumberFormat="1" applyFont="1" applyFill="1" applyBorder="1" applyAlignment="1" applyProtection="1">
      <alignment vertical="center"/>
      <protection hidden="1"/>
    </xf>
    <xf numFmtId="166" fontId="115" fillId="0" borderId="85" xfId="2" applyNumberFormat="1" applyFont="1" applyFill="1" applyBorder="1" applyAlignment="1" applyProtection="1">
      <alignment vertical="center"/>
      <protection hidden="1"/>
    </xf>
    <xf numFmtId="166" fontId="115" fillId="0" borderId="3" xfId="2" applyNumberFormat="1" applyFont="1" applyFill="1" applyBorder="1" applyAlignment="1" applyProtection="1">
      <alignment horizontal="center" vertical="center"/>
      <protection hidden="1"/>
    </xf>
    <xf numFmtId="166" fontId="115" fillId="0" borderId="86" xfId="2" applyNumberFormat="1" applyFont="1" applyFill="1" applyBorder="1" applyAlignment="1" applyProtection="1">
      <alignment vertical="center"/>
      <protection hidden="1"/>
    </xf>
    <xf numFmtId="14" fontId="115" fillId="0" borderId="88" xfId="2" applyNumberFormat="1" applyFont="1" applyFill="1" applyBorder="1" applyAlignment="1">
      <alignment horizontal="center" vertical="center"/>
    </xf>
    <xf numFmtId="14" fontId="115" fillId="0" borderId="88" xfId="2" applyNumberFormat="1" applyFont="1" applyFill="1" applyBorder="1" applyAlignment="1" applyProtection="1">
      <alignment horizontal="center" vertical="center"/>
      <protection hidden="1"/>
    </xf>
    <xf numFmtId="14" fontId="115" fillId="0" borderId="89" xfId="2" applyNumberFormat="1" applyFont="1" applyFill="1" applyBorder="1" applyAlignment="1" applyProtection="1">
      <alignment horizontal="center" vertical="center"/>
      <protection hidden="1"/>
    </xf>
    <xf numFmtId="166" fontId="115" fillId="0" borderId="90" xfId="2" applyNumberFormat="1" applyFont="1" applyFill="1" applyBorder="1" applyAlignment="1" applyProtection="1">
      <alignment vertical="center"/>
      <protection hidden="1"/>
    </xf>
    <xf numFmtId="166" fontId="115" fillId="0" borderId="91" xfId="2" applyNumberFormat="1" applyFont="1" applyFill="1" applyBorder="1" applyAlignment="1" applyProtection="1">
      <alignment vertical="center"/>
      <protection hidden="1"/>
    </xf>
    <xf numFmtId="166" fontId="115" fillId="0" borderId="92" xfId="2" applyNumberFormat="1" applyFont="1" applyFill="1" applyBorder="1" applyAlignment="1" applyProtection="1">
      <alignment horizontal="center" vertical="center"/>
      <protection hidden="1"/>
    </xf>
    <xf numFmtId="166" fontId="115" fillId="0" borderId="88" xfId="2" applyNumberFormat="1" applyFont="1" applyFill="1" applyBorder="1" applyAlignment="1" applyProtection="1">
      <alignment horizontal="center" vertical="center"/>
      <protection hidden="1"/>
    </xf>
    <xf numFmtId="166" fontId="115" fillId="0" borderId="92" xfId="2" applyNumberFormat="1" applyFont="1" applyFill="1" applyBorder="1" applyAlignment="1" applyProtection="1">
      <alignment vertical="center"/>
      <protection hidden="1"/>
    </xf>
    <xf numFmtId="14" fontId="115" fillId="0" borderId="45" xfId="2" applyNumberFormat="1" applyFont="1" applyFill="1" applyBorder="1" applyAlignment="1" applyProtection="1">
      <alignment horizontal="center" vertical="center"/>
      <protection hidden="1"/>
    </xf>
    <xf numFmtId="166" fontId="115" fillId="0" borderId="8" xfId="2" applyNumberFormat="1" applyFont="1" applyFill="1" applyBorder="1" applyAlignment="1" applyProtection="1">
      <alignment vertical="center"/>
      <protection hidden="1"/>
    </xf>
    <xf numFmtId="166" fontId="115" fillId="0" borderId="26" xfId="2" applyNumberFormat="1" applyFont="1" applyFill="1" applyBorder="1" applyAlignment="1" applyProtection="1">
      <alignment vertical="center"/>
      <protection hidden="1"/>
    </xf>
    <xf numFmtId="166" fontId="115" fillId="0" borderId="5" xfId="2" applyNumberFormat="1" applyFont="1" applyFill="1" applyBorder="1" applyAlignment="1" applyProtection="1">
      <alignment horizontal="center" vertical="center"/>
      <protection hidden="1"/>
    </xf>
    <xf numFmtId="166" fontId="115" fillId="0" borderId="5" xfId="2" applyNumberFormat="1" applyFont="1" applyFill="1" applyBorder="1" applyAlignment="1" applyProtection="1">
      <alignment vertical="center"/>
      <protection hidden="1"/>
    </xf>
    <xf numFmtId="49" fontId="26" fillId="0" borderId="0" xfId="2" applyNumberFormat="1" applyFont="1" applyFill="1" applyAlignment="1">
      <alignment horizontal="center" vertical="center" textRotation="90"/>
    </xf>
    <xf numFmtId="49" fontId="26" fillId="0" borderId="0" xfId="2" applyNumberFormat="1" applyFont="1" applyFill="1" applyAlignment="1" applyProtection="1">
      <alignment horizontal="center" vertical="center" textRotation="90"/>
      <protection hidden="1"/>
    </xf>
    <xf numFmtId="49" fontId="26" fillId="0" borderId="22" xfId="2" applyNumberFormat="1" applyFont="1" applyFill="1" applyBorder="1" applyAlignment="1" applyProtection="1">
      <alignment horizontal="center" vertical="center" textRotation="90"/>
      <protection hidden="1"/>
    </xf>
    <xf numFmtId="2" fontId="26" fillId="0" borderId="3" xfId="2" applyNumberFormat="1" applyFont="1" applyFill="1" applyBorder="1" applyAlignment="1" applyProtection="1">
      <alignment horizontal="center" vertical="center" textRotation="90"/>
      <protection hidden="1"/>
    </xf>
    <xf numFmtId="1" fontId="117" fillId="0" borderId="1" xfId="2" applyNumberFormat="1" applyFont="1" applyFill="1" applyBorder="1" applyAlignment="1" applyProtection="1">
      <alignment horizontal="center" textRotation="90"/>
      <protection hidden="1"/>
    </xf>
    <xf numFmtId="49" fontId="118" fillId="0" borderId="0" xfId="2" applyNumberFormat="1" applyFont="1" applyFill="1" applyAlignment="1">
      <alignment vertical="center"/>
    </xf>
    <xf numFmtId="49" fontId="118" fillId="0" borderId="0" xfId="2" applyNumberFormat="1" applyFont="1" applyFill="1" applyAlignment="1" applyProtection="1">
      <alignment vertical="center"/>
      <protection hidden="1"/>
    </xf>
    <xf numFmtId="49" fontId="118" fillId="0" borderId="1" xfId="2" applyNumberFormat="1" applyFont="1" applyFill="1" applyBorder="1" applyAlignment="1" applyProtection="1">
      <alignment horizontal="center" vertical="center"/>
      <protection hidden="1"/>
    </xf>
    <xf numFmtId="49" fontId="27" fillId="0" borderId="1" xfId="2" applyNumberFormat="1" applyFont="1" applyFill="1" applyBorder="1" applyAlignment="1" applyProtection="1">
      <alignment horizontal="center" vertical="center"/>
      <protection hidden="1"/>
    </xf>
    <xf numFmtId="49" fontId="27" fillId="0" borderId="1" xfId="2" applyNumberFormat="1" applyFont="1" applyFill="1" applyBorder="1" applyAlignment="1" applyProtection="1">
      <alignment vertical="center"/>
      <protection hidden="1"/>
    </xf>
    <xf numFmtId="49" fontId="27" fillId="0" borderId="4" xfId="2" applyNumberFormat="1" applyFont="1" applyFill="1" applyBorder="1" applyAlignment="1" applyProtection="1">
      <alignment vertical="center"/>
      <protection hidden="1"/>
    </xf>
    <xf numFmtId="49" fontId="114" fillId="0" borderId="0" xfId="2" applyNumberFormat="1" applyFont="1" applyFill="1"/>
    <xf numFmtId="49" fontId="114" fillId="0" borderId="0" xfId="2" applyNumberFormat="1" applyFont="1" applyFill="1" applyProtection="1">
      <protection hidden="1"/>
    </xf>
    <xf numFmtId="49" fontId="114" fillId="0" borderId="1" xfId="2" applyNumberFormat="1" applyFont="1" applyFill="1" applyBorder="1" applyAlignment="1" applyProtection="1">
      <alignment horizontal="center" vertical="center"/>
      <protection hidden="1"/>
    </xf>
    <xf numFmtId="49" fontId="26" fillId="0" borderId="22" xfId="2" applyNumberFormat="1" applyFont="1" applyFill="1" applyBorder="1" applyAlignment="1" applyProtection="1">
      <alignment horizontal="center"/>
      <protection hidden="1"/>
    </xf>
    <xf numFmtId="49" fontId="26" fillId="0" borderId="94" xfId="2" applyNumberFormat="1" applyFont="1" applyFill="1" applyBorder="1" applyProtection="1">
      <protection hidden="1"/>
    </xf>
    <xf numFmtId="49" fontId="26" fillId="0" borderId="0" xfId="2" applyNumberFormat="1" applyFont="1" applyFill="1" applyBorder="1" applyProtection="1">
      <protection hidden="1"/>
    </xf>
    <xf numFmtId="49" fontId="26" fillId="0" borderId="9" xfId="2" applyNumberFormat="1" applyFont="1" applyFill="1" applyBorder="1" applyProtection="1">
      <protection hidden="1"/>
    </xf>
    <xf numFmtId="49" fontId="26" fillId="0" borderId="22" xfId="2" applyNumberFormat="1" applyFont="1" applyFill="1" applyBorder="1" applyProtection="1">
      <protection hidden="1"/>
    </xf>
    <xf numFmtId="2" fontId="26" fillId="0" borderId="0" xfId="2" applyNumberFormat="1" applyFont="1" applyFill="1" applyBorder="1" applyProtection="1">
      <protection hidden="1"/>
    </xf>
    <xf numFmtId="1" fontId="27" fillId="0" borderId="1" xfId="2" applyNumberFormat="1" applyFont="1" applyFill="1" applyBorder="1" applyAlignment="1" applyProtection="1">
      <alignment horizontal="center" vertical="center"/>
      <protection hidden="1"/>
    </xf>
    <xf numFmtId="49" fontId="26" fillId="0" borderId="0" xfId="2" applyNumberFormat="1" applyFont="1" applyFill="1"/>
    <xf numFmtId="49" fontId="26" fillId="0" borderId="0" xfId="2" applyNumberFormat="1" applyFont="1" applyFill="1" applyProtection="1">
      <protection hidden="1"/>
    </xf>
    <xf numFmtId="49" fontId="114" fillId="0" borderId="94" xfId="2" applyNumberFormat="1" applyFont="1" applyFill="1" applyBorder="1" applyAlignment="1" applyProtection="1">
      <alignment vertical="center"/>
      <protection hidden="1"/>
    </xf>
    <xf numFmtId="49" fontId="114" fillId="0" borderId="0" xfId="2" applyNumberFormat="1" applyFont="1" applyFill="1" applyBorder="1" applyAlignment="1" applyProtection="1">
      <alignment vertical="center"/>
      <protection hidden="1"/>
    </xf>
    <xf numFmtId="49" fontId="26" fillId="0" borderId="8" xfId="2" applyNumberFormat="1" applyFont="1" applyFill="1" applyBorder="1" applyProtection="1">
      <protection hidden="1"/>
    </xf>
    <xf numFmtId="49" fontId="114" fillId="0" borderId="45" xfId="2" applyNumberFormat="1" applyFont="1" applyFill="1" applyBorder="1" applyAlignment="1" applyProtection="1">
      <alignment vertical="center"/>
      <protection hidden="1"/>
    </xf>
    <xf numFmtId="49" fontId="114" fillId="0" borderId="8" xfId="2" applyNumberFormat="1" applyFont="1" applyFill="1" applyBorder="1" applyAlignment="1" applyProtection="1">
      <alignment vertical="center"/>
      <protection hidden="1"/>
    </xf>
    <xf numFmtId="49" fontId="26" fillId="0" borderId="45" xfId="2" applyNumberFormat="1" applyFont="1" applyFill="1" applyBorder="1" applyProtection="1">
      <protection hidden="1"/>
    </xf>
    <xf numFmtId="49" fontId="119" fillId="0" borderId="1" xfId="2" applyNumberFormat="1" applyFont="1" applyFill="1" applyBorder="1" applyAlignment="1" applyProtection="1">
      <alignment horizontal="center" vertical="center" wrapText="1"/>
      <protection hidden="1"/>
    </xf>
    <xf numFmtId="49" fontId="26" fillId="0" borderId="2" xfId="2" applyNumberFormat="1" applyFont="1" applyFill="1" applyBorder="1" applyAlignment="1" applyProtection="1">
      <alignment horizontal="center" textRotation="90"/>
      <protection hidden="1"/>
    </xf>
    <xf numFmtId="49" fontId="26" fillId="0" borderId="6" xfId="2" applyNumberFormat="1" applyFont="1" applyFill="1" applyBorder="1" applyAlignment="1" applyProtection="1">
      <alignment horizontal="center" textRotation="90"/>
      <protection hidden="1"/>
    </xf>
    <xf numFmtId="49" fontId="26" fillId="0" borderId="4" xfId="2" applyNumberFormat="1" applyFont="1" applyFill="1" applyBorder="1" applyAlignment="1" applyProtection="1">
      <alignment horizontal="center" textRotation="90"/>
      <protection hidden="1"/>
    </xf>
    <xf numFmtId="49" fontId="119" fillId="0" borderId="2" xfId="2" applyNumberFormat="1" applyFont="1" applyFill="1" applyBorder="1" applyAlignment="1" applyProtection="1">
      <alignment horizontal="center" textRotation="90"/>
      <protection hidden="1"/>
    </xf>
    <xf numFmtId="49" fontId="26" fillId="0" borderId="22" xfId="2" applyNumberFormat="1" applyFont="1" applyFill="1" applyBorder="1" applyAlignment="1" applyProtection="1">
      <alignment horizontal="center" textRotation="90"/>
      <protection hidden="1"/>
    </xf>
    <xf numFmtId="0" fontId="26" fillId="0" borderId="2" xfId="2" applyNumberFormat="1" applyFont="1" applyFill="1" applyBorder="1" applyAlignment="1" applyProtection="1">
      <alignment horizontal="center" textRotation="90"/>
      <protection hidden="1"/>
    </xf>
    <xf numFmtId="49" fontId="120" fillId="0" borderId="2" xfId="2" applyNumberFormat="1" applyFont="1" applyFill="1" applyBorder="1" applyAlignment="1" applyProtection="1">
      <alignment horizontal="center" textRotation="90"/>
      <protection hidden="1"/>
    </xf>
    <xf numFmtId="49" fontId="121" fillId="0" borderId="2" xfId="2" applyNumberFormat="1" applyFont="1" applyFill="1" applyBorder="1" applyAlignment="1" applyProtection="1">
      <alignment horizontal="center" textRotation="90"/>
      <protection hidden="1"/>
    </xf>
    <xf numFmtId="49" fontId="117" fillId="0" borderId="2" xfId="2" applyNumberFormat="1" applyFont="1" applyFill="1" applyBorder="1" applyAlignment="1" applyProtection="1">
      <alignment horizontal="center" textRotation="90"/>
      <protection hidden="1"/>
    </xf>
    <xf numFmtId="49" fontId="122" fillId="0" borderId="6" xfId="2" applyNumberFormat="1" applyFont="1" applyFill="1" applyBorder="1" applyAlignment="1" applyProtection="1">
      <alignment horizontal="center" textRotation="90"/>
      <protection hidden="1"/>
    </xf>
    <xf numFmtId="49" fontId="122" fillId="0" borderId="2" xfId="2" applyNumberFormat="1" applyFont="1" applyFill="1" applyBorder="1" applyAlignment="1" applyProtection="1">
      <alignment horizontal="center" textRotation="90"/>
      <protection hidden="1"/>
    </xf>
    <xf numFmtId="49" fontId="119" fillId="0" borderId="6" xfId="2" applyNumberFormat="1" applyFont="1" applyFill="1" applyBorder="1" applyAlignment="1" applyProtection="1">
      <alignment horizontal="center" textRotation="90"/>
      <protection hidden="1"/>
    </xf>
    <xf numFmtId="49" fontId="26" fillId="0" borderId="45" xfId="2" applyNumberFormat="1" applyFont="1" applyFill="1" applyBorder="1" applyAlignment="1" applyProtection="1">
      <alignment horizontal="center" textRotation="90"/>
      <protection hidden="1"/>
    </xf>
    <xf numFmtId="49" fontId="26" fillId="0" borderId="8" xfId="2" applyNumberFormat="1" applyFont="1" applyFill="1" applyBorder="1" applyAlignment="1" applyProtection="1">
      <alignment horizontal="center" textRotation="90"/>
      <protection hidden="1"/>
    </xf>
    <xf numFmtId="49" fontId="26" fillId="0" borderId="7" xfId="2" applyNumberFormat="1" applyFont="1" applyFill="1" applyBorder="1" applyAlignment="1" applyProtection="1">
      <alignment horizontal="center" textRotation="90"/>
      <protection hidden="1"/>
    </xf>
    <xf numFmtId="49" fontId="26" fillId="0" borderId="0" xfId="2" applyNumberFormat="1" applyFont="1" applyFill="1" applyBorder="1" applyAlignment="1" applyProtection="1">
      <alignment horizontal="center" textRotation="90"/>
      <protection hidden="1"/>
    </xf>
    <xf numFmtId="1" fontId="119" fillId="0" borderId="1" xfId="2" applyNumberFormat="1" applyFont="1" applyFill="1" applyBorder="1" applyAlignment="1" applyProtection="1">
      <alignment horizontal="center" vertical="center" textRotation="90" wrapText="1"/>
      <protection hidden="1"/>
    </xf>
    <xf numFmtId="49" fontId="123" fillId="0" borderId="0" xfId="2" applyNumberFormat="1" applyFont="1" applyFill="1"/>
    <xf numFmtId="49" fontId="123" fillId="0" borderId="0" xfId="2" applyNumberFormat="1" applyFont="1" applyFill="1" applyProtection="1">
      <protection hidden="1"/>
    </xf>
    <xf numFmtId="2" fontId="123" fillId="0" borderId="1" xfId="2" applyNumberFormat="1" applyFont="1" applyFill="1" applyBorder="1" applyAlignment="1" applyProtection="1">
      <alignment horizontal="center"/>
      <protection hidden="1"/>
    </xf>
    <xf numFmtId="2" fontId="123" fillId="0" borderId="22" xfId="2" applyNumberFormat="1" applyFont="1" applyFill="1" applyBorder="1" applyAlignment="1" applyProtection="1">
      <alignment horizontal="center"/>
      <protection hidden="1"/>
    </xf>
    <xf numFmtId="1" fontId="123" fillId="0" borderId="94" xfId="2" applyNumberFormat="1" applyFont="1" applyFill="1" applyBorder="1" applyAlignment="1" applyProtection="1">
      <alignment horizontal="center"/>
      <protection hidden="1"/>
    </xf>
    <xf numFmtId="49" fontId="123" fillId="0" borderId="0" xfId="2" applyNumberFormat="1" applyFont="1"/>
    <xf numFmtId="49" fontId="123" fillId="0" borderId="0" xfId="2" applyNumberFormat="1" applyFont="1" applyProtection="1">
      <protection hidden="1"/>
    </xf>
    <xf numFmtId="2" fontId="118" fillId="0" borderId="7" xfId="2" applyNumberFormat="1" applyFont="1" applyBorder="1" applyAlignment="1" applyProtection="1">
      <alignment vertical="center"/>
      <protection hidden="1"/>
    </xf>
    <xf numFmtId="2" fontId="123" fillId="0" borderId="0" xfId="2" applyNumberFormat="1" applyFont="1" applyAlignment="1" applyProtection="1">
      <alignment vertical="center"/>
      <protection hidden="1"/>
    </xf>
    <xf numFmtId="2" fontId="124" fillId="0" borderId="0" xfId="2" applyNumberFormat="1" applyFont="1" applyAlignment="1" applyProtection="1">
      <alignment vertical="center"/>
      <protection hidden="1"/>
    </xf>
    <xf numFmtId="1" fontId="123" fillId="0" borderId="0" xfId="2" applyNumberFormat="1" applyFont="1" applyAlignment="1" applyProtection="1">
      <alignment vertical="center"/>
      <protection hidden="1"/>
    </xf>
    <xf numFmtId="0" fontId="31" fillId="0" borderId="0" xfId="2" applyFont="1"/>
    <xf numFmtId="0" fontId="31" fillId="0" borderId="0" xfId="2" applyFont="1" applyProtection="1">
      <protection hidden="1"/>
    </xf>
    <xf numFmtId="0" fontId="53" fillId="0" borderId="0" xfId="2" applyFont="1" applyProtection="1">
      <protection hidden="1"/>
    </xf>
    <xf numFmtId="0" fontId="125" fillId="0" borderId="0" xfId="2" applyFont="1" applyProtection="1">
      <protection hidden="1"/>
    </xf>
    <xf numFmtId="0" fontId="126" fillId="0" borderId="0" xfId="2" applyFont="1" applyProtection="1">
      <protection hidden="1"/>
    </xf>
    <xf numFmtId="0" fontId="53" fillId="0" borderId="0" xfId="2" applyFont="1" applyAlignment="1" applyProtection="1">
      <protection hidden="1"/>
    </xf>
    <xf numFmtId="1" fontId="31" fillId="0" borderId="0" xfId="2" applyNumberFormat="1" applyFont="1" applyProtection="1">
      <protection hidden="1"/>
    </xf>
    <xf numFmtId="49" fontId="101" fillId="0" borderId="62" xfId="2" applyNumberFormat="1" applyFont="1" applyFill="1" applyBorder="1" applyAlignment="1">
      <alignment horizontal="center"/>
    </xf>
    <xf numFmtId="49" fontId="102" fillId="0" borderId="63" xfId="2" applyNumberFormat="1" applyFont="1" applyFill="1" applyBorder="1" applyAlignment="1">
      <alignment horizontal="center" vertical="center"/>
    </xf>
    <xf numFmtId="49" fontId="101" fillId="0" borderId="65" xfId="2" applyNumberFormat="1" applyFont="1" applyFill="1" applyBorder="1" applyAlignment="1">
      <alignment vertical="center"/>
    </xf>
    <xf numFmtId="49" fontId="101" fillId="0" borderId="63" xfId="2" applyNumberFormat="1" applyFont="1" applyFill="1" applyBorder="1" applyAlignment="1">
      <alignment vertical="center"/>
    </xf>
    <xf numFmtId="49" fontId="101" fillId="0" borderId="2" xfId="2" applyNumberFormat="1" applyFont="1" applyFill="1" applyBorder="1" applyAlignment="1">
      <alignment vertical="center"/>
    </xf>
    <xf numFmtId="49" fontId="105" fillId="0" borderId="64" xfId="2" applyNumberFormat="1" applyFont="1" applyFill="1" applyBorder="1" applyAlignment="1">
      <alignment vertical="center"/>
    </xf>
    <xf numFmtId="49" fontId="101" fillId="0" borderId="66" xfId="2" applyNumberFormat="1" applyFont="1" applyFill="1" applyBorder="1" applyAlignment="1">
      <alignment vertical="center"/>
    </xf>
    <xf numFmtId="1" fontId="101" fillId="0" borderId="67" xfId="2" applyNumberFormat="1" applyFont="1" applyFill="1" applyBorder="1" applyAlignment="1">
      <alignment horizontal="center" vertical="center"/>
    </xf>
    <xf numFmtId="49" fontId="106" fillId="0" borderId="62" xfId="2" applyNumberFormat="1" applyFont="1" applyFill="1" applyBorder="1" applyAlignment="1">
      <alignment horizontal="center"/>
    </xf>
    <xf numFmtId="49" fontId="107" fillId="0" borderId="63" xfId="2" applyNumberFormat="1" applyFont="1" applyFill="1" applyBorder="1" applyAlignment="1">
      <alignment horizontal="center" vertical="center"/>
    </xf>
    <xf numFmtId="49" fontId="107" fillId="0" borderId="70" xfId="2" applyNumberFormat="1" applyFont="1" applyFill="1" applyBorder="1" applyAlignment="1">
      <alignment vertical="center"/>
    </xf>
    <xf numFmtId="49" fontId="107" fillId="0" borderId="63" xfId="2" applyNumberFormat="1" applyFont="1" applyFill="1" applyBorder="1" applyAlignment="1">
      <alignment vertical="center"/>
    </xf>
    <xf numFmtId="49" fontId="107" fillId="0" borderId="2" xfId="2" applyNumberFormat="1" applyFont="1" applyFill="1" applyBorder="1" applyAlignment="1">
      <alignment vertical="center"/>
    </xf>
    <xf numFmtId="49" fontId="107" fillId="0" borderId="64" xfId="2" applyNumberFormat="1" applyFont="1" applyFill="1" applyBorder="1" applyAlignment="1">
      <alignment vertical="center"/>
    </xf>
    <xf numFmtId="49" fontId="107" fillId="0" borderId="71" xfId="2" applyNumberFormat="1" applyFont="1" applyFill="1" applyBorder="1" applyAlignment="1">
      <alignment vertical="center"/>
    </xf>
    <xf numFmtId="1" fontId="27" fillId="0" borderId="67" xfId="2" applyNumberFormat="1" applyFont="1" applyFill="1" applyBorder="1" applyAlignment="1">
      <alignment horizontal="center"/>
    </xf>
    <xf numFmtId="0" fontId="37" fillId="0" borderId="62" xfId="2" applyNumberFormat="1" applyFont="1" applyFill="1" applyBorder="1" applyAlignment="1">
      <alignment horizontal="center" vertical="center"/>
    </xf>
    <xf numFmtId="0" fontId="111" fillId="0" borderId="63" xfId="2" applyNumberFormat="1" applyFont="1" applyFill="1" applyBorder="1" applyAlignment="1">
      <alignment horizontal="center" vertical="center"/>
    </xf>
    <xf numFmtId="0" fontId="111" fillId="0" borderId="67" xfId="2" applyNumberFormat="1" applyFont="1" applyFill="1" applyBorder="1" applyAlignment="1">
      <alignment horizontal="center" vertical="center"/>
    </xf>
    <xf numFmtId="0" fontId="111" fillId="0" borderId="1" xfId="2" applyNumberFormat="1" applyFont="1" applyFill="1" applyBorder="1" applyAlignment="1">
      <alignment horizontal="center" vertical="center"/>
    </xf>
    <xf numFmtId="0" fontId="111" fillId="0" borderId="6" xfId="2" applyNumberFormat="1" applyFont="1" applyFill="1" applyBorder="1" applyAlignment="1">
      <alignment horizontal="center" vertical="center"/>
    </xf>
    <xf numFmtId="0" fontId="111" fillId="0" borderId="72" xfId="2" applyNumberFormat="1" applyFont="1" applyFill="1" applyBorder="1" applyAlignment="1">
      <alignment horizontal="center" vertical="center"/>
    </xf>
    <xf numFmtId="0" fontId="111" fillId="0" borderId="8" xfId="2" applyNumberFormat="1" applyFont="1" applyFill="1" applyBorder="1" applyAlignment="1">
      <alignment vertical="center"/>
    </xf>
    <xf numFmtId="0" fontId="111" fillId="0" borderId="1" xfId="2" applyNumberFormat="1" applyFont="1" applyFill="1" applyBorder="1" applyAlignment="1">
      <alignment vertical="center"/>
    </xf>
    <xf numFmtId="0" fontId="111" fillId="0" borderId="26" xfId="2" applyNumberFormat="1" applyFont="1" applyFill="1" applyBorder="1" applyAlignment="1">
      <alignment vertical="center"/>
    </xf>
    <xf numFmtId="0" fontId="111" fillId="0" borderId="2" xfId="2" applyNumberFormat="1" applyFont="1" applyFill="1" applyBorder="1" applyAlignment="1">
      <alignment horizontal="center" vertical="center"/>
    </xf>
    <xf numFmtId="0" fontId="111" fillId="0" borderId="73" xfId="2" applyNumberFormat="1" applyFont="1" applyFill="1" applyBorder="1" applyAlignment="1">
      <alignment vertical="center"/>
    </xf>
    <xf numFmtId="0" fontId="112" fillId="0" borderId="26" xfId="2" applyNumberFormat="1" applyFont="1" applyFill="1" applyBorder="1" applyAlignment="1">
      <alignment vertical="center"/>
    </xf>
    <xf numFmtId="0" fontId="111" fillId="0" borderId="4" xfId="2" applyNumberFormat="1" applyFont="1" applyFill="1" applyBorder="1" applyAlignment="1">
      <alignment horizontal="center" vertical="center"/>
    </xf>
    <xf numFmtId="0" fontId="111" fillId="0" borderId="69" xfId="2" applyNumberFormat="1" applyFont="1" applyFill="1" applyBorder="1" applyAlignment="1">
      <alignment horizontal="center" vertical="center"/>
    </xf>
    <xf numFmtId="0" fontId="112" fillId="0" borderId="78" xfId="2" applyNumberFormat="1" applyFont="1" applyFill="1" applyBorder="1" applyAlignment="1">
      <alignment horizontal="center" vertical="center"/>
    </xf>
    <xf numFmtId="0" fontId="111" fillId="0" borderId="5" xfId="2" applyNumberFormat="1" applyFont="1" applyFill="1" applyBorder="1" applyAlignment="1">
      <alignment vertical="center"/>
    </xf>
    <xf numFmtId="0" fontId="111" fillId="0" borderId="77" xfId="2" applyNumberFormat="1" applyFont="1" applyFill="1" applyBorder="1" applyAlignment="1">
      <alignment vertical="center"/>
    </xf>
    <xf numFmtId="0" fontId="128" fillId="0" borderId="4" xfId="2" applyNumberFormat="1" applyFont="1" applyFill="1" applyBorder="1" applyAlignment="1">
      <alignment horizontal="left" vertical="center"/>
    </xf>
    <xf numFmtId="0" fontId="129" fillId="0" borderId="1" xfId="2" applyNumberFormat="1" applyFont="1" applyFill="1" applyBorder="1" applyAlignment="1">
      <alignment horizontal="left" vertical="center"/>
    </xf>
    <xf numFmtId="0" fontId="130" fillId="0" borderId="6" xfId="2" applyNumberFormat="1" applyFont="1" applyFill="1" applyBorder="1" applyAlignment="1">
      <alignment horizontal="left" vertical="center"/>
    </xf>
    <xf numFmtId="0" fontId="113" fillId="0" borderId="1" xfId="2" applyNumberFormat="1" applyFont="1" applyFill="1" applyBorder="1" applyAlignment="1">
      <alignment vertical="center"/>
    </xf>
    <xf numFmtId="0" fontId="112" fillId="0" borderId="63" xfId="2" applyNumberFormat="1" applyFont="1" applyFill="1" applyBorder="1" applyAlignment="1">
      <alignment horizontal="center" vertical="center"/>
    </xf>
    <xf numFmtId="0" fontId="111" fillId="0" borderId="26" xfId="2" applyNumberFormat="1" applyFont="1" applyFill="1" applyBorder="1" applyAlignment="1">
      <alignment horizontal="center" vertical="center"/>
    </xf>
    <xf numFmtId="166" fontId="37" fillId="0" borderId="67" xfId="2" applyNumberFormat="1" applyFont="1" applyFill="1" applyBorder="1" applyAlignment="1">
      <alignment horizontal="center" vertical="center"/>
    </xf>
    <xf numFmtId="49" fontId="114" fillId="0" borderId="6" xfId="2" applyNumberFormat="1" applyFont="1" applyFill="1" applyBorder="1" applyAlignment="1">
      <alignment horizontal="center" vertical="center" textRotation="90"/>
    </xf>
    <xf numFmtId="49" fontId="26" fillId="0" borderId="63" xfId="2" applyNumberFormat="1" applyFont="1" applyFill="1" applyBorder="1" applyAlignment="1">
      <alignment horizontal="center" vertical="center" textRotation="90"/>
    </xf>
    <xf numFmtId="49" fontId="26" fillId="0" borderId="67" xfId="2" applyNumberFormat="1" applyFont="1" applyFill="1" applyBorder="1" applyAlignment="1">
      <alignment horizontal="center" vertical="center" textRotation="90"/>
    </xf>
    <xf numFmtId="49" fontId="26" fillId="0" borderId="1" xfId="2" applyNumberFormat="1" applyFont="1" applyFill="1" applyBorder="1" applyAlignment="1">
      <alignment horizontal="center" vertical="center" textRotation="90"/>
    </xf>
    <xf numFmtId="49" fontId="26" fillId="0" borderId="6" xfId="2" applyNumberFormat="1" applyFont="1" applyFill="1" applyBorder="1" applyAlignment="1">
      <alignment horizontal="center" vertical="center" textRotation="90"/>
    </xf>
    <xf numFmtId="49" fontId="26" fillId="0" borderId="72" xfId="2" applyNumberFormat="1" applyFont="1" applyFill="1" applyBorder="1" applyAlignment="1">
      <alignment horizontal="center" vertical="center" textRotation="90"/>
    </xf>
    <xf numFmtId="49" fontId="26" fillId="0" borderId="4" xfId="2" applyNumberFormat="1" applyFont="1" applyFill="1" applyBorder="1" applyAlignment="1">
      <alignment horizontal="center" vertical="center" textRotation="90"/>
    </xf>
    <xf numFmtId="49" fontId="26" fillId="0" borderId="79" xfId="2" applyNumberFormat="1" applyFont="1" applyFill="1" applyBorder="1" applyAlignment="1">
      <alignment horizontal="center" vertical="center" textRotation="90"/>
    </xf>
    <xf numFmtId="49" fontId="26" fillId="0" borderId="80" xfId="2" applyNumberFormat="1" applyFont="1" applyFill="1" applyBorder="1" applyAlignment="1">
      <alignment horizontal="center" vertical="center" textRotation="90"/>
    </xf>
    <xf numFmtId="49" fontId="26" fillId="0" borderId="3" xfId="2" applyNumberFormat="1" applyFont="1" applyFill="1" applyBorder="1" applyAlignment="1">
      <alignment horizontal="center" vertical="center" textRotation="90"/>
    </xf>
    <xf numFmtId="49" fontId="26" fillId="0" borderId="48" xfId="2" applyNumberFormat="1" applyFont="1" applyFill="1" applyBorder="1" applyAlignment="1">
      <alignment horizontal="center" vertical="center" textRotation="90"/>
    </xf>
    <xf numFmtId="49" fontId="26" fillId="0" borderId="73" xfId="2" applyNumberFormat="1" applyFont="1" applyFill="1" applyBorder="1" applyAlignment="1">
      <alignment horizontal="center" vertical="center" textRotation="90"/>
    </xf>
    <xf numFmtId="49" fontId="26" fillId="0" borderId="37" xfId="2" applyNumberFormat="1" applyFont="1" applyFill="1" applyBorder="1" applyAlignment="1">
      <alignment horizontal="center" vertical="center" textRotation="90"/>
    </xf>
    <xf numFmtId="49" fontId="26" fillId="0" borderId="81" xfId="2" applyNumberFormat="1" applyFont="1" applyFill="1" applyBorder="1" applyAlignment="1">
      <alignment horizontal="center" vertical="center" textRotation="90"/>
    </xf>
    <xf numFmtId="49" fontId="26" fillId="0" borderId="82" xfId="2" applyNumberFormat="1" applyFont="1" applyFill="1" applyBorder="1" applyAlignment="1">
      <alignment horizontal="center" vertical="center" textRotation="90"/>
    </xf>
    <xf numFmtId="0" fontId="26" fillId="0" borderId="3" xfId="2" applyNumberFormat="1" applyFont="1" applyFill="1" applyBorder="1" applyAlignment="1">
      <alignment horizontal="center" vertical="center" textRotation="90"/>
    </xf>
    <xf numFmtId="49" fontId="26" fillId="0" borderId="2" xfId="2" applyNumberFormat="1" applyFont="1" applyFill="1" applyBorder="1" applyAlignment="1">
      <alignment horizontal="center" vertical="center" textRotation="90"/>
    </xf>
    <xf numFmtId="1" fontId="114" fillId="0" borderId="67" xfId="2" applyNumberFormat="1" applyFont="1" applyFill="1" applyBorder="1" applyAlignment="1">
      <alignment horizontal="center" vertical="center" textRotation="90"/>
    </xf>
    <xf numFmtId="49" fontId="26" fillId="0" borderId="22" xfId="2" applyNumberFormat="1" applyFont="1" applyFill="1" applyBorder="1" applyAlignment="1">
      <alignment horizontal="center" vertical="center" textRotation="90"/>
    </xf>
    <xf numFmtId="2" fontId="26" fillId="0" borderId="3" xfId="2" applyNumberFormat="1" applyFont="1" applyFill="1" applyBorder="1" applyAlignment="1">
      <alignment horizontal="center" vertical="center" textRotation="90"/>
    </xf>
    <xf numFmtId="1" fontId="117" fillId="0" borderId="1" xfId="2" applyNumberFormat="1" applyFont="1" applyFill="1" applyBorder="1" applyAlignment="1">
      <alignment horizontal="center" textRotation="90"/>
    </xf>
    <xf numFmtId="49" fontId="118" fillId="0" borderId="1" xfId="2" applyNumberFormat="1" applyFont="1" applyFill="1" applyBorder="1" applyAlignment="1">
      <alignment horizontal="center" vertical="center"/>
    </xf>
    <xf numFmtId="49" fontId="114" fillId="0" borderId="1" xfId="2" applyNumberFormat="1" applyFont="1" applyFill="1" applyBorder="1" applyAlignment="1">
      <alignment horizontal="center" vertical="center"/>
    </xf>
    <xf numFmtId="49" fontId="26" fillId="0" borderId="22" xfId="2" applyNumberFormat="1" applyFont="1" applyFill="1" applyBorder="1" applyAlignment="1">
      <alignment horizontal="center"/>
    </xf>
    <xf numFmtId="49" fontId="26" fillId="0" borderId="94" xfId="2" applyNumberFormat="1" applyFont="1" applyFill="1" applyBorder="1"/>
    <xf numFmtId="49" fontId="26" fillId="0" borderId="0" xfId="2" applyNumberFormat="1" applyFont="1" applyFill="1" applyBorder="1"/>
    <xf numFmtId="49" fontId="26" fillId="0" borderId="9" xfId="2" applyNumberFormat="1" applyFont="1" applyFill="1" applyBorder="1"/>
    <xf numFmtId="49" fontId="26" fillId="0" borderId="22" xfId="2" applyNumberFormat="1" applyFont="1" applyFill="1" applyBorder="1"/>
    <xf numFmtId="2" fontId="26" fillId="0" borderId="0" xfId="2" applyNumberFormat="1" applyFont="1" applyFill="1" applyBorder="1"/>
    <xf numFmtId="1" fontId="27" fillId="0" borderId="1" xfId="2" applyNumberFormat="1" applyFont="1" applyFill="1" applyBorder="1" applyAlignment="1">
      <alignment horizontal="center" vertical="center"/>
    </xf>
    <xf numFmtId="49" fontId="119" fillId="0" borderId="1" xfId="2" applyNumberFormat="1" applyFont="1" applyFill="1" applyBorder="1" applyAlignment="1">
      <alignment horizontal="center" vertical="center" wrapText="1"/>
    </xf>
    <xf numFmtId="49" fontId="26" fillId="0" borderId="2" xfId="2" applyNumberFormat="1" applyFont="1" applyFill="1" applyBorder="1" applyAlignment="1">
      <alignment horizontal="center" textRotation="90"/>
    </xf>
    <xf numFmtId="49" fontId="26" fillId="0" borderId="6" xfId="2" applyNumberFormat="1" applyFont="1" applyFill="1" applyBorder="1" applyAlignment="1">
      <alignment horizontal="center" textRotation="90"/>
    </xf>
    <xf numFmtId="49" fontId="26" fillId="0" borderId="4" xfId="2" applyNumberFormat="1" applyFont="1" applyFill="1" applyBorder="1" applyAlignment="1">
      <alignment horizontal="center" textRotation="90"/>
    </xf>
    <xf numFmtId="49" fontId="119" fillId="0" borderId="2" xfId="2" applyNumberFormat="1" applyFont="1" applyFill="1" applyBorder="1" applyAlignment="1">
      <alignment horizontal="center" textRotation="90"/>
    </xf>
    <xf numFmtId="49" fontId="26" fillId="0" borderId="22" xfId="2" applyNumberFormat="1" applyFont="1" applyFill="1" applyBorder="1" applyAlignment="1">
      <alignment horizontal="center" textRotation="90"/>
    </xf>
    <xf numFmtId="0" fontId="26" fillId="0" borderId="2" xfId="2" applyNumberFormat="1" applyFont="1" applyFill="1" applyBorder="1" applyAlignment="1">
      <alignment horizontal="center" textRotation="90"/>
    </xf>
    <xf numFmtId="49" fontId="120" fillId="0" borderId="2" xfId="2" applyNumberFormat="1" applyFont="1" applyFill="1" applyBorder="1" applyAlignment="1">
      <alignment horizontal="center" textRotation="90"/>
    </xf>
    <xf numFmtId="49" fontId="121" fillId="0" borderId="2" xfId="2" applyNumberFormat="1" applyFont="1" applyFill="1" applyBorder="1" applyAlignment="1">
      <alignment horizontal="center" textRotation="90"/>
    </xf>
    <xf numFmtId="49" fontId="117" fillId="0" borderId="2" xfId="2" applyNumberFormat="1" applyFont="1" applyFill="1" applyBorder="1" applyAlignment="1">
      <alignment horizontal="center" textRotation="90"/>
    </xf>
    <xf numFmtId="49" fontId="122" fillId="0" borderId="6" xfId="2" applyNumberFormat="1" applyFont="1" applyFill="1" applyBorder="1" applyAlignment="1">
      <alignment horizontal="center" textRotation="90"/>
    </xf>
    <xf numFmtId="49" fontId="122" fillId="0" borderId="2" xfId="2" applyNumberFormat="1" applyFont="1" applyFill="1" applyBorder="1" applyAlignment="1">
      <alignment horizontal="center" textRotation="90"/>
    </xf>
    <xf numFmtId="49" fontId="119" fillId="0" borderId="6" xfId="2" applyNumberFormat="1" applyFont="1" applyFill="1" applyBorder="1" applyAlignment="1">
      <alignment horizontal="center" textRotation="90"/>
    </xf>
    <xf numFmtId="49" fontId="26" fillId="0" borderId="45" xfId="2" applyNumberFormat="1" applyFont="1" applyFill="1" applyBorder="1" applyAlignment="1">
      <alignment horizontal="center" textRotation="90"/>
    </xf>
    <xf numFmtId="49" fontId="26" fillId="0" borderId="8" xfId="2" applyNumberFormat="1" applyFont="1" applyFill="1" applyBorder="1" applyAlignment="1">
      <alignment horizontal="center" textRotation="90"/>
    </xf>
    <xf numFmtId="49" fontId="26" fillId="0" borderId="7" xfId="2" applyNumberFormat="1" applyFont="1" applyFill="1" applyBorder="1" applyAlignment="1">
      <alignment horizontal="center" textRotation="90"/>
    </xf>
    <xf numFmtId="49" fontId="26" fillId="0" borderId="0" xfId="2" applyNumberFormat="1" applyFont="1" applyFill="1" applyBorder="1" applyAlignment="1">
      <alignment horizontal="center" textRotation="90"/>
    </xf>
    <xf numFmtId="1" fontId="119" fillId="0" borderId="1" xfId="2" applyNumberFormat="1" applyFont="1" applyFill="1" applyBorder="1" applyAlignment="1">
      <alignment horizontal="center" vertical="center" textRotation="90" wrapText="1"/>
    </xf>
    <xf numFmtId="2" fontId="123" fillId="0" borderId="1" xfId="2" applyNumberFormat="1" applyFont="1" applyFill="1" applyBorder="1" applyAlignment="1">
      <alignment horizontal="center"/>
    </xf>
    <xf numFmtId="2" fontId="123" fillId="0" borderId="22" xfId="2" applyNumberFormat="1" applyFont="1" applyFill="1" applyBorder="1" applyAlignment="1">
      <alignment horizontal="center"/>
    </xf>
    <xf numFmtId="1" fontId="123" fillId="0" borderId="94" xfId="2" applyNumberFormat="1" applyFont="1" applyFill="1" applyBorder="1" applyAlignment="1">
      <alignment horizontal="center"/>
    </xf>
    <xf numFmtId="2" fontId="118" fillId="0" borderId="7" xfId="2" applyNumberFormat="1" applyFont="1" applyBorder="1" applyAlignment="1">
      <alignment vertical="center"/>
    </xf>
    <xf numFmtId="2" fontId="123" fillId="0" borderId="0" xfId="2" applyNumberFormat="1" applyFont="1" applyAlignment="1">
      <alignment vertical="center"/>
    </xf>
    <xf numFmtId="2" fontId="124" fillId="0" borderId="0" xfId="2" applyNumberFormat="1" applyFont="1" applyAlignment="1">
      <alignment vertical="center"/>
    </xf>
    <xf numFmtId="167" fontId="124" fillId="0" borderId="7" xfId="2" applyNumberFormat="1" applyFont="1" applyBorder="1" applyAlignment="1">
      <alignment vertical="center"/>
    </xf>
    <xf numFmtId="1" fontId="123" fillId="0" borderId="0" xfId="2" applyNumberFormat="1" applyFont="1" applyAlignment="1">
      <alignment vertical="center"/>
    </xf>
    <xf numFmtId="0" fontId="125" fillId="0" borderId="0" xfId="2" applyFont="1"/>
    <xf numFmtId="0" fontId="126" fillId="0" borderId="0" xfId="2" applyFont="1"/>
    <xf numFmtId="1" fontId="31" fillId="0" borderId="0" xfId="2" applyNumberFormat="1" applyFont="1"/>
    <xf numFmtId="167" fontId="8" fillId="0" borderId="0" xfId="0" applyNumberFormat="1" applyFont="1" applyFill="1" applyAlignment="1">
      <alignment horizontal="left" vertical="center"/>
    </xf>
    <xf numFmtId="167" fontId="8" fillId="0" borderId="0" xfId="0" applyNumberFormat="1" applyFont="1" applyAlignment="1">
      <alignment horizontal="center" vertical="center" wrapText="1"/>
    </xf>
    <xf numFmtId="1" fontId="9" fillId="0" borderId="30" xfId="2" applyNumberFormat="1" applyFont="1" applyFill="1" applyBorder="1" applyAlignment="1" applyProtection="1">
      <alignment horizontal="center" vertical="center"/>
      <protection hidden="1"/>
    </xf>
    <xf numFmtId="1" fontId="9" fillId="0" borderId="29" xfId="2" applyNumberFormat="1" applyFont="1" applyFill="1" applyBorder="1" applyAlignment="1" applyProtection="1">
      <alignment horizontal="center" vertical="center"/>
      <protection hidden="1"/>
    </xf>
    <xf numFmtId="1" fontId="9" fillId="0" borderId="31" xfId="2" applyNumberFormat="1" applyFont="1" applyFill="1" applyBorder="1" applyAlignment="1" applyProtection="1">
      <alignment horizontal="center" vertical="center"/>
      <protection hidden="1"/>
    </xf>
    <xf numFmtId="1" fontId="9" fillId="0" borderId="21" xfId="2" applyNumberFormat="1" applyFont="1" applyFill="1" applyBorder="1" applyAlignment="1" applyProtection="1">
      <alignment horizontal="center" vertical="center"/>
      <protection hidden="1"/>
    </xf>
    <xf numFmtId="1" fontId="9" fillId="0" borderId="1" xfId="2" applyNumberFormat="1" applyFont="1" applyFill="1" applyBorder="1" applyAlignment="1" applyProtection="1">
      <alignment horizontal="center" vertical="center"/>
      <protection hidden="1"/>
    </xf>
    <xf numFmtId="1" fontId="9" fillId="0" borderId="20" xfId="2" applyNumberFormat="1" applyFont="1" applyFill="1" applyBorder="1" applyAlignment="1" applyProtection="1">
      <alignment horizontal="center" vertical="center"/>
      <protection hidden="1"/>
    </xf>
    <xf numFmtId="1" fontId="9" fillId="0" borderId="27" xfId="2" applyNumberFormat="1" applyFont="1" applyFill="1" applyBorder="1" applyAlignment="1" applyProtection="1">
      <alignment horizontal="center" vertical="center"/>
      <protection hidden="1"/>
    </xf>
    <xf numFmtId="1" fontId="9" fillId="0" borderId="5" xfId="2" applyNumberFormat="1" applyFont="1" applyFill="1" applyBorder="1" applyAlignment="1" applyProtection="1">
      <alignment horizontal="center" vertical="center"/>
      <protection hidden="1"/>
    </xf>
    <xf numFmtId="1" fontId="9" fillId="0" borderId="35" xfId="2" applyNumberFormat="1" applyFont="1" applyFill="1" applyBorder="1" applyAlignment="1" applyProtection="1">
      <alignment horizontal="center" vertical="center"/>
      <protection hidden="1"/>
    </xf>
    <xf numFmtId="1" fontId="9" fillId="0" borderId="41" xfId="2" applyNumberFormat="1" applyFont="1" applyFill="1" applyBorder="1" applyAlignment="1" applyProtection="1">
      <alignment horizontal="center" vertical="center"/>
      <protection hidden="1"/>
    </xf>
    <xf numFmtId="1" fontId="9" fillId="0" borderId="40" xfId="2" applyNumberFormat="1" applyFont="1" applyFill="1" applyBorder="1" applyAlignment="1" applyProtection="1">
      <alignment horizontal="center" vertical="center"/>
      <protection hidden="1"/>
    </xf>
    <xf numFmtId="1" fontId="9" fillId="0" borderId="33" xfId="2" applyNumberFormat="1" applyFont="1" applyFill="1" applyBorder="1" applyAlignment="1" applyProtection="1">
      <alignment horizontal="center" vertical="center"/>
      <protection hidden="1"/>
    </xf>
    <xf numFmtId="1" fontId="9" fillId="0" borderId="42" xfId="2" applyNumberFormat="1" applyFont="1" applyFill="1" applyBorder="1" applyAlignment="1" applyProtection="1">
      <alignment horizontal="center" vertical="center"/>
      <protection hidden="1"/>
    </xf>
    <xf numFmtId="1" fontId="9" fillId="0" borderId="54" xfId="2" applyNumberFormat="1" applyFont="1" applyFill="1" applyBorder="1" applyAlignment="1" applyProtection="1">
      <alignment horizontal="center" vertical="center"/>
      <protection hidden="1"/>
    </xf>
    <xf numFmtId="1" fontId="9" fillId="0" borderId="53" xfId="2" applyNumberFormat="1" applyFont="1" applyFill="1" applyBorder="1" applyAlignment="1" applyProtection="1">
      <alignment horizontal="center" vertical="center"/>
      <protection hidden="1"/>
    </xf>
    <xf numFmtId="1" fontId="9" fillId="0" borderId="17" xfId="2" applyNumberFormat="1" applyFont="1" applyFill="1" applyBorder="1" applyAlignment="1" applyProtection="1">
      <alignment horizontal="center" vertical="center"/>
      <protection hidden="1"/>
    </xf>
    <xf numFmtId="1" fontId="9" fillId="0" borderId="36" xfId="2" applyNumberFormat="1" applyFont="1" applyFill="1" applyBorder="1" applyAlignment="1" applyProtection="1">
      <alignment horizontal="center" vertical="center"/>
      <protection hidden="1"/>
    </xf>
    <xf numFmtId="1" fontId="9" fillId="0" borderId="3" xfId="2" applyNumberFormat="1" applyFont="1" applyFill="1" applyBorder="1" applyAlignment="1" applyProtection="1">
      <alignment horizontal="center" vertical="center"/>
      <protection hidden="1"/>
    </xf>
    <xf numFmtId="1" fontId="9" fillId="0" borderId="38" xfId="2" applyNumberFormat="1" applyFont="1" applyFill="1" applyBorder="1" applyAlignment="1" applyProtection="1">
      <alignment horizontal="center" vertical="center"/>
      <protection hidden="1"/>
    </xf>
    <xf numFmtId="1" fontId="9" fillId="0" borderId="14" xfId="2" applyNumberFormat="1" applyFont="1" applyFill="1" applyBorder="1" applyAlignment="1" applyProtection="1">
      <alignment horizontal="center" vertical="center"/>
      <protection hidden="1"/>
    </xf>
    <xf numFmtId="1" fontId="9" fillId="0" borderId="13" xfId="2" applyNumberFormat="1" applyFont="1" applyFill="1" applyBorder="1" applyAlignment="1" applyProtection="1">
      <alignment horizontal="center" vertical="center"/>
      <protection hidden="1"/>
    </xf>
    <xf numFmtId="1" fontId="9" fillId="0" borderId="11" xfId="2" applyNumberFormat="1" applyFont="1" applyFill="1" applyBorder="1" applyAlignment="1" applyProtection="1">
      <alignment horizontal="center" vertical="center"/>
      <protection hidden="1"/>
    </xf>
    <xf numFmtId="0" fontId="9" fillId="27" borderId="36" xfId="2" applyFont="1" applyFill="1" applyBorder="1" applyAlignment="1" applyProtection="1">
      <alignment horizontal="center" vertical="center"/>
      <protection hidden="1"/>
    </xf>
    <xf numFmtId="0" fontId="9" fillId="27" borderId="3" xfId="2" applyFont="1" applyFill="1" applyBorder="1" applyAlignment="1" applyProtection="1">
      <alignment horizontal="center" vertical="center"/>
      <protection hidden="1"/>
    </xf>
    <xf numFmtId="0" fontId="9" fillId="27" borderId="37" xfId="2" applyFont="1" applyFill="1" applyBorder="1" applyAlignment="1" applyProtection="1">
      <alignment horizontal="center" vertical="center"/>
      <protection hidden="1"/>
    </xf>
    <xf numFmtId="0" fontId="9" fillId="27" borderId="38" xfId="2" applyFont="1" applyFill="1" applyBorder="1" applyAlignment="1" applyProtection="1">
      <alignment horizontal="center" vertical="center"/>
      <protection hidden="1"/>
    </xf>
    <xf numFmtId="0" fontId="9" fillId="27" borderId="21" xfId="2" applyFont="1" applyFill="1" applyBorder="1" applyAlignment="1" applyProtection="1">
      <alignment horizontal="center" vertical="center"/>
      <protection hidden="1"/>
    </xf>
    <xf numFmtId="0" fontId="9" fillId="27" borderId="1" xfId="2" applyFont="1" applyFill="1" applyBorder="1" applyAlignment="1" applyProtection="1">
      <alignment horizontal="center" vertical="center"/>
      <protection hidden="1"/>
    </xf>
    <xf numFmtId="0" fontId="9" fillId="27" borderId="4" xfId="2" applyFont="1" applyFill="1" applyBorder="1" applyAlignment="1" applyProtection="1">
      <alignment horizontal="center" vertical="center"/>
      <protection hidden="1"/>
    </xf>
    <xf numFmtId="0" fontId="9" fillId="27" borderId="20" xfId="2" applyFont="1" applyFill="1" applyBorder="1" applyAlignment="1" applyProtection="1">
      <alignment horizontal="center" vertical="center"/>
      <protection hidden="1"/>
    </xf>
    <xf numFmtId="0" fontId="9" fillId="0" borderId="21" xfId="2" applyFont="1" applyFill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center" vertical="center"/>
      <protection hidden="1"/>
    </xf>
    <xf numFmtId="0" fontId="9" fillId="0" borderId="4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27" borderId="27" xfId="2" applyFont="1" applyFill="1" applyBorder="1" applyAlignment="1" applyProtection="1">
      <alignment horizontal="center" vertical="center"/>
      <protection hidden="1"/>
    </xf>
    <xf numFmtId="0" fontId="9" fillId="27" borderId="5" xfId="2" applyFont="1" applyFill="1" applyBorder="1" applyAlignment="1" applyProtection="1">
      <alignment horizontal="center" vertical="center"/>
      <protection hidden="1"/>
    </xf>
    <xf numFmtId="0" fontId="9" fillId="27" borderId="26" xfId="2" applyFont="1" applyFill="1" applyBorder="1" applyAlignment="1" applyProtection="1">
      <alignment horizontal="center" vertical="center"/>
      <protection hidden="1"/>
    </xf>
    <xf numFmtId="0" fontId="9" fillId="27" borderId="35" xfId="2" applyFont="1" applyFill="1" applyBorder="1" applyAlignment="1" applyProtection="1">
      <alignment horizontal="center" vertical="center"/>
      <protection hidden="1"/>
    </xf>
    <xf numFmtId="0" fontId="9" fillId="27" borderId="41" xfId="2" applyFont="1" applyFill="1" applyBorder="1" applyAlignment="1" applyProtection="1">
      <alignment horizontal="center" vertical="center"/>
      <protection hidden="1"/>
    </xf>
    <xf numFmtId="0" fontId="9" fillId="27" borderId="40" xfId="2" applyFont="1" applyFill="1" applyBorder="1" applyAlignment="1" applyProtection="1">
      <alignment horizontal="center" vertical="center"/>
      <protection hidden="1"/>
    </xf>
    <xf numFmtId="0" fontId="9" fillId="27" borderId="39" xfId="2" applyFont="1" applyFill="1" applyBorder="1" applyAlignment="1" applyProtection="1">
      <alignment horizontal="center" vertical="center"/>
      <protection hidden="1"/>
    </xf>
    <xf numFmtId="0" fontId="9" fillId="27" borderId="42" xfId="2" applyFont="1" applyFill="1" applyBorder="1" applyAlignment="1" applyProtection="1">
      <alignment horizontal="center" vertical="center"/>
      <protection hidden="1"/>
    </xf>
    <xf numFmtId="0" fontId="9" fillId="27" borderId="17" xfId="2" applyFont="1" applyFill="1" applyBorder="1" applyAlignment="1" applyProtection="1">
      <alignment horizontal="center" vertical="center"/>
      <protection hidden="1"/>
    </xf>
    <xf numFmtId="0" fontId="9" fillId="27" borderId="30" xfId="2" applyFont="1" applyFill="1" applyBorder="1" applyAlignment="1" applyProtection="1">
      <alignment horizontal="center" vertical="center"/>
      <protection hidden="1"/>
    </xf>
    <xf numFmtId="0" fontId="9" fillId="27" borderId="29" xfId="2" applyFont="1" applyFill="1" applyBorder="1" applyAlignment="1" applyProtection="1">
      <alignment horizontal="center" vertical="center"/>
      <protection hidden="1"/>
    </xf>
    <xf numFmtId="0" fontId="9" fillId="27" borderId="28" xfId="2" applyFont="1" applyFill="1" applyBorder="1" applyAlignment="1" applyProtection="1">
      <alignment horizontal="center" vertical="center"/>
      <protection hidden="1"/>
    </xf>
    <xf numFmtId="0" fontId="9" fillId="27" borderId="14" xfId="2" applyFont="1" applyFill="1" applyBorder="1" applyAlignment="1" applyProtection="1">
      <alignment horizontal="center" vertical="center"/>
      <protection hidden="1"/>
    </xf>
    <xf numFmtId="0" fontId="9" fillId="27" borderId="13" xfId="2" applyFont="1" applyFill="1" applyBorder="1" applyAlignment="1" applyProtection="1">
      <alignment horizontal="center" vertical="center"/>
      <protection hidden="1"/>
    </xf>
    <xf numFmtId="0" fontId="9" fillId="27" borderId="12" xfId="2" applyFont="1" applyFill="1" applyBorder="1" applyAlignment="1" applyProtection="1">
      <alignment horizontal="center" vertical="center"/>
      <protection hidden="1"/>
    </xf>
    <xf numFmtId="0" fontId="9" fillId="27" borderId="31" xfId="2" applyFont="1" applyFill="1" applyBorder="1" applyAlignment="1" applyProtection="1">
      <alignment horizontal="center" vertical="center"/>
      <protection hidden="1"/>
    </xf>
    <xf numFmtId="0" fontId="9" fillId="27" borderId="11" xfId="2" applyFont="1" applyFill="1" applyBorder="1" applyAlignment="1" applyProtection="1">
      <alignment horizontal="center" vertical="center"/>
      <protection hidden="1"/>
    </xf>
    <xf numFmtId="0" fontId="9" fillId="0" borderId="36" xfId="2" applyFont="1" applyFill="1" applyBorder="1" applyAlignment="1" applyProtection="1">
      <alignment horizontal="center" vertical="center"/>
      <protection hidden="1"/>
    </xf>
    <xf numFmtId="0" fontId="9" fillId="0" borderId="3" xfId="2" applyFont="1" applyFill="1" applyBorder="1" applyAlignment="1" applyProtection="1">
      <alignment horizontal="center" vertical="center"/>
      <protection hidden="1"/>
    </xf>
    <xf numFmtId="0" fontId="9" fillId="0" borderId="37" xfId="2" applyFont="1" applyFill="1" applyBorder="1" applyAlignment="1" applyProtection="1">
      <alignment horizontal="center" vertical="center"/>
      <protection hidden="1"/>
    </xf>
    <xf numFmtId="0" fontId="9" fillId="0" borderId="38" xfId="2" applyFont="1" applyFill="1" applyBorder="1" applyAlignment="1" applyProtection="1">
      <alignment horizontal="center" vertical="center"/>
      <protection hidden="1"/>
    </xf>
    <xf numFmtId="0" fontId="9" fillId="0" borderId="30" xfId="2" applyFont="1" applyFill="1" applyBorder="1" applyAlignment="1" applyProtection="1">
      <alignment horizontal="center" vertical="center"/>
      <protection hidden="1"/>
    </xf>
    <xf numFmtId="0" fontId="9" fillId="0" borderId="29" xfId="2" applyFont="1" applyFill="1" applyBorder="1" applyAlignment="1" applyProtection="1">
      <alignment horizontal="center" vertical="center"/>
      <protection hidden="1"/>
    </xf>
    <xf numFmtId="0" fontId="9" fillId="0" borderId="28" xfId="2" applyFont="1" applyFill="1" applyBorder="1" applyAlignment="1" applyProtection="1">
      <alignment horizontal="center" vertical="center"/>
      <protection hidden="1"/>
    </xf>
    <xf numFmtId="0" fontId="9" fillId="0" borderId="31" xfId="2" applyFont="1" applyFill="1" applyBorder="1" applyAlignment="1" applyProtection="1">
      <alignment horizontal="center" vertical="center"/>
      <protection hidden="1"/>
    </xf>
    <xf numFmtId="14" fontId="16" fillId="6" borderId="0" xfId="0" applyNumberFormat="1" applyFont="1" applyFill="1" applyAlignment="1">
      <alignment horizontal="left" vertical="center" wrapText="1"/>
    </xf>
    <xf numFmtId="14" fontId="9" fillId="12" borderId="1" xfId="0" applyNumberFormat="1" applyFont="1" applyFill="1" applyBorder="1" applyAlignment="1">
      <alignment horizontal="left" vertical="center" wrapText="1"/>
    </xf>
    <xf numFmtId="14" fontId="9" fillId="5" borderId="1" xfId="0" applyNumberFormat="1" applyFont="1" applyFill="1" applyBorder="1" applyAlignment="1">
      <alignment horizontal="left" vertical="center" wrapText="1"/>
    </xf>
    <xf numFmtId="14" fontId="9" fillId="20" borderId="1" xfId="0" applyNumberFormat="1" applyFont="1" applyFill="1" applyBorder="1" applyAlignment="1">
      <alignment horizontal="left" vertical="center" wrapText="1"/>
    </xf>
    <xf numFmtId="14" fontId="9" fillId="13" borderId="1" xfId="0" applyNumberFormat="1" applyFont="1" applyFill="1" applyBorder="1" applyAlignment="1">
      <alignment horizontal="left" vertical="center" wrapText="1"/>
    </xf>
    <xf numFmtId="14" fontId="9" fillId="21" borderId="1" xfId="0" applyNumberFormat="1" applyFont="1" applyFill="1" applyBorder="1" applyAlignment="1">
      <alignment horizontal="left" vertical="center" wrapText="1"/>
    </xf>
    <xf numFmtId="14" fontId="9" fillId="6" borderId="1" xfId="0" applyNumberFormat="1" applyFont="1" applyFill="1" applyBorder="1" applyAlignment="1">
      <alignment horizontal="left" vertical="center" wrapText="1"/>
    </xf>
    <xf numFmtId="14" fontId="9" fillId="22" borderId="1" xfId="0" applyNumberFormat="1" applyFont="1" applyFill="1" applyBorder="1" applyAlignment="1">
      <alignment horizontal="left" vertical="center" wrapText="1"/>
    </xf>
    <xf numFmtId="14" fontId="9" fillId="25" borderId="1" xfId="0" applyNumberFormat="1" applyFont="1" applyFill="1" applyBorder="1" applyAlignment="1">
      <alignment horizontal="left" vertical="center" wrapText="1"/>
    </xf>
    <xf numFmtId="14" fontId="9" fillId="23" borderId="1" xfId="0" applyNumberFormat="1" applyFont="1" applyFill="1" applyBorder="1" applyAlignment="1">
      <alignment horizontal="left" vertical="center" wrapText="1"/>
    </xf>
    <xf numFmtId="14" fontId="9" fillId="24" borderId="1" xfId="0" applyNumberFormat="1" applyFont="1" applyFill="1" applyBorder="1" applyAlignment="1">
      <alignment horizontal="left" vertical="center" wrapText="1"/>
    </xf>
    <xf numFmtId="14" fontId="9" fillId="7" borderId="1" xfId="1" applyNumberFormat="1" applyFont="1" applyFill="1" applyBorder="1" applyAlignment="1">
      <alignment horizontal="left" vertical="center" wrapText="1"/>
    </xf>
    <xf numFmtId="14" fontId="9" fillId="12" borderId="1" xfId="1" applyNumberFormat="1" applyFont="1" applyFill="1" applyBorder="1" applyAlignment="1">
      <alignment horizontal="left" vertical="center" wrapText="1"/>
    </xf>
    <xf numFmtId="14" fontId="9" fillId="6" borderId="1" xfId="1" applyNumberFormat="1" applyFont="1" applyFill="1" applyBorder="1" applyAlignment="1">
      <alignment horizontal="left" vertical="center" wrapText="1"/>
    </xf>
    <xf numFmtId="14" fontId="9" fillId="3" borderId="1" xfId="1" applyNumberFormat="1" applyFont="1" applyFill="1" applyBorder="1" applyAlignment="1">
      <alignment horizontal="left" vertical="center" wrapText="1"/>
    </xf>
    <xf numFmtId="14" fontId="9" fillId="24" borderId="1" xfId="1" applyNumberFormat="1" applyFont="1" applyFill="1" applyBorder="1" applyAlignment="1">
      <alignment horizontal="left" vertical="center" wrapText="1"/>
    </xf>
    <xf numFmtId="14" fontId="9" fillId="2" borderId="1" xfId="0" applyNumberFormat="1" applyFont="1" applyFill="1" applyBorder="1" applyAlignment="1">
      <alignment horizontal="left" vertical="center" wrapText="1"/>
    </xf>
    <xf numFmtId="14" fontId="9" fillId="9" borderId="1" xfId="0" applyNumberFormat="1" applyFont="1" applyFill="1" applyBorder="1" applyAlignment="1">
      <alignment horizontal="left" vertical="center" wrapText="1"/>
    </xf>
    <xf numFmtId="14" fontId="9" fillId="15" borderId="1" xfId="0" applyNumberFormat="1" applyFont="1" applyFill="1" applyBorder="1" applyAlignment="1">
      <alignment horizontal="left" vertical="center" wrapText="1"/>
    </xf>
    <xf numFmtId="14" fontId="9" fillId="16" borderId="1" xfId="0" applyNumberFormat="1" applyFont="1" applyFill="1" applyBorder="1" applyAlignment="1">
      <alignment horizontal="left" vertical="center" wrapText="1"/>
    </xf>
    <xf numFmtId="14" fontId="9" fillId="3" borderId="1" xfId="0" applyNumberFormat="1" applyFont="1" applyFill="1" applyBorder="1" applyAlignment="1">
      <alignment horizontal="left" vertical="center" wrapText="1"/>
    </xf>
    <xf numFmtId="14" fontId="9" fillId="4" borderId="1" xfId="0" applyNumberFormat="1" applyFont="1" applyFill="1" applyBorder="1" applyAlignment="1">
      <alignment horizontal="left" vertical="center" wrapText="1"/>
    </xf>
    <xf numFmtId="14" fontId="9" fillId="0" borderId="0" xfId="0" applyNumberFormat="1" applyFont="1" applyFill="1" applyAlignment="1">
      <alignment horizontal="left" vertical="center" wrapText="1"/>
    </xf>
    <xf numFmtId="1" fontId="16" fillId="6" borderId="0" xfId="0" applyNumberFormat="1" applyFont="1" applyFill="1" applyAlignment="1">
      <alignment horizontal="left" vertical="center" wrapText="1"/>
    </xf>
    <xf numFmtId="1" fontId="9" fillId="12" borderId="1" xfId="0" applyNumberFormat="1" applyFont="1" applyFill="1" applyBorder="1" applyAlignment="1">
      <alignment horizontal="left" vertical="center" wrapText="1"/>
    </xf>
    <xf numFmtId="1" fontId="11" fillId="4" borderId="1" xfId="0" applyNumberFormat="1" applyFont="1" applyFill="1" applyBorder="1" applyAlignment="1">
      <alignment horizontal="center" vertical="center" wrapText="1"/>
    </xf>
    <xf numFmtId="1" fontId="9" fillId="5" borderId="1" xfId="0" applyNumberFormat="1" applyFont="1" applyFill="1" applyBorder="1" applyAlignment="1">
      <alignment horizontal="left" vertical="center" wrapText="1"/>
    </xf>
    <xf numFmtId="1" fontId="9" fillId="24" borderId="1" xfId="0" applyNumberFormat="1" applyFont="1" applyFill="1" applyBorder="1" applyAlignment="1">
      <alignment horizontal="left" vertical="center" wrapText="1"/>
    </xf>
    <xf numFmtId="1" fontId="9" fillId="24" borderId="1" xfId="1" applyNumberFormat="1" applyFont="1" applyFill="1" applyBorder="1" applyAlignment="1">
      <alignment horizontal="left" vertical="center" wrapText="1"/>
    </xf>
    <xf numFmtId="1" fontId="9" fillId="2" borderId="1" xfId="0" applyNumberFormat="1" applyFont="1" applyFill="1" applyBorder="1" applyAlignment="1">
      <alignment horizontal="left" vertical="center" wrapText="1"/>
    </xf>
    <xf numFmtId="1" fontId="9" fillId="9" borderId="1" xfId="0" applyNumberFormat="1" applyFont="1" applyFill="1" applyBorder="1" applyAlignment="1">
      <alignment horizontal="left" vertical="center" wrapText="1"/>
    </xf>
    <xf numFmtId="1" fontId="9" fillId="16" borderId="1" xfId="0" applyNumberFormat="1" applyFont="1" applyFill="1" applyBorder="1" applyAlignment="1">
      <alignment horizontal="left" vertical="center" wrapText="1"/>
    </xf>
    <xf numFmtId="1" fontId="9" fillId="3" borderId="1" xfId="0" applyNumberFormat="1" applyFont="1" applyFill="1" applyBorder="1" applyAlignment="1">
      <alignment horizontal="left" vertical="center" wrapText="1"/>
    </xf>
    <xf numFmtId="1" fontId="9" fillId="4" borderId="1" xfId="0" applyNumberFormat="1" applyFont="1" applyFill="1" applyBorder="1" applyAlignment="1">
      <alignment horizontal="left" vertical="center" wrapText="1"/>
    </xf>
    <xf numFmtId="1" fontId="9" fillId="0" borderId="0" xfId="0" applyNumberFormat="1" applyFont="1" applyFill="1" applyAlignment="1">
      <alignment horizontal="left" vertical="center" wrapText="1"/>
    </xf>
    <xf numFmtId="49" fontId="9" fillId="22" borderId="1" xfId="0" applyNumberFormat="1" applyFont="1" applyFill="1" applyBorder="1" applyAlignment="1">
      <alignment horizontal="center" vertical="center" wrapText="1"/>
    </xf>
    <xf numFmtId="49" fontId="25" fillId="22" borderId="1" xfId="0" applyNumberFormat="1" applyFont="1" applyFill="1" applyBorder="1" applyAlignment="1">
      <alignment horizontal="center" vertical="center" wrapText="1"/>
    </xf>
    <xf numFmtId="1" fontId="9" fillId="22" borderId="1" xfId="0" applyNumberFormat="1" applyFont="1" applyFill="1" applyBorder="1" applyAlignment="1">
      <alignment horizontal="center" vertical="center" wrapText="1"/>
    </xf>
    <xf numFmtId="0" fontId="9" fillId="22" borderId="1" xfId="0" applyFont="1" applyFill="1" applyBorder="1" applyAlignment="1">
      <alignment horizontal="center" vertical="center" wrapText="1"/>
    </xf>
    <xf numFmtId="0" fontId="9" fillId="22" borderId="0" xfId="0" applyFont="1" applyFill="1" applyAlignment="1">
      <alignment horizontal="center" vertical="center" wrapText="1"/>
    </xf>
    <xf numFmtId="49" fontId="9" fillId="21" borderId="1" xfId="0" applyNumberFormat="1" applyFont="1" applyFill="1" applyBorder="1" applyAlignment="1">
      <alignment horizontal="center" vertical="center" wrapText="1"/>
    </xf>
    <xf numFmtId="49" fontId="25" fillId="21" borderId="1" xfId="0" applyNumberFormat="1" applyFont="1" applyFill="1" applyBorder="1" applyAlignment="1">
      <alignment horizontal="center" vertical="center" wrapText="1"/>
    </xf>
    <xf numFmtId="1" fontId="9" fillId="21" borderId="1" xfId="0" applyNumberFormat="1" applyFont="1" applyFill="1" applyBorder="1" applyAlignment="1">
      <alignment horizontal="center" vertical="center" wrapText="1"/>
    </xf>
    <xf numFmtId="0" fontId="9" fillId="21" borderId="1" xfId="0" applyFont="1" applyFill="1" applyBorder="1" applyAlignment="1">
      <alignment horizontal="center" vertical="center" wrapText="1"/>
    </xf>
    <xf numFmtId="0" fontId="9" fillId="21" borderId="0" xfId="0" applyFont="1" applyFill="1" applyAlignment="1">
      <alignment horizontal="center" vertical="center" wrapText="1"/>
    </xf>
    <xf numFmtId="49" fontId="9" fillId="6" borderId="1" xfId="0" applyNumberFormat="1" applyFont="1" applyFill="1" applyBorder="1" applyAlignment="1">
      <alignment horizontal="center" vertical="center" wrapText="1"/>
    </xf>
    <xf numFmtId="49" fontId="25" fillId="6" borderId="1" xfId="0" applyNumberFormat="1" applyFont="1" applyFill="1" applyBorder="1" applyAlignment="1">
      <alignment horizontal="center" vertical="center" wrapText="1"/>
    </xf>
    <xf numFmtId="1" fontId="9" fillId="6" borderId="1" xfId="0" applyNumberFormat="1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49" fontId="9" fillId="34" borderId="1" xfId="0" applyNumberFormat="1" applyFont="1" applyFill="1" applyBorder="1" applyAlignment="1">
      <alignment horizontal="center" vertical="center" wrapText="1"/>
    </xf>
    <xf numFmtId="49" fontId="25" fillId="34" borderId="1" xfId="0" applyNumberFormat="1" applyFont="1" applyFill="1" applyBorder="1" applyAlignment="1">
      <alignment horizontal="center" vertical="center" wrapText="1"/>
    </xf>
    <xf numFmtId="1" fontId="9" fillId="34" borderId="1" xfId="0" applyNumberFormat="1" applyFont="1" applyFill="1" applyBorder="1" applyAlignment="1">
      <alignment horizontal="center" vertical="center" wrapText="1"/>
    </xf>
    <xf numFmtId="0" fontId="9" fillId="34" borderId="1" xfId="0" applyFont="1" applyFill="1" applyBorder="1" applyAlignment="1">
      <alignment horizontal="center" vertical="center" wrapText="1"/>
    </xf>
    <xf numFmtId="0" fontId="9" fillId="34" borderId="0" xfId="0" applyFont="1" applyFill="1" applyAlignment="1">
      <alignment horizontal="center" vertical="center" wrapText="1"/>
    </xf>
    <xf numFmtId="49" fontId="25" fillId="20" borderId="1" xfId="0" applyNumberFormat="1" applyFont="1" applyFill="1" applyBorder="1" applyAlignment="1">
      <alignment horizontal="center" vertical="center" wrapText="1"/>
    </xf>
    <xf numFmtId="1" fontId="9" fillId="20" borderId="1" xfId="0" applyNumberFormat="1" applyFont="1" applyFill="1" applyBorder="1" applyAlignment="1">
      <alignment horizontal="center" vertical="center" wrapText="1"/>
    </xf>
    <xf numFmtId="0" fontId="9" fillId="20" borderId="1" xfId="0" applyFont="1" applyFill="1" applyBorder="1" applyAlignment="1">
      <alignment horizontal="center" vertical="center" wrapText="1"/>
    </xf>
    <xf numFmtId="0" fontId="9" fillId="20" borderId="0" xfId="0" applyFont="1" applyFill="1" applyAlignment="1">
      <alignment horizontal="center" vertical="center" wrapText="1"/>
    </xf>
    <xf numFmtId="0" fontId="9" fillId="27" borderId="9" xfId="2" applyFont="1" applyFill="1" applyBorder="1" applyAlignment="1" applyProtection="1">
      <alignment horizontal="center" vertical="center"/>
      <protection hidden="1"/>
    </xf>
    <xf numFmtId="0" fontId="9" fillId="27" borderId="56" xfId="2" applyFont="1" applyFill="1" applyBorder="1" applyAlignment="1" applyProtection="1">
      <alignment horizontal="center" vertical="center"/>
      <protection hidden="1"/>
    </xf>
    <xf numFmtId="0" fontId="9" fillId="27" borderId="52" xfId="2" applyFont="1" applyFill="1" applyBorder="1" applyAlignment="1" applyProtection="1">
      <alignment horizontal="center" vertical="center"/>
      <protection hidden="1"/>
    </xf>
    <xf numFmtId="0" fontId="31" fillId="0" borderId="6" xfId="2" applyFont="1" applyFill="1" applyBorder="1" applyAlignment="1" applyProtection="1">
      <alignment vertical="center" wrapText="1"/>
      <protection hidden="1"/>
    </xf>
    <xf numFmtId="0" fontId="31" fillId="0" borderId="48" xfId="2" applyFont="1" applyFill="1" applyBorder="1" applyAlignment="1" applyProtection="1">
      <alignment vertical="center" wrapText="1"/>
      <protection hidden="1"/>
    </xf>
    <xf numFmtId="0" fontId="31" fillId="0" borderId="45" xfId="2" applyFont="1" applyFill="1" applyBorder="1" applyAlignment="1" applyProtection="1">
      <alignment vertical="center" wrapText="1"/>
      <protection hidden="1"/>
    </xf>
    <xf numFmtId="49" fontId="25" fillId="0" borderId="1" xfId="0" applyNumberFormat="1" applyFont="1" applyFill="1" applyBorder="1" applyAlignment="1">
      <alignment horizontal="center" vertical="center" wrapText="1"/>
    </xf>
    <xf numFmtId="0" fontId="4" fillId="0" borderId="32" xfId="2" applyNumberFormat="1" applyFont="1" applyBorder="1" applyAlignment="1" applyProtection="1">
      <alignment horizontal="center" vertical="center"/>
      <protection hidden="1"/>
    </xf>
    <xf numFmtId="14" fontId="4" fillId="0" borderId="32" xfId="2" applyNumberFormat="1" applyFont="1" applyBorder="1" applyAlignment="1" applyProtection="1">
      <alignment horizontal="center" vertical="center"/>
      <protection hidden="1"/>
    </xf>
    <xf numFmtId="14" fontId="4" fillId="0" borderId="32" xfId="2" applyNumberFormat="1" applyFont="1" applyBorder="1" applyAlignment="1" applyProtection="1">
      <protection hidden="1"/>
    </xf>
    <xf numFmtId="0" fontId="4" fillId="0" borderId="0" xfId="2" applyFont="1" applyBorder="1" applyAlignment="1" applyProtection="1">
      <protection hidden="1"/>
    </xf>
    <xf numFmtId="0" fontId="4" fillId="0" borderId="0" xfId="2" applyFont="1" applyAlignment="1" applyProtection="1">
      <protection hidden="1"/>
    </xf>
    <xf numFmtId="0" fontId="4" fillId="0" borderId="29" xfId="2" applyNumberFormat="1" applyFont="1" applyBorder="1" applyAlignment="1" applyProtection="1">
      <alignment horizontal="center" vertical="center"/>
      <protection hidden="1"/>
    </xf>
    <xf numFmtId="0" fontId="4" fillId="0" borderId="28" xfId="2" applyNumberFormat="1" applyFont="1" applyBorder="1" applyAlignment="1" applyProtection="1">
      <alignment horizontal="center" vertical="center"/>
      <protection hidden="1"/>
    </xf>
    <xf numFmtId="1" fontId="4" fillId="0" borderId="30" xfId="2" applyNumberFormat="1" applyFont="1" applyBorder="1" applyAlignment="1" applyProtection="1">
      <alignment horizontal="center" vertical="center"/>
      <protection hidden="1"/>
    </xf>
    <xf numFmtId="14" fontId="4" fillId="0" borderId="20" xfId="2" applyNumberFormat="1" applyFont="1" applyFill="1" applyBorder="1" applyAlignment="1" applyProtection="1">
      <alignment horizontal="center" vertical="center"/>
      <protection hidden="1"/>
    </xf>
    <xf numFmtId="14" fontId="4" fillId="0" borderId="36" xfId="2" applyNumberFormat="1" applyFont="1" applyBorder="1" applyAlignment="1" applyProtection="1">
      <alignment horizontal="center" vertical="center"/>
      <protection hidden="1"/>
    </xf>
    <xf numFmtId="14" fontId="4" fillId="0" borderId="3" xfId="2" applyNumberFormat="1" applyFont="1" applyBorder="1" applyAlignment="1" applyProtection="1">
      <alignment horizontal="center" vertical="center"/>
      <protection hidden="1"/>
    </xf>
    <xf numFmtId="14" fontId="4" fillId="0" borderId="37" xfId="2" applyNumberFormat="1" applyFont="1" applyBorder="1" applyAlignment="1" applyProtection="1">
      <alignment horizontal="center" vertical="center"/>
      <protection hidden="1"/>
    </xf>
    <xf numFmtId="14" fontId="4" fillId="0" borderId="38" xfId="2" applyNumberFormat="1" applyFont="1" applyBorder="1" applyAlignment="1" applyProtection="1">
      <alignment horizontal="center" vertical="center"/>
      <protection hidden="1"/>
    </xf>
    <xf numFmtId="14" fontId="4" fillId="0" borderId="48" xfId="2" applyNumberFormat="1" applyFont="1" applyBorder="1" applyAlignment="1" applyProtection="1">
      <alignment horizontal="center" vertical="center"/>
      <protection hidden="1"/>
    </xf>
    <xf numFmtId="14" fontId="4" fillId="0" borderId="31" xfId="2" applyNumberFormat="1" applyFont="1" applyBorder="1" applyAlignment="1" applyProtection="1">
      <alignment horizontal="center" vertical="center"/>
      <protection hidden="1"/>
    </xf>
    <xf numFmtId="0" fontId="4" fillId="0" borderId="1" xfId="2" applyNumberFormat="1" applyFont="1" applyBorder="1" applyAlignment="1" applyProtection="1">
      <alignment horizontal="center" vertical="center"/>
      <protection hidden="1"/>
    </xf>
    <xf numFmtId="0" fontId="4" fillId="0" borderId="4" xfId="2" applyNumberFormat="1" applyFont="1" applyBorder="1" applyAlignment="1" applyProtection="1">
      <alignment horizontal="center" vertical="center"/>
      <protection hidden="1"/>
    </xf>
    <xf numFmtId="1" fontId="4" fillId="0" borderId="21" xfId="2" applyNumberFormat="1" applyFont="1" applyBorder="1" applyAlignment="1" applyProtection="1">
      <alignment horizontal="center" vertical="center"/>
      <protection hidden="1"/>
    </xf>
    <xf numFmtId="14" fontId="4" fillId="0" borderId="4" xfId="2" applyNumberFormat="1" applyFont="1" applyBorder="1" applyAlignment="1" applyProtection="1">
      <alignment horizontal="center" vertical="center"/>
      <protection hidden="1"/>
    </xf>
    <xf numFmtId="14" fontId="4" fillId="0" borderId="21" xfId="2" applyNumberFormat="1" applyFont="1" applyBorder="1" applyAlignment="1" applyProtection="1">
      <alignment horizontal="center" vertical="center"/>
      <protection hidden="1"/>
    </xf>
    <xf numFmtId="14" fontId="4" fillId="0" borderId="1" xfId="2" applyNumberFormat="1" applyFont="1" applyBorder="1" applyAlignment="1" applyProtection="1">
      <alignment horizontal="center" vertical="center"/>
      <protection hidden="1"/>
    </xf>
    <xf numFmtId="14" fontId="4" fillId="0" borderId="20" xfId="2" applyNumberFormat="1" applyFont="1" applyBorder="1" applyAlignment="1" applyProtection="1">
      <alignment horizontal="center" vertical="center"/>
      <protection hidden="1"/>
    </xf>
    <xf numFmtId="14" fontId="4" fillId="0" borderId="6" xfId="2" applyNumberFormat="1" applyFont="1" applyBorder="1" applyAlignment="1" applyProtection="1">
      <alignment horizontal="center" vertical="center"/>
      <protection hidden="1"/>
    </xf>
    <xf numFmtId="0" fontId="4" fillId="0" borderId="1" xfId="2" applyNumberFormat="1" applyFont="1" applyFill="1" applyBorder="1" applyAlignment="1" applyProtection="1">
      <alignment horizontal="center" vertical="center"/>
      <protection hidden="1"/>
    </xf>
    <xf numFmtId="0" fontId="4" fillId="0" borderId="4" xfId="2" applyNumberFormat="1" applyFont="1" applyFill="1" applyBorder="1" applyAlignment="1" applyProtection="1">
      <alignment horizontal="center" vertical="center"/>
      <protection hidden="1"/>
    </xf>
    <xf numFmtId="1" fontId="4" fillId="5" borderId="21" xfId="2" applyNumberFormat="1" applyFont="1" applyFill="1" applyBorder="1" applyAlignment="1" applyProtection="1">
      <alignment horizontal="center" vertical="center"/>
      <protection hidden="1"/>
    </xf>
    <xf numFmtId="14" fontId="4" fillId="0" borderId="36" xfId="2" applyNumberFormat="1" applyFont="1" applyFill="1" applyBorder="1" applyAlignment="1" applyProtection="1">
      <alignment horizontal="center" vertical="center"/>
      <protection hidden="1"/>
    </xf>
    <xf numFmtId="14" fontId="4" fillId="0" borderId="3" xfId="2" applyNumberFormat="1" applyFont="1" applyFill="1" applyBorder="1" applyAlignment="1" applyProtection="1">
      <alignment horizontal="center" vertical="center"/>
      <protection hidden="1"/>
    </xf>
    <xf numFmtId="14" fontId="4" fillId="0" borderId="37" xfId="2" applyNumberFormat="1" applyFont="1" applyFill="1" applyBorder="1" applyAlignment="1" applyProtection="1">
      <alignment horizontal="center" vertical="center"/>
      <protection hidden="1"/>
    </xf>
    <xf numFmtId="14" fontId="4" fillId="0" borderId="4" xfId="2" applyNumberFormat="1" applyFont="1" applyFill="1" applyBorder="1" applyAlignment="1" applyProtection="1">
      <alignment horizontal="center" vertical="center"/>
      <protection hidden="1"/>
    </xf>
    <xf numFmtId="14" fontId="4" fillId="0" borderId="21" xfId="2" applyNumberFormat="1" applyFont="1" applyFill="1" applyBorder="1" applyAlignment="1" applyProtection="1">
      <alignment horizontal="center" vertical="center"/>
      <protection hidden="1"/>
    </xf>
    <xf numFmtId="14" fontId="4" fillId="0" borderId="1" xfId="2" applyNumberFormat="1" applyFont="1" applyFill="1" applyBorder="1" applyAlignment="1" applyProtection="1">
      <alignment horizontal="center" vertical="center"/>
      <protection hidden="1"/>
    </xf>
    <xf numFmtId="14" fontId="4" fillId="0" borderId="6" xfId="2" applyNumberFormat="1" applyFont="1" applyFill="1" applyBorder="1" applyAlignment="1" applyProtection="1">
      <alignment horizontal="center" vertical="center"/>
      <protection hidden="1"/>
    </xf>
    <xf numFmtId="0" fontId="4" fillId="0" borderId="5" xfId="2" applyNumberFormat="1" applyFont="1" applyBorder="1" applyAlignment="1" applyProtection="1">
      <alignment horizontal="center" vertical="center"/>
      <protection hidden="1"/>
    </xf>
    <xf numFmtId="0" fontId="4" fillId="0" borderId="26" xfId="2" applyNumberFormat="1" applyFont="1" applyBorder="1" applyAlignment="1" applyProtection="1">
      <alignment horizontal="center" vertical="center"/>
      <protection hidden="1"/>
    </xf>
    <xf numFmtId="1" fontId="4" fillId="0" borderId="14" xfId="2" applyNumberFormat="1" applyFont="1" applyBorder="1" applyAlignment="1" applyProtection="1">
      <alignment horizontal="center" vertical="center"/>
      <protection hidden="1"/>
    </xf>
    <xf numFmtId="14" fontId="4" fillId="0" borderId="11" xfId="2" applyNumberFormat="1" applyFont="1" applyBorder="1" applyAlignment="1" applyProtection="1">
      <alignment horizontal="center" vertical="center"/>
      <protection hidden="1"/>
    </xf>
    <xf numFmtId="14" fontId="4" fillId="0" borderId="23" xfId="2" applyNumberFormat="1" applyFont="1" applyBorder="1" applyAlignment="1" applyProtection="1">
      <alignment horizontal="center" vertical="center"/>
      <protection hidden="1"/>
    </xf>
    <xf numFmtId="14" fontId="4" fillId="0" borderId="22" xfId="2" applyNumberFormat="1" applyFont="1" applyBorder="1" applyAlignment="1" applyProtection="1">
      <alignment horizontal="center" vertical="center"/>
      <protection hidden="1"/>
    </xf>
    <xf numFmtId="14" fontId="4" fillId="0" borderId="9" xfId="2" applyNumberFormat="1" applyFont="1" applyBorder="1" applyAlignment="1" applyProtection="1">
      <alignment horizontal="center" vertical="center"/>
      <protection hidden="1"/>
    </xf>
    <xf numFmtId="14" fontId="4" fillId="0" borderId="26" xfId="2" applyNumberFormat="1" applyFont="1" applyBorder="1" applyAlignment="1" applyProtection="1">
      <alignment horizontal="center" vertical="center"/>
      <protection hidden="1"/>
    </xf>
    <xf numFmtId="14" fontId="4" fillId="0" borderId="27" xfId="2" applyNumberFormat="1" applyFont="1" applyBorder="1" applyAlignment="1" applyProtection="1">
      <alignment horizontal="center" vertical="center"/>
      <protection hidden="1"/>
    </xf>
    <xf numFmtId="14" fontId="4" fillId="0" borderId="5" xfId="2" applyNumberFormat="1" applyFont="1" applyBorder="1" applyAlignment="1" applyProtection="1">
      <alignment horizontal="center" vertical="center"/>
      <protection hidden="1"/>
    </xf>
    <xf numFmtId="14" fontId="4" fillId="0" borderId="35" xfId="2" applyNumberFormat="1" applyFont="1" applyBorder="1" applyAlignment="1" applyProtection="1">
      <alignment horizontal="center" vertical="center"/>
      <protection hidden="1"/>
    </xf>
    <xf numFmtId="14" fontId="4" fillId="0" borderId="45" xfId="2" applyNumberFormat="1" applyFont="1" applyBorder="1" applyAlignment="1" applyProtection="1">
      <alignment horizontal="center" vertical="center"/>
      <protection hidden="1"/>
    </xf>
    <xf numFmtId="0" fontId="4" fillId="0" borderId="57" xfId="2" applyNumberFormat="1" applyFont="1" applyBorder="1" applyAlignment="1" applyProtection="1">
      <alignment horizontal="center" vertical="center"/>
      <protection hidden="1"/>
    </xf>
    <xf numFmtId="0" fontId="4" fillId="0" borderId="56" xfId="2" applyNumberFormat="1" applyFont="1" applyBorder="1" applyAlignment="1" applyProtection="1">
      <alignment horizontal="center" vertical="center"/>
      <protection hidden="1"/>
    </xf>
    <xf numFmtId="1" fontId="4" fillId="5" borderId="23" xfId="2" applyNumberFormat="1" applyFont="1" applyFill="1" applyBorder="1" applyAlignment="1" applyProtection="1">
      <alignment horizontal="center" vertical="center"/>
      <protection hidden="1"/>
    </xf>
    <xf numFmtId="14" fontId="4" fillId="0" borderId="24" xfId="2" applyNumberFormat="1" applyFont="1" applyBorder="1" applyAlignment="1" applyProtection="1">
      <alignment horizontal="center" vertical="center"/>
      <protection hidden="1"/>
    </xf>
    <xf numFmtId="14" fontId="4" fillId="0" borderId="58" xfId="2" applyNumberFormat="1" applyFont="1" applyBorder="1" applyAlignment="1" applyProtection="1">
      <alignment horizontal="center" vertical="center"/>
      <protection hidden="1"/>
    </xf>
    <xf numFmtId="14" fontId="4" fillId="0" borderId="57" xfId="2" applyNumberFormat="1" applyFont="1" applyBorder="1" applyAlignment="1" applyProtection="1">
      <alignment horizontal="center" vertical="center"/>
      <protection hidden="1"/>
    </xf>
    <xf numFmtId="14" fontId="4" fillId="0" borderId="56" xfId="2" applyNumberFormat="1" applyFont="1" applyBorder="1" applyAlignment="1" applyProtection="1">
      <alignment horizontal="center" vertical="center"/>
      <protection hidden="1"/>
    </xf>
    <xf numFmtId="14" fontId="4" fillId="0" borderId="33" xfId="2" applyNumberFormat="1" applyFont="1" applyBorder="1" applyAlignment="1" applyProtection="1">
      <alignment horizontal="center" vertical="center"/>
      <protection hidden="1"/>
    </xf>
    <xf numFmtId="14" fontId="4" fillId="0" borderId="59" xfId="2" applyNumberFormat="1" applyFont="1" applyBorder="1" applyAlignment="1" applyProtection="1">
      <alignment horizontal="center" vertical="center"/>
      <protection hidden="1"/>
    </xf>
    <xf numFmtId="0" fontId="4" fillId="0" borderId="40" xfId="2" applyNumberFormat="1" applyFont="1" applyBorder="1" applyAlignment="1" applyProtection="1">
      <alignment horizontal="center" vertical="center"/>
      <protection hidden="1"/>
    </xf>
    <xf numFmtId="0" fontId="4" fillId="0" borderId="39" xfId="2" applyNumberFormat="1" applyFont="1" applyBorder="1" applyAlignment="1" applyProtection="1">
      <alignment horizontal="center" vertical="center"/>
      <protection hidden="1"/>
    </xf>
    <xf numFmtId="1" fontId="4" fillId="5" borderId="41" xfId="2" applyNumberFormat="1" applyFont="1" applyFill="1" applyBorder="1" applyAlignment="1" applyProtection="1">
      <alignment horizontal="center" vertical="center"/>
      <protection hidden="1"/>
    </xf>
    <xf numFmtId="14" fontId="4" fillId="0" borderId="42" xfId="2" applyNumberFormat="1" applyFont="1" applyBorder="1" applyAlignment="1" applyProtection="1">
      <alignment horizontal="center" vertical="center"/>
      <protection hidden="1"/>
    </xf>
    <xf numFmtId="14" fontId="4" fillId="0" borderId="41" xfId="2" applyNumberFormat="1" applyFont="1" applyBorder="1" applyAlignment="1" applyProtection="1">
      <alignment horizontal="center" vertical="center"/>
      <protection hidden="1"/>
    </xf>
    <xf numFmtId="14" fontId="4" fillId="0" borderId="40" xfId="2" applyNumberFormat="1" applyFont="1" applyBorder="1" applyAlignment="1" applyProtection="1">
      <alignment horizontal="center" vertical="center"/>
      <protection hidden="1"/>
    </xf>
    <xf numFmtId="14" fontId="4" fillId="0" borderId="39" xfId="2" applyNumberFormat="1" applyFont="1" applyBorder="1" applyAlignment="1" applyProtection="1">
      <alignment horizontal="center" vertical="center"/>
      <protection hidden="1"/>
    </xf>
    <xf numFmtId="14" fontId="4" fillId="0" borderId="43" xfId="2" applyNumberFormat="1" applyFont="1" applyBorder="1" applyAlignment="1" applyProtection="1">
      <alignment horizontal="center" vertical="center"/>
      <protection hidden="1"/>
    </xf>
    <xf numFmtId="0" fontId="4" fillId="0" borderId="53" xfId="2" applyNumberFormat="1" applyFont="1" applyBorder="1" applyAlignment="1" applyProtection="1">
      <alignment horizontal="center" vertical="center"/>
      <protection hidden="1"/>
    </xf>
    <xf numFmtId="0" fontId="4" fillId="0" borderId="52" xfId="2" applyNumberFormat="1" applyFont="1" applyBorder="1" applyAlignment="1" applyProtection="1">
      <alignment horizontal="center" vertical="center"/>
      <protection hidden="1"/>
    </xf>
    <xf numFmtId="14" fontId="4" fillId="0" borderId="54" xfId="2" applyNumberFormat="1" applyFont="1" applyBorder="1" applyAlignment="1" applyProtection="1">
      <alignment horizontal="center" vertical="center"/>
      <protection hidden="1"/>
    </xf>
    <xf numFmtId="14" fontId="4" fillId="0" borderId="53" xfId="2" applyNumberFormat="1" applyFont="1" applyBorder="1" applyAlignment="1" applyProtection="1">
      <alignment horizontal="center" vertical="center"/>
      <protection hidden="1"/>
    </xf>
    <xf numFmtId="14" fontId="4" fillId="0" borderId="52" xfId="2" applyNumberFormat="1" applyFont="1" applyBorder="1" applyAlignment="1" applyProtection="1">
      <alignment horizontal="center" vertical="center"/>
      <protection hidden="1"/>
    </xf>
    <xf numFmtId="14" fontId="4" fillId="0" borderId="17" xfId="2" applyNumberFormat="1" applyFont="1" applyBorder="1" applyAlignment="1" applyProtection="1">
      <alignment horizontal="center" vertical="center"/>
      <protection hidden="1"/>
    </xf>
    <xf numFmtId="14" fontId="4" fillId="0" borderId="55" xfId="2" applyNumberFormat="1" applyFont="1" applyBorder="1" applyAlignment="1" applyProtection="1">
      <alignment horizontal="center" vertical="center"/>
      <protection hidden="1"/>
    </xf>
    <xf numFmtId="0" fontId="4" fillId="0" borderId="3" xfId="2" applyNumberFormat="1" applyFont="1" applyBorder="1" applyAlignment="1" applyProtection="1">
      <alignment horizontal="center" vertical="center"/>
      <protection hidden="1"/>
    </xf>
    <xf numFmtId="0" fontId="4" fillId="0" borderId="37" xfId="2" applyNumberFormat="1" applyFont="1" applyBorder="1" applyAlignment="1" applyProtection="1">
      <alignment horizontal="center" vertical="center"/>
      <protection hidden="1"/>
    </xf>
    <xf numFmtId="14" fontId="4" fillId="0" borderId="30" xfId="2" applyNumberFormat="1" applyFont="1" applyBorder="1" applyAlignment="1" applyProtection="1">
      <alignment horizontal="center" vertical="center"/>
      <protection hidden="1"/>
    </xf>
    <xf numFmtId="14" fontId="4" fillId="0" borderId="29" xfId="2" applyNumberFormat="1" applyFont="1" applyBorder="1" applyAlignment="1" applyProtection="1">
      <alignment horizontal="center" vertical="center"/>
      <protection hidden="1"/>
    </xf>
    <xf numFmtId="14" fontId="4" fillId="0" borderId="28" xfId="2" applyNumberFormat="1" applyFont="1" applyBorder="1" applyAlignment="1" applyProtection="1">
      <alignment horizontal="center" vertical="center"/>
      <protection hidden="1"/>
    </xf>
    <xf numFmtId="14" fontId="4" fillId="0" borderId="50" xfId="2" applyNumberFormat="1" applyFont="1" applyBorder="1" applyAlignment="1" applyProtection="1">
      <alignment horizontal="center" vertical="center"/>
      <protection hidden="1"/>
    </xf>
    <xf numFmtId="1" fontId="4" fillId="5" borderId="14" xfId="2" applyNumberFormat="1" applyFont="1" applyFill="1" applyBorder="1" applyAlignment="1" applyProtection="1">
      <alignment horizontal="center" vertical="center"/>
      <protection hidden="1"/>
    </xf>
    <xf numFmtId="14" fontId="4" fillId="0" borderId="14" xfId="2" applyNumberFormat="1" applyFont="1" applyBorder="1" applyAlignment="1" applyProtection="1">
      <alignment horizontal="center" vertical="center"/>
      <protection hidden="1"/>
    </xf>
    <xf numFmtId="14" fontId="4" fillId="0" borderId="13" xfId="2" applyNumberFormat="1" applyFont="1" applyBorder="1" applyAlignment="1" applyProtection="1">
      <alignment horizontal="center" vertical="center"/>
      <protection hidden="1"/>
    </xf>
    <xf numFmtId="14" fontId="4" fillId="0" borderId="12" xfId="2" applyNumberFormat="1" applyFont="1" applyBorder="1" applyAlignment="1" applyProtection="1">
      <alignment horizontal="center" vertical="center"/>
      <protection hidden="1"/>
    </xf>
    <xf numFmtId="14" fontId="4" fillId="0" borderId="11" xfId="2" applyNumberFormat="1" applyFont="1" applyFill="1" applyBorder="1" applyAlignment="1" applyProtection="1">
      <alignment horizontal="center" vertical="center"/>
      <protection hidden="1"/>
    </xf>
    <xf numFmtId="14" fontId="4" fillId="0" borderId="15" xfId="2" applyNumberFormat="1" applyFont="1" applyBorder="1" applyAlignment="1" applyProtection="1">
      <alignment horizontal="center" vertical="center"/>
      <protection hidden="1"/>
    </xf>
    <xf numFmtId="1" fontId="4" fillId="5" borderId="30" xfId="2" applyNumberFormat="1" applyFont="1" applyFill="1" applyBorder="1" applyAlignment="1" applyProtection="1">
      <alignment horizontal="center" vertical="center"/>
      <protection hidden="1"/>
    </xf>
    <xf numFmtId="0" fontId="4" fillId="0" borderId="13" xfId="2" applyNumberFormat="1" applyFont="1" applyBorder="1" applyAlignment="1" applyProtection="1">
      <alignment horizontal="center" vertical="center"/>
      <protection hidden="1"/>
    </xf>
    <xf numFmtId="0" fontId="4" fillId="0" borderId="12" xfId="2" applyNumberFormat="1" applyFont="1" applyBorder="1" applyAlignment="1" applyProtection="1">
      <alignment horizontal="center" vertical="center"/>
      <protection hidden="1"/>
    </xf>
    <xf numFmtId="1" fontId="4" fillId="5" borderId="36" xfId="2" applyNumberFormat="1" applyFont="1" applyFill="1" applyBorder="1" applyAlignment="1" applyProtection="1">
      <alignment horizontal="center" vertical="center"/>
      <protection hidden="1"/>
    </xf>
    <xf numFmtId="1" fontId="4" fillId="5" borderId="27" xfId="2" applyNumberFormat="1" applyFont="1" applyFill="1" applyBorder="1" applyAlignment="1" applyProtection="1">
      <alignment horizontal="center" vertical="center"/>
      <protection hidden="1"/>
    </xf>
    <xf numFmtId="1" fontId="4" fillId="0" borderId="27" xfId="2" applyNumberFormat="1" applyFont="1" applyBorder="1" applyAlignment="1" applyProtection="1">
      <alignment horizontal="center" vertical="center"/>
      <protection hidden="1"/>
    </xf>
    <xf numFmtId="0" fontId="4" fillId="0" borderId="3" xfId="2" applyNumberFormat="1" applyFont="1" applyFill="1" applyBorder="1" applyAlignment="1" applyProtection="1">
      <alignment horizontal="center" vertical="center"/>
      <protection hidden="1"/>
    </xf>
    <xf numFmtId="0" fontId="4" fillId="0" borderId="37" xfId="2" applyNumberFormat="1" applyFont="1" applyFill="1" applyBorder="1" applyAlignment="1" applyProtection="1">
      <alignment horizontal="center" vertical="center"/>
      <protection hidden="1"/>
    </xf>
    <xf numFmtId="14" fontId="4" fillId="0" borderId="38" xfId="2" applyNumberFormat="1" applyFont="1" applyFill="1" applyBorder="1" applyAlignment="1" applyProtection="1">
      <alignment horizontal="center" vertical="center"/>
      <protection hidden="1"/>
    </xf>
    <xf numFmtId="14" fontId="4" fillId="0" borderId="30" xfId="2" applyNumberFormat="1" applyFont="1" applyFill="1" applyBorder="1" applyAlignment="1" applyProtection="1">
      <alignment horizontal="center" vertical="center"/>
      <protection hidden="1"/>
    </xf>
    <xf numFmtId="14" fontId="4" fillId="0" borderId="29" xfId="2" applyNumberFormat="1" applyFont="1" applyFill="1" applyBorder="1" applyAlignment="1" applyProtection="1">
      <alignment horizontal="center" vertical="center"/>
      <protection hidden="1"/>
    </xf>
    <xf numFmtId="14" fontId="4" fillId="0" borderId="28" xfId="2" applyNumberFormat="1" applyFont="1" applyFill="1" applyBorder="1" applyAlignment="1" applyProtection="1">
      <alignment horizontal="center" vertical="center"/>
      <protection hidden="1"/>
    </xf>
    <xf numFmtId="14" fontId="4" fillId="0" borderId="48" xfId="2" applyNumberFormat="1" applyFont="1" applyFill="1" applyBorder="1" applyAlignment="1" applyProtection="1">
      <alignment horizontal="center" vertical="center"/>
      <protection hidden="1"/>
    </xf>
    <xf numFmtId="0" fontId="4" fillId="0" borderId="29" xfId="2" applyNumberFormat="1" applyFont="1" applyFill="1" applyBorder="1" applyAlignment="1" applyProtection="1">
      <alignment horizontal="center" vertical="center"/>
      <protection hidden="1"/>
    </xf>
    <xf numFmtId="0" fontId="4" fillId="0" borderId="28" xfId="2" applyNumberFormat="1" applyFont="1" applyFill="1" applyBorder="1" applyAlignment="1" applyProtection="1">
      <alignment horizontal="center" vertical="center"/>
      <protection hidden="1"/>
    </xf>
    <xf numFmtId="14" fontId="4" fillId="0" borderId="31" xfId="2" applyNumberFormat="1" applyFont="1" applyFill="1" applyBorder="1" applyAlignment="1" applyProtection="1">
      <alignment horizontal="center" vertical="center"/>
      <protection hidden="1"/>
    </xf>
    <xf numFmtId="14" fontId="4" fillId="0" borderId="50" xfId="2" applyNumberFormat="1" applyFont="1" applyFill="1" applyBorder="1" applyAlignment="1" applyProtection="1">
      <alignment horizontal="center" vertical="center"/>
      <protection hidden="1"/>
    </xf>
    <xf numFmtId="14" fontId="4" fillId="0" borderId="7" xfId="2" applyNumberFormat="1" applyFont="1" applyBorder="1" applyAlignment="1" applyProtection="1">
      <alignment horizontal="center" vertical="center"/>
      <protection hidden="1"/>
    </xf>
    <xf numFmtId="14" fontId="4" fillId="0" borderId="2" xfId="2" applyNumberFormat="1" applyFont="1" applyBorder="1" applyAlignment="1" applyProtection="1">
      <alignment horizontal="center" vertical="center"/>
      <protection hidden="1"/>
    </xf>
    <xf numFmtId="0" fontId="4" fillId="0" borderId="42" xfId="2" applyNumberFormat="1" applyFont="1" applyBorder="1" applyAlignment="1" applyProtection="1">
      <alignment horizontal="center" vertical="center"/>
      <protection hidden="1"/>
    </xf>
    <xf numFmtId="1" fontId="4" fillId="5" borderId="43" xfId="2" applyNumberFormat="1" applyFont="1" applyFill="1" applyBorder="1" applyAlignment="1" applyProtection="1">
      <alignment horizontal="center" vertical="center"/>
      <protection hidden="1"/>
    </xf>
    <xf numFmtId="0" fontId="4" fillId="0" borderId="38" xfId="2" applyNumberFormat="1" applyFont="1" applyBorder="1" applyAlignment="1" applyProtection="1">
      <alignment horizontal="center" vertical="center"/>
      <protection hidden="1"/>
    </xf>
    <xf numFmtId="1" fontId="4" fillId="5" borderId="48" xfId="2" applyNumberFormat="1" applyFont="1" applyFill="1" applyBorder="1" applyAlignment="1" applyProtection="1">
      <alignment horizontal="center" vertical="center"/>
      <protection hidden="1"/>
    </xf>
    <xf numFmtId="0" fontId="4" fillId="0" borderId="20" xfId="2" applyNumberFormat="1" applyFont="1" applyBorder="1" applyAlignment="1" applyProtection="1">
      <alignment horizontal="center" vertical="center"/>
      <protection hidden="1"/>
    </xf>
    <xf numFmtId="1" fontId="4" fillId="5" borderId="6" xfId="2" applyNumberFormat="1" applyFont="1" applyFill="1" applyBorder="1" applyAlignment="1" applyProtection="1">
      <alignment horizontal="center" vertical="center"/>
      <protection hidden="1"/>
    </xf>
    <xf numFmtId="0" fontId="4" fillId="0" borderId="35" xfId="2" applyNumberFormat="1" applyFont="1" applyBorder="1" applyAlignment="1" applyProtection="1">
      <alignment horizontal="center" vertical="center"/>
      <protection hidden="1"/>
    </xf>
    <xf numFmtId="1" fontId="4" fillId="5" borderId="45" xfId="2" applyNumberFormat="1" applyFont="1" applyFill="1" applyBorder="1" applyAlignment="1" applyProtection="1">
      <alignment horizontal="center" vertical="center"/>
      <protection hidden="1"/>
    </xf>
    <xf numFmtId="0" fontId="4" fillId="0" borderId="31" xfId="2" applyNumberFormat="1" applyFont="1" applyBorder="1" applyAlignment="1" applyProtection="1">
      <alignment horizontal="center" vertical="center"/>
      <protection hidden="1"/>
    </xf>
    <xf numFmtId="14" fontId="4" fillId="26" borderId="31" xfId="2" applyNumberFormat="1" applyFont="1" applyFill="1" applyBorder="1" applyAlignment="1" applyProtection="1">
      <alignment horizontal="center" vertical="center"/>
      <protection hidden="1"/>
    </xf>
    <xf numFmtId="14" fontId="4" fillId="0" borderId="21" xfId="2" applyNumberFormat="1" applyFont="1" applyBorder="1" applyAlignment="1" applyProtection="1">
      <protection hidden="1"/>
    </xf>
    <xf numFmtId="14" fontId="4" fillId="0" borderId="1" xfId="2" applyNumberFormat="1" applyFont="1" applyBorder="1" applyAlignment="1" applyProtection="1">
      <protection hidden="1"/>
    </xf>
    <xf numFmtId="14" fontId="4" fillId="0" borderId="20" xfId="2" applyNumberFormat="1" applyFont="1" applyBorder="1" applyAlignment="1" applyProtection="1">
      <protection hidden="1"/>
    </xf>
    <xf numFmtId="14" fontId="4" fillId="0" borderId="6" xfId="2" applyNumberFormat="1" applyFont="1" applyBorder="1" applyAlignment="1" applyProtection="1">
      <protection hidden="1"/>
    </xf>
    <xf numFmtId="14" fontId="4" fillId="0" borderId="4" xfId="2" applyNumberFormat="1" applyFont="1" applyBorder="1" applyAlignment="1" applyProtection="1">
      <protection hidden="1"/>
    </xf>
    <xf numFmtId="14" fontId="4" fillId="26" borderId="24" xfId="2" applyNumberFormat="1" applyFont="1" applyFill="1" applyBorder="1" applyAlignment="1" applyProtection="1">
      <alignment horizontal="center" vertical="center"/>
      <protection hidden="1"/>
    </xf>
    <xf numFmtId="0" fontId="4" fillId="0" borderId="11" xfId="2" applyNumberFormat="1" applyFont="1" applyBorder="1" applyAlignment="1" applyProtection="1">
      <alignment horizontal="center" vertical="center"/>
      <protection hidden="1"/>
    </xf>
    <xf numFmtId="14" fontId="4" fillId="26" borderId="11" xfId="2" applyNumberFormat="1" applyFont="1" applyFill="1" applyBorder="1" applyAlignment="1" applyProtection="1">
      <alignment horizontal="center" vertical="center"/>
      <protection hidden="1"/>
    </xf>
    <xf numFmtId="14" fontId="4" fillId="0" borderId="14" xfId="2" applyNumberFormat="1" applyFont="1" applyBorder="1" applyAlignment="1" applyProtection="1">
      <protection hidden="1"/>
    </xf>
    <xf numFmtId="14" fontId="4" fillId="0" borderId="13" xfId="2" applyNumberFormat="1" applyFont="1" applyBorder="1" applyAlignment="1" applyProtection="1">
      <protection hidden="1"/>
    </xf>
    <xf numFmtId="14" fontId="4" fillId="0" borderId="11" xfId="2" applyNumberFormat="1" applyFont="1" applyBorder="1" applyAlignment="1" applyProtection="1">
      <protection hidden="1"/>
    </xf>
    <xf numFmtId="14" fontId="4" fillId="0" borderId="15" xfId="2" applyNumberFormat="1" applyFont="1" applyBorder="1" applyAlignment="1" applyProtection="1">
      <protection hidden="1"/>
    </xf>
    <xf numFmtId="14" fontId="4" fillId="0" borderId="12" xfId="2" applyNumberFormat="1" applyFont="1" applyBorder="1" applyAlignment="1" applyProtection="1">
      <protection hidden="1"/>
    </xf>
    <xf numFmtId="14" fontId="31" fillId="0" borderId="48" xfId="2" applyNumberFormat="1" applyFont="1" applyFill="1" applyBorder="1" applyAlignment="1" applyProtection="1">
      <alignment horizontal="center" vertical="center" wrapText="1"/>
      <protection hidden="1"/>
    </xf>
    <xf numFmtId="0" fontId="27" fillId="0" borderId="1" xfId="2" applyNumberFormat="1" applyFont="1" applyFill="1" applyBorder="1" applyAlignment="1">
      <alignment horizontal="center" vertical="center"/>
    </xf>
    <xf numFmtId="0" fontId="27" fillId="0" borderId="4" xfId="2" applyNumberFormat="1" applyFont="1" applyFill="1" applyBorder="1" applyAlignment="1">
      <alignment vertical="center"/>
    </xf>
    <xf numFmtId="0" fontId="27" fillId="0" borderId="1" xfId="2" applyNumberFormat="1" applyFont="1" applyFill="1" applyBorder="1" applyAlignment="1">
      <alignment vertical="center"/>
    </xf>
    <xf numFmtId="49" fontId="131" fillId="0" borderId="26" xfId="2" applyNumberFormat="1" applyFont="1" applyBorder="1" applyAlignment="1">
      <alignment vertical="center"/>
    </xf>
    <xf numFmtId="49" fontId="132" fillId="0" borderId="26" xfId="2" applyNumberFormat="1" applyFont="1" applyBorder="1" applyAlignment="1">
      <alignment vertical="center"/>
    </xf>
    <xf numFmtId="49" fontId="3" fillId="0" borderId="8" xfId="2" applyNumberFormat="1" applyFont="1" applyBorder="1" applyAlignment="1">
      <alignment vertical="center"/>
    </xf>
    <xf numFmtId="49" fontId="133" fillId="0" borderId="26" xfId="2" applyNumberFormat="1" applyFont="1" applyBorder="1" applyAlignment="1">
      <alignment vertical="center"/>
    </xf>
    <xf numFmtId="49" fontId="3" fillId="0" borderId="0" xfId="2" applyNumberFormat="1" applyFont="1" applyBorder="1" applyAlignment="1">
      <alignment vertical="center"/>
    </xf>
    <xf numFmtId="49" fontId="95" fillId="0" borderId="26" xfId="2" applyNumberFormat="1" applyFont="1" applyBorder="1" applyAlignment="1">
      <alignment vertical="center"/>
    </xf>
    <xf numFmtId="49" fontId="134" fillId="0" borderId="26" xfId="2" applyNumberFormat="1" applyFont="1" applyBorder="1" applyAlignment="1">
      <alignment vertical="center"/>
    </xf>
    <xf numFmtId="1" fontId="54" fillId="0" borderId="0" xfId="2" applyNumberFormat="1" applyFont="1" applyFill="1" applyBorder="1" applyAlignment="1">
      <alignment vertical="center"/>
    </xf>
    <xf numFmtId="49" fontId="111" fillId="0" borderId="72" xfId="2" applyNumberFormat="1" applyFont="1" applyFill="1" applyBorder="1" applyAlignment="1">
      <alignment horizontal="center" vertical="center"/>
    </xf>
    <xf numFmtId="14" fontId="4" fillId="0" borderId="0" xfId="2" applyNumberFormat="1" applyFont="1" applyBorder="1" applyAlignment="1" applyProtection="1">
      <protection hidden="1"/>
    </xf>
    <xf numFmtId="0" fontId="9" fillId="0" borderId="3" xfId="0" applyNumberFormat="1" applyFont="1" applyBorder="1" applyAlignment="1">
      <alignment horizontal="center" vertical="center" wrapText="1"/>
    </xf>
    <xf numFmtId="0" fontId="11" fillId="0" borderId="7" xfId="0" applyNumberFormat="1" applyFont="1" applyBorder="1" applyAlignment="1">
      <alignment horizontal="right" vertical="center"/>
    </xf>
    <xf numFmtId="49" fontId="136" fillId="35" borderId="1" xfId="0" applyNumberFormat="1" applyFont="1" applyFill="1" applyBorder="1" applyAlignment="1">
      <alignment horizontal="center" vertical="center" wrapText="1"/>
    </xf>
    <xf numFmtId="1" fontId="135" fillId="35" borderId="1" xfId="0" applyNumberFormat="1" applyFont="1" applyFill="1" applyBorder="1" applyAlignment="1">
      <alignment horizontal="center" vertical="center" wrapText="1"/>
    </xf>
    <xf numFmtId="0" fontId="135" fillId="35" borderId="1" xfId="0" applyFont="1" applyFill="1" applyBorder="1" applyAlignment="1">
      <alignment horizontal="center" vertical="center" wrapText="1"/>
    </xf>
    <xf numFmtId="0" fontId="135" fillId="35" borderId="0" xfId="0" applyFont="1" applyFill="1" applyAlignment="1">
      <alignment horizontal="center" vertical="center" wrapText="1"/>
    </xf>
    <xf numFmtId="49" fontId="135" fillId="35" borderId="1" xfId="0" applyNumberFormat="1" applyFont="1" applyFill="1" applyBorder="1" applyAlignment="1">
      <alignment horizontal="center" vertical="center" wrapText="1"/>
    </xf>
    <xf numFmtId="166" fontId="115" fillId="0" borderId="1" xfId="2" applyNumberFormat="1" applyFont="1" applyFill="1" applyBorder="1" applyAlignment="1" applyProtection="1">
      <alignment horizontal="center" vertical="center"/>
      <protection hidden="1"/>
    </xf>
    <xf numFmtId="0" fontId="18" fillId="0" borderId="97" xfId="2" applyFont="1" applyBorder="1" applyAlignment="1"/>
    <xf numFmtId="0" fontId="18" fillId="0" borderId="98" xfId="2" applyFont="1" applyBorder="1" applyAlignment="1"/>
    <xf numFmtId="0" fontId="18" fillId="36" borderId="98" xfId="2" applyFont="1" applyFill="1" applyBorder="1" applyAlignment="1"/>
    <xf numFmtId="0" fontId="18" fillId="3" borderId="98" xfId="2" applyFont="1" applyFill="1" applyBorder="1" applyAlignment="1"/>
    <xf numFmtId="0" fontId="18" fillId="19" borderId="98" xfId="2" applyFont="1" applyFill="1" applyBorder="1" applyAlignment="1"/>
    <xf numFmtId="0" fontId="18" fillId="19" borderId="99" xfId="2" applyFont="1" applyFill="1" applyBorder="1" applyAlignment="1"/>
    <xf numFmtId="49" fontId="31" fillId="0" borderId="3" xfId="2" applyNumberFormat="1" applyFont="1" applyFill="1" applyBorder="1" applyAlignment="1" applyProtection="1">
      <alignment horizontal="center" vertical="center" wrapText="1"/>
      <protection hidden="1"/>
    </xf>
    <xf numFmtId="0" fontId="4" fillId="0" borderId="30" xfId="2" applyFont="1" applyFill="1" applyBorder="1" applyAlignment="1" applyProtection="1">
      <alignment horizontal="center" vertical="center"/>
      <protection hidden="1"/>
    </xf>
    <xf numFmtId="0" fontId="4" fillId="0" borderId="21" xfId="2" applyFont="1" applyFill="1" applyBorder="1" applyAlignment="1" applyProtection="1">
      <alignment horizontal="center" vertical="center"/>
      <protection hidden="1"/>
    </xf>
    <xf numFmtId="0" fontId="4" fillId="0" borderId="14" xfId="2" applyFont="1" applyFill="1" applyBorder="1" applyAlignment="1" applyProtection="1">
      <alignment horizontal="center" vertical="center"/>
      <protection hidden="1"/>
    </xf>
    <xf numFmtId="14" fontId="5" fillId="0" borderId="1" xfId="2" applyNumberFormat="1" applyBorder="1" applyAlignment="1">
      <alignment horizontal="center" vertical="center"/>
    </xf>
    <xf numFmtId="14" fontId="5" fillId="0" borderId="3" xfId="2" applyNumberFormat="1" applyBorder="1" applyAlignment="1">
      <alignment horizontal="center" vertical="center"/>
    </xf>
    <xf numFmtId="1" fontId="4" fillId="26" borderId="30" xfId="2" applyNumberFormat="1" applyFont="1" applyFill="1" applyBorder="1" applyAlignment="1" applyProtection="1">
      <alignment horizontal="center" vertical="center"/>
      <protection hidden="1"/>
    </xf>
    <xf numFmtId="1" fontId="4" fillId="26" borderId="23" xfId="2" applyNumberFormat="1" applyFont="1" applyFill="1" applyBorder="1" applyAlignment="1" applyProtection="1">
      <alignment horizontal="center" vertical="center"/>
      <protection hidden="1"/>
    </xf>
    <xf numFmtId="1" fontId="4" fillId="26" borderId="14" xfId="2" applyNumberFormat="1" applyFont="1" applyFill="1" applyBorder="1" applyAlignment="1" applyProtection="1">
      <alignment horizontal="center" vertical="center"/>
      <protection hidden="1"/>
    </xf>
    <xf numFmtId="166" fontId="115" fillId="0" borderId="6" xfId="2" applyNumberFormat="1" applyFont="1" applyFill="1" applyBorder="1" applyAlignment="1" applyProtection="1">
      <alignment vertical="center"/>
      <protection hidden="1"/>
    </xf>
    <xf numFmtId="166" fontId="115" fillId="0" borderId="83" xfId="2" applyNumberFormat="1" applyFont="1" applyFill="1" applyBorder="1" applyAlignment="1" applyProtection="1">
      <alignment vertical="center"/>
      <protection hidden="1"/>
    </xf>
    <xf numFmtId="0" fontId="111" fillId="0" borderId="72" xfId="2" applyNumberFormat="1" applyFont="1" applyFill="1" applyBorder="1" applyAlignment="1" applyProtection="1">
      <alignment horizontal="center"/>
      <protection hidden="1"/>
    </xf>
    <xf numFmtId="0" fontId="111" fillId="0" borderId="6" xfId="2" applyNumberFormat="1" applyFont="1" applyFill="1" applyBorder="1" applyAlignment="1" applyProtection="1">
      <alignment horizontal="center"/>
      <protection hidden="1"/>
    </xf>
    <xf numFmtId="0" fontId="111" fillId="0" borderId="73" xfId="2" applyNumberFormat="1" applyFont="1" applyFill="1" applyBorder="1" applyAlignment="1" applyProtection="1">
      <alignment horizontal="center"/>
      <protection hidden="1"/>
    </xf>
    <xf numFmtId="0" fontId="111" fillId="0" borderId="6" xfId="2" applyNumberFormat="1" applyFont="1" applyFill="1" applyBorder="1" applyAlignment="1">
      <alignment horizontal="left" vertical="center"/>
    </xf>
    <xf numFmtId="14" fontId="5" fillId="5" borderId="1" xfId="2" applyNumberForma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readingOrder="1"/>
    </xf>
    <xf numFmtId="14" fontId="5" fillId="5" borderId="3" xfId="2" applyNumberFormat="1" applyFill="1" applyBorder="1" applyAlignment="1">
      <alignment horizontal="center" vertical="center"/>
    </xf>
    <xf numFmtId="14" fontId="4" fillId="16" borderId="3" xfId="2" applyNumberFormat="1" applyFont="1" applyFill="1" applyBorder="1" applyAlignment="1" applyProtection="1">
      <alignment horizontal="center" vertical="center"/>
      <protection hidden="1"/>
    </xf>
    <xf numFmtId="49" fontId="31" fillId="0" borderId="22" xfId="2" applyNumberFormat="1" applyFont="1" applyFill="1" applyBorder="1" applyAlignment="1" applyProtection="1">
      <alignment horizontal="center" vertical="center" wrapText="1"/>
      <protection hidden="1"/>
    </xf>
    <xf numFmtId="0" fontId="4" fillId="0" borderId="22" xfId="2" applyNumberFormat="1" applyFont="1" applyBorder="1" applyAlignment="1" applyProtection="1">
      <alignment horizontal="center" vertical="center"/>
      <protection hidden="1"/>
    </xf>
    <xf numFmtId="14" fontId="5" fillId="5" borderId="5" xfId="2" applyNumberFormat="1" applyFill="1" applyBorder="1" applyAlignment="1">
      <alignment horizontal="center" vertical="center"/>
    </xf>
    <xf numFmtId="14" fontId="4" fillId="16" borderId="22" xfId="2" applyNumberFormat="1" applyFont="1" applyFill="1" applyBorder="1" applyAlignment="1" applyProtection="1">
      <alignment horizontal="center" vertical="center"/>
      <protection hidden="1"/>
    </xf>
    <xf numFmtId="14" fontId="5" fillId="0" borderId="22" xfId="2" applyNumberFormat="1" applyBorder="1" applyAlignment="1">
      <alignment horizontal="center" vertical="center"/>
    </xf>
    <xf numFmtId="14" fontId="5" fillId="0" borderId="5" xfId="2" applyNumberFormat="1" applyBorder="1" applyAlignment="1">
      <alignment horizontal="center" vertical="center"/>
    </xf>
    <xf numFmtId="0" fontId="18" fillId="0" borderId="100" xfId="2" applyFont="1" applyBorder="1" applyAlignment="1"/>
    <xf numFmtId="0" fontId="18" fillId="36" borderId="97" xfId="2" applyFont="1" applyFill="1" applyBorder="1" applyAlignment="1"/>
    <xf numFmtId="0" fontId="18" fillId="36" borderId="100" xfId="2" applyFont="1" applyFill="1" applyBorder="1" applyAlignment="1"/>
    <xf numFmtId="0" fontId="18" fillId="19" borderId="101" xfId="2" applyFont="1" applyFill="1" applyBorder="1" applyAlignment="1"/>
    <xf numFmtId="0" fontId="18" fillId="3" borderId="97" xfId="2" applyFont="1" applyFill="1" applyBorder="1" applyAlignment="1"/>
    <xf numFmtId="0" fontId="18" fillId="3" borderId="99" xfId="2" applyFont="1" applyFill="1" applyBorder="1" applyAlignment="1"/>
    <xf numFmtId="49" fontId="31" fillId="0" borderId="29" xfId="2" applyNumberFormat="1" applyFont="1" applyFill="1" applyBorder="1" applyAlignment="1" applyProtection="1">
      <alignment horizontal="center" vertical="center" wrapText="1"/>
      <protection hidden="1"/>
    </xf>
    <xf numFmtId="14" fontId="5" fillId="0" borderId="29" xfId="2" applyNumberFormat="1" applyFill="1" applyBorder="1" applyAlignment="1">
      <alignment horizontal="center" vertical="center"/>
    </xf>
    <xf numFmtId="14" fontId="5" fillId="0" borderId="31" xfId="2" applyNumberFormat="1" applyFill="1" applyBorder="1" applyAlignment="1">
      <alignment horizontal="center" vertical="center"/>
    </xf>
    <xf numFmtId="49" fontId="31" fillId="0" borderId="1" xfId="2" applyNumberFormat="1" applyFont="1" applyFill="1" applyBorder="1" applyAlignment="1" applyProtection="1">
      <alignment horizontal="center" vertical="center" wrapText="1"/>
      <protection hidden="1"/>
    </xf>
    <xf numFmtId="14" fontId="5" fillId="0" borderId="1" xfId="2" applyNumberFormat="1" applyFill="1" applyBorder="1" applyAlignment="1">
      <alignment horizontal="center" vertical="center"/>
    </xf>
    <xf numFmtId="14" fontId="5" fillId="0" borderId="20" xfId="2" applyNumberFormat="1" applyFill="1" applyBorder="1" applyAlignment="1">
      <alignment horizontal="center" vertical="center"/>
    </xf>
    <xf numFmtId="49" fontId="31" fillId="0" borderId="5" xfId="2" applyNumberFormat="1" applyFont="1" applyFill="1" applyBorder="1" applyAlignment="1" applyProtection="1">
      <alignment horizontal="center" vertical="center" wrapText="1"/>
      <protection hidden="1"/>
    </xf>
    <xf numFmtId="0" fontId="4" fillId="0" borderId="5" xfId="2" applyNumberFormat="1" applyFont="1" applyFill="1" applyBorder="1" applyAlignment="1" applyProtection="1">
      <alignment horizontal="center" vertical="center"/>
      <protection hidden="1"/>
    </xf>
    <xf numFmtId="14" fontId="5" fillId="0" borderId="5" xfId="2" applyNumberFormat="1" applyFill="1" applyBorder="1" applyAlignment="1">
      <alignment horizontal="center" vertical="center"/>
    </xf>
    <xf numFmtId="14" fontId="4" fillId="0" borderId="5" xfId="2" applyNumberFormat="1" applyFont="1" applyFill="1" applyBorder="1" applyAlignment="1" applyProtection="1">
      <alignment horizontal="center" vertical="center"/>
      <protection hidden="1"/>
    </xf>
    <xf numFmtId="14" fontId="5" fillId="0" borderId="35" xfId="2" applyNumberFormat="1" applyFill="1" applyBorder="1" applyAlignment="1">
      <alignment horizontal="center" vertical="center"/>
    </xf>
    <xf numFmtId="49" fontId="31" fillId="0" borderId="13" xfId="2" applyNumberFormat="1" applyFont="1" applyFill="1" applyBorder="1" applyAlignment="1" applyProtection="1">
      <alignment horizontal="center" vertical="center" wrapText="1"/>
      <protection hidden="1"/>
    </xf>
    <xf numFmtId="0" fontId="4" fillId="0" borderId="13" xfId="2" applyNumberFormat="1" applyFont="1" applyFill="1" applyBorder="1" applyAlignment="1" applyProtection="1">
      <alignment horizontal="center" vertical="center"/>
      <protection hidden="1"/>
    </xf>
    <xf numFmtId="14" fontId="5" fillId="0" borderId="13" xfId="2" applyNumberFormat="1" applyFill="1" applyBorder="1" applyAlignment="1">
      <alignment horizontal="center" vertical="center"/>
    </xf>
    <xf numFmtId="14" fontId="4" fillId="0" borderId="13" xfId="2" applyNumberFormat="1" applyFont="1" applyFill="1" applyBorder="1" applyAlignment="1" applyProtection="1">
      <alignment horizontal="center" vertical="center"/>
      <protection hidden="1"/>
    </xf>
    <xf numFmtId="14" fontId="5" fillId="0" borderId="11" xfId="2" applyNumberFormat="1" applyFill="1" applyBorder="1" applyAlignment="1">
      <alignment horizontal="center" vertical="center"/>
    </xf>
    <xf numFmtId="14" fontId="5" fillId="0" borderId="3" xfId="2" applyNumberFormat="1" applyFill="1" applyBorder="1" applyAlignment="1">
      <alignment horizontal="center" vertical="center"/>
    </xf>
    <xf numFmtId="14" fontId="5" fillId="0" borderId="38" xfId="2" applyNumberFormat="1" applyFill="1" applyBorder="1" applyAlignment="1">
      <alignment horizontal="center" vertical="center"/>
    </xf>
    <xf numFmtId="0" fontId="5" fillId="0" borderId="0" xfId="2" applyFill="1" applyBorder="1" applyAlignment="1"/>
    <xf numFmtId="1" fontId="5" fillId="0" borderId="0" xfId="2" applyNumberFormat="1" applyFill="1" applyBorder="1" applyAlignment="1"/>
    <xf numFmtId="0" fontId="5" fillId="0" borderId="32" xfId="2" applyFill="1" applyBorder="1" applyAlignment="1"/>
    <xf numFmtId="1" fontId="5" fillId="0" borderId="32" xfId="2" applyNumberFormat="1" applyFill="1" applyBorder="1" applyAlignment="1"/>
    <xf numFmtId="0" fontId="5" fillId="0" borderId="16" xfId="2" applyFill="1" applyBorder="1" applyAlignment="1"/>
    <xf numFmtId="1" fontId="5" fillId="0" borderId="16" xfId="2" applyNumberFormat="1" applyFill="1" applyBorder="1" applyAlignment="1"/>
    <xf numFmtId="1" fontId="9" fillId="5" borderId="1" xfId="1" applyNumberFormat="1" applyFont="1" applyFill="1" applyBorder="1" applyAlignment="1">
      <alignment horizontal="left" vertical="center" wrapText="1"/>
    </xf>
    <xf numFmtId="0" fontId="5" fillId="13" borderId="3" xfId="2" applyNumberFormat="1" applyFill="1" applyBorder="1" applyAlignment="1">
      <alignment horizontal="center" vertical="center"/>
    </xf>
    <xf numFmtId="0" fontId="5" fillId="13" borderId="1" xfId="2" applyNumberFormat="1" applyFill="1" applyBorder="1" applyAlignment="1">
      <alignment horizontal="center" vertical="center"/>
    </xf>
    <xf numFmtId="0" fontId="5" fillId="13" borderId="5" xfId="2" applyNumberForma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49" fontId="111" fillId="0" borderId="37" xfId="2" applyNumberFormat="1" applyFont="1" applyBorder="1" applyAlignment="1">
      <alignment vertical="center"/>
    </xf>
    <xf numFmtId="49" fontId="1" fillId="0" borderId="8" xfId="2" applyNumberFormat="1" applyFont="1" applyBorder="1" applyAlignment="1">
      <alignment vertical="center"/>
    </xf>
    <xf numFmtId="49" fontId="61" fillId="0" borderId="0" xfId="2" applyNumberFormat="1" applyFont="1" applyBorder="1" applyAlignment="1"/>
    <xf numFmtId="49" fontId="37" fillId="0" borderId="0" xfId="2" applyNumberFormat="1" applyFont="1" applyBorder="1" applyAlignment="1">
      <alignment vertical="center"/>
    </xf>
    <xf numFmtId="0" fontId="138" fillId="37" borderId="6" xfId="2" applyNumberFormat="1" applyFont="1" applyFill="1" applyBorder="1" applyAlignment="1">
      <alignment horizontal="left" vertical="center"/>
    </xf>
    <xf numFmtId="49" fontId="26" fillId="37" borderId="48" xfId="2" applyNumberFormat="1" applyFont="1" applyFill="1" applyBorder="1" applyAlignment="1">
      <alignment horizontal="center" vertical="center" textRotation="90"/>
    </xf>
    <xf numFmtId="49" fontId="26" fillId="37" borderId="3" xfId="2" applyNumberFormat="1" applyFont="1" applyFill="1" applyBorder="1" applyAlignment="1">
      <alignment horizontal="center" vertical="center" textRotation="90"/>
    </xf>
    <xf numFmtId="49" fontId="26" fillId="37" borderId="80" xfId="2" applyNumberFormat="1" applyFont="1" applyFill="1" applyBorder="1" applyAlignment="1">
      <alignment horizontal="center" vertical="center" textRotation="90"/>
    </xf>
    <xf numFmtId="0" fontId="139" fillId="37" borderId="1" xfId="2" applyNumberFormat="1" applyFont="1" applyFill="1" applyBorder="1" applyAlignment="1">
      <alignment horizontal="left" vertical="center"/>
    </xf>
    <xf numFmtId="0" fontId="130" fillId="37" borderId="67" xfId="2" applyNumberFormat="1" applyFont="1" applyFill="1" applyBorder="1" applyAlignment="1">
      <alignment horizontal="left" vertical="center"/>
    </xf>
    <xf numFmtId="49" fontId="26" fillId="37" borderId="81" xfId="2" applyNumberFormat="1" applyFont="1" applyFill="1" applyBorder="1" applyAlignment="1">
      <alignment horizontal="center" vertical="center" textRotation="90"/>
    </xf>
    <xf numFmtId="0" fontId="140" fillId="37" borderId="72" xfId="2" applyNumberFormat="1" applyFont="1" applyFill="1" applyBorder="1" applyAlignment="1">
      <alignment horizontal="left" vertical="center"/>
    </xf>
    <xf numFmtId="49" fontId="26" fillId="37" borderId="82" xfId="2" applyNumberFormat="1" applyFont="1" applyFill="1" applyBorder="1" applyAlignment="1">
      <alignment horizontal="center" vertical="center" textRotation="90"/>
    </xf>
    <xf numFmtId="0" fontId="128" fillId="37" borderId="67" xfId="2" applyNumberFormat="1" applyFont="1" applyFill="1" applyBorder="1" applyAlignment="1">
      <alignment horizontal="left" vertical="center"/>
    </xf>
    <xf numFmtId="49" fontId="36" fillId="0" borderId="34" xfId="2" applyNumberFormat="1" applyFont="1" applyBorder="1" applyAlignment="1" applyProtection="1">
      <alignment horizontal="center" vertical="center"/>
      <protection hidden="1"/>
    </xf>
    <xf numFmtId="49" fontId="36" fillId="0" borderId="32" xfId="2" applyNumberFormat="1" applyFont="1" applyBorder="1" applyAlignment="1" applyProtection="1">
      <alignment horizontal="center" vertical="center"/>
      <protection hidden="1"/>
    </xf>
    <xf numFmtId="49" fontId="36" fillId="0" borderId="61" xfId="2" applyNumberFormat="1" applyFont="1" applyBorder="1" applyAlignment="1" applyProtection="1">
      <alignment horizontal="center" vertical="center"/>
      <protection hidden="1"/>
    </xf>
    <xf numFmtId="14" fontId="36" fillId="0" borderId="34" xfId="2" applyNumberFormat="1" applyFont="1" applyBorder="1" applyAlignment="1" applyProtection="1">
      <alignment horizontal="center" vertical="center"/>
      <protection hidden="1"/>
    </xf>
    <xf numFmtId="14" fontId="36" fillId="0" borderId="32" xfId="2" applyNumberFormat="1" applyFont="1" applyBorder="1" applyAlignment="1" applyProtection="1">
      <alignment horizontal="center" vertical="center"/>
      <protection hidden="1"/>
    </xf>
    <xf numFmtId="14" fontId="36" fillId="0" borderId="61" xfId="2" applyNumberFormat="1" applyFont="1" applyBorder="1" applyAlignment="1" applyProtection="1">
      <alignment horizontal="center" vertical="center"/>
      <protection hidden="1"/>
    </xf>
    <xf numFmtId="14" fontId="36" fillId="0" borderId="44" xfId="2" applyNumberFormat="1" applyFont="1" applyBorder="1" applyAlignment="1" applyProtection="1">
      <alignment horizontal="center" vertical="center"/>
      <protection hidden="1"/>
    </xf>
    <xf numFmtId="14" fontId="36" fillId="0" borderId="95" xfId="2" applyNumberFormat="1" applyFont="1" applyBorder="1" applyAlignment="1" applyProtection="1">
      <alignment horizontal="center" vertical="center"/>
      <protection hidden="1"/>
    </xf>
    <xf numFmtId="14" fontId="36" fillId="0" borderId="96" xfId="2" applyNumberFormat="1" applyFont="1" applyBorder="1" applyAlignment="1" applyProtection="1">
      <alignment horizontal="center" vertical="center"/>
      <protection hidden="1"/>
    </xf>
    <xf numFmtId="0" fontId="32" fillId="0" borderId="34" xfId="2" applyFont="1" applyBorder="1" applyAlignment="1" applyProtection="1">
      <alignment horizontal="center" vertical="center"/>
      <protection hidden="1"/>
    </xf>
    <xf numFmtId="0" fontId="32" fillId="0" borderId="32" xfId="2" applyFont="1" applyBorder="1" applyAlignment="1" applyProtection="1">
      <alignment horizontal="center" vertical="center"/>
      <protection hidden="1"/>
    </xf>
    <xf numFmtId="0" fontId="32" fillId="0" borderId="61" xfId="2" applyFont="1" applyBorder="1" applyAlignment="1" applyProtection="1">
      <alignment horizontal="center" vertical="center"/>
      <protection hidden="1"/>
    </xf>
    <xf numFmtId="1" fontId="35" fillId="0" borderId="34" xfId="2" applyNumberFormat="1" applyFont="1" applyBorder="1" applyAlignment="1" applyProtection="1">
      <alignment horizontal="center" vertical="center" wrapText="1"/>
      <protection hidden="1"/>
    </xf>
    <xf numFmtId="1" fontId="35" fillId="0" borderId="32" xfId="2" applyNumberFormat="1" applyFont="1" applyBorder="1" applyAlignment="1" applyProtection="1">
      <alignment horizontal="center" vertical="center" wrapText="1"/>
      <protection hidden="1"/>
    </xf>
    <xf numFmtId="0" fontId="35" fillId="0" borderId="58" xfId="2" applyFont="1" applyBorder="1" applyAlignment="1" applyProtection="1">
      <alignment horizontal="center" vertical="center" wrapText="1"/>
      <protection hidden="1"/>
    </xf>
    <xf numFmtId="0" fontId="35" fillId="0" borderId="33" xfId="2" applyFont="1" applyBorder="1" applyAlignment="1" applyProtection="1">
      <alignment horizontal="center" vertical="center" wrapText="1"/>
      <protection hidden="1"/>
    </xf>
    <xf numFmtId="0" fontId="34" fillId="0" borderId="61" xfId="2" applyNumberFormat="1" applyFont="1" applyBorder="1" applyAlignment="1" applyProtection="1">
      <alignment horizontal="center" vertical="center" wrapText="1"/>
      <protection hidden="1"/>
    </xf>
    <xf numFmtId="0" fontId="34" fillId="0" borderId="60" xfId="2" applyNumberFormat="1" applyFont="1" applyBorder="1" applyAlignment="1" applyProtection="1">
      <alignment horizontal="center" vertical="center" wrapText="1"/>
      <protection hidden="1"/>
    </xf>
    <xf numFmtId="0" fontId="32" fillId="0" borderId="18" xfId="2" applyFont="1" applyBorder="1" applyAlignment="1" applyProtection="1">
      <alignment horizontal="center" vertical="center"/>
      <protection hidden="1"/>
    </xf>
    <xf numFmtId="0" fontId="34" fillId="0" borderId="32" xfId="2" applyNumberFormat="1" applyFont="1" applyBorder="1" applyAlignment="1" applyProtection="1">
      <alignment horizontal="center" vertical="center" wrapText="1"/>
      <protection hidden="1"/>
    </xf>
    <xf numFmtId="0" fontId="34" fillId="0" borderId="16" xfId="2" applyNumberFormat="1" applyFont="1" applyBorder="1" applyAlignment="1" applyProtection="1">
      <alignment horizontal="center" vertical="center" wrapText="1"/>
      <protection hidden="1"/>
    </xf>
    <xf numFmtId="14" fontId="34" fillId="0" borderId="31" xfId="2" applyNumberFormat="1" applyFont="1" applyBorder="1" applyAlignment="1" applyProtection="1">
      <alignment horizontal="center" vertical="center" wrapText="1"/>
      <protection hidden="1"/>
    </xf>
    <xf numFmtId="14" fontId="34" fillId="0" borderId="11" xfId="2" applyNumberFormat="1" applyFont="1" applyBorder="1" applyAlignment="1" applyProtection="1">
      <alignment horizontal="center" vertical="center" wrapText="1"/>
      <protection hidden="1"/>
    </xf>
    <xf numFmtId="1" fontId="34" fillId="0" borderId="30" xfId="2" applyNumberFormat="1" applyFont="1" applyBorder="1" applyAlignment="1" applyProtection="1">
      <alignment horizontal="center" vertical="center" wrapText="1"/>
      <protection hidden="1"/>
    </xf>
    <xf numFmtId="1" fontId="34" fillId="0" borderId="14" xfId="2" applyNumberFormat="1" applyFont="1" applyBorder="1" applyAlignment="1" applyProtection="1">
      <alignment horizontal="center" vertical="center" wrapText="1"/>
      <protection hidden="1"/>
    </xf>
    <xf numFmtId="49" fontId="34" fillId="0" borderId="34" xfId="2" applyNumberFormat="1" applyFont="1" applyBorder="1" applyAlignment="1" applyProtection="1">
      <alignment horizontal="center" vertical="center" wrapText="1"/>
      <protection hidden="1"/>
    </xf>
    <xf numFmtId="49" fontId="34" fillId="0" borderId="18" xfId="2" applyNumberFormat="1" applyFont="1" applyBorder="1" applyAlignment="1" applyProtection="1">
      <alignment horizontal="center" vertical="center" wrapText="1"/>
      <protection hidden="1"/>
    </xf>
    <xf numFmtId="166" fontId="115" fillId="0" borderId="4" xfId="2" applyNumberFormat="1" applyFont="1" applyFill="1" applyBorder="1" applyAlignment="1" applyProtection="1">
      <alignment horizontal="center" vertical="center"/>
      <protection hidden="1"/>
    </xf>
    <xf numFmtId="166" fontId="115" fillId="0" borderId="2" xfId="2" applyNumberFormat="1" applyFont="1" applyFill="1" applyBorder="1" applyAlignment="1" applyProtection="1">
      <alignment horizontal="center" vertical="center"/>
      <protection hidden="1"/>
    </xf>
    <xf numFmtId="166" fontId="115" fillId="0" borderId="6" xfId="2" applyNumberFormat="1" applyFont="1" applyFill="1" applyBorder="1" applyAlignment="1" applyProtection="1">
      <alignment horizontal="center" vertical="center"/>
      <protection hidden="1"/>
    </xf>
    <xf numFmtId="166" fontId="115" fillId="0" borderId="91" xfId="2" applyNumberFormat="1" applyFont="1" applyFill="1" applyBorder="1" applyAlignment="1" applyProtection="1">
      <alignment horizontal="center" vertical="center"/>
      <protection hidden="1"/>
    </xf>
    <xf numFmtId="166" fontId="115" fillId="0" borderId="90" xfId="2" applyNumberFormat="1" applyFont="1" applyFill="1" applyBorder="1" applyAlignment="1" applyProtection="1">
      <alignment horizontal="center" vertical="center"/>
      <protection hidden="1"/>
    </xf>
    <xf numFmtId="166" fontId="115" fillId="0" borderId="89" xfId="2" applyNumberFormat="1" applyFont="1" applyFill="1" applyBorder="1" applyAlignment="1" applyProtection="1">
      <alignment horizontal="center" vertical="center"/>
      <protection hidden="1"/>
    </xf>
    <xf numFmtId="166" fontId="115" fillId="0" borderId="85" xfId="2" applyNumberFormat="1" applyFont="1" applyFill="1" applyBorder="1" applyAlignment="1" applyProtection="1">
      <alignment horizontal="center" vertical="center"/>
      <protection hidden="1"/>
    </xf>
    <xf numFmtId="166" fontId="115" fillId="0" borderId="84" xfId="2" applyNumberFormat="1" applyFont="1" applyFill="1" applyBorder="1" applyAlignment="1" applyProtection="1">
      <alignment horizontal="center" vertical="center"/>
      <protection hidden="1"/>
    </xf>
    <xf numFmtId="166" fontId="115" fillId="0" borderId="83" xfId="2" applyNumberFormat="1" applyFont="1" applyFill="1" applyBorder="1" applyAlignment="1" applyProtection="1">
      <alignment horizontal="center" vertical="center"/>
      <protection hidden="1"/>
    </xf>
    <xf numFmtId="166" fontId="115" fillId="0" borderId="37" xfId="2" applyNumberFormat="1" applyFont="1" applyFill="1" applyBorder="1" applyAlignment="1" applyProtection="1">
      <alignment horizontal="center" vertical="center"/>
      <protection hidden="1"/>
    </xf>
    <xf numFmtId="166" fontId="115" fillId="0" borderId="7" xfId="2" applyNumberFormat="1" applyFont="1" applyFill="1" applyBorder="1" applyAlignment="1" applyProtection="1">
      <alignment horizontal="center" vertical="center"/>
      <protection hidden="1"/>
    </xf>
    <xf numFmtId="166" fontId="115" fillId="0" borderId="48" xfId="2" applyNumberFormat="1" applyFont="1" applyFill="1" applyBorder="1" applyAlignment="1" applyProtection="1">
      <alignment horizontal="center" vertical="center"/>
      <protection hidden="1"/>
    </xf>
    <xf numFmtId="49" fontId="102" fillId="0" borderId="64" xfId="2" applyNumberFormat="1" applyFont="1" applyFill="1" applyBorder="1" applyAlignment="1" applyProtection="1">
      <alignment horizontal="center" vertical="center"/>
      <protection hidden="1"/>
    </xf>
    <xf numFmtId="49" fontId="102" fillId="0" borderId="2" xfId="2" applyNumberFormat="1" applyFont="1" applyFill="1" applyBorder="1" applyAlignment="1" applyProtection="1">
      <alignment horizontal="center" vertical="center"/>
      <protection hidden="1"/>
    </xf>
    <xf numFmtId="49" fontId="102" fillId="0" borderId="63" xfId="2" applyNumberFormat="1" applyFont="1" applyFill="1" applyBorder="1" applyAlignment="1" applyProtection="1">
      <alignment horizontal="center" vertical="center"/>
      <protection hidden="1"/>
    </xf>
    <xf numFmtId="49" fontId="110" fillId="0" borderId="64" xfId="2" applyNumberFormat="1" applyFont="1" applyFill="1" applyBorder="1" applyAlignment="1" applyProtection="1">
      <alignment horizontal="center" vertical="center"/>
      <protection hidden="1"/>
    </xf>
    <xf numFmtId="49" fontId="110" fillId="0" borderId="63" xfId="2" applyNumberFormat="1" applyFont="1" applyFill="1" applyBorder="1" applyAlignment="1" applyProtection="1">
      <alignment horizontal="center" vertical="center"/>
      <protection hidden="1"/>
    </xf>
    <xf numFmtId="49" fontId="107" fillId="0" borderId="64" xfId="2" applyNumberFormat="1" applyFont="1" applyFill="1" applyBorder="1" applyAlignment="1" applyProtection="1">
      <alignment horizontal="center" vertical="center"/>
      <protection hidden="1"/>
    </xf>
    <xf numFmtId="49" fontId="107" fillId="0" borderId="2" xfId="2" applyNumberFormat="1" applyFont="1" applyFill="1" applyBorder="1" applyAlignment="1" applyProtection="1">
      <alignment horizontal="center" vertical="center"/>
      <protection hidden="1"/>
    </xf>
    <xf numFmtId="49" fontId="107" fillId="0" borderId="69" xfId="2" applyNumberFormat="1" applyFont="1" applyFill="1" applyBorder="1" applyAlignment="1" applyProtection="1">
      <alignment horizontal="center" vertical="center"/>
      <protection hidden="1"/>
    </xf>
    <xf numFmtId="49" fontId="107" fillId="0" borderId="68" xfId="2" applyNumberFormat="1" applyFont="1" applyFill="1" applyBorder="1" applyAlignment="1" applyProtection="1">
      <alignment horizontal="center" vertical="center"/>
      <protection hidden="1"/>
    </xf>
    <xf numFmtId="49" fontId="107" fillId="0" borderId="63" xfId="2" applyNumberFormat="1" applyFont="1" applyFill="1" applyBorder="1" applyAlignment="1" applyProtection="1">
      <alignment horizontal="center" vertical="center"/>
      <protection hidden="1"/>
    </xf>
    <xf numFmtId="49" fontId="101" fillId="0" borderId="64" xfId="2" applyNumberFormat="1" applyFont="1" applyFill="1" applyBorder="1" applyAlignment="1" applyProtection="1">
      <alignment horizontal="center" vertical="center"/>
      <protection hidden="1"/>
    </xf>
    <xf numFmtId="49" fontId="101" fillId="0" borderId="2" xfId="2" applyNumberFormat="1" applyFont="1" applyFill="1" applyBorder="1" applyAlignment="1" applyProtection="1">
      <alignment horizontal="center" vertical="center"/>
      <protection hidden="1"/>
    </xf>
    <xf numFmtId="49" fontId="101" fillId="0" borderId="63" xfId="2" applyNumberFormat="1" applyFont="1" applyFill="1" applyBorder="1" applyAlignment="1" applyProtection="1">
      <alignment horizontal="center" vertical="center"/>
      <protection hidden="1"/>
    </xf>
    <xf numFmtId="49" fontId="103" fillId="0" borderId="64" xfId="2" applyNumberFormat="1" applyFont="1" applyFill="1" applyBorder="1" applyAlignment="1" applyProtection="1">
      <alignment horizontal="center"/>
      <protection hidden="1"/>
    </xf>
    <xf numFmtId="49" fontId="103" fillId="0" borderId="63" xfId="2" applyNumberFormat="1" applyFont="1" applyFill="1" applyBorder="1" applyAlignment="1" applyProtection="1">
      <alignment horizontal="center"/>
      <protection hidden="1"/>
    </xf>
    <xf numFmtId="49" fontId="104" fillId="0" borderId="64" xfId="2" applyNumberFormat="1" applyFont="1" applyFill="1" applyBorder="1" applyAlignment="1" applyProtection="1">
      <alignment horizontal="center" vertical="center"/>
      <protection hidden="1"/>
    </xf>
    <xf numFmtId="49" fontId="104" fillId="0" borderId="63" xfId="2" applyNumberFormat="1" applyFont="1" applyFill="1" applyBorder="1" applyAlignment="1" applyProtection="1">
      <alignment horizontal="center" vertical="center"/>
      <protection hidden="1"/>
    </xf>
    <xf numFmtId="49" fontId="109" fillId="0" borderId="64" xfId="2" applyNumberFormat="1" applyFont="1" applyFill="1" applyBorder="1" applyAlignment="1" applyProtection="1">
      <alignment horizontal="center" vertical="center"/>
      <protection hidden="1"/>
    </xf>
    <xf numFmtId="49" fontId="109" fillId="0" borderId="63" xfId="2" applyNumberFormat="1" applyFont="1" applyFill="1" applyBorder="1" applyAlignment="1" applyProtection="1">
      <alignment horizontal="center" vertical="center"/>
      <protection hidden="1"/>
    </xf>
    <xf numFmtId="49" fontId="26" fillId="0" borderId="5" xfId="2" applyNumberFormat="1" applyFont="1" applyFill="1" applyBorder="1" applyAlignment="1" applyProtection="1">
      <alignment horizontal="center" vertical="center"/>
      <protection hidden="1"/>
    </xf>
    <xf numFmtId="49" fontId="26" fillId="0" borderId="3" xfId="2" applyNumberFormat="1" applyFont="1" applyFill="1" applyBorder="1" applyAlignment="1" applyProtection="1">
      <alignment horizontal="center" vertical="center"/>
      <protection hidden="1"/>
    </xf>
    <xf numFmtId="49" fontId="118" fillId="33" borderId="0" xfId="2" applyNumberFormat="1" applyFont="1" applyFill="1" applyBorder="1" applyAlignment="1" applyProtection="1">
      <alignment horizontal="center" vertical="center"/>
      <protection hidden="1"/>
    </xf>
    <xf numFmtId="49" fontId="118" fillId="33" borderId="9" xfId="2" applyNumberFormat="1" applyFont="1" applyFill="1" applyBorder="1" applyAlignment="1" applyProtection="1">
      <alignment horizontal="center" vertical="center"/>
      <protection hidden="1"/>
    </xf>
    <xf numFmtId="49" fontId="118" fillId="33" borderId="94" xfId="2" applyNumberFormat="1" applyFont="1" applyFill="1" applyBorder="1" applyAlignment="1" applyProtection="1">
      <alignment horizontal="center" vertical="center"/>
      <protection hidden="1"/>
    </xf>
    <xf numFmtId="49" fontId="118" fillId="33" borderId="5" xfId="2" applyNumberFormat="1" applyFont="1" applyFill="1" applyBorder="1" applyAlignment="1" applyProtection="1">
      <alignment horizontal="center" vertical="center"/>
      <protection hidden="1"/>
    </xf>
    <xf numFmtId="49" fontId="27" fillId="33" borderId="9" xfId="2" applyNumberFormat="1" applyFont="1" applyFill="1" applyBorder="1" applyAlignment="1" applyProtection="1">
      <alignment horizontal="center" vertical="center"/>
      <protection hidden="1"/>
    </xf>
    <xf numFmtId="49" fontId="27" fillId="33" borderId="0" xfId="2" applyNumberFormat="1" applyFont="1" applyFill="1" applyBorder="1" applyAlignment="1" applyProtection="1">
      <alignment horizontal="center" vertical="center"/>
      <protection hidden="1"/>
    </xf>
    <xf numFmtId="49" fontId="27" fillId="33" borderId="94" xfId="2" applyNumberFormat="1" applyFont="1" applyFill="1" applyBorder="1" applyAlignment="1" applyProtection="1">
      <alignment horizontal="center" vertical="center"/>
      <protection hidden="1"/>
    </xf>
    <xf numFmtId="49" fontId="114" fillId="33" borderId="26" xfId="2" applyNumberFormat="1" applyFont="1" applyFill="1" applyBorder="1" applyAlignment="1" applyProtection="1">
      <alignment horizontal="center" vertical="center"/>
      <protection hidden="1"/>
    </xf>
    <xf numFmtId="49" fontId="114" fillId="33" borderId="8" xfId="2" applyNumberFormat="1" applyFont="1" applyFill="1" applyBorder="1" applyAlignment="1" applyProtection="1">
      <alignment horizontal="center" vertical="center"/>
      <protection hidden="1"/>
    </xf>
    <xf numFmtId="49" fontId="114" fillId="33" borderId="45" xfId="2" applyNumberFormat="1" applyFont="1" applyFill="1" applyBorder="1" applyAlignment="1" applyProtection="1">
      <alignment horizontal="center" vertical="center"/>
      <protection hidden="1"/>
    </xf>
    <xf numFmtId="49" fontId="114" fillId="33" borderId="9" xfId="2" applyNumberFormat="1" applyFont="1" applyFill="1" applyBorder="1" applyAlignment="1" applyProtection="1">
      <alignment horizontal="center" vertical="center"/>
      <protection hidden="1"/>
    </xf>
    <xf numFmtId="49" fontId="114" fillId="33" borderId="0" xfId="2" applyNumberFormat="1" applyFont="1" applyFill="1" applyBorder="1" applyAlignment="1" applyProtection="1">
      <alignment horizontal="center" vertical="center"/>
      <protection hidden="1"/>
    </xf>
    <xf numFmtId="49" fontId="114" fillId="33" borderId="94" xfId="2" applyNumberFormat="1" applyFont="1" applyFill="1" applyBorder="1" applyAlignment="1" applyProtection="1">
      <alignment horizontal="center" vertical="center"/>
      <protection hidden="1"/>
    </xf>
    <xf numFmtId="1" fontId="26" fillId="0" borderId="22" xfId="2" applyNumberFormat="1" applyFont="1" applyFill="1" applyBorder="1" applyAlignment="1" applyProtection="1">
      <alignment horizontal="center" vertical="center"/>
      <protection hidden="1"/>
    </xf>
    <xf numFmtId="49" fontId="26" fillId="0" borderId="26" xfId="2" applyNumberFormat="1" applyFont="1" applyFill="1" applyBorder="1" applyAlignment="1" applyProtection="1">
      <alignment horizontal="center"/>
      <protection hidden="1"/>
    </xf>
    <xf numFmtId="49" fontId="26" fillId="0" borderId="8" xfId="2" applyNumberFormat="1" applyFont="1" applyFill="1" applyBorder="1" applyAlignment="1" applyProtection="1">
      <alignment horizontal="center"/>
      <protection hidden="1"/>
    </xf>
    <xf numFmtId="49" fontId="26" fillId="0" borderId="45" xfId="2" applyNumberFormat="1" applyFont="1" applyFill="1" applyBorder="1" applyAlignment="1" applyProtection="1">
      <alignment horizontal="center"/>
      <protection hidden="1"/>
    </xf>
    <xf numFmtId="49" fontId="26" fillId="0" borderId="9" xfId="2" applyNumberFormat="1" applyFont="1" applyFill="1" applyBorder="1" applyAlignment="1" applyProtection="1">
      <alignment horizontal="center"/>
      <protection hidden="1"/>
    </xf>
    <xf numFmtId="49" fontId="26" fillId="0" borderId="0" xfId="2" applyNumberFormat="1" applyFont="1" applyFill="1" applyBorder="1" applyAlignment="1" applyProtection="1">
      <alignment horizontal="center"/>
      <protection hidden="1"/>
    </xf>
    <xf numFmtId="49" fontId="26" fillId="0" borderId="94" xfId="2" applyNumberFormat="1" applyFont="1" applyFill="1" applyBorder="1" applyAlignment="1" applyProtection="1">
      <alignment horizontal="center"/>
      <protection hidden="1"/>
    </xf>
    <xf numFmtId="49" fontId="27" fillId="0" borderId="1" xfId="2" applyNumberFormat="1" applyFont="1" applyFill="1" applyBorder="1" applyAlignment="1" applyProtection="1">
      <alignment horizontal="center" vertical="center"/>
      <protection hidden="1"/>
    </xf>
    <xf numFmtId="0" fontId="27" fillId="0" borderId="1" xfId="2" applyNumberFormat="1" applyFont="1" applyFill="1" applyBorder="1" applyAlignment="1" applyProtection="1">
      <alignment horizontal="center" vertical="center"/>
      <protection hidden="1"/>
    </xf>
    <xf numFmtId="49" fontId="27" fillId="0" borderId="4" xfId="2" applyNumberFormat="1" applyFont="1" applyFill="1" applyBorder="1" applyAlignment="1" applyProtection="1">
      <alignment horizontal="center" vertical="center"/>
      <protection hidden="1"/>
    </xf>
    <xf numFmtId="0" fontId="27" fillId="0" borderId="2" xfId="2" applyNumberFormat="1" applyFont="1" applyFill="1" applyBorder="1" applyAlignment="1" applyProtection="1">
      <alignment horizontal="center" vertical="center"/>
      <protection hidden="1"/>
    </xf>
    <xf numFmtId="0" fontId="27" fillId="0" borderId="6" xfId="2" applyNumberFormat="1" applyFont="1" applyFill="1" applyBorder="1" applyAlignment="1" applyProtection="1">
      <alignment horizontal="center" vertical="center"/>
      <protection hidden="1"/>
    </xf>
    <xf numFmtId="0" fontId="127" fillId="0" borderId="0" xfId="2" applyFont="1" applyAlignment="1" applyProtection="1">
      <alignment horizontal="center" vertical="center"/>
      <protection hidden="1"/>
    </xf>
    <xf numFmtId="2" fontId="118" fillId="0" borderId="7" xfId="2" applyNumberFormat="1" applyFont="1" applyBorder="1" applyAlignment="1" applyProtection="1">
      <alignment horizontal="center" vertical="center"/>
      <protection hidden="1"/>
    </xf>
    <xf numFmtId="49" fontId="27" fillId="0" borderId="37" xfId="2" applyNumberFormat="1" applyFont="1" applyFill="1" applyBorder="1" applyAlignment="1" applyProtection="1">
      <alignment horizontal="center" vertical="center"/>
      <protection hidden="1"/>
    </xf>
    <xf numFmtId="0" fontId="27" fillId="0" borderId="7" xfId="2" applyNumberFormat="1" applyFont="1" applyFill="1" applyBorder="1" applyAlignment="1" applyProtection="1">
      <alignment horizontal="center" vertical="center"/>
      <protection hidden="1"/>
    </xf>
    <xf numFmtId="0" fontId="27" fillId="0" borderId="48" xfId="2" applyNumberFormat="1" applyFont="1" applyFill="1" applyBorder="1" applyAlignment="1" applyProtection="1">
      <alignment horizontal="center" vertical="center"/>
      <protection hidden="1"/>
    </xf>
    <xf numFmtId="2" fontId="101" fillId="0" borderId="4" xfId="2" applyNumberFormat="1" applyFont="1" applyFill="1" applyBorder="1" applyAlignment="1" applyProtection="1">
      <alignment horizontal="center" vertical="center"/>
      <protection hidden="1"/>
    </xf>
    <xf numFmtId="2" fontId="101" fillId="0" borderId="2" xfId="2" applyNumberFormat="1" applyFont="1" applyFill="1" applyBorder="1" applyAlignment="1" applyProtection="1">
      <alignment horizontal="center" vertical="center"/>
      <protection hidden="1"/>
    </xf>
    <xf numFmtId="2" fontId="101" fillId="0" borderId="8" xfId="2" applyNumberFormat="1" applyFont="1" applyFill="1" applyBorder="1" applyAlignment="1" applyProtection="1">
      <alignment horizontal="center" vertical="center"/>
      <protection hidden="1"/>
    </xf>
    <xf numFmtId="2" fontId="101" fillId="0" borderId="6" xfId="2" applyNumberFormat="1" applyFont="1" applyFill="1" applyBorder="1" applyAlignment="1" applyProtection="1">
      <alignment horizontal="center" vertical="center"/>
      <protection hidden="1"/>
    </xf>
    <xf numFmtId="49" fontId="26" fillId="33" borderId="26" xfId="2" applyNumberFormat="1" applyFont="1" applyFill="1" applyBorder="1" applyAlignment="1" applyProtection="1">
      <alignment horizontal="center" vertical="center"/>
      <protection hidden="1"/>
    </xf>
    <xf numFmtId="49" fontId="26" fillId="33" borderId="8" xfId="2" applyNumberFormat="1" applyFont="1" applyFill="1" applyBorder="1" applyAlignment="1" applyProtection="1">
      <alignment horizontal="center" vertical="center"/>
      <protection hidden="1"/>
    </xf>
    <xf numFmtId="49" fontId="26" fillId="33" borderId="45" xfId="2" applyNumberFormat="1" applyFont="1" applyFill="1" applyBorder="1" applyAlignment="1" applyProtection="1">
      <alignment horizontal="center" vertical="center"/>
      <protection hidden="1"/>
    </xf>
    <xf numFmtId="49" fontId="26" fillId="33" borderId="9" xfId="2" applyNumberFormat="1" applyFont="1" applyFill="1" applyBorder="1" applyAlignment="1" applyProtection="1">
      <alignment horizontal="center" vertical="center"/>
      <protection hidden="1"/>
    </xf>
    <xf numFmtId="49" fontId="26" fillId="33" borderId="0" xfId="2" applyNumberFormat="1" applyFont="1" applyFill="1" applyBorder="1" applyAlignment="1" applyProtection="1">
      <alignment horizontal="center" vertical="center"/>
      <protection hidden="1"/>
    </xf>
    <xf numFmtId="49" fontId="26" fillId="33" borderId="94" xfId="2" applyNumberFormat="1" applyFont="1" applyFill="1" applyBorder="1" applyAlignment="1" applyProtection="1">
      <alignment horizontal="center" vertical="center"/>
      <protection hidden="1"/>
    </xf>
    <xf numFmtId="2" fontId="124" fillId="0" borderId="7" xfId="2" applyNumberFormat="1" applyFont="1" applyBorder="1" applyAlignment="1" applyProtection="1">
      <alignment horizontal="center" vertical="center"/>
      <protection hidden="1"/>
    </xf>
    <xf numFmtId="49" fontId="27" fillId="0" borderId="2" xfId="2" applyNumberFormat="1" applyFont="1" applyFill="1" applyBorder="1" applyAlignment="1" applyProtection="1">
      <alignment horizontal="center" vertical="center"/>
      <protection hidden="1"/>
    </xf>
    <xf numFmtId="49" fontId="27" fillId="0" borderId="6" xfId="2" applyNumberFormat="1" applyFont="1" applyFill="1" applyBorder="1" applyAlignment="1" applyProtection="1">
      <alignment horizontal="center" vertical="center"/>
      <protection hidden="1"/>
    </xf>
    <xf numFmtId="166" fontId="115" fillId="0" borderId="4" xfId="2" applyNumberFormat="1" applyFont="1" applyFill="1" applyBorder="1" applyAlignment="1" applyProtection="1">
      <alignment horizontal="center"/>
      <protection hidden="1"/>
    </xf>
    <xf numFmtId="166" fontId="115" fillId="0" borderId="2" xfId="2" applyNumberFormat="1" applyFont="1" applyFill="1" applyBorder="1" applyAlignment="1" applyProtection="1">
      <alignment horizontal="center"/>
      <protection hidden="1"/>
    </xf>
    <xf numFmtId="166" fontId="115" fillId="0" borderId="6" xfId="2" applyNumberFormat="1" applyFont="1" applyFill="1" applyBorder="1" applyAlignment="1" applyProtection="1">
      <alignment horizontal="center"/>
      <protection hidden="1"/>
    </xf>
    <xf numFmtId="49" fontId="27" fillId="0" borderId="26" xfId="2" applyNumberFormat="1" applyFont="1" applyFill="1" applyBorder="1" applyAlignment="1" applyProtection="1">
      <alignment horizontal="center" vertical="center"/>
      <protection hidden="1"/>
    </xf>
    <xf numFmtId="0" fontId="27" fillId="0" borderId="8" xfId="2" applyNumberFormat="1" applyFont="1" applyFill="1" applyBorder="1" applyAlignment="1" applyProtection="1">
      <alignment horizontal="center" vertical="center"/>
      <protection hidden="1"/>
    </xf>
    <xf numFmtId="0" fontId="27" fillId="0" borderId="45" xfId="2" applyNumberFormat="1" applyFont="1" applyFill="1" applyBorder="1" applyAlignment="1" applyProtection="1">
      <alignment horizontal="center" vertical="center"/>
      <protection hidden="1"/>
    </xf>
    <xf numFmtId="0" fontId="27" fillId="0" borderId="37" xfId="2" applyNumberFormat="1" applyFont="1" applyFill="1" applyBorder="1" applyAlignment="1" applyProtection="1">
      <alignment horizontal="center" vertical="center"/>
      <protection hidden="1"/>
    </xf>
    <xf numFmtId="167" fontId="124" fillId="0" borderId="7" xfId="2" applyNumberFormat="1" applyFont="1" applyBorder="1" applyAlignment="1" applyProtection="1">
      <alignment horizontal="center" vertical="center"/>
      <protection hidden="1"/>
    </xf>
    <xf numFmtId="166" fontId="116" fillId="0" borderId="2" xfId="2" applyNumberFormat="1" applyFont="1" applyBorder="1" applyAlignment="1" applyProtection="1">
      <protection hidden="1"/>
    </xf>
    <xf numFmtId="166" fontId="116" fillId="0" borderId="6" xfId="2" applyNumberFormat="1" applyFont="1" applyBorder="1" applyAlignment="1" applyProtection="1">
      <protection hidden="1"/>
    </xf>
    <xf numFmtId="2" fontId="124" fillId="0" borderId="0" xfId="2" applyNumberFormat="1" applyFont="1" applyAlignment="1" applyProtection="1">
      <alignment horizontal="center" vertical="center"/>
      <protection hidden="1"/>
    </xf>
    <xf numFmtId="49" fontId="108" fillId="0" borderId="64" xfId="2" applyNumberFormat="1" applyFont="1" applyFill="1" applyBorder="1" applyAlignment="1" applyProtection="1">
      <alignment horizontal="center" vertical="center"/>
      <protection hidden="1"/>
    </xf>
    <xf numFmtId="49" fontId="108" fillId="0" borderId="63" xfId="2" applyNumberFormat="1" applyFont="1" applyFill="1" applyBorder="1" applyAlignment="1" applyProtection="1">
      <alignment horizontal="center" vertical="center"/>
      <protection hidden="1"/>
    </xf>
    <xf numFmtId="166" fontId="116" fillId="0" borderId="84" xfId="2" applyNumberFormat="1" applyFont="1" applyBorder="1" applyAlignment="1" applyProtection="1">
      <protection hidden="1"/>
    </xf>
    <xf numFmtId="166" fontId="116" fillId="0" borderId="83" xfId="2" applyNumberFormat="1" applyFont="1" applyBorder="1" applyAlignment="1" applyProtection="1">
      <protection hidden="1"/>
    </xf>
    <xf numFmtId="166" fontId="116" fillId="0" borderId="90" xfId="2" applyNumberFormat="1" applyFont="1" applyBorder="1" applyAlignment="1" applyProtection="1">
      <protection hidden="1"/>
    </xf>
    <xf numFmtId="166" fontId="116" fillId="0" borderId="89" xfId="2" applyNumberFormat="1" applyFont="1" applyBorder="1" applyAlignment="1" applyProtection="1">
      <protection hidden="1"/>
    </xf>
    <xf numFmtId="166" fontId="115" fillId="0" borderId="92" xfId="2" applyNumberFormat="1" applyFont="1" applyFill="1" applyBorder="1" applyAlignment="1" applyProtection="1">
      <alignment horizontal="center" vertical="center"/>
      <protection hidden="1"/>
    </xf>
    <xf numFmtId="166" fontId="115" fillId="0" borderId="1" xfId="2" applyNumberFormat="1" applyFont="1" applyFill="1" applyBorder="1" applyAlignment="1" applyProtection="1">
      <alignment horizontal="center" vertical="center"/>
      <protection hidden="1"/>
    </xf>
    <xf numFmtId="166" fontId="115" fillId="0" borderId="86" xfId="2" applyNumberFormat="1" applyFont="1" applyFill="1" applyBorder="1" applyAlignment="1" applyProtection="1">
      <alignment horizontal="center" vertical="center"/>
      <protection hidden="1"/>
    </xf>
    <xf numFmtId="14" fontId="115" fillId="0" borderId="87" xfId="2" applyNumberFormat="1" applyFont="1" applyFill="1" applyBorder="1" applyAlignment="1" applyProtection="1">
      <alignment horizontal="center" vertical="center" textRotation="90"/>
      <protection hidden="1"/>
    </xf>
    <xf numFmtId="14" fontId="115" fillId="0" borderId="22" xfId="2" applyNumberFormat="1" applyFont="1" applyFill="1" applyBorder="1" applyAlignment="1" applyProtection="1">
      <alignment horizontal="center" vertical="center" textRotation="90"/>
      <protection hidden="1"/>
    </xf>
    <xf numFmtId="14" fontId="115" fillId="0" borderId="3" xfId="2" applyNumberFormat="1" applyFont="1" applyFill="1" applyBorder="1" applyAlignment="1" applyProtection="1">
      <alignment horizontal="center" vertical="center" textRotation="90"/>
      <protection hidden="1"/>
    </xf>
    <xf numFmtId="14" fontId="115" fillId="0" borderId="5" xfId="2" applyNumberFormat="1" applyFont="1" applyFill="1" applyBorder="1" applyAlignment="1" applyProtection="1">
      <alignment horizontal="center" textRotation="90"/>
      <protection hidden="1"/>
    </xf>
    <xf numFmtId="14" fontId="115" fillId="0" borderId="22" xfId="2" applyNumberFormat="1" applyFont="1" applyFill="1" applyBorder="1" applyAlignment="1" applyProtection="1">
      <alignment horizontal="center" textRotation="90"/>
      <protection hidden="1"/>
    </xf>
    <xf numFmtId="14" fontId="115" fillId="0" borderId="93" xfId="2" applyNumberFormat="1" applyFont="1" applyFill="1" applyBorder="1" applyAlignment="1" applyProtection="1">
      <alignment horizontal="center" textRotation="90"/>
      <protection hidden="1"/>
    </xf>
    <xf numFmtId="2" fontId="118" fillId="0" borderId="7" xfId="2" applyNumberFormat="1" applyFont="1" applyBorder="1" applyAlignment="1">
      <alignment horizontal="center" vertical="center"/>
    </xf>
    <xf numFmtId="2" fontId="124" fillId="0" borderId="7" xfId="2" applyNumberFormat="1" applyFont="1" applyBorder="1" applyAlignment="1">
      <alignment horizontal="center" vertical="center"/>
    </xf>
    <xf numFmtId="0" fontId="127" fillId="0" borderId="0" xfId="2" applyFont="1" applyAlignment="1">
      <alignment horizontal="center" vertical="center"/>
    </xf>
    <xf numFmtId="168" fontId="124" fillId="0" borderId="7" xfId="2" applyNumberFormat="1" applyFont="1" applyBorder="1" applyAlignment="1">
      <alignment horizontal="center" vertical="center"/>
    </xf>
    <xf numFmtId="49" fontId="26" fillId="0" borderId="26" xfId="2" applyNumberFormat="1" applyFont="1" applyFill="1" applyBorder="1" applyAlignment="1">
      <alignment horizontal="center"/>
    </xf>
    <xf numFmtId="49" fontId="26" fillId="0" borderId="8" xfId="2" applyNumberFormat="1" applyFont="1" applyFill="1" applyBorder="1" applyAlignment="1">
      <alignment horizontal="center"/>
    </xf>
    <xf numFmtId="49" fontId="26" fillId="0" borderId="45" xfId="2" applyNumberFormat="1" applyFont="1" applyFill="1" applyBorder="1" applyAlignment="1">
      <alignment horizontal="center"/>
    </xf>
    <xf numFmtId="49" fontId="26" fillId="0" borderId="9" xfId="2" applyNumberFormat="1" applyFont="1" applyFill="1" applyBorder="1" applyAlignment="1">
      <alignment horizontal="center"/>
    </xf>
    <xf numFmtId="49" fontId="26" fillId="0" borderId="0" xfId="2" applyNumberFormat="1" applyFont="1" applyFill="1" applyBorder="1" applyAlignment="1">
      <alignment horizontal="center"/>
    </xf>
    <xf numFmtId="49" fontId="26" fillId="0" borderId="94" xfId="2" applyNumberFormat="1" applyFont="1" applyFill="1" applyBorder="1" applyAlignment="1">
      <alignment horizontal="center"/>
    </xf>
    <xf numFmtId="2" fontId="101" fillId="0" borderId="4" xfId="2" applyNumberFormat="1" applyFont="1" applyFill="1" applyBorder="1" applyAlignment="1">
      <alignment horizontal="center" vertical="center"/>
    </xf>
    <xf numFmtId="2" fontId="101" fillId="0" borderId="2" xfId="2" applyNumberFormat="1" applyFont="1" applyFill="1" applyBorder="1" applyAlignment="1">
      <alignment horizontal="center" vertical="center"/>
    </xf>
    <xf numFmtId="2" fontId="101" fillId="0" borderId="8" xfId="2" applyNumberFormat="1" applyFont="1" applyFill="1" applyBorder="1" applyAlignment="1">
      <alignment horizontal="center" vertical="center"/>
    </xf>
    <xf numFmtId="2" fontId="101" fillId="0" borderId="6" xfId="2" applyNumberFormat="1" applyFont="1" applyFill="1" applyBorder="1" applyAlignment="1">
      <alignment horizontal="center" vertical="center"/>
    </xf>
    <xf numFmtId="49" fontId="26" fillId="0" borderId="5" xfId="2" applyNumberFormat="1" applyFont="1" applyFill="1" applyBorder="1" applyAlignment="1">
      <alignment horizontal="center" vertical="center"/>
    </xf>
    <xf numFmtId="49" fontId="26" fillId="0" borderId="3" xfId="2" applyNumberFormat="1" applyFont="1" applyFill="1" applyBorder="1" applyAlignment="1">
      <alignment horizontal="center" vertical="center"/>
    </xf>
    <xf numFmtId="49" fontId="118" fillId="33" borderId="1" xfId="2" applyNumberFormat="1" applyFont="1" applyFill="1" applyBorder="1" applyAlignment="1">
      <alignment horizontal="center" vertical="center"/>
    </xf>
    <xf numFmtId="49" fontId="118" fillId="33" borderId="5" xfId="2" applyNumberFormat="1" applyFont="1" applyFill="1" applyBorder="1" applyAlignment="1">
      <alignment horizontal="center" vertical="center"/>
    </xf>
    <xf numFmtId="49" fontId="27" fillId="33" borderId="1" xfId="2" applyNumberFormat="1" applyFont="1" applyFill="1" applyBorder="1" applyAlignment="1">
      <alignment horizontal="center" vertical="center"/>
    </xf>
    <xf numFmtId="49" fontId="114" fillId="33" borderId="1" xfId="2" applyNumberFormat="1" applyFont="1" applyFill="1" applyBorder="1" applyAlignment="1">
      <alignment horizontal="center" vertical="center"/>
    </xf>
    <xf numFmtId="49" fontId="114" fillId="33" borderId="5" xfId="2" applyNumberFormat="1" applyFont="1" applyFill="1" applyBorder="1" applyAlignment="1">
      <alignment horizontal="center" vertical="center"/>
    </xf>
    <xf numFmtId="49" fontId="114" fillId="33" borderId="26" xfId="2" applyNumberFormat="1" applyFont="1" applyFill="1" applyBorder="1" applyAlignment="1">
      <alignment horizontal="center" vertical="center"/>
    </xf>
    <xf numFmtId="49" fontId="114" fillId="33" borderId="8" xfId="2" applyNumberFormat="1" applyFont="1" applyFill="1" applyBorder="1" applyAlignment="1">
      <alignment horizontal="center" vertical="center"/>
    </xf>
    <xf numFmtId="49" fontId="114" fillId="33" borderId="45" xfId="2" applyNumberFormat="1" applyFont="1" applyFill="1" applyBorder="1" applyAlignment="1">
      <alignment horizontal="center" vertical="center"/>
    </xf>
    <xf numFmtId="49" fontId="114" fillId="33" borderId="9" xfId="2" applyNumberFormat="1" applyFont="1" applyFill="1" applyBorder="1" applyAlignment="1">
      <alignment horizontal="center" vertical="center"/>
    </xf>
    <xf numFmtId="49" fontId="114" fillId="33" borderId="0" xfId="2" applyNumberFormat="1" applyFont="1" applyFill="1" applyBorder="1" applyAlignment="1">
      <alignment horizontal="center" vertical="center"/>
    </xf>
    <xf numFmtId="49" fontId="114" fillId="33" borderId="94" xfId="2" applyNumberFormat="1" applyFont="1" applyFill="1" applyBorder="1" applyAlignment="1">
      <alignment horizontal="center" vertical="center"/>
    </xf>
    <xf numFmtId="49" fontId="26" fillId="0" borderId="37" xfId="2" applyNumberFormat="1" applyFont="1" applyFill="1" applyBorder="1" applyAlignment="1">
      <alignment horizontal="center"/>
    </xf>
    <xf numFmtId="49" fontId="26" fillId="0" borderId="7" xfId="2" applyNumberFormat="1" applyFont="1" applyFill="1" applyBorder="1" applyAlignment="1">
      <alignment horizontal="center"/>
    </xf>
    <xf numFmtId="49" fontId="26" fillId="0" borderId="48" xfId="2" applyNumberFormat="1" applyFont="1" applyFill="1" applyBorder="1" applyAlignment="1">
      <alignment horizontal="center"/>
    </xf>
    <xf numFmtId="49" fontId="114" fillId="0" borderId="26" xfId="2" applyNumberFormat="1" applyFont="1" applyFill="1" applyBorder="1" applyAlignment="1">
      <alignment horizontal="center" vertical="center"/>
    </xf>
    <xf numFmtId="49" fontId="114" fillId="0" borderId="45" xfId="2" applyNumberFormat="1" applyFont="1" applyFill="1" applyBorder="1" applyAlignment="1">
      <alignment horizontal="center" vertical="center"/>
    </xf>
    <xf numFmtId="49" fontId="114" fillId="0" borderId="37" xfId="2" applyNumberFormat="1" applyFont="1" applyFill="1" applyBorder="1" applyAlignment="1">
      <alignment horizontal="center" vertical="center"/>
    </xf>
    <xf numFmtId="49" fontId="114" fillId="0" borderId="48" xfId="2" applyNumberFormat="1" applyFont="1" applyFill="1" applyBorder="1" applyAlignment="1">
      <alignment horizontal="center" vertical="center"/>
    </xf>
    <xf numFmtId="49" fontId="26" fillId="0" borderId="1" xfId="2" applyNumberFormat="1" applyFont="1" applyFill="1" applyBorder="1" applyAlignment="1">
      <alignment horizontal="center"/>
    </xf>
    <xf numFmtId="49" fontId="26" fillId="0" borderId="5" xfId="2" applyNumberFormat="1" applyFont="1" applyFill="1" applyBorder="1" applyAlignment="1">
      <alignment horizontal="center"/>
    </xf>
    <xf numFmtId="49" fontId="26" fillId="0" borderId="3" xfId="2" applyNumberFormat="1" applyFont="1" applyFill="1" applyBorder="1" applyAlignment="1">
      <alignment horizontal="center"/>
    </xf>
    <xf numFmtId="49" fontId="26" fillId="0" borderId="22" xfId="2" applyNumberFormat="1" applyFont="1" applyFill="1" applyBorder="1" applyAlignment="1">
      <alignment horizontal="center"/>
    </xf>
    <xf numFmtId="0" fontId="27" fillId="0" borderId="1" xfId="2" applyNumberFormat="1" applyFont="1" applyFill="1" applyBorder="1" applyAlignment="1">
      <alignment horizontal="center" vertical="center"/>
    </xf>
    <xf numFmtId="49" fontId="27" fillId="0" borderId="1" xfId="2" applyNumberFormat="1" applyFont="1" applyFill="1" applyBorder="1" applyAlignment="1">
      <alignment horizontal="center" vertical="center"/>
    </xf>
    <xf numFmtId="49" fontId="26" fillId="33" borderId="26" xfId="2" applyNumberFormat="1" applyFont="1" applyFill="1" applyBorder="1" applyAlignment="1">
      <alignment horizontal="center" vertical="center"/>
    </xf>
    <xf numFmtId="49" fontId="26" fillId="33" borderId="8" xfId="2" applyNumberFormat="1" applyFont="1" applyFill="1" applyBorder="1" applyAlignment="1">
      <alignment horizontal="center" vertical="center"/>
    </xf>
    <xf numFmtId="49" fontId="26" fillId="33" borderId="45" xfId="2" applyNumberFormat="1" applyFont="1" applyFill="1" applyBorder="1" applyAlignment="1">
      <alignment horizontal="center" vertical="center"/>
    </xf>
    <xf numFmtId="49" fontId="26" fillId="33" borderId="9" xfId="2" applyNumberFormat="1" applyFont="1" applyFill="1" applyBorder="1" applyAlignment="1">
      <alignment horizontal="center" vertical="center"/>
    </xf>
    <xf numFmtId="49" fontId="26" fillId="33" borderId="0" xfId="2" applyNumberFormat="1" applyFont="1" applyFill="1" applyBorder="1" applyAlignment="1">
      <alignment horizontal="center" vertical="center"/>
    </xf>
    <xf numFmtId="49" fontId="26" fillId="33" borderId="94" xfId="2" applyNumberFormat="1" applyFont="1" applyFill="1" applyBorder="1" applyAlignment="1">
      <alignment horizontal="center" vertical="center"/>
    </xf>
    <xf numFmtId="1" fontId="26" fillId="0" borderId="22" xfId="2" applyNumberFormat="1" applyFont="1" applyFill="1" applyBorder="1" applyAlignment="1">
      <alignment horizontal="center" vertical="center"/>
    </xf>
    <xf numFmtId="0" fontId="27" fillId="0" borderId="4" xfId="2" applyNumberFormat="1" applyFont="1" applyFill="1" applyBorder="1" applyAlignment="1">
      <alignment horizontal="center" vertical="center"/>
    </xf>
    <xf numFmtId="0" fontId="27" fillId="0" borderId="2" xfId="2" applyNumberFormat="1" applyFont="1" applyFill="1" applyBorder="1" applyAlignment="1">
      <alignment horizontal="center" vertical="center"/>
    </xf>
    <xf numFmtId="0" fontId="27" fillId="0" borderId="6" xfId="2" applyNumberFormat="1" applyFont="1" applyFill="1" applyBorder="1" applyAlignment="1">
      <alignment horizontal="center" vertical="center"/>
    </xf>
    <xf numFmtId="49" fontId="27" fillId="0" borderId="26" xfId="2" applyNumberFormat="1" applyFont="1" applyFill="1" applyBorder="1" applyAlignment="1">
      <alignment horizontal="center" vertical="center"/>
    </xf>
    <xf numFmtId="0" fontId="27" fillId="0" borderId="8" xfId="2" applyNumberFormat="1" applyFont="1" applyFill="1" applyBorder="1" applyAlignment="1">
      <alignment horizontal="center" vertical="center"/>
    </xf>
    <xf numFmtId="0" fontId="27" fillId="0" borderId="45" xfId="2" applyNumberFormat="1" applyFont="1" applyFill="1" applyBorder="1" applyAlignment="1">
      <alignment horizontal="center" vertical="center"/>
    </xf>
    <xf numFmtId="0" fontId="27" fillId="0" borderId="37" xfId="2" applyNumberFormat="1" applyFont="1" applyFill="1" applyBorder="1" applyAlignment="1">
      <alignment horizontal="center" vertical="center"/>
    </xf>
    <xf numFmtId="0" fontId="27" fillId="0" borderId="7" xfId="2" applyNumberFormat="1" applyFont="1" applyFill="1" applyBorder="1" applyAlignment="1">
      <alignment horizontal="center" vertical="center"/>
    </xf>
    <xf numFmtId="0" fontId="27" fillId="0" borderId="48" xfId="2" applyNumberFormat="1" applyFont="1" applyFill="1" applyBorder="1" applyAlignment="1">
      <alignment horizontal="center" vertical="center"/>
    </xf>
    <xf numFmtId="49" fontId="27" fillId="0" borderId="4" xfId="2" applyNumberFormat="1" applyFont="1" applyFill="1" applyBorder="1" applyAlignment="1">
      <alignment horizontal="center" vertical="center"/>
    </xf>
    <xf numFmtId="49" fontId="107" fillId="0" borderId="64" xfId="2" applyNumberFormat="1" applyFont="1" applyFill="1" applyBorder="1" applyAlignment="1">
      <alignment horizontal="center" vertical="center"/>
    </xf>
    <xf numFmtId="49" fontId="107" fillId="0" borderId="2" xfId="2" applyNumberFormat="1" applyFont="1" applyFill="1" applyBorder="1" applyAlignment="1">
      <alignment horizontal="center" vertical="center"/>
    </xf>
    <xf numFmtId="49" fontId="107" fillId="0" borderId="69" xfId="2" applyNumberFormat="1" applyFont="1" applyFill="1" applyBorder="1" applyAlignment="1">
      <alignment horizontal="center" vertical="center"/>
    </xf>
    <xf numFmtId="49" fontId="107" fillId="0" borderId="68" xfId="2" applyNumberFormat="1" applyFont="1" applyFill="1" applyBorder="1" applyAlignment="1">
      <alignment horizontal="center" vertical="center"/>
    </xf>
    <xf numFmtId="49" fontId="107" fillId="0" borderId="63" xfId="2" applyNumberFormat="1" applyFont="1" applyFill="1" applyBorder="1" applyAlignment="1">
      <alignment horizontal="center" vertical="center"/>
    </xf>
    <xf numFmtId="49" fontId="109" fillId="0" borderId="64" xfId="2" applyNumberFormat="1" applyFont="1" applyFill="1" applyBorder="1" applyAlignment="1">
      <alignment horizontal="center" vertical="center"/>
    </xf>
    <xf numFmtId="49" fontId="109" fillId="0" borderId="63" xfId="2" applyNumberFormat="1" applyFont="1" applyFill="1" applyBorder="1" applyAlignment="1">
      <alignment horizontal="center" vertical="center"/>
    </xf>
    <xf numFmtId="49" fontId="110" fillId="0" borderId="64" xfId="2" applyNumberFormat="1" applyFont="1" applyFill="1" applyBorder="1" applyAlignment="1">
      <alignment horizontal="center" vertical="center"/>
    </xf>
    <xf numFmtId="49" fontId="110" fillId="0" borderId="63" xfId="2" applyNumberFormat="1" applyFont="1" applyFill="1" applyBorder="1" applyAlignment="1">
      <alignment horizontal="center" vertical="center"/>
    </xf>
    <xf numFmtId="49" fontId="108" fillId="0" borderId="64" xfId="2" applyNumberFormat="1" applyFont="1" applyFill="1" applyBorder="1" applyAlignment="1">
      <alignment horizontal="center" vertical="center"/>
    </xf>
    <xf numFmtId="49" fontId="108" fillId="0" borderId="63" xfId="2" applyNumberFormat="1" applyFont="1" applyFill="1" applyBorder="1" applyAlignment="1">
      <alignment horizontal="center" vertical="center"/>
    </xf>
    <xf numFmtId="49" fontId="102" fillId="0" borderId="64" xfId="2" applyNumberFormat="1" applyFont="1" applyFill="1" applyBorder="1" applyAlignment="1">
      <alignment horizontal="center" vertical="center"/>
    </xf>
    <xf numFmtId="49" fontId="102" fillId="0" borderId="2" xfId="2" applyNumberFormat="1" applyFont="1" applyFill="1" applyBorder="1" applyAlignment="1">
      <alignment horizontal="center" vertical="center"/>
    </xf>
    <xf numFmtId="49" fontId="102" fillId="0" borderId="63" xfId="2" applyNumberFormat="1" applyFont="1" applyFill="1" applyBorder="1" applyAlignment="1">
      <alignment horizontal="center" vertical="center"/>
    </xf>
    <xf numFmtId="49" fontId="101" fillId="0" borderId="64" xfId="2" applyNumberFormat="1" applyFont="1" applyFill="1" applyBorder="1" applyAlignment="1">
      <alignment horizontal="center" vertical="center"/>
    </xf>
    <xf numFmtId="49" fontId="101" fillId="0" borderId="2" xfId="2" applyNumberFormat="1" applyFont="1" applyFill="1" applyBorder="1" applyAlignment="1">
      <alignment horizontal="center" vertical="center"/>
    </xf>
    <xf numFmtId="49" fontId="101" fillId="0" borderId="63" xfId="2" applyNumberFormat="1" applyFont="1" applyFill="1" applyBorder="1" applyAlignment="1">
      <alignment horizontal="center" vertical="center"/>
    </xf>
    <xf numFmtId="49" fontId="104" fillId="0" borderId="64" xfId="2" applyNumberFormat="1" applyFont="1" applyFill="1" applyBorder="1" applyAlignment="1">
      <alignment horizontal="center" vertical="center"/>
    </xf>
    <xf numFmtId="49" fontId="104" fillId="0" borderId="63" xfId="2" applyNumberFormat="1" applyFont="1" applyFill="1" applyBorder="1" applyAlignment="1">
      <alignment horizontal="center" vertical="center"/>
    </xf>
    <xf numFmtId="49" fontId="103" fillId="0" borderId="64" xfId="2" applyNumberFormat="1" applyFont="1" applyFill="1" applyBorder="1" applyAlignment="1">
      <alignment horizontal="center"/>
    </xf>
    <xf numFmtId="49" fontId="103" fillId="0" borderId="63" xfId="2" applyNumberFormat="1" applyFont="1" applyFill="1" applyBorder="1" applyAlignment="1">
      <alignment horizontal="center"/>
    </xf>
    <xf numFmtId="49" fontId="72" fillId="0" borderId="0" xfId="2" applyNumberFormat="1" applyFont="1" applyAlignment="1">
      <alignment horizontal="center" vertical="center"/>
    </xf>
    <xf numFmtId="49" fontId="60" fillId="0" borderId="0" xfId="2" applyNumberFormat="1" applyFont="1" applyAlignment="1">
      <alignment horizontal="center" vertical="center"/>
    </xf>
    <xf numFmtId="49" fontId="5" fillId="0" borderId="0" xfId="2" applyNumberFormat="1" applyFont="1" applyAlignment="1">
      <alignment horizontal="center"/>
    </xf>
    <xf numFmtId="49" fontId="3" fillId="0" borderId="8" xfId="2" applyNumberFormat="1" applyFont="1" applyBorder="1" applyAlignment="1">
      <alignment horizontal="center" vertical="center"/>
    </xf>
    <xf numFmtId="49" fontId="5" fillId="0" borderId="8" xfId="2" applyNumberFormat="1" applyBorder="1" applyAlignment="1">
      <alignment horizontal="center" vertical="center"/>
    </xf>
    <xf numFmtId="49" fontId="5" fillId="0" borderId="45" xfId="2" applyNumberFormat="1" applyBorder="1" applyAlignment="1">
      <alignment horizontal="center" vertical="center"/>
    </xf>
    <xf numFmtId="49" fontId="5" fillId="0" borderId="7" xfId="2" applyNumberFormat="1" applyBorder="1" applyAlignment="1">
      <alignment horizontal="center" vertical="center"/>
    </xf>
    <xf numFmtId="49" fontId="5" fillId="0" borderId="48" xfId="2" applyNumberFormat="1" applyBorder="1" applyAlignment="1">
      <alignment horizontal="center" vertical="center"/>
    </xf>
    <xf numFmtId="49" fontId="1" fillId="0" borderId="8" xfId="2" applyNumberFormat="1" applyFont="1" applyBorder="1" applyAlignment="1">
      <alignment horizontal="center" vertical="center"/>
    </xf>
    <xf numFmtId="49" fontId="77" fillId="0" borderId="26" xfId="2" applyNumberFormat="1" applyFont="1" applyBorder="1" applyAlignment="1">
      <alignment horizontal="center" vertical="center"/>
    </xf>
    <xf numFmtId="49" fontId="77" fillId="0" borderId="8" xfId="2" applyNumberFormat="1" applyFont="1" applyBorder="1" applyAlignment="1">
      <alignment horizontal="center" vertical="center"/>
    </xf>
    <xf numFmtId="49" fontId="5" fillId="0" borderId="8" xfId="2" applyNumberFormat="1" applyFont="1" applyBorder="1" applyAlignment="1">
      <alignment horizontal="center" vertical="center"/>
    </xf>
    <xf numFmtId="49" fontId="5" fillId="0" borderId="45" xfId="2" applyNumberFormat="1" applyFont="1" applyBorder="1" applyAlignment="1">
      <alignment horizontal="center" vertical="center"/>
    </xf>
    <xf numFmtId="49" fontId="5" fillId="0" borderId="7" xfId="2" applyNumberFormat="1" applyFont="1" applyBorder="1" applyAlignment="1">
      <alignment horizontal="center" vertical="center"/>
    </xf>
    <xf numFmtId="49" fontId="5" fillId="0" borderId="48" xfId="2" applyNumberFormat="1" applyFont="1" applyBorder="1" applyAlignment="1">
      <alignment horizontal="center" vertical="center"/>
    </xf>
    <xf numFmtId="49" fontId="2" fillId="0" borderId="8" xfId="2" applyNumberFormat="1" applyFont="1" applyBorder="1" applyAlignment="1">
      <alignment horizontal="center" vertical="center"/>
    </xf>
    <xf numFmtId="49" fontId="74" fillId="0" borderId="0" xfId="2" applyNumberFormat="1" applyFont="1" applyBorder="1" applyAlignment="1">
      <alignment horizontal="center" vertical="center"/>
    </xf>
    <xf numFmtId="49" fontId="69" fillId="0" borderId="37" xfId="2" applyNumberFormat="1" applyFont="1" applyBorder="1" applyAlignment="1">
      <alignment horizontal="center" vertical="center"/>
    </xf>
    <xf numFmtId="49" fontId="69" fillId="0" borderId="7" xfId="2" applyNumberFormat="1" applyFont="1" applyBorder="1" applyAlignment="1">
      <alignment horizontal="center" vertical="center"/>
    </xf>
    <xf numFmtId="49" fontId="66" fillId="0" borderId="8" xfId="2" applyNumberFormat="1" applyFont="1" applyBorder="1" applyAlignment="1">
      <alignment horizontal="center" vertical="center"/>
    </xf>
    <xf numFmtId="49" fontId="66" fillId="0" borderId="45" xfId="2" applyNumberFormat="1" applyFont="1" applyBorder="1" applyAlignment="1">
      <alignment horizontal="center" vertical="center"/>
    </xf>
    <xf numFmtId="49" fontId="66" fillId="0" borderId="7" xfId="2" applyNumberFormat="1" applyFont="1" applyBorder="1" applyAlignment="1">
      <alignment horizontal="center" vertical="center"/>
    </xf>
    <xf numFmtId="49" fontId="66" fillId="0" borderId="48" xfId="2" applyNumberFormat="1" applyFont="1" applyBorder="1" applyAlignment="1">
      <alignment horizontal="center" vertical="center"/>
    </xf>
    <xf numFmtId="49" fontId="82" fillId="0" borderId="0" xfId="2" applyNumberFormat="1" applyFont="1" applyAlignment="1">
      <alignment horizontal="left" vertical="center"/>
    </xf>
    <xf numFmtId="0" fontId="16" fillId="6" borderId="0" xfId="0" applyFont="1" applyFill="1" applyAlignment="1">
      <alignment horizontal="left" vertical="center" wrapText="1"/>
    </xf>
    <xf numFmtId="0" fontId="137" fillId="0" borderId="0" xfId="0" applyFont="1"/>
    <xf numFmtId="49" fontId="16" fillId="10" borderId="10" xfId="0" applyNumberFormat="1" applyFont="1" applyFill="1" applyBorder="1" applyAlignment="1">
      <alignment horizontal="center" vertical="center" wrapText="1"/>
    </xf>
    <xf numFmtId="49" fontId="16" fillId="10" borderId="7" xfId="0" applyNumberFormat="1" applyFont="1" applyFill="1" applyBorder="1" applyAlignment="1">
      <alignment horizontal="center" vertical="center" wrapText="1"/>
    </xf>
    <xf numFmtId="0" fontId="16" fillId="11" borderId="7" xfId="0" applyFont="1" applyFill="1" applyBorder="1" applyAlignment="1">
      <alignment horizontal="center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0" fontId="141" fillId="6" borderId="0" xfId="0" applyFont="1" applyFill="1"/>
    <xf numFmtId="0" fontId="16" fillId="6" borderId="7" xfId="0" applyFont="1" applyFill="1" applyBorder="1" applyAlignment="1">
      <alignment horizontal="left" vertical="center" wrapText="1"/>
    </xf>
    <xf numFmtId="164" fontId="9" fillId="0" borderId="0" xfId="0" applyNumberFormat="1" applyFont="1" applyFill="1" applyAlignment="1">
      <alignment horizontal="left" vertical="center"/>
    </xf>
    <xf numFmtId="164" fontId="9" fillId="0" borderId="0" xfId="0" applyNumberFormat="1" applyFont="1" applyFill="1" applyAlignment="1">
      <alignment horizontal="right" vertical="center"/>
    </xf>
    <xf numFmtId="0" fontId="11" fillId="0" borderId="1" xfId="0" applyFont="1" applyFill="1" applyBorder="1" applyAlignment="1">
      <alignment horizontal="center" vertical="center" readingOrder="1"/>
    </xf>
    <xf numFmtId="49" fontId="11" fillId="0" borderId="4" xfId="0" applyNumberFormat="1" applyFont="1" applyFill="1" applyBorder="1" applyAlignment="1">
      <alignment horizontal="center" vertical="center" readingOrder="1"/>
    </xf>
    <xf numFmtId="49" fontId="11" fillId="0" borderId="2" xfId="0" applyNumberFormat="1" applyFont="1" applyFill="1" applyBorder="1" applyAlignment="1">
      <alignment horizontal="center" vertical="center" readingOrder="1"/>
    </xf>
    <xf numFmtId="49" fontId="11" fillId="0" borderId="6" xfId="0" applyNumberFormat="1" applyFont="1" applyFill="1" applyBorder="1" applyAlignment="1">
      <alignment horizontal="center" vertical="center" readingOrder="1"/>
    </xf>
    <xf numFmtId="164" fontId="8" fillId="0" borderId="0" xfId="0" applyNumberFormat="1" applyFont="1" applyFill="1" applyAlignment="1">
      <alignment horizontal="right" vertical="center"/>
    </xf>
    <xf numFmtId="49" fontId="11" fillId="0" borderId="1" xfId="0" applyNumberFormat="1" applyFont="1" applyFill="1" applyBorder="1" applyAlignment="1">
      <alignment horizontal="center" vertical="center" readingOrder="1"/>
    </xf>
    <xf numFmtId="1" fontId="11" fillId="0" borderId="5" xfId="0" applyNumberFormat="1" applyFont="1" applyFill="1" applyBorder="1" applyAlignment="1">
      <alignment horizontal="center" vertical="center" wrapText="1" readingOrder="1"/>
    </xf>
    <xf numFmtId="1" fontId="11" fillId="0" borderId="3" xfId="0" applyNumberFormat="1" applyFont="1" applyFill="1" applyBorder="1" applyAlignment="1">
      <alignment horizontal="center" vertical="center" readingOrder="1"/>
    </xf>
    <xf numFmtId="1" fontId="11" fillId="0" borderId="1" xfId="0" applyNumberFormat="1" applyFont="1" applyFill="1" applyBorder="1" applyAlignment="1">
      <alignment horizontal="center" vertical="center" wrapText="1" readingOrder="1"/>
    </xf>
    <xf numFmtId="1" fontId="11" fillId="0" borderId="1" xfId="0" applyNumberFormat="1" applyFont="1" applyFill="1" applyBorder="1" applyAlignment="1">
      <alignment horizontal="center" vertical="center" readingOrder="1"/>
    </xf>
    <xf numFmtId="0" fontId="11" fillId="0" borderId="2" xfId="0" applyFont="1" applyFill="1" applyBorder="1" applyAlignment="1">
      <alignment horizontal="center" vertical="center" readingOrder="1"/>
    </xf>
    <xf numFmtId="0" fontId="11" fillId="0" borderId="6" xfId="0" applyFont="1" applyFill="1" applyBorder="1" applyAlignment="1">
      <alignment horizontal="center" vertical="center" readingOrder="1"/>
    </xf>
    <xf numFmtId="49" fontId="9" fillId="0" borderId="5" xfId="0" applyNumberFormat="1" applyFont="1" applyBorder="1" applyAlignment="1">
      <alignment horizontal="center" vertical="center" wrapText="1"/>
    </xf>
    <xf numFmtId="49" fontId="9" fillId="0" borderId="3" xfId="0" applyNumberFormat="1" applyFont="1" applyBorder="1" applyAlignment="1">
      <alignment horizontal="center" vertical="center" wrapText="1"/>
    </xf>
    <xf numFmtId="164" fontId="12" fillId="0" borderId="4" xfId="0" applyNumberFormat="1" applyFont="1" applyBorder="1" applyAlignment="1">
      <alignment horizontal="center" vertical="center" wrapText="1"/>
    </xf>
    <xf numFmtId="164" fontId="12" fillId="0" borderId="2" xfId="0" applyNumberFormat="1" applyFont="1" applyBorder="1" applyAlignment="1">
      <alignment horizontal="center" vertical="center" wrapText="1"/>
    </xf>
    <xf numFmtId="164" fontId="12" fillId="0" borderId="6" xfId="0" applyNumberFormat="1" applyFont="1" applyBorder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1" fontId="13" fillId="0" borderId="5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4" fontId="11" fillId="0" borderId="7" xfId="0" applyNumberFormat="1" applyFont="1" applyBorder="1" applyAlignment="1">
      <alignment horizontal="left" vertical="center"/>
    </xf>
    <xf numFmtId="167" fontId="8" fillId="0" borderId="0" xfId="0" applyNumberFormat="1" applyFont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right" vertical="center"/>
    </xf>
    <xf numFmtId="1" fontId="13" fillId="0" borderId="3" xfId="0" applyNumberFormat="1" applyFont="1" applyBorder="1" applyAlignment="1">
      <alignment horizontal="center" vertical="center" wrapText="1"/>
    </xf>
    <xf numFmtId="0" fontId="9" fillId="0" borderId="5" xfId="0" applyNumberFormat="1" applyFont="1" applyBorder="1" applyAlignment="1">
      <alignment horizontal="center" vertical="center" wrapText="1"/>
    </xf>
    <xf numFmtId="0" fontId="9" fillId="0" borderId="3" xfId="0" applyNumberFormat="1" applyFont="1" applyBorder="1" applyAlignment="1">
      <alignment horizontal="center" vertical="center" wrapText="1"/>
    </xf>
    <xf numFmtId="2" fontId="11" fillId="0" borderId="7" xfId="0" applyNumberFormat="1" applyFont="1" applyBorder="1" applyAlignment="1">
      <alignment horizontal="left" vertical="center"/>
    </xf>
    <xf numFmtId="49" fontId="11" fillId="0" borderId="7" xfId="0" applyNumberFormat="1" applyFont="1" applyBorder="1" applyAlignment="1">
      <alignment horizontal="left" vertical="center"/>
    </xf>
    <xf numFmtId="0" fontId="11" fillId="0" borderId="7" xfId="0" applyNumberFormat="1" applyFont="1" applyBorder="1" applyAlignment="1">
      <alignment horizontal="left" vertical="center"/>
    </xf>
    <xf numFmtId="0" fontId="8" fillId="0" borderId="0" xfId="0" applyNumberFormat="1" applyFont="1" applyAlignment="1">
      <alignment horizontal="center" vertical="center" wrapText="1"/>
    </xf>
    <xf numFmtId="0" fontId="12" fillId="0" borderId="4" xfId="0" applyNumberFormat="1" applyFont="1" applyBorder="1" applyAlignment="1">
      <alignment horizontal="center" vertical="center" wrapText="1"/>
    </xf>
    <xf numFmtId="0" fontId="12" fillId="0" borderId="2" xfId="0" applyNumberFormat="1" applyFont="1" applyBorder="1" applyAlignment="1">
      <alignment horizontal="center" vertical="center" wrapText="1"/>
    </xf>
    <xf numFmtId="0" fontId="12" fillId="0" borderId="6" xfId="0" applyNumberFormat="1" applyFont="1" applyBorder="1" applyAlignment="1">
      <alignment horizontal="center" vertical="center" wrapText="1"/>
    </xf>
    <xf numFmtId="0" fontId="13" fillId="0" borderId="5" xfId="0" applyNumberFormat="1" applyFont="1" applyBorder="1" applyAlignment="1">
      <alignment horizontal="center" vertical="center" wrapText="1"/>
    </xf>
    <xf numFmtId="0" fontId="13" fillId="0" borderId="3" xfId="0" applyNumberFormat="1" applyFont="1" applyBorder="1" applyAlignment="1">
      <alignment horizontal="center" vertical="center" wrapText="1"/>
    </xf>
    <xf numFmtId="49" fontId="11" fillId="0" borderId="7" xfId="0" applyNumberFormat="1" applyFont="1" applyBorder="1" applyAlignment="1">
      <alignment horizontal="center" vertical="center"/>
    </xf>
    <xf numFmtId="167" fontId="8" fillId="0" borderId="0" xfId="0" applyNumberFormat="1" applyFont="1" applyBorder="1" applyAlignment="1">
      <alignment horizontal="center" vertical="center"/>
    </xf>
    <xf numFmtId="0" fontId="9" fillId="0" borderId="4" xfId="0" applyNumberFormat="1" applyFont="1" applyBorder="1" applyAlignment="1" applyProtection="1">
      <alignment horizontal="center" vertical="center" wrapText="1"/>
      <protection locked="0"/>
    </xf>
    <xf numFmtId="0" fontId="9" fillId="0" borderId="2" xfId="0" applyNumberFormat="1" applyFont="1" applyBorder="1" applyAlignment="1" applyProtection="1">
      <alignment horizontal="center" vertical="center" wrapText="1"/>
      <protection locked="0"/>
    </xf>
    <xf numFmtId="0" fontId="9" fillId="0" borderId="6" xfId="0" applyNumberFormat="1" applyFont="1" applyBorder="1" applyAlignment="1" applyProtection="1">
      <alignment horizontal="center" vertical="center" wrapText="1"/>
      <protection locked="0"/>
    </xf>
    <xf numFmtId="0" fontId="8" fillId="0" borderId="0" xfId="0" applyNumberFormat="1" applyFont="1" applyAlignment="1">
      <alignment horizontal="right" vertical="center"/>
    </xf>
    <xf numFmtId="0" fontId="8" fillId="0" borderId="0" xfId="0" applyNumberFormat="1" applyFont="1" applyAlignment="1">
      <alignment horizontal="left" vertical="center"/>
    </xf>
    <xf numFmtId="0" fontId="11" fillId="0" borderId="7" xfId="0" applyNumberFormat="1" applyFont="1" applyBorder="1" applyAlignment="1">
      <alignment horizontal="right" vertical="center"/>
    </xf>
    <xf numFmtId="0" fontId="13" fillId="0" borderId="5" xfId="0" applyNumberFormat="1" applyFont="1" applyBorder="1" applyAlignment="1" applyProtection="1">
      <alignment horizontal="center" vertical="center" wrapText="1"/>
      <protection locked="0"/>
    </xf>
    <xf numFmtId="0" fontId="13" fillId="0" borderId="3" xfId="0" applyNumberFormat="1" applyFont="1" applyBorder="1" applyAlignment="1" applyProtection="1">
      <alignment horizontal="center" vertical="center" wrapText="1"/>
      <protection locked="0"/>
    </xf>
    <xf numFmtId="0" fontId="9" fillId="0" borderId="5" xfId="0" applyNumberFormat="1" applyFont="1" applyBorder="1" applyAlignment="1" applyProtection="1">
      <alignment horizontal="center" vertical="center" wrapText="1"/>
      <protection locked="0"/>
    </xf>
    <xf numFmtId="0" fontId="9" fillId="0" borderId="3" xfId="0" applyNumberFormat="1" applyFont="1" applyBorder="1" applyAlignment="1" applyProtection="1">
      <alignment horizontal="center" vertical="center" wrapText="1"/>
      <protection locked="0"/>
    </xf>
    <xf numFmtId="0" fontId="12" fillId="0" borderId="5" xfId="0" applyNumberFormat="1" applyFont="1" applyBorder="1" applyAlignment="1" applyProtection="1">
      <alignment horizontal="center" vertical="center" wrapText="1"/>
      <protection locked="0"/>
    </xf>
    <xf numFmtId="0" fontId="12" fillId="0" borderId="3" xfId="0" applyNumberFormat="1" applyFont="1" applyBorder="1" applyAlignment="1" applyProtection="1">
      <alignment horizontal="center" vertical="center" wrapText="1"/>
      <protection locked="0"/>
    </xf>
    <xf numFmtId="49" fontId="8" fillId="0" borderId="0" xfId="0" applyNumberFormat="1" applyFont="1" applyAlignment="1">
      <alignment horizontal="right" vertical="center"/>
    </xf>
  </cellXfs>
  <cellStyles count="3">
    <cellStyle name="Обычный" xfId="0" builtinId="0"/>
    <cellStyle name="Обычный 2" xfId="1"/>
    <cellStyle name="Обычный 3" xfId="2"/>
  </cellStyles>
  <dxfs count="27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  <border>
        <vertical/>
        <horizontal/>
      </border>
    </dxf>
    <dxf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CCFFFF"/>
      <color rgb="FFCCFFCC"/>
      <color rgb="FFFF66FF"/>
      <color rgb="FFFF99FF"/>
      <color rgb="FF66FF66"/>
      <color rgb="FFFF7C80"/>
      <color rgb="FFFFFFCC"/>
      <color rgb="FFFFFF99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67235</xdr:colOff>
      <xdr:row>1</xdr:row>
      <xdr:rowOff>100853</xdr:rowOff>
    </xdr:from>
    <xdr:to>
      <xdr:col>16</xdr:col>
      <xdr:colOff>100853</xdr:colOff>
      <xdr:row>1</xdr:row>
      <xdr:rowOff>100853</xdr:rowOff>
    </xdr:to>
    <xdr:cxnSp macro="">
      <xdr:nvCxnSpPr>
        <xdr:cNvPr id="21" name="Прямая со стрелкой 20"/>
        <xdr:cNvCxnSpPr/>
      </xdr:nvCxnSpPr>
      <xdr:spPr>
        <a:xfrm>
          <a:off x="2981885" y="291353"/>
          <a:ext cx="2300568" cy="0"/>
        </a:xfrm>
        <a:prstGeom prst="straightConnector1">
          <a:avLst/>
        </a:prstGeom>
        <a:ln w="3810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214</xdr:col>
      <xdr:colOff>112059</xdr:colOff>
      <xdr:row>1</xdr:row>
      <xdr:rowOff>123265</xdr:rowOff>
    </xdr:from>
    <xdr:to>
      <xdr:col>222</xdr:col>
      <xdr:colOff>22411</xdr:colOff>
      <xdr:row>1</xdr:row>
      <xdr:rowOff>123265</xdr:rowOff>
    </xdr:to>
    <xdr:cxnSp macro="">
      <xdr:nvCxnSpPr>
        <xdr:cNvPr id="22" name="Прямая со стрелкой 21"/>
        <xdr:cNvCxnSpPr/>
      </xdr:nvCxnSpPr>
      <xdr:spPr>
        <a:xfrm flipH="1">
          <a:off x="69415959" y="313765"/>
          <a:ext cx="2501152" cy="0"/>
        </a:xfrm>
        <a:prstGeom prst="straightConnector1">
          <a:avLst/>
        </a:prstGeom>
        <a:ln w="3810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32544</xdr:colOff>
      <xdr:row>48</xdr:row>
      <xdr:rowOff>36826</xdr:rowOff>
    </xdr:from>
    <xdr:to>
      <xdr:col>26</xdr:col>
      <xdr:colOff>14984</xdr:colOff>
      <xdr:row>48</xdr:row>
      <xdr:rowOff>36826</xdr:rowOff>
    </xdr:to>
    <xdr:cxnSp macro="">
      <xdr:nvCxnSpPr>
        <xdr:cNvPr id="341" name="Прямая со стрелкой 340">
          <a:extLst>
            <a:ext uri="{FF2B5EF4-FFF2-40B4-BE49-F238E27FC236}">
              <a16:creationId xmlns="" xmlns:a16="http://schemas.microsoft.com/office/drawing/2014/main" id="{00000000-0008-0000-0000-000044010000}"/>
            </a:ext>
          </a:extLst>
        </xdr:cNvPr>
        <xdr:cNvCxnSpPr/>
      </xdr:nvCxnSpPr>
      <xdr:spPr>
        <a:xfrm>
          <a:off x="3242469" y="11028676"/>
          <a:ext cx="23009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38894</xdr:colOff>
      <xdr:row>47</xdr:row>
      <xdr:rowOff>48949</xdr:rowOff>
    </xdr:from>
    <xdr:to>
      <xdr:col>26</xdr:col>
      <xdr:colOff>15179</xdr:colOff>
      <xdr:row>47</xdr:row>
      <xdr:rowOff>48949</xdr:rowOff>
    </xdr:to>
    <xdr:cxnSp macro="">
      <xdr:nvCxnSpPr>
        <xdr:cNvPr id="342" name="Прямая соединительная линия 341">
          <a:extLst>
            <a:ext uri="{FF2B5EF4-FFF2-40B4-BE49-F238E27FC236}">
              <a16:creationId xmlns="" xmlns:a16="http://schemas.microsoft.com/office/drawing/2014/main" id="{00000000-0008-0000-0000-000045010000}"/>
            </a:ext>
          </a:extLst>
        </xdr:cNvPr>
        <xdr:cNvCxnSpPr/>
      </xdr:nvCxnSpPr>
      <xdr:spPr>
        <a:xfrm>
          <a:off x="3248819" y="10802674"/>
          <a:ext cx="223935" cy="0"/>
        </a:xfrm>
        <a:prstGeom prst="lin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47</xdr:col>
      <xdr:colOff>7146</xdr:colOff>
      <xdr:row>48</xdr:row>
      <xdr:rowOff>65401</xdr:rowOff>
    </xdr:from>
    <xdr:to>
      <xdr:col>48</xdr:col>
      <xdr:colOff>106185</xdr:colOff>
      <xdr:row>48</xdr:row>
      <xdr:rowOff>65401</xdr:rowOff>
    </xdr:to>
    <xdr:cxnSp macro="">
      <xdr:nvCxnSpPr>
        <xdr:cNvPr id="343" name="Прямая соединительная линия 342">
          <a:extLst>
            <a:ext uri="{FF2B5EF4-FFF2-40B4-BE49-F238E27FC236}">
              <a16:creationId xmlns="" xmlns:a16="http://schemas.microsoft.com/office/drawing/2014/main" id="{00000000-0008-0000-0000-000046010000}"/>
            </a:ext>
          </a:extLst>
        </xdr:cNvPr>
        <xdr:cNvCxnSpPr/>
      </xdr:nvCxnSpPr>
      <xdr:spPr>
        <a:xfrm rot="10800000" flipV="1">
          <a:off x="6198396" y="11057251"/>
          <a:ext cx="232389" cy="0"/>
        </a:xfrm>
        <a:prstGeom prst="line">
          <a:avLst/>
        </a:prstGeom>
        <a:ln w="28575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88802</xdr:colOff>
      <xdr:row>46</xdr:row>
      <xdr:rowOff>91763</xdr:rowOff>
    </xdr:from>
    <xdr:to>
      <xdr:col>111</xdr:col>
      <xdr:colOff>37902</xdr:colOff>
      <xdr:row>46</xdr:row>
      <xdr:rowOff>91763</xdr:rowOff>
    </xdr:to>
    <xdr:cxnSp macro="">
      <xdr:nvCxnSpPr>
        <xdr:cNvPr id="344" name="Прямая соединительная линия 343">
          <a:extLst>
            <a:ext uri="{FF2B5EF4-FFF2-40B4-BE49-F238E27FC236}">
              <a16:creationId xmlns="" xmlns:a16="http://schemas.microsoft.com/office/drawing/2014/main" id="{00000000-0008-0000-0000-000047010000}"/>
            </a:ext>
          </a:extLst>
        </xdr:cNvPr>
        <xdr:cNvCxnSpPr/>
      </xdr:nvCxnSpPr>
      <xdr:spPr>
        <a:xfrm rot="10800000" flipV="1">
          <a:off x="14576327" y="10635938"/>
          <a:ext cx="196750" cy="0"/>
        </a:xfrm>
        <a:prstGeom prst="line">
          <a:avLst/>
        </a:prstGeom>
        <a:ln w="38100">
          <a:solidFill>
            <a:srgbClr val="00B0F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73283</xdr:colOff>
      <xdr:row>50</xdr:row>
      <xdr:rowOff>56742</xdr:rowOff>
    </xdr:from>
    <xdr:to>
      <xdr:col>134</xdr:col>
      <xdr:colOff>53037</xdr:colOff>
      <xdr:row>50</xdr:row>
      <xdr:rowOff>56742</xdr:rowOff>
    </xdr:to>
    <xdr:cxnSp macro="">
      <xdr:nvCxnSpPr>
        <xdr:cNvPr id="345" name="Прямая соединительная линия 344">
          <a:extLst>
            <a:ext uri="{FF2B5EF4-FFF2-40B4-BE49-F238E27FC236}">
              <a16:creationId xmlns="" xmlns:a16="http://schemas.microsoft.com/office/drawing/2014/main" id="{00000000-0008-0000-0000-000048010000}"/>
            </a:ext>
          </a:extLst>
        </xdr:cNvPr>
        <xdr:cNvCxnSpPr/>
      </xdr:nvCxnSpPr>
      <xdr:spPr>
        <a:xfrm rot="10800000" flipV="1">
          <a:off x="17408783" y="11515317"/>
          <a:ext cx="227404" cy="0"/>
        </a:xfrm>
        <a:prstGeom prst="line">
          <a:avLst/>
        </a:prstGeom>
        <a:ln w="38100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110233</xdr:colOff>
      <xdr:row>48</xdr:row>
      <xdr:rowOff>67517</xdr:rowOff>
    </xdr:from>
    <xdr:to>
      <xdr:col>111</xdr:col>
      <xdr:colOff>48632</xdr:colOff>
      <xdr:row>48</xdr:row>
      <xdr:rowOff>67517</xdr:rowOff>
    </xdr:to>
    <xdr:cxnSp macro="">
      <xdr:nvCxnSpPr>
        <xdr:cNvPr id="346" name="Прямая соединительная линия 345">
          <a:extLst>
            <a:ext uri="{FF2B5EF4-FFF2-40B4-BE49-F238E27FC236}">
              <a16:creationId xmlns="" xmlns:a16="http://schemas.microsoft.com/office/drawing/2014/main" id="{00000000-0008-0000-0000-000049010000}"/>
            </a:ext>
          </a:extLst>
        </xdr:cNvPr>
        <xdr:cNvCxnSpPr/>
      </xdr:nvCxnSpPr>
      <xdr:spPr>
        <a:xfrm rot="10800000" flipV="1">
          <a:off x="14597758" y="11059367"/>
          <a:ext cx="186049" cy="0"/>
        </a:xfrm>
        <a:prstGeom prst="line">
          <a:avLst/>
        </a:prstGeom>
        <a:ln w="38100">
          <a:solidFill>
            <a:srgbClr val="0070C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88802</xdr:colOff>
      <xdr:row>50</xdr:row>
      <xdr:rowOff>63380</xdr:rowOff>
    </xdr:from>
    <xdr:to>
      <xdr:col>111</xdr:col>
      <xdr:colOff>52876</xdr:colOff>
      <xdr:row>50</xdr:row>
      <xdr:rowOff>63380</xdr:rowOff>
    </xdr:to>
    <xdr:cxnSp macro="">
      <xdr:nvCxnSpPr>
        <xdr:cNvPr id="347" name="Прямая соединительная линия 346">
          <a:extLst>
            <a:ext uri="{FF2B5EF4-FFF2-40B4-BE49-F238E27FC236}">
              <a16:creationId xmlns="" xmlns:a16="http://schemas.microsoft.com/office/drawing/2014/main" id="{00000000-0008-0000-0000-00004A010000}"/>
            </a:ext>
          </a:extLst>
        </xdr:cNvPr>
        <xdr:cNvCxnSpPr/>
      </xdr:nvCxnSpPr>
      <xdr:spPr>
        <a:xfrm flipH="1">
          <a:off x="14576327" y="11521955"/>
          <a:ext cx="211724" cy="0"/>
        </a:xfrm>
        <a:prstGeom prst="line">
          <a:avLst/>
        </a:prstGeom>
        <a:ln w="38100">
          <a:solidFill>
            <a:srgbClr val="FF66FF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63898</xdr:colOff>
      <xdr:row>48</xdr:row>
      <xdr:rowOff>67517</xdr:rowOff>
    </xdr:from>
    <xdr:to>
      <xdr:col>134</xdr:col>
      <xdr:colOff>55899</xdr:colOff>
      <xdr:row>48</xdr:row>
      <xdr:rowOff>67517</xdr:rowOff>
    </xdr:to>
    <xdr:cxnSp macro="">
      <xdr:nvCxnSpPr>
        <xdr:cNvPr id="348" name="Прямая соединительная линия 347">
          <a:extLst>
            <a:ext uri="{FF2B5EF4-FFF2-40B4-BE49-F238E27FC236}">
              <a16:creationId xmlns="" xmlns:a16="http://schemas.microsoft.com/office/drawing/2014/main" id="{00000000-0008-0000-0000-00004B010000}"/>
            </a:ext>
          </a:extLst>
        </xdr:cNvPr>
        <xdr:cNvCxnSpPr/>
      </xdr:nvCxnSpPr>
      <xdr:spPr>
        <a:xfrm rot="10800000" flipV="1">
          <a:off x="17399398" y="11059367"/>
          <a:ext cx="239651" cy="0"/>
        </a:xfrm>
        <a:prstGeom prst="line">
          <a:avLst/>
        </a:prstGeom>
        <a:ln w="38100">
          <a:solidFill>
            <a:schemeClr val="accent3">
              <a:lumMod val="75000"/>
            </a:schemeClr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155</xdr:col>
      <xdr:colOff>67785</xdr:colOff>
      <xdr:row>46</xdr:row>
      <xdr:rowOff>70597</xdr:rowOff>
    </xdr:from>
    <xdr:to>
      <xdr:col>157</xdr:col>
      <xdr:colOff>20476</xdr:colOff>
      <xdr:row>46</xdr:row>
      <xdr:rowOff>70597</xdr:rowOff>
    </xdr:to>
    <xdr:cxnSp macro="">
      <xdr:nvCxnSpPr>
        <xdr:cNvPr id="349" name="Прямая соединительная линия 348">
          <a:extLst>
            <a:ext uri="{FF2B5EF4-FFF2-40B4-BE49-F238E27FC236}">
              <a16:creationId xmlns="" xmlns:a16="http://schemas.microsoft.com/office/drawing/2014/main" id="{00000000-0008-0000-0000-00004C010000}"/>
            </a:ext>
          </a:extLst>
        </xdr:cNvPr>
        <xdr:cNvCxnSpPr/>
      </xdr:nvCxnSpPr>
      <xdr:spPr>
        <a:xfrm rot="10800000" flipV="1">
          <a:off x="20251260" y="10614772"/>
          <a:ext cx="200341" cy="0"/>
        </a:xfrm>
        <a:prstGeom prst="line">
          <a:avLst/>
        </a:prstGeom>
        <a:ln w="19050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178</xdr:col>
      <xdr:colOff>64107</xdr:colOff>
      <xdr:row>50</xdr:row>
      <xdr:rowOff>69731</xdr:rowOff>
    </xdr:from>
    <xdr:to>
      <xdr:col>180</xdr:col>
      <xdr:colOff>7144</xdr:colOff>
      <xdr:row>50</xdr:row>
      <xdr:rowOff>69731</xdr:rowOff>
    </xdr:to>
    <xdr:cxnSp macro="">
      <xdr:nvCxnSpPr>
        <xdr:cNvPr id="350" name="Прямая соединительная линия 349">
          <a:extLst>
            <a:ext uri="{FF2B5EF4-FFF2-40B4-BE49-F238E27FC236}">
              <a16:creationId xmlns="" xmlns:a16="http://schemas.microsoft.com/office/drawing/2014/main" id="{00000000-0008-0000-0000-00004D010000}"/>
            </a:ext>
          </a:extLst>
        </xdr:cNvPr>
        <xdr:cNvCxnSpPr/>
      </xdr:nvCxnSpPr>
      <xdr:spPr>
        <a:xfrm rot="10800000" flipV="1">
          <a:off x="23095557" y="11528306"/>
          <a:ext cx="390712" cy="0"/>
        </a:xfrm>
        <a:prstGeom prst="line">
          <a:avLst/>
        </a:prstGeom>
        <a:ln w="19050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72628</xdr:colOff>
      <xdr:row>46</xdr:row>
      <xdr:rowOff>70597</xdr:rowOff>
    </xdr:from>
    <xdr:to>
      <xdr:col>134</xdr:col>
      <xdr:colOff>74134</xdr:colOff>
      <xdr:row>46</xdr:row>
      <xdr:rowOff>70597</xdr:rowOff>
    </xdr:to>
    <xdr:cxnSp macro="">
      <xdr:nvCxnSpPr>
        <xdr:cNvPr id="357" name="Прямая соединительная линия 356">
          <a:extLst>
            <a:ext uri="{FF2B5EF4-FFF2-40B4-BE49-F238E27FC236}">
              <a16:creationId xmlns="" xmlns:a16="http://schemas.microsoft.com/office/drawing/2014/main" id="{00000000-0008-0000-0000-000054010000}"/>
            </a:ext>
          </a:extLst>
        </xdr:cNvPr>
        <xdr:cNvCxnSpPr/>
      </xdr:nvCxnSpPr>
      <xdr:spPr>
        <a:xfrm rot="10800000" flipV="1">
          <a:off x="17408128" y="10614772"/>
          <a:ext cx="249156" cy="0"/>
        </a:xfrm>
        <a:prstGeom prst="line">
          <a:avLst/>
        </a:prstGeom>
        <a:ln w="38100">
          <a:solidFill>
            <a:srgbClr val="FF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178</xdr:col>
      <xdr:colOff>64107</xdr:colOff>
      <xdr:row>50</xdr:row>
      <xdr:rowOff>69731</xdr:rowOff>
    </xdr:from>
    <xdr:to>
      <xdr:col>180</xdr:col>
      <xdr:colOff>16799</xdr:colOff>
      <xdr:row>50</xdr:row>
      <xdr:rowOff>69731</xdr:rowOff>
    </xdr:to>
    <xdr:cxnSp macro="">
      <xdr:nvCxnSpPr>
        <xdr:cNvPr id="359" name="Прямая соединительная линия 358">
          <a:extLst>
            <a:ext uri="{FF2B5EF4-FFF2-40B4-BE49-F238E27FC236}">
              <a16:creationId xmlns="" xmlns:a16="http://schemas.microsoft.com/office/drawing/2014/main" id="{00000000-0008-0000-0000-000056010000}"/>
            </a:ext>
          </a:extLst>
        </xdr:cNvPr>
        <xdr:cNvCxnSpPr/>
      </xdr:nvCxnSpPr>
      <xdr:spPr>
        <a:xfrm rot="10800000" flipV="1">
          <a:off x="23095557" y="11528306"/>
          <a:ext cx="400367" cy="0"/>
        </a:xfrm>
        <a:prstGeom prst="line">
          <a:avLst/>
        </a:prstGeom>
        <a:ln w="19050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74379</xdr:colOff>
      <xdr:row>1</xdr:row>
      <xdr:rowOff>104775</xdr:rowOff>
    </xdr:from>
    <xdr:to>
      <xdr:col>16</xdr:col>
      <xdr:colOff>107997</xdr:colOff>
      <xdr:row>1</xdr:row>
      <xdr:rowOff>104775</xdr:rowOff>
    </xdr:to>
    <xdr:cxnSp macro="">
      <xdr:nvCxnSpPr>
        <xdr:cNvPr id="360" name="Прямая со стрелкой 359"/>
        <xdr:cNvCxnSpPr/>
      </xdr:nvCxnSpPr>
      <xdr:spPr>
        <a:xfrm>
          <a:off x="1426929" y="438150"/>
          <a:ext cx="900393" cy="0"/>
        </a:xfrm>
        <a:prstGeom prst="straightConnector1">
          <a:avLst/>
        </a:prstGeom>
        <a:ln w="3810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214</xdr:col>
      <xdr:colOff>119203</xdr:colOff>
      <xdr:row>1</xdr:row>
      <xdr:rowOff>127187</xdr:rowOff>
    </xdr:from>
    <xdr:to>
      <xdr:col>222</xdr:col>
      <xdr:colOff>29555</xdr:colOff>
      <xdr:row>1</xdr:row>
      <xdr:rowOff>127187</xdr:rowOff>
    </xdr:to>
    <xdr:cxnSp macro="">
      <xdr:nvCxnSpPr>
        <xdr:cNvPr id="361" name="Прямая со стрелкой 360"/>
        <xdr:cNvCxnSpPr/>
      </xdr:nvCxnSpPr>
      <xdr:spPr>
        <a:xfrm flipH="1">
          <a:off x="27808378" y="460562"/>
          <a:ext cx="900952" cy="0"/>
        </a:xfrm>
        <a:prstGeom prst="straightConnector1">
          <a:avLst/>
        </a:prstGeom>
        <a:ln w="3810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7492</xdr:colOff>
      <xdr:row>13</xdr:row>
      <xdr:rowOff>15575</xdr:rowOff>
    </xdr:from>
    <xdr:to>
      <xdr:col>173</xdr:col>
      <xdr:colOff>121794</xdr:colOff>
      <xdr:row>14</xdr:row>
      <xdr:rowOff>142692</xdr:rowOff>
    </xdr:to>
    <xdr:grpSp>
      <xdr:nvGrpSpPr>
        <xdr:cNvPr id="215" name="Группа 214"/>
        <xdr:cNvGrpSpPr/>
      </xdr:nvGrpSpPr>
      <xdr:grpSpPr>
        <a:xfrm>
          <a:off x="21305392" y="5073350"/>
          <a:ext cx="1228727" cy="289042"/>
          <a:chOff x="21312536" y="6544122"/>
          <a:chExt cx="1228727" cy="289042"/>
        </a:xfrm>
      </xdr:grpSpPr>
      <xdr:cxnSp macro="">
        <xdr:nvCxnSpPr>
          <xdr:cNvPr id="216" name="Прямая соединительная линия 159">
            <a:extLst>
              <a:ext uri="{FF2B5EF4-FFF2-40B4-BE49-F238E27FC236}">
                <a16:creationId xmlns="" xmlns:a16="http://schemas.microsoft.com/office/drawing/2014/main" id="{9A246DDC-5A76-4ECC-BA52-1F358A6D5613}"/>
              </a:ext>
            </a:extLst>
          </xdr:cNvPr>
          <xdr:cNvCxnSpPr/>
        </xdr:nvCxnSpPr>
        <xdr:spPr>
          <a:xfrm flipH="1">
            <a:off x="22049845" y="6544122"/>
            <a:ext cx="491418" cy="158390"/>
          </a:xfrm>
          <a:prstGeom prst="line">
            <a:avLst/>
          </a:prstGeom>
          <a:ln w="38100">
            <a:solidFill>
              <a:srgbClr val="FF000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0" name="Прямая соединительная линия 159">
            <a:extLst>
              <a:ext uri="{FF2B5EF4-FFF2-40B4-BE49-F238E27FC236}">
                <a16:creationId xmlns="" xmlns:a16="http://schemas.microsoft.com/office/drawing/2014/main" id="{A7F8B065-4FBF-45BD-99C1-4B0E4881977F}"/>
              </a:ext>
            </a:extLst>
          </xdr:cNvPr>
          <xdr:cNvCxnSpPr/>
        </xdr:nvCxnSpPr>
        <xdr:spPr>
          <a:xfrm flipH="1">
            <a:off x="21312536" y="6705985"/>
            <a:ext cx="731013" cy="127179"/>
          </a:xfrm>
          <a:prstGeom prst="line">
            <a:avLst/>
          </a:prstGeom>
          <a:ln w="38100">
            <a:solidFill>
              <a:srgbClr val="FF000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164</xdr:col>
      <xdr:colOff>9525</xdr:colOff>
      <xdr:row>17</xdr:row>
      <xdr:rowOff>9525</xdr:rowOff>
    </xdr:from>
    <xdr:to>
      <xdr:col>177</xdr:col>
      <xdr:colOff>106348</xdr:colOff>
      <xdr:row>23</xdr:row>
      <xdr:rowOff>119715</xdr:rowOff>
    </xdr:to>
    <xdr:grpSp>
      <xdr:nvGrpSpPr>
        <xdr:cNvPr id="228" name="Группа 227">
          <a:extLst>
            <a:ext uri="{FF2B5EF4-FFF2-40B4-BE49-F238E27FC236}">
              <a16:creationId xmlns="" xmlns:a16="http://schemas.microsoft.com/office/drawing/2014/main" id="{58668E0C-A0EC-4C26-AA42-AFF0C9C53545}"/>
            </a:ext>
          </a:extLst>
        </xdr:cNvPr>
        <xdr:cNvGrpSpPr/>
      </xdr:nvGrpSpPr>
      <xdr:grpSpPr>
        <a:xfrm>
          <a:off x="21307425" y="5715000"/>
          <a:ext cx="1706548" cy="1081740"/>
          <a:chOff x="21461567" y="23273022"/>
          <a:chExt cx="1720024" cy="1040831"/>
        </a:xfrm>
      </xdr:grpSpPr>
      <xdr:cxnSp macro="">
        <xdr:nvCxnSpPr>
          <xdr:cNvPr id="229" name="Прямая соединительная линия 159">
            <a:extLst>
              <a:ext uri="{FF2B5EF4-FFF2-40B4-BE49-F238E27FC236}">
                <a16:creationId xmlns="" xmlns:a16="http://schemas.microsoft.com/office/drawing/2014/main" id="{0E20DB52-5D0E-4242-9E2C-4D7A60C99F68}"/>
              </a:ext>
            </a:extLst>
          </xdr:cNvPr>
          <xdr:cNvCxnSpPr/>
        </xdr:nvCxnSpPr>
        <xdr:spPr>
          <a:xfrm flipH="1">
            <a:off x="22705339" y="23873421"/>
            <a:ext cx="476250" cy="133350"/>
          </a:xfrm>
          <a:prstGeom prst="line">
            <a:avLst/>
          </a:prstGeom>
          <a:ln w="38100">
            <a:solidFill>
              <a:srgbClr val="FF66FF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0" name="Прямая соединительная линия 159">
            <a:extLst>
              <a:ext uri="{FF2B5EF4-FFF2-40B4-BE49-F238E27FC236}">
                <a16:creationId xmlns="" xmlns:a16="http://schemas.microsoft.com/office/drawing/2014/main" id="{E6CC078E-B2F4-434D-8D55-5EF81AC766D5}"/>
              </a:ext>
            </a:extLst>
          </xdr:cNvPr>
          <xdr:cNvCxnSpPr/>
        </xdr:nvCxnSpPr>
        <xdr:spPr>
          <a:xfrm flipH="1" flipV="1">
            <a:off x="22223643" y="23728791"/>
            <a:ext cx="483535" cy="143995"/>
          </a:xfrm>
          <a:prstGeom prst="line">
            <a:avLst/>
          </a:prstGeom>
          <a:ln w="38100">
            <a:solidFill>
              <a:srgbClr val="FF66FF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1" name="Прямая соединительная линия 159">
            <a:extLst>
              <a:ext uri="{FF2B5EF4-FFF2-40B4-BE49-F238E27FC236}">
                <a16:creationId xmlns="" xmlns:a16="http://schemas.microsoft.com/office/drawing/2014/main" id="{08DEFBD7-F014-4E89-A2F0-25393E996B69}"/>
              </a:ext>
            </a:extLst>
          </xdr:cNvPr>
          <xdr:cNvCxnSpPr/>
        </xdr:nvCxnSpPr>
        <xdr:spPr>
          <a:xfrm flipH="1" flipV="1">
            <a:off x="21461567" y="23273022"/>
            <a:ext cx="739588" cy="137837"/>
          </a:xfrm>
          <a:prstGeom prst="line">
            <a:avLst/>
          </a:prstGeom>
          <a:ln w="38100">
            <a:solidFill>
              <a:srgbClr val="FF66FF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" name="Прямая соединительная линия 159">
            <a:extLst>
              <a:ext uri="{FF2B5EF4-FFF2-40B4-BE49-F238E27FC236}">
                <a16:creationId xmlns="" xmlns:a16="http://schemas.microsoft.com/office/drawing/2014/main" id="{02F2509B-2971-442F-990A-3A4537D88B27}"/>
              </a:ext>
            </a:extLst>
          </xdr:cNvPr>
          <xdr:cNvCxnSpPr/>
        </xdr:nvCxnSpPr>
        <xdr:spPr>
          <a:xfrm flipH="1" flipV="1">
            <a:off x="22699177" y="23852971"/>
            <a:ext cx="482414" cy="152400"/>
          </a:xfrm>
          <a:prstGeom prst="line">
            <a:avLst/>
          </a:prstGeom>
          <a:ln w="38100">
            <a:solidFill>
              <a:srgbClr val="FF66FF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" name="Прямая соединительная линия 159">
            <a:extLst>
              <a:ext uri="{FF2B5EF4-FFF2-40B4-BE49-F238E27FC236}">
                <a16:creationId xmlns="" xmlns:a16="http://schemas.microsoft.com/office/drawing/2014/main" id="{9A246DDC-5A76-4ECC-BA52-1F358A6D5613}"/>
              </a:ext>
            </a:extLst>
          </xdr:cNvPr>
          <xdr:cNvCxnSpPr/>
        </xdr:nvCxnSpPr>
        <xdr:spPr>
          <a:xfrm flipH="1">
            <a:off x="22204346" y="24017403"/>
            <a:ext cx="495299" cy="152400"/>
          </a:xfrm>
          <a:prstGeom prst="line">
            <a:avLst/>
          </a:prstGeom>
          <a:ln w="38100">
            <a:solidFill>
              <a:srgbClr val="FF66FF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" name="Прямая соединительная линия 159">
            <a:extLst>
              <a:ext uri="{FF2B5EF4-FFF2-40B4-BE49-F238E27FC236}">
                <a16:creationId xmlns="" xmlns:a16="http://schemas.microsoft.com/office/drawing/2014/main" id="{A7F8B065-4FBF-45BD-99C1-4B0E4881977F}"/>
              </a:ext>
            </a:extLst>
          </xdr:cNvPr>
          <xdr:cNvCxnSpPr/>
        </xdr:nvCxnSpPr>
        <xdr:spPr>
          <a:xfrm flipH="1">
            <a:off x="21470815" y="24191484"/>
            <a:ext cx="736786" cy="122369"/>
          </a:xfrm>
          <a:prstGeom prst="line">
            <a:avLst/>
          </a:prstGeom>
          <a:ln w="38100">
            <a:solidFill>
              <a:srgbClr val="FF66FF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164</xdr:col>
      <xdr:colOff>0</xdr:colOff>
      <xdr:row>36</xdr:row>
      <xdr:rowOff>9525</xdr:rowOff>
    </xdr:from>
    <xdr:to>
      <xdr:col>177</xdr:col>
      <xdr:colOff>109540</xdr:colOff>
      <xdr:row>39</xdr:row>
      <xdr:rowOff>3523</xdr:rowOff>
    </xdr:to>
    <xdr:grpSp>
      <xdr:nvGrpSpPr>
        <xdr:cNvPr id="314" name="Группа 313"/>
        <xdr:cNvGrpSpPr/>
      </xdr:nvGrpSpPr>
      <xdr:grpSpPr>
        <a:xfrm>
          <a:off x="21297900" y="8791575"/>
          <a:ext cx="1719265" cy="479773"/>
          <a:chOff x="21305044" y="5718922"/>
          <a:chExt cx="1719265" cy="479773"/>
        </a:xfrm>
      </xdr:grpSpPr>
      <xdr:cxnSp macro="">
        <xdr:nvCxnSpPr>
          <xdr:cNvPr id="317" name="Прямая соединительная линия 159">
            <a:extLst>
              <a:ext uri="{FF2B5EF4-FFF2-40B4-BE49-F238E27FC236}">
                <a16:creationId xmlns="" xmlns:a16="http://schemas.microsoft.com/office/drawing/2014/main" id="{E6CC078E-B2F4-434D-8D55-5EF81AC766D5}"/>
              </a:ext>
            </a:extLst>
          </xdr:cNvPr>
          <xdr:cNvCxnSpPr/>
        </xdr:nvCxnSpPr>
        <xdr:spPr>
          <a:xfrm flipH="1" flipV="1">
            <a:off x="22051624" y="5859230"/>
            <a:ext cx="479747" cy="149655"/>
          </a:xfrm>
          <a:prstGeom prst="line">
            <a:avLst/>
          </a:prstGeom>
          <a:ln w="38100">
            <a:solidFill>
              <a:srgbClr val="FF66FF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8" name="Прямая соединительная линия 159">
            <a:extLst>
              <a:ext uri="{FF2B5EF4-FFF2-40B4-BE49-F238E27FC236}">
                <a16:creationId xmlns="" xmlns:a16="http://schemas.microsoft.com/office/drawing/2014/main" id="{08DEFBD7-F014-4E89-A2F0-25393E996B69}"/>
              </a:ext>
            </a:extLst>
          </xdr:cNvPr>
          <xdr:cNvCxnSpPr/>
        </xdr:nvCxnSpPr>
        <xdr:spPr>
          <a:xfrm flipH="1" flipV="1">
            <a:off x="21305044" y="5718922"/>
            <a:ext cx="733793" cy="143255"/>
          </a:xfrm>
          <a:prstGeom prst="line">
            <a:avLst/>
          </a:prstGeom>
          <a:ln w="38100">
            <a:solidFill>
              <a:srgbClr val="FF66FF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9" name="Прямая соединительная линия 159">
            <a:extLst>
              <a:ext uri="{FF2B5EF4-FFF2-40B4-BE49-F238E27FC236}">
                <a16:creationId xmlns="" xmlns:a16="http://schemas.microsoft.com/office/drawing/2014/main" id="{0E20DB52-5D0E-4242-9E2C-4D7A60C99F68}"/>
              </a:ext>
            </a:extLst>
          </xdr:cNvPr>
          <xdr:cNvCxnSpPr/>
        </xdr:nvCxnSpPr>
        <xdr:spPr>
          <a:xfrm flipH="1">
            <a:off x="22551788" y="6060104"/>
            <a:ext cx="472519" cy="138591"/>
          </a:xfrm>
          <a:prstGeom prst="line">
            <a:avLst/>
          </a:prstGeom>
          <a:ln w="38100">
            <a:solidFill>
              <a:srgbClr val="FF66FF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4" name="Прямая соединительная линия 159">
            <a:extLst>
              <a:ext uri="{FF2B5EF4-FFF2-40B4-BE49-F238E27FC236}">
                <a16:creationId xmlns="" xmlns:a16="http://schemas.microsoft.com/office/drawing/2014/main" id="{02F2509B-2971-442F-990A-3A4537D88B27}"/>
              </a:ext>
            </a:extLst>
          </xdr:cNvPr>
          <xdr:cNvCxnSpPr/>
        </xdr:nvCxnSpPr>
        <xdr:spPr>
          <a:xfrm flipH="1" flipV="1">
            <a:off x="22545675" y="6038850"/>
            <a:ext cx="478634" cy="158390"/>
          </a:xfrm>
          <a:prstGeom prst="line">
            <a:avLst/>
          </a:prstGeom>
          <a:ln w="38100">
            <a:solidFill>
              <a:srgbClr val="FF66FF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36</xdr:col>
      <xdr:colOff>9525</xdr:colOff>
      <xdr:row>14</xdr:row>
      <xdr:rowOff>152400</xdr:rowOff>
    </xdr:from>
    <xdr:to>
      <xdr:col>50</xdr:col>
      <xdr:colOff>8124</xdr:colOff>
      <xdr:row>16</xdr:row>
      <xdr:rowOff>154579</xdr:rowOff>
    </xdr:to>
    <xdr:grpSp>
      <xdr:nvGrpSpPr>
        <xdr:cNvPr id="398" name="Группа 397">
          <a:extLst>
            <a:ext uri="{FF2B5EF4-FFF2-40B4-BE49-F238E27FC236}">
              <a16:creationId xmlns="" xmlns:a16="http://schemas.microsoft.com/office/drawing/2014/main" id="{00000000-0008-0000-0000-0000CF010000}"/>
            </a:ext>
          </a:extLst>
        </xdr:cNvPr>
        <xdr:cNvGrpSpPr/>
      </xdr:nvGrpSpPr>
      <xdr:grpSpPr>
        <a:xfrm>
          <a:off x="4733925" y="5372100"/>
          <a:ext cx="1865499" cy="326029"/>
          <a:chOff x="4595814" y="51231321"/>
          <a:chExt cx="1784420" cy="439548"/>
        </a:xfrm>
      </xdr:grpSpPr>
      <xdr:cxnSp macro="">
        <xdr:nvCxnSpPr>
          <xdr:cNvPr id="399" name="Прямая соединительная линия 115">
            <a:extLst>
              <a:ext uri="{FF2B5EF4-FFF2-40B4-BE49-F238E27FC236}">
                <a16:creationId xmlns="" xmlns:a16="http://schemas.microsoft.com/office/drawing/2014/main" id="{00000000-0008-0000-0000-0000D0010000}"/>
              </a:ext>
            </a:extLst>
          </xdr:cNvPr>
          <xdr:cNvCxnSpPr/>
        </xdr:nvCxnSpPr>
        <xdr:spPr>
          <a:xfrm flipH="1">
            <a:off x="4595814" y="51456198"/>
            <a:ext cx="891528" cy="214671"/>
          </a:xfrm>
          <a:prstGeom prst="line">
            <a:avLst/>
          </a:prstGeom>
          <a:ln w="38100">
            <a:solidFill>
              <a:srgbClr val="FF66FF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" name="Прямая соединительная линия 115">
            <a:extLst>
              <a:ext uri="{FF2B5EF4-FFF2-40B4-BE49-F238E27FC236}">
                <a16:creationId xmlns="" xmlns:a16="http://schemas.microsoft.com/office/drawing/2014/main" id="{00000000-0008-0000-0000-0000D1010000}"/>
              </a:ext>
            </a:extLst>
          </xdr:cNvPr>
          <xdr:cNvCxnSpPr/>
        </xdr:nvCxnSpPr>
        <xdr:spPr>
          <a:xfrm flipH="1">
            <a:off x="5487343" y="51231321"/>
            <a:ext cx="892891" cy="237370"/>
          </a:xfrm>
          <a:prstGeom prst="line">
            <a:avLst/>
          </a:prstGeom>
          <a:ln w="38100">
            <a:solidFill>
              <a:srgbClr val="FF66FF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36</xdr:col>
      <xdr:colOff>19050</xdr:colOff>
      <xdr:row>16</xdr:row>
      <xdr:rowOff>9525</xdr:rowOff>
    </xdr:from>
    <xdr:to>
      <xdr:col>49</xdr:col>
      <xdr:colOff>109215</xdr:colOff>
      <xdr:row>18</xdr:row>
      <xdr:rowOff>4524</xdr:rowOff>
    </xdr:to>
    <xdr:grpSp>
      <xdr:nvGrpSpPr>
        <xdr:cNvPr id="401" name="Группа 400"/>
        <xdr:cNvGrpSpPr/>
      </xdr:nvGrpSpPr>
      <xdr:grpSpPr>
        <a:xfrm>
          <a:off x="4743450" y="5553075"/>
          <a:ext cx="1823715" cy="318849"/>
          <a:chOff x="4647567" y="23517747"/>
          <a:chExt cx="1745300" cy="399787"/>
        </a:xfrm>
      </xdr:grpSpPr>
      <xdr:cxnSp macro="">
        <xdr:nvCxnSpPr>
          <xdr:cNvPr id="402" name="Прямая соединительная линия 115">
            <a:extLst>
              <a:ext uri="{FF2B5EF4-FFF2-40B4-BE49-F238E27FC236}">
                <a16:creationId xmlns="" xmlns:a16="http://schemas.microsoft.com/office/drawing/2014/main" id="{826D35CC-8D06-43E9-A11C-E0A206BF2BA1}"/>
              </a:ext>
            </a:extLst>
          </xdr:cNvPr>
          <xdr:cNvCxnSpPr/>
        </xdr:nvCxnSpPr>
        <xdr:spPr>
          <a:xfrm flipH="1" flipV="1">
            <a:off x="4647567" y="23517747"/>
            <a:ext cx="880566" cy="173922"/>
          </a:xfrm>
          <a:prstGeom prst="line">
            <a:avLst/>
          </a:prstGeom>
          <a:ln w="38100">
            <a:solidFill>
              <a:srgbClr val="FF000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" name="Прямая соединительная линия 115">
            <a:extLst>
              <a:ext uri="{FF2B5EF4-FFF2-40B4-BE49-F238E27FC236}">
                <a16:creationId xmlns="" xmlns:a16="http://schemas.microsoft.com/office/drawing/2014/main" id="{59FC83D2-06BD-4889-A537-A07FA31E7B4E}"/>
              </a:ext>
            </a:extLst>
          </xdr:cNvPr>
          <xdr:cNvCxnSpPr/>
        </xdr:nvCxnSpPr>
        <xdr:spPr>
          <a:xfrm flipH="1" flipV="1">
            <a:off x="5528134" y="23704121"/>
            <a:ext cx="864733" cy="213413"/>
          </a:xfrm>
          <a:prstGeom prst="line">
            <a:avLst/>
          </a:prstGeom>
          <a:ln w="38100">
            <a:solidFill>
              <a:srgbClr val="FF000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342900</xdr:colOff>
      <xdr:row>28</xdr:row>
      <xdr:rowOff>30655</xdr:rowOff>
    </xdr:from>
    <xdr:to>
      <xdr:col>31</xdr:col>
      <xdr:colOff>123250</xdr:colOff>
      <xdr:row>36</xdr:row>
      <xdr:rowOff>6269</xdr:rowOff>
    </xdr:to>
    <xdr:grpSp>
      <xdr:nvGrpSpPr>
        <xdr:cNvPr id="418" name="Группа 417"/>
        <xdr:cNvGrpSpPr/>
      </xdr:nvGrpSpPr>
      <xdr:grpSpPr>
        <a:xfrm>
          <a:off x="342900" y="7517305"/>
          <a:ext cx="3857050" cy="1271014"/>
          <a:chOff x="392906" y="21535301"/>
          <a:chExt cx="3579703" cy="1685093"/>
        </a:xfrm>
      </xdr:grpSpPr>
      <xdr:cxnSp macro="">
        <xdr:nvCxnSpPr>
          <xdr:cNvPr id="419" name="Прямая соединительная линия 115">
            <a:extLst>
              <a:ext uri="{FF2B5EF4-FFF2-40B4-BE49-F238E27FC236}">
                <a16:creationId xmlns="" xmlns:a16="http://schemas.microsoft.com/office/drawing/2014/main" id="{206E0F4F-4F37-4DA1-AEAF-FB51C03661B6}"/>
              </a:ext>
            </a:extLst>
          </xdr:cNvPr>
          <xdr:cNvCxnSpPr/>
        </xdr:nvCxnSpPr>
        <xdr:spPr>
          <a:xfrm flipH="1" flipV="1">
            <a:off x="762911" y="22138175"/>
            <a:ext cx="918190" cy="239707"/>
          </a:xfrm>
          <a:prstGeom prst="line">
            <a:avLst/>
          </a:prstGeom>
          <a:ln w="38100">
            <a:solidFill>
              <a:srgbClr val="FF66FF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" name="Прямая соединительная линия 115">
            <a:extLst>
              <a:ext uri="{FF2B5EF4-FFF2-40B4-BE49-F238E27FC236}">
                <a16:creationId xmlns="" xmlns:a16="http://schemas.microsoft.com/office/drawing/2014/main" id="{DE152537-781C-4407-8F2F-A39FF2070FA7}"/>
              </a:ext>
            </a:extLst>
          </xdr:cNvPr>
          <xdr:cNvCxnSpPr/>
        </xdr:nvCxnSpPr>
        <xdr:spPr>
          <a:xfrm flipH="1">
            <a:off x="392906" y="21950278"/>
            <a:ext cx="356554" cy="187708"/>
          </a:xfrm>
          <a:prstGeom prst="line">
            <a:avLst/>
          </a:prstGeom>
          <a:ln w="38100">
            <a:solidFill>
              <a:srgbClr val="FF66FF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1" name="Прямая соединительная линия 115">
            <a:extLst>
              <a:ext uri="{FF2B5EF4-FFF2-40B4-BE49-F238E27FC236}">
                <a16:creationId xmlns="" xmlns:a16="http://schemas.microsoft.com/office/drawing/2014/main" id="{CD9B58A5-9206-42C2-BEC1-40CCAE8DEA37}"/>
              </a:ext>
            </a:extLst>
          </xdr:cNvPr>
          <xdr:cNvCxnSpPr/>
        </xdr:nvCxnSpPr>
        <xdr:spPr>
          <a:xfrm flipH="1" flipV="1">
            <a:off x="392906" y="21971964"/>
            <a:ext cx="369417" cy="166014"/>
          </a:xfrm>
          <a:prstGeom prst="line">
            <a:avLst/>
          </a:prstGeom>
          <a:ln w="38100">
            <a:solidFill>
              <a:srgbClr val="FF66FF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2" name="Прямая соединительная линия 115">
            <a:extLst>
              <a:ext uri="{FF2B5EF4-FFF2-40B4-BE49-F238E27FC236}">
                <a16:creationId xmlns="" xmlns:a16="http://schemas.microsoft.com/office/drawing/2014/main" id="{69F76BC9-4B94-4A06-AE79-1C9CDE6A3358}"/>
              </a:ext>
            </a:extLst>
          </xdr:cNvPr>
          <xdr:cNvCxnSpPr/>
        </xdr:nvCxnSpPr>
        <xdr:spPr>
          <a:xfrm flipH="1">
            <a:off x="762952" y="21749053"/>
            <a:ext cx="918150" cy="209700"/>
          </a:xfrm>
          <a:prstGeom prst="line">
            <a:avLst/>
          </a:prstGeom>
          <a:ln w="38100">
            <a:solidFill>
              <a:srgbClr val="FF66FF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3" name="Прямая соединительная линия 115">
            <a:extLst>
              <a:ext uri="{FF2B5EF4-FFF2-40B4-BE49-F238E27FC236}">
                <a16:creationId xmlns="" xmlns:a16="http://schemas.microsoft.com/office/drawing/2014/main" id="{7933200C-2AED-4A71-8499-F4C15A39D963}"/>
              </a:ext>
            </a:extLst>
          </xdr:cNvPr>
          <xdr:cNvCxnSpPr/>
        </xdr:nvCxnSpPr>
        <xdr:spPr>
          <a:xfrm flipH="1">
            <a:off x="2608391" y="21535301"/>
            <a:ext cx="553774" cy="207292"/>
          </a:xfrm>
          <a:prstGeom prst="line">
            <a:avLst/>
          </a:prstGeom>
          <a:ln w="38100">
            <a:solidFill>
              <a:srgbClr val="FF66FF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4" name="Прямая соединительная линия 115">
            <a:extLst>
              <a:ext uri="{FF2B5EF4-FFF2-40B4-BE49-F238E27FC236}">
                <a16:creationId xmlns="" xmlns:a16="http://schemas.microsoft.com/office/drawing/2014/main" id="{3322471E-B618-462C-984F-445037F78A6E}"/>
              </a:ext>
            </a:extLst>
          </xdr:cNvPr>
          <xdr:cNvCxnSpPr/>
        </xdr:nvCxnSpPr>
        <xdr:spPr>
          <a:xfrm flipH="1" flipV="1">
            <a:off x="2589400" y="22795166"/>
            <a:ext cx="575427" cy="200674"/>
          </a:xfrm>
          <a:prstGeom prst="line">
            <a:avLst/>
          </a:prstGeom>
          <a:ln w="38100">
            <a:solidFill>
              <a:srgbClr val="FF66FF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5" name="Прямая соединительная линия 115">
            <a:extLst>
              <a:ext uri="{FF2B5EF4-FFF2-40B4-BE49-F238E27FC236}">
                <a16:creationId xmlns="" xmlns:a16="http://schemas.microsoft.com/office/drawing/2014/main" id="{BF7FBE74-02EB-469B-B9AB-F7AC988E2EF4}"/>
              </a:ext>
            </a:extLst>
          </xdr:cNvPr>
          <xdr:cNvCxnSpPr/>
        </xdr:nvCxnSpPr>
        <xdr:spPr>
          <a:xfrm flipH="1" flipV="1">
            <a:off x="3172308" y="23020378"/>
            <a:ext cx="800301" cy="200016"/>
          </a:xfrm>
          <a:prstGeom prst="line">
            <a:avLst/>
          </a:prstGeom>
          <a:ln w="38100">
            <a:solidFill>
              <a:srgbClr val="FF66FF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25</xdr:col>
      <xdr:colOff>0</xdr:colOff>
      <xdr:row>27</xdr:row>
      <xdr:rowOff>38100</xdr:rowOff>
    </xdr:from>
    <xdr:to>
      <xdr:col>31</xdr:col>
      <xdr:colOff>119356</xdr:colOff>
      <xdr:row>28</xdr:row>
      <xdr:rowOff>27041</xdr:rowOff>
    </xdr:to>
    <xdr:cxnSp macro="">
      <xdr:nvCxnSpPr>
        <xdr:cNvPr id="426" name="Прямая соединительная линия 115">
          <a:extLst>
            <a:ext uri="{FF2B5EF4-FFF2-40B4-BE49-F238E27FC236}">
              <a16:creationId xmlns="" xmlns:a16="http://schemas.microsoft.com/office/drawing/2014/main" id="{BF7FBE74-02EB-469B-B9AB-F7AC988E2EF4}"/>
            </a:ext>
          </a:extLst>
        </xdr:cNvPr>
        <xdr:cNvCxnSpPr/>
      </xdr:nvCxnSpPr>
      <xdr:spPr>
        <a:xfrm flipV="1">
          <a:off x="3333750" y="7362825"/>
          <a:ext cx="862306" cy="150866"/>
        </a:xfrm>
        <a:prstGeom prst="line">
          <a:avLst/>
        </a:prstGeom>
        <a:ln w="38100">
          <a:solidFill>
            <a:srgbClr val="FF66FF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16</xdr:row>
      <xdr:rowOff>38100</xdr:rowOff>
    </xdr:from>
    <xdr:to>
      <xdr:col>32</xdr:col>
      <xdr:colOff>2381</xdr:colOff>
      <xdr:row>23</xdr:row>
      <xdr:rowOff>7470</xdr:rowOff>
    </xdr:to>
    <xdr:grpSp>
      <xdr:nvGrpSpPr>
        <xdr:cNvPr id="433" name="Группа 432"/>
        <xdr:cNvGrpSpPr/>
      </xdr:nvGrpSpPr>
      <xdr:grpSpPr>
        <a:xfrm>
          <a:off x="723900" y="5581650"/>
          <a:ext cx="3479006" cy="1102845"/>
          <a:chOff x="762000" y="45741680"/>
          <a:chExt cx="3345656" cy="1381114"/>
        </a:xfrm>
      </xdr:grpSpPr>
      <xdr:cxnSp macro="">
        <xdr:nvCxnSpPr>
          <xdr:cNvPr id="434" name="Прямая соединительная линия 115">
            <a:extLst>
              <a:ext uri="{FF2B5EF4-FFF2-40B4-BE49-F238E27FC236}">
                <a16:creationId xmlns="" xmlns:a16="http://schemas.microsoft.com/office/drawing/2014/main" id="{206E0F4F-4F37-4DA1-AEAF-FB51C03661B6}"/>
              </a:ext>
            </a:extLst>
          </xdr:cNvPr>
          <xdr:cNvCxnSpPr/>
        </xdr:nvCxnSpPr>
        <xdr:spPr>
          <a:xfrm flipH="1" flipV="1">
            <a:off x="763079" y="46707187"/>
            <a:ext cx="951421" cy="189316"/>
          </a:xfrm>
          <a:prstGeom prst="line">
            <a:avLst/>
          </a:prstGeom>
          <a:ln w="38100">
            <a:solidFill>
              <a:srgbClr val="0070C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5" name="Прямая соединительная линия 115">
            <a:extLst>
              <a:ext uri="{FF2B5EF4-FFF2-40B4-BE49-F238E27FC236}">
                <a16:creationId xmlns="" xmlns:a16="http://schemas.microsoft.com/office/drawing/2014/main" id="{69F76BC9-4B94-4A06-AE79-1C9CDE6A3358}"/>
              </a:ext>
            </a:extLst>
          </xdr:cNvPr>
          <xdr:cNvCxnSpPr/>
        </xdr:nvCxnSpPr>
        <xdr:spPr>
          <a:xfrm flipH="1">
            <a:off x="762000" y="46555576"/>
            <a:ext cx="975220" cy="147341"/>
          </a:xfrm>
          <a:prstGeom prst="line">
            <a:avLst/>
          </a:prstGeom>
          <a:ln w="38100">
            <a:solidFill>
              <a:srgbClr val="0070C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6" name="Прямая соединительная линия 115">
            <a:extLst>
              <a:ext uri="{FF2B5EF4-FFF2-40B4-BE49-F238E27FC236}">
                <a16:creationId xmlns="" xmlns:a16="http://schemas.microsoft.com/office/drawing/2014/main" id="{7933200C-2AED-4A71-8499-F4C15A39D963}"/>
              </a:ext>
            </a:extLst>
          </xdr:cNvPr>
          <xdr:cNvCxnSpPr/>
        </xdr:nvCxnSpPr>
        <xdr:spPr>
          <a:xfrm flipH="1">
            <a:off x="2655094" y="45944090"/>
            <a:ext cx="607220" cy="178594"/>
          </a:xfrm>
          <a:prstGeom prst="line">
            <a:avLst/>
          </a:prstGeom>
          <a:ln w="38100">
            <a:solidFill>
              <a:srgbClr val="0070C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7" name="Прямая соединительная линия 115">
            <a:extLst>
              <a:ext uri="{FF2B5EF4-FFF2-40B4-BE49-F238E27FC236}">
                <a16:creationId xmlns="" xmlns:a16="http://schemas.microsoft.com/office/drawing/2014/main" id="{620E1CB9-2BA4-4953-80C3-B35412FD42D2}"/>
              </a:ext>
            </a:extLst>
          </xdr:cNvPr>
          <xdr:cNvCxnSpPr/>
        </xdr:nvCxnSpPr>
        <xdr:spPr>
          <a:xfrm flipH="1">
            <a:off x="3279890" y="45741680"/>
            <a:ext cx="827766" cy="198025"/>
          </a:xfrm>
          <a:prstGeom prst="line">
            <a:avLst/>
          </a:prstGeom>
          <a:ln w="38100">
            <a:solidFill>
              <a:srgbClr val="0070C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8" name="Прямая соединительная линия 115">
            <a:extLst>
              <a:ext uri="{FF2B5EF4-FFF2-40B4-BE49-F238E27FC236}">
                <a16:creationId xmlns="" xmlns:a16="http://schemas.microsoft.com/office/drawing/2014/main" id="{3322471E-B618-462C-984F-445037F78A6E}"/>
              </a:ext>
            </a:extLst>
          </xdr:cNvPr>
          <xdr:cNvCxnSpPr/>
        </xdr:nvCxnSpPr>
        <xdr:spPr>
          <a:xfrm flipH="1" flipV="1">
            <a:off x="2661343" y="46949101"/>
            <a:ext cx="591810" cy="173693"/>
          </a:xfrm>
          <a:prstGeom prst="line">
            <a:avLst/>
          </a:prstGeom>
          <a:ln w="38100">
            <a:solidFill>
              <a:srgbClr val="0070C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104775</xdr:colOff>
      <xdr:row>23</xdr:row>
      <xdr:rowOff>9525</xdr:rowOff>
    </xdr:from>
    <xdr:to>
      <xdr:col>31</xdr:col>
      <xdr:colOff>100306</xdr:colOff>
      <xdr:row>23</xdr:row>
      <xdr:rowOff>160391</xdr:rowOff>
    </xdr:to>
    <xdr:cxnSp macro="">
      <xdr:nvCxnSpPr>
        <xdr:cNvPr id="448" name="Прямая соединительная линия 115">
          <a:extLst>
            <a:ext uri="{FF2B5EF4-FFF2-40B4-BE49-F238E27FC236}">
              <a16:creationId xmlns="" xmlns:a16="http://schemas.microsoft.com/office/drawing/2014/main" id="{BF7FBE74-02EB-469B-B9AB-F7AC988E2EF4}"/>
            </a:ext>
          </a:extLst>
        </xdr:cNvPr>
        <xdr:cNvCxnSpPr/>
      </xdr:nvCxnSpPr>
      <xdr:spPr>
        <a:xfrm flipH="1" flipV="1">
          <a:off x="3314700" y="6686550"/>
          <a:ext cx="862306" cy="150866"/>
        </a:xfrm>
        <a:prstGeom prst="line">
          <a:avLst/>
        </a:prstGeom>
        <a:ln w="38100">
          <a:solidFill>
            <a:srgbClr val="0070C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16</xdr:row>
      <xdr:rowOff>0</xdr:rowOff>
    </xdr:from>
    <xdr:to>
      <xdr:col>34</xdr:col>
      <xdr:colOff>123675</xdr:colOff>
      <xdr:row>16</xdr:row>
      <xdr:rowOff>137835</xdr:rowOff>
    </xdr:to>
    <xdr:cxnSp macro="">
      <xdr:nvCxnSpPr>
        <xdr:cNvPr id="449" name="Прямая соединительная линия 115">
          <a:extLst>
            <a:ext uri="{FF2B5EF4-FFF2-40B4-BE49-F238E27FC236}">
              <a16:creationId xmlns="" xmlns:a16="http://schemas.microsoft.com/office/drawing/2014/main" id="{50FC58EB-8958-4D43-90CB-2CBF68B2C2BC}"/>
            </a:ext>
          </a:extLst>
        </xdr:cNvPr>
        <xdr:cNvCxnSpPr/>
      </xdr:nvCxnSpPr>
      <xdr:spPr>
        <a:xfrm flipV="1">
          <a:off x="4457700" y="5543550"/>
          <a:ext cx="123675" cy="137835"/>
        </a:xfrm>
        <a:prstGeom prst="line">
          <a:avLst/>
        </a:prstGeom>
        <a:ln w="38100">
          <a:solidFill>
            <a:srgbClr val="0070C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123825</xdr:colOff>
      <xdr:row>16</xdr:row>
      <xdr:rowOff>19050</xdr:rowOff>
    </xdr:from>
    <xdr:to>
      <xdr:col>34</xdr:col>
      <xdr:colOff>116120</xdr:colOff>
      <xdr:row>16</xdr:row>
      <xdr:rowOff>156885</xdr:rowOff>
    </xdr:to>
    <xdr:cxnSp macro="">
      <xdr:nvCxnSpPr>
        <xdr:cNvPr id="450" name="Прямая соединительная линия 115">
          <a:extLst>
            <a:ext uri="{FF2B5EF4-FFF2-40B4-BE49-F238E27FC236}">
              <a16:creationId xmlns="" xmlns:a16="http://schemas.microsoft.com/office/drawing/2014/main" id="{50FC58EB-8958-4D43-90CB-2CBF68B2C2BC}"/>
            </a:ext>
          </a:extLst>
        </xdr:cNvPr>
        <xdr:cNvCxnSpPr/>
      </xdr:nvCxnSpPr>
      <xdr:spPr>
        <a:xfrm flipH="1" flipV="1">
          <a:off x="4448175" y="5562600"/>
          <a:ext cx="125645" cy="137835"/>
        </a:xfrm>
        <a:prstGeom prst="line">
          <a:avLst/>
        </a:prstGeom>
        <a:ln w="38100">
          <a:solidFill>
            <a:srgbClr val="FF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14</xdr:row>
      <xdr:rowOff>0</xdr:rowOff>
    </xdr:from>
    <xdr:to>
      <xdr:col>31</xdr:col>
      <xdr:colOff>119356</xdr:colOff>
      <xdr:row>14</xdr:row>
      <xdr:rowOff>150866</xdr:rowOff>
    </xdr:to>
    <xdr:cxnSp macro="">
      <xdr:nvCxnSpPr>
        <xdr:cNvPr id="152" name="Прямая соединительная линия 115">
          <a:extLst>
            <a:ext uri="{FF2B5EF4-FFF2-40B4-BE49-F238E27FC236}">
              <a16:creationId xmlns="" xmlns:a16="http://schemas.microsoft.com/office/drawing/2014/main" id="{BF7FBE74-02EB-469B-B9AB-F7AC988E2EF4}"/>
            </a:ext>
          </a:extLst>
        </xdr:cNvPr>
        <xdr:cNvCxnSpPr/>
      </xdr:nvCxnSpPr>
      <xdr:spPr>
        <a:xfrm flipH="1" flipV="1">
          <a:off x="3333750" y="5219700"/>
          <a:ext cx="862306" cy="150866"/>
        </a:xfrm>
        <a:prstGeom prst="line">
          <a:avLst/>
        </a:prstGeom>
        <a:ln w="38100">
          <a:solidFill>
            <a:srgbClr val="00B0F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13</xdr:row>
      <xdr:rowOff>0</xdr:rowOff>
    </xdr:from>
    <xdr:to>
      <xdr:col>24</xdr:col>
      <xdr:colOff>120098</xdr:colOff>
      <xdr:row>13</xdr:row>
      <xdr:rowOff>138697</xdr:rowOff>
    </xdr:to>
    <xdr:cxnSp macro="">
      <xdr:nvCxnSpPr>
        <xdr:cNvPr id="159" name="Прямая соединительная линия 115">
          <a:extLst>
            <a:ext uri="{FF2B5EF4-FFF2-40B4-BE49-F238E27FC236}">
              <a16:creationId xmlns="" xmlns:a16="http://schemas.microsoft.com/office/drawing/2014/main" id="{3322471E-B618-462C-984F-445037F78A6E}"/>
            </a:ext>
          </a:extLst>
        </xdr:cNvPr>
        <xdr:cNvCxnSpPr/>
      </xdr:nvCxnSpPr>
      <xdr:spPr>
        <a:xfrm flipH="1" flipV="1">
          <a:off x="2714625" y="5057775"/>
          <a:ext cx="615398" cy="138697"/>
        </a:xfrm>
        <a:prstGeom prst="line">
          <a:avLst/>
        </a:prstGeom>
        <a:ln w="38100">
          <a:solidFill>
            <a:srgbClr val="00B0F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37</xdr:row>
      <xdr:rowOff>19028</xdr:rowOff>
    </xdr:from>
    <xdr:to>
      <xdr:col>32</xdr:col>
      <xdr:colOff>2381</xdr:colOff>
      <xdr:row>41</xdr:row>
      <xdr:rowOff>138893</xdr:rowOff>
    </xdr:to>
    <xdr:grpSp>
      <xdr:nvGrpSpPr>
        <xdr:cNvPr id="160" name="Группа 159"/>
        <xdr:cNvGrpSpPr/>
      </xdr:nvGrpSpPr>
      <xdr:grpSpPr>
        <a:xfrm>
          <a:off x="723900" y="8963003"/>
          <a:ext cx="3479006" cy="767565"/>
          <a:chOff x="762000" y="45741680"/>
          <a:chExt cx="3345656" cy="961237"/>
        </a:xfrm>
      </xdr:grpSpPr>
      <xdr:cxnSp macro="">
        <xdr:nvCxnSpPr>
          <xdr:cNvPr id="162" name="Прямая соединительная линия 115">
            <a:extLst>
              <a:ext uri="{FF2B5EF4-FFF2-40B4-BE49-F238E27FC236}">
                <a16:creationId xmlns="" xmlns:a16="http://schemas.microsoft.com/office/drawing/2014/main" id="{69F76BC9-4B94-4A06-AE79-1C9CDE6A3358}"/>
              </a:ext>
            </a:extLst>
          </xdr:cNvPr>
          <xdr:cNvCxnSpPr/>
        </xdr:nvCxnSpPr>
        <xdr:spPr>
          <a:xfrm flipH="1">
            <a:off x="762000" y="46555576"/>
            <a:ext cx="975220" cy="147341"/>
          </a:xfrm>
          <a:prstGeom prst="line">
            <a:avLst/>
          </a:prstGeom>
          <a:ln w="38100">
            <a:solidFill>
              <a:srgbClr val="FF000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4" name="Прямая соединительная линия 115">
            <a:extLst>
              <a:ext uri="{FF2B5EF4-FFF2-40B4-BE49-F238E27FC236}">
                <a16:creationId xmlns="" xmlns:a16="http://schemas.microsoft.com/office/drawing/2014/main" id="{7933200C-2AED-4A71-8499-F4C15A39D963}"/>
              </a:ext>
            </a:extLst>
          </xdr:cNvPr>
          <xdr:cNvCxnSpPr/>
        </xdr:nvCxnSpPr>
        <xdr:spPr>
          <a:xfrm flipH="1">
            <a:off x="2655094" y="45944090"/>
            <a:ext cx="607220" cy="178594"/>
          </a:xfrm>
          <a:prstGeom prst="line">
            <a:avLst/>
          </a:prstGeom>
          <a:ln w="38100">
            <a:solidFill>
              <a:srgbClr val="FF000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6" name="Прямая соединительная линия 115">
            <a:extLst>
              <a:ext uri="{FF2B5EF4-FFF2-40B4-BE49-F238E27FC236}">
                <a16:creationId xmlns="" xmlns:a16="http://schemas.microsoft.com/office/drawing/2014/main" id="{620E1CB9-2BA4-4953-80C3-B35412FD42D2}"/>
              </a:ext>
            </a:extLst>
          </xdr:cNvPr>
          <xdr:cNvCxnSpPr/>
        </xdr:nvCxnSpPr>
        <xdr:spPr>
          <a:xfrm flipH="1">
            <a:off x="3279890" y="45741680"/>
            <a:ext cx="827766" cy="198025"/>
          </a:xfrm>
          <a:prstGeom prst="line">
            <a:avLst/>
          </a:prstGeom>
          <a:ln w="38100">
            <a:solidFill>
              <a:srgbClr val="FF000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36</xdr:col>
      <xdr:colOff>0</xdr:colOff>
      <xdr:row>29</xdr:row>
      <xdr:rowOff>0</xdr:rowOff>
    </xdr:from>
    <xdr:to>
      <xdr:col>49</xdr:col>
      <xdr:colOff>90165</xdr:colOff>
      <xdr:row>30</xdr:row>
      <xdr:rowOff>156924</xdr:rowOff>
    </xdr:to>
    <xdr:grpSp>
      <xdr:nvGrpSpPr>
        <xdr:cNvPr id="172" name="Группа 171"/>
        <xdr:cNvGrpSpPr/>
      </xdr:nvGrpSpPr>
      <xdr:grpSpPr>
        <a:xfrm>
          <a:off x="4724400" y="7648575"/>
          <a:ext cx="1823715" cy="318849"/>
          <a:chOff x="4647567" y="23517747"/>
          <a:chExt cx="1745300" cy="399787"/>
        </a:xfrm>
      </xdr:grpSpPr>
      <xdr:cxnSp macro="">
        <xdr:nvCxnSpPr>
          <xdr:cNvPr id="173" name="Прямая соединительная линия 115">
            <a:extLst>
              <a:ext uri="{FF2B5EF4-FFF2-40B4-BE49-F238E27FC236}">
                <a16:creationId xmlns="" xmlns:a16="http://schemas.microsoft.com/office/drawing/2014/main" id="{826D35CC-8D06-43E9-A11C-E0A206BF2BA1}"/>
              </a:ext>
            </a:extLst>
          </xdr:cNvPr>
          <xdr:cNvCxnSpPr/>
        </xdr:nvCxnSpPr>
        <xdr:spPr>
          <a:xfrm flipH="1" flipV="1">
            <a:off x="4647567" y="23517747"/>
            <a:ext cx="880566" cy="173922"/>
          </a:xfrm>
          <a:prstGeom prst="line">
            <a:avLst/>
          </a:prstGeom>
          <a:ln w="38100">
            <a:solidFill>
              <a:srgbClr val="00B0F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4" name="Прямая соединительная линия 115">
            <a:extLst>
              <a:ext uri="{FF2B5EF4-FFF2-40B4-BE49-F238E27FC236}">
                <a16:creationId xmlns="" xmlns:a16="http://schemas.microsoft.com/office/drawing/2014/main" id="{59FC83D2-06BD-4889-A537-A07FA31E7B4E}"/>
              </a:ext>
            </a:extLst>
          </xdr:cNvPr>
          <xdr:cNvCxnSpPr/>
        </xdr:nvCxnSpPr>
        <xdr:spPr>
          <a:xfrm flipH="1" flipV="1">
            <a:off x="5528134" y="23704121"/>
            <a:ext cx="864733" cy="213413"/>
          </a:xfrm>
          <a:prstGeom prst="line">
            <a:avLst/>
          </a:prstGeom>
          <a:ln w="38100">
            <a:solidFill>
              <a:srgbClr val="00B0F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36</xdr:col>
      <xdr:colOff>0</xdr:colOff>
      <xdr:row>28</xdr:row>
      <xdr:rowOff>0</xdr:rowOff>
    </xdr:from>
    <xdr:to>
      <xdr:col>49</xdr:col>
      <xdr:colOff>131949</xdr:colOff>
      <xdr:row>30</xdr:row>
      <xdr:rowOff>2179</xdr:rowOff>
    </xdr:to>
    <xdr:grpSp>
      <xdr:nvGrpSpPr>
        <xdr:cNvPr id="175" name="Группа 174">
          <a:extLst>
            <a:ext uri="{FF2B5EF4-FFF2-40B4-BE49-F238E27FC236}">
              <a16:creationId xmlns="" xmlns:a16="http://schemas.microsoft.com/office/drawing/2014/main" id="{00000000-0008-0000-0000-0000CF010000}"/>
            </a:ext>
          </a:extLst>
        </xdr:cNvPr>
        <xdr:cNvGrpSpPr/>
      </xdr:nvGrpSpPr>
      <xdr:grpSpPr>
        <a:xfrm>
          <a:off x="4724400" y="7486650"/>
          <a:ext cx="1865499" cy="326029"/>
          <a:chOff x="4595814" y="51231321"/>
          <a:chExt cx="1784420" cy="439548"/>
        </a:xfrm>
      </xdr:grpSpPr>
      <xdr:cxnSp macro="">
        <xdr:nvCxnSpPr>
          <xdr:cNvPr id="176" name="Прямая соединительная линия 115">
            <a:extLst>
              <a:ext uri="{FF2B5EF4-FFF2-40B4-BE49-F238E27FC236}">
                <a16:creationId xmlns="" xmlns:a16="http://schemas.microsoft.com/office/drawing/2014/main" id="{00000000-0008-0000-0000-0000D0010000}"/>
              </a:ext>
            </a:extLst>
          </xdr:cNvPr>
          <xdr:cNvCxnSpPr/>
        </xdr:nvCxnSpPr>
        <xdr:spPr>
          <a:xfrm flipH="1">
            <a:off x="4595814" y="51456198"/>
            <a:ext cx="891528" cy="214671"/>
          </a:xfrm>
          <a:prstGeom prst="line">
            <a:avLst/>
          </a:prstGeom>
          <a:ln w="38100">
            <a:solidFill>
              <a:srgbClr val="FF000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7" name="Прямая соединительная линия 115">
            <a:extLst>
              <a:ext uri="{FF2B5EF4-FFF2-40B4-BE49-F238E27FC236}">
                <a16:creationId xmlns="" xmlns:a16="http://schemas.microsoft.com/office/drawing/2014/main" id="{00000000-0008-0000-0000-0000D1010000}"/>
              </a:ext>
            </a:extLst>
          </xdr:cNvPr>
          <xdr:cNvCxnSpPr/>
        </xdr:nvCxnSpPr>
        <xdr:spPr>
          <a:xfrm flipH="1">
            <a:off x="5487343" y="51231321"/>
            <a:ext cx="892891" cy="237370"/>
          </a:xfrm>
          <a:prstGeom prst="line">
            <a:avLst/>
          </a:prstGeom>
          <a:ln w="38100">
            <a:solidFill>
              <a:srgbClr val="FF000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50</xdr:col>
      <xdr:colOff>0</xdr:colOff>
      <xdr:row>31</xdr:row>
      <xdr:rowOff>0</xdr:rowOff>
    </xdr:from>
    <xdr:to>
      <xdr:col>55</xdr:col>
      <xdr:colOff>124665</xdr:colOff>
      <xdr:row>31</xdr:row>
      <xdr:rowOff>138111</xdr:rowOff>
    </xdr:to>
    <xdr:cxnSp macro="">
      <xdr:nvCxnSpPr>
        <xdr:cNvPr id="178" name="Прямая соединительная линия 159">
          <a:extLst>
            <a:ext uri="{FF2B5EF4-FFF2-40B4-BE49-F238E27FC236}">
              <a16:creationId xmlns="" xmlns:a16="http://schemas.microsoft.com/office/drawing/2014/main" id="{2C1250EC-A216-47DF-8783-5371D53D2690}"/>
            </a:ext>
          </a:extLst>
        </xdr:cNvPr>
        <xdr:cNvCxnSpPr/>
      </xdr:nvCxnSpPr>
      <xdr:spPr>
        <a:xfrm>
          <a:off x="6591300" y="7972425"/>
          <a:ext cx="791415" cy="138111"/>
        </a:xfrm>
        <a:prstGeom prst="line">
          <a:avLst/>
        </a:prstGeom>
        <a:ln w="38100">
          <a:solidFill>
            <a:srgbClr val="00B0F0"/>
          </a:solidFill>
          <a:prstDash val="sysDot"/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38</xdr:row>
      <xdr:rowOff>0</xdr:rowOff>
    </xdr:from>
    <xdr:to>
      <xdr:col>63</xdr:col>
      <xdr:colOff>39797</xdr:colOff>
      <xdr:row>38</xdr:row>
      <xdr:rowOff>147356</xdr:rowOff>
    </xdr:to>
    <xdr:cxnSp macro="">
      <xdr:nvCxnSpPr>
        <xdr:cNvPr id="184" name="Прямая соединительная линия 159">
          <a:extLst>
            <a:ext uri="{FF2B5EF4-FFF2-40B4-BE49-F238E27FC236}">
              <a16:creationId xmlns="" xmlns:a16="http://schemas.microsoft.com/office/drawing/2014/main" id="{9DFDAACA-E264-4223-B146-486D15D157DB}"/>
            </a:ext>
          </a:extLst>
        </xdr:cNvPr>
        <xdr:cNvCxnSpPr/>
      </xdr:nvCxnSpPr>
      <xdr:spPr>
        <a:xfrm>
          <a:off x="7658100" y="9105900"/>
          <a:ext cx="706547" cy="147356"/>
        </a:xfrm>
        <a:prstGeom prst="line">
          <a:avLst/>
        </a:prstGeom>
        <a:ln w="38100">
          <a:solidFill>
            <a:srgbClr val="00B0F0"/>
          </a:solidFill>
          <a:prstDash val="sysDot"/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0</xdr:colOff>
      <xdr:row>20</xdr:row>
      <xdr:rowOff>0</xdr:rowOff>
    </xdr:from>
    <xdr:to>
      <xdr:col>74</xdr:col>
      <xdr:colOff>127047</xdr:colOff>
      <xdr:row>21</xdr:row>
      <xdr:rowOff>135312</xdr:rowOff>
    </xdr:to>
    <xdr:grpSp>
      <xdr:nvGrpSpPr>
        <xdr:cNvPr id="186" name="Группа 185">
          <a:extLst>
            <a:ext uri="{FF2B5EF4-FFF2-40B4-BE49-F238E27FC236}">
              <a16:creationId xmlns="" xmlns:a16="http://schemas.microsoft.com/office/drawing/2014/main" id="{FD38E87F-019E-4E52-A6EF-CA760988FD9E}"/>
            </a:ext>
          </a:extLst>
        </xdr:cNvPr>
        <xdr:cNvGrpSpPr/>
      </xdr:nvGrpSpPr>
      <xdr:grpSpPr>
        <a:xfrm>
          <a:off x="8591550" y="6191250"/>
          <a:ext cx="1327197" cy="297237"/>
          <a:chOff x="8370094" y="66817876"/>
          <a:chExt cx="1269445" cy="377410"/>
        </a:xfrm>
      </xdr:grpSpPr>
      <xdr:cxnSp macro="">
        <xdr:nvCxnSpPr>
          <xdr:cNvPr id="187" name="Прямая соединительная линия 115">
            <a:extLst>
              <a:ext uri="{FF2B5EF4-FFF2-40B4-BE49-F238E27FC236}">
                <a16:creationId xmlns="" xmlns:a16="http://schemas.microsoft.com/office/drawing/2014/main" id="{C68D71AB-2D48-48C8-8424-DA530111CD6E}"/>
              </a:ext>
            </a:extLst>
          </xdr:cNvPr>
          <xdr:cNvCxnSpPr/>
        </xdr:nvCxnSpPr>
        <xdr:spPr>
          <a:xfrm flipH="1" flipV="1">
            <a:off x="8370094" y="66817876"/>
            <a:ext cx="523875" cy="166687"/>
          </a:xfrm>
          <a:prstGeom prst="line">
            <a:avLst/>
          </a:prstGeom>
          <a:ln w="38100">
            <a:solidFill>
              <a:srgbClr val="FF000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8" name="Прямая соединительная линия 115">
            <a:extLst>
              <a:ext uri="{FF2B5EF4-FFF2-40B4-BE49-F238E27FC236}">
                <a16:creationId xmlns="" xmlns:a16="http://schemas.microsoft.com/office/drawing/2014/main" id="{8A2BAEE7-0C28-41A9-974E-E9537A85D97F}"/>
              </a:ext>
            </a:extLst>
          </xdr:cNvPr>
          <xdr:cNvCxnSpPr/>
        </xdr:nvCxnSpPr>
        <xdr:spPr>
          <a:xfrm flipH="1" flipV="1">
            <a:off x="8905879" y="66996484"/>
            <a:ext cx="733660" cy="198802"/>
          </a:xfrm>
          <a:prstGeom prst="line">
            <a:avLst/>
          </a:prstGeom>
          <a:ln w="38100">
            <a:solidFill>
              <a:srgbClr val="FF000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65</xdr:col>
      <xdr:colOff>0</xdr:colOff>
      <xdr:row>35</xdr:row>
      <xdr:rowOff>0</xdr:rowOff>
    </xdr:from>
    <xdr:to>
      <xdr:col>74</xdr:col>
      <xdr:colOff>127047</xdr:colOff>
      <xdr:row>36</xdr:row>
      <xdr:rowOff>135312</xdr:rowOff>
    </xdr:to>
    <xdr:grpSp>
      <xdr:nvGrpSpPr>
        <xdr:cNvPr id="189" name="Группа 188">
          <a:extLst>
            <a:ext uri="{FF2B5EF4-FFF2-40B4-BE49-F238E27FC236}">
              <a16:creationId xmlns="" xmlns:a16="http://schemas.microsoft.com/office/drawing/2014/main" id="{FD38E87F-019E-4E52-A6EF-CA760988FD9E}"/>
            </a:ext>
          </a:extLst>
        </xdr:cNvPr>
        <xdr:cNvGrpSpPr/>
      </xdr:nvGrpSpPr>
      <xdr:grpSpPr>
        <a:xfrm>
          <a:off x="8591550" y="8620125"/>
          <a:ext cx="1327197" cy="297237"/>
          <a:chOff x="8370094" y="66817876"/>
          <a:chExt cx="1269445" cy="377410"/>
        </a:xfrm>
      </xdr:grpSpPr>
      <xdr:cxnSp macro="">
        <xdr:nvCxnSpPr>
          <xdr:cNvPr id="190" name="Прямая соединительная линия 115">
            <a:extLst>
              <a:ext uri="{FF2B5EF4-FFF2-40B4-BE49-F238E27FC236}">
                <a16:creationId xmlns="" xmlns:a16="http://schemas.microsoft.com/office/drawing/2014/main" id="{C68D71AB-2D48-48C8-8424-DA530111CD6E}"/>
              </a:ext>
            </a:extLst>
          </xdr:cNvPr>
          <xdr:cNvCxnSpPr/>
        </xdr:nvCxnSpPr>
        <xdr:spPr>
          <a:xfrm flipH="1" flipV="1">
            <a:off x="8370094" y="66817876"/>
            <a:ext cx="523875" cy="166687"/>
          </a:xfrm>
          <a:prstGeom prst="line">
            <a:avLst/>
          </a:prstGeom>
          <a:ln w="38100">
            <a:solidFill>
              <a:srgbClr val="00B0F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1" name="Прямая соединительная линия 115">
            <a:extLst>
              <a:ext uri="{FF2B5EF4-FFF2-40B4-BE49-F238E27FC236}">
                <a16:creationId xmlns="" xmlns:a16="http://schemas.microsoft.com/office/drawing/2014/main" id="{8A2BAEE7-0C28-41A9-974E-E9537A85D97F}"/>
              </a:ext>
            </a:extLst>
          </xdr:cNvPr>
          <xdr:cNvCxnSpPr/>
        </xdr:nvCxnSpPr>
        <xdr:spPr>
          <a:xfrm flipH="1" flipV="1">
            <a:off x="8905879" y="66996484"/>
            <a:ext cx="733660" cy="198802"/>
          </a:xfrm>
          <a:prstGeom prst="line">
            <a:avLst/>
          </a:prstGeom>
          <a:ln w="38100">
            <a:solidFill>
              <a:srgbClr val="00B0F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89</xdr:col>
      <xdr:colOff>0</xdr:colOff>
      <xdr:row>23</xdr:row>
      <xdr:rowOff>0</xdr:rowOff>
    </xdr:from>
    <xdr:to>
      <xdr:col>94</xdr:col>
      <xdr:colOff>4904</xdr:colOff>
      <xdr:row>23</xdr:row>
      <xdr:rowOff>138112</xdr:rowOff>
    </xdr:to>
    <xdr:cxnSp macro="">
      <xdr:nvCxnSpPr>
        <xdr:cNvPr id="192" name="Прямая соединительная линия 159">
          <a:extLst>
            <a:ext uri="{FF2B5EF4-FFF2-40B4-BE49-F238E27FC236}">
              <a16:creationId xmlns="" xmlns:a16="http://schemas.microsoft.com/office/drawing/2014/main" id="{C44F796C-231C-413F-B3A8-2508BBFF1739}"/>
            </a:ext>
          </a:extLst>
        </xdr:cNvPr>
        <xdr:cNvCxnSpPr/>
      </xdr:nvCxnSpPr>
      <xdr:spPr>
        <a:xfrm flipH="1" flipV="1">
          <a:off x="11791950" y="6677025"/>
          <a:ext cx="633554" cy="138112"/>
        </a:xfrm>
        <a:prstGeom prst="line">
          <a:avLst/>
        </a:prstGeom>
        <a:ln w="38100">
          <a:solidFill>
            <a:srgbClr val="FF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0</xdr:colOff>
      <xdr:row>37</xdr:row>
      <xdr:rowOff>0</xdr:rowOff>
    </xdr:from>
    <xdr:to>
      <xdr:col>94</xdr:col>
      <xdr:colOff>4904</xdr:colOff>
      <xdr:row>37</xdr:row>
      <xdr:rowOff>138112</xdr:rowOff>
    </xdr:to>
    <xdr:cxnSp macro="">
      <xdr:nvCxnSpPr>
        <xdr:cNvPr id="193" name="Прямая соединительная линия 159">
          <a:extLst>
            <a:ext uri="{FF2B5EF4-FFF2-40B4-BE49-F238E27FC236}">
              <a16:creationId xmlns="" xmlns:a16="http://schemas.microsoft.com/office/drawing/2014/main" id="{C44F796C-231C-413F-B3A8-2508BBFF1739}"/>
            </a:ext>
          </a:extLst>
        </xdr:cNvPr>
        <xdr:cNvCxnSpPr/>
      </xdr:nvCxnSpPr>
      <xdr:spPr>
        <a:xfrm flipH="1" flipV="1">
          <a:off x="11791950" y="8943975"/>
          <a:ext cx="633554" cy="138112"/>
        </a:xfrm>
        <a:prstGeom prst="line">
          <a:avLst/>
        </a:prstGeom>
        <a:ln w="38100">
          <a:solidFill>
            <a:srgbClr val="00B0F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0</xdr:colOff>
      <xdr:row>14</xdr:row>
      <xdr:rowOff>0</xdr:rowOff>
    </xdr:from>
    <xdr:to>
      <xdr:col>98</xdr:col>
      <xdr:colOff>6396</xdr:colOff>
      <xdr:row>14</xdr:row>
      <xdr:rowOff>155456</xdr:rowOff>
    </xdr:to>
    <xdr:grpSp>
      <xdr:nvGrpSpPr>
        <xdr:cNvPr id="194" name="Группа 193">
          <a:extLst>
            <a:ext uri="{FF2B5EF4-FFF2-40B4-BE49-F238E27FC236}">
              <a16:creationId xmlns="" xmlns:a16="http://schemas.microsoft.com/office/drawing/2014/main" id="{C945227D-CB79-48AD-BE41-69224273B0D5}"/>
            </a:ext>
          </a:extLst>
        </xdr:cNvPr>
        <xdr:cNvGrpSpPr/>
      </xdr:nvGrpSpPr>
      <xdr:grpSpPr>
        <a:xfrm>
          <a:off x="12744450" y="5219700"/>
          <a:ext cx="387396" cy="155456"/>
          <a:chOff x="12478786" y="22192970"/>
          <a:chExt cx="370475" cy="166431"/>
        </a:xfrm>
      </xdr:grpSpPr>
      <xdr:cxnSp macro="">
        <xdr:nvCxnSpPr>
          <xdr:cNvPr id="195" name="Прямая соединительная линия 159">
            <a:extLst>
              <a:ext uri="{FF2B5EF4-FFF2-40B4-BE49-F238E27FC236}">
                <a16:creationId xmlns="" xmlns:a16="http://schemas.microsoft.com/office/drawing/2014/main" id="{3192DEF6-C8ED-4642-8B73-9417B7548429}"/>
              </a:ext>
            </a:extLst>
          </xdr:cNvPr>
          <xdr:cNvCxnSpPr/>
        </xdr:nvCxnSpPr>
        <xdr:spPr>
          <a:xfrm flipH="1">
            <a:off x="12478786" y="22192970"/>
            <a:ext cx="370461" cy="85934"/>
          </a:xfrm>
          <a:prstGeom prst="line">
            <a:avLst/>
          </a:prstGeom>
          <a:ln w="38100">
            <a:solidFill>
              <a:srgbClr val="FF66FF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1" name="Прямая соединительная линия 159">
            <a:extLst>
              <a:ext uri="{FF2B5EF4-FFF2-40B4-BE49-F238E27FC236}">
                <a16:creationId xmlns="" xmlns:a16="http://schemas.microsoft.com/office/drawing/2014/main" id="{B6E08611-9195-42E7-A31E-19A47BE8A864}"/>
              </a:ext>
            </a:extLst>
          </xdr:cNvPr>
          <xdr:cNvCxnSpPr/>
        </xdr:nvCxnSpPr>
        <xdr:spPr>
          <a:xfrm flipH="1" flipV="1">
            <a:off x="12478800" y="22273468"/>
            <a:ext cx="370461" cy="85933"/>
          </a:xfrm>
          <a:prstGeom prst="line">
            <a:avLst/>
          </a:prstGeom>
          <a:ln w="38100">
            <a:solidFill>
              <a:srgbClr val="FF66FF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98</xdr:col>
      <xdr:colOff>0</xdr:colOff>
      <xdr:row>13</xdr:row>
      <xdr:rowOff>0</xdr:rowOff>
    </xdr:from>
    <xdr:to>
      <xdr:col>101</xdr:col>
      <xdr:colOff>8404</xdr:colOff>
      <xdr:row>13</xdr:row>
      <xdr:rowOff>152938</xdr:rowOff>
    </xdr:to>
    <xdr:grpSp>
      <xdr:nvGrpSpPr>
        <xdr:cNvPr id="202" name="Группа 201">
          <a:extLst>
            <a:ext uri="{FF2B5EF4-FFF2-40B4-BE49-F238E27FC236}">
              <a16:creationId xmlns="" xmlns:a16="http://schemas.microsoft.com/office/drawing/2014/main" id="{BDC73BF7-5E7E-4A15-8D5D-DC45FF5906EB}"/>
            </a:ext>
          </a:extLst>
        </xdr:cNvPr>
        <xdr:cNvGrpSpPr/>
      </xdr:nvGrpSpPr>
      <xdr:grpSpPr>
        <a:xfrm>
          <a:off x="13125450" y="5057775"/>
          <a:ext cx="379879" cy="152938"/>
          <a:chOff x="12464615" y="22216170"/>
          <a:chExt cx="357856" cy="163873"/>
        </a:xfrm>
      </xdr:grpSpPr>
      <xdr:cxnSp macro="">
        <xdr:nvCxnSpPr>
          <xdr:cNvPr id="204" name="Прямая соединительная линия 159">
            <a:extLst>
              <a:ext uri="{FF2B5EF4-FFF2-40B4-BE49-F238E27FC236}">
                <a16:creationId xmlns="" xmlns:a16="http://schemas.microsoft.com/office/drawing/2014/main" id="{1EAA6F72-8858-43AF-B6DB-DD4847C916D4}"/>
              </a:ext>
            </a:extLst>
          </xdr:cNvPr>
          <xdr:cNvCxnSpPr/>
        </xdr:nvCxnSpPr>
        <xdr:spPr>
          <a:xfrm flipH="1">
            <a:off x="12464615" y="22299480"/>
            <a:ext cx="357856" cy="80563"/>
          </a:xfrm>
          <a:prstGeom prst="line">
            <a:avLst/>
          </a:prstGeom>
          <a:ln w="38100">
            <a:solidFill>
              <a:srgbClr val="FF66FF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4" name="Прямая соединительная линия 159">
            <a:extLst>
              <a:ext uri="{FF2B5EF4-FFF2-40B4-BE49-F238E27FC236}">
                <a16:creationId xmlns="" xmlns:a16="http://schemas.microsoft.com/office/drawing/2014/main" id="{1853011B-8D58-4A9A-8798-09704F164FF6}"/>
              </a:ext>
            </a:extLst>
          </xdr:cNvPr>
          <xdr:cNvCxnSpPr/>
        </xdr:nvCxnSpPr>
        <xdr:spPr>
          <a:xfrm flipH="1" flipV="1">
            <a:off x="12465846" y="22216170"/>
            <a:ext cx="356621" cy="77875"/>
          </a:xfrm>
          <a:prstGeom prst="line">
            <a:avLst/>
          </a:prstGeom>
          <a:ln w="38100">
            <a:solidFill>
              <a:srgbClr val="FF66FF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95</xdr:col>
      <xdr:colOff>0</xdr:colOff>
      <xdr:row>24</xdr:row>
      <xdr:rowOff>0</xdr:rowOff>
    </xdr:from>
    <xdr:to>
      <xdr:col>98</xdr:col>
      <xdr:colOff>6396</xdr:colOff>
      <xdr:row>24</xdr:row>
      <xdr:rowOff>155456</xdr:rowOff>
    </xdr:to>
    <xdr:grpSp>
      <xdr:nvGrpSpPr>
        <xdr:cNvPr id="217" name="Группа 216">
          <a:extLst>
            <a:ext uri="{FF2B5EF4-FFF2-40B4-BE49-F238E27FC236}">
              <a16:creationId xmlns="" xmlns:a16="http://schemas.microsoft.com/office/drawing/2014/main" id="{C945227D-CB79-48AD-BE41-69224273B0D5}"/>
            </a:ext>
          </a:extLst>
        </xdr:cNvPr>
        <xdr:cNvGrpSpPr/>
      </xdr:nvGrpSpPr>
      <xdr:grpSpPr>
        <a:xfrm>
          <a:off x="12744450" y="6838950"/>
          <a:ext cx="387396" cy="155456"/>
          <a:chOff x="12478786" y="22192970"/>
          <a:chExt cx="370475" cy="166431"/>
        </a:xfrm>
      </xdr:grpSpPr>
      <xdr:cxnSp macro="">
        <xdr:nvCxnSpPr>
          <xdr:cNvPr id="218" name="Прямая соединительная линия 159">
            <a:extLst>
              <a:ext uri="{FF2B5EF4-FFF2-40B4-BE49-F238E27FC236}">
                <a16:creationId xmlns="" xmlns:a16="http://schemas.microsoft.com/office/drawing/2014/main" id="{3192DEF6-C8ED-4642-8B73-9417B7548429}"/>
              </a:ext>
            </a:extLst>
          </xdr:cNvPr>
          <xdr:cNvCxnSpPr/>
        </xdr:nvCxnSpPr>
        <xdr:spPr>
          <a:xfrm flipH="1">
            <a:off x="12478786" y="22192970"/>
            <a:ext cx="370461" cy="85934"/>
          </a:xfrm>
          <a:prstGeom prst="line">
            <a:avLst/>
          </a:prstGeom>
          <a:ln w="38100">
            <a:solidFill>
              <a:srgbClr val="FF000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9" name="Прямая соединительная линия 159">
            <a:extLst>
              <a:ext uri="{FF2B5EF4-FFF2-40B4-BE49-F238E27FC236}">
                <a16:creationId xmlns="" xmlns:a16="http://schemas.microsoft.com/office/drawing/2014/main" id="{B6E08611-9195-42E7-A31E-19A47BE8A864}"/>
              </a:ext>
            </a:extLst>
          </xdr:cNvPr>
          <xdr:cNvCxnSpPr/>
        </xdr:nvCxnSpPr>
        <xdr:spPr>
          <a:xfrm flipH="1" flipV="1">
            <a:off x="12478800" y="22273468"/>
            <a:ext cx="370461" cy="85933"/>
          </a:xfrm>
          <a:prstGeom prst="line">
            <a:avLst/>
          </a:prstGeom>
          <a:ln w="38100">
            <a:solidFill>
              <a:srgbClr val="FF000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98</xdr:col>
      <xdr:colOff>0</xdr:colOff>
      <xdr:row>27</xdr:row>
      <xdr:rowOff>0</xdr:rowOff>
    </xdr:from>
    <xdr:to>
      <xdr:col>101</xdr:col>
      <xdr:colOff>8404</xdr:colOff>
      <xdr:row>27</xdr:row>
      <xdr:rowOff>152938</xdr:rowOff>
    </xdr:to>
    <xdr:grpSp>
      <xdr:nvGrpSpPr>
        <xdr:cNvPr id="223" name="Группа 222">
          <a:extLst>
            <a:ext uri="{FF2B5EF4-FFF2-40B4-BE49-F238E27FC236}">
              <a16:creationId xmlns="" xmlns:a16="http://schemas.microsoft.com/office/drawing/2014/main" id="{BDC73BF7-5E7E-4A15-8D5D-DC45FF5906EB}"/>
            </a:ext>
          </a:extLst>
        </xdr:cNvPr>
        <xdr:cNvGrpSpPr/>
      </xdr:nvGrpSpPr>
      <xdr:grpSpPr>
        <a:xfrm>
          <a:off x="13125450" y="7324725"/>
          <a:ext cx="379879" cy="152938"/>
          <a:chOff x="12464615" y="22216170"/>
          <a:chExt cx="357856" cy="163873"/>
        </a:xfrm>
      </xdr:grpSpPr>
      <xdr:cxnSp macro="">
        <xdr:nvCxnSpPr>
          <xdr:cNvPr id="224" name="Прямая соединительная линия 159">
            <a:extLst>
              <a:ext uri="{FF2B5EF4-FFF2-40B4-BE49-F238E27FC236}">
                <a16:creationId xmlns="" xmlns:a16="http://schemas.microsoft.com/office/drawing/2014/main" id="{1EAA6F72-8858-43AF-B6DB-DD4847C916D4}"/>
              </a:ext>
            </a:extLst>
          </xdr:cNvPr>
          <xdr:cNvCxnSpPr/>
        </xdr:nvCxnSpPr>
        <xdr:spPr>
          <a:xfrm flipH="1">
            <a:off x="12464615" y="22299480"/>
            <a:ext cx="357856" cy="80563"/>
          </a:xfrm>
          <a:prstGeom prst="line">
            <a:avLst/>
          </a:prstGeom>
          <a:ln w="38100">
            <a:solidFill>
              <a:srgbClr val="FF000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5" name="Прямая соединительная линия 159">
            <a:extLst>
              <a:ext uri="{FF2B5EF4-FFF2-40B4-BE49-F238E27FC236}">
                <a16:creationId xmlns="" xmlns:a16="http://schemas.microsoft.com/office/drawing/2014/main" id="{1853011B-8D58-4A9A-8798-09704F164FF6}"/>
              </a:ext>
            </a:extLst>
          </xdr:cNvPr>
          <xdr:cNvCxnSpPr/>
        </xdr:nvCxnSpPr>
        <xdr:spPr>
          <a:xfrm flipH="1" flipV="1">
            <a:off x="12465846" y="22216170"/>
            <a:ext cx="356621" cy="77875"/>
          </a:xfrm>
          <a:prstGeom prst="line">
            <a:avLst/>
          </a:prstGeom>
          <a:ln w="38100">
            <a:solidFill>
              <a:srgbClr val="FF000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95</xdr:col>
      <xdr:colOff>0</xdr:colOff>
      <xdr:row>34</xdr:row>
      <xdr:rowOff>0</xdr:rowOff>
    </xdr:from>
    <xdr:to>
      <xdr:col>98</xdr:col>
      <xdr:colOff>6396</xdr:colOff>
      <xdr:row>34</xdr:row>
      <xdr:rowOff>155456</xdr:rowOff>
    </xdr:to>
    <xdr:grpSp>
      <xdr:nvGrpSpPr>
        <xdr:cNvPr id="232" name="Группа 231">
          <a:extLst>
            <a:ext uri="{FF2B5EF4-FFF2-40B4-BE49-F238E27FC236}">
              <a16:creationId xmlns="" xmlns:a16="http://schemas.microsoft.com/office/drawing/2014/main" id="{C945227D-CB79-48AD-BE41-69224273B0D5}"/>
            </a:ext>
          </a:extLst>
        </xdr:cNvPr>
        <xdr:cNvGrpSpPr/>
      </xdr:nvGrpSpPr>
      <xdr:grpSpPr>
        <a:xfrm>
          <a:off x="12744450" y="8458200"/>
          <a:ext cx="387396" cy="155456"/>
          <a:chOff x="12478786" y="22192970"/>
          <a:chExt cx="370475" cy="166431"/>
        </a:xfrm>
      </xdr:grpSpPr>
      <xdr:cxnSp macro="">
        <xdr:nvCxnSpPr>
          <xdr:cNvPr id="234" name="Прямая соединительная линия 159">
            <a:extLst>
              <a:ext uri="{FF2B5EF4-FFF2-40B4-BE49-F238E27FC236}">
                <a16:creationId xmlns="" xmlns:a16="http://schemas.microsoft.com/office/drawing/2014/main" id="{3192DEF6-C8ED-4642-8B73-9417B7548429}"/>
              </a:ext>
            </a:extLst>
          </xdr:cNvPr>
          <xdr:cNvCxnSpPr/>
        </xdr:nvCxnSpPr>
        <xdr:spPr>
          <a:xfrm flipH="1">
            <a:off x="12478786" y="22192970"/>
            <a:ext cx="370461" cy="85934"/>
          </a:xfrm>
          <a:prstGeom prst="line">
            <a:avLst/>
          </a:prstGeom>
          <a:ln w="38100">
            <a:solidFill>
              <a:srgbClr val="00B0F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5" name="Прямая соединительная линия 159">
            <a:extLst>
              <a:ext uri="{FF2B5EF4-FFF2-40B4-BE49-F238E27FC236}">
                <a16:creationId xmlns="" xmlns:a16="http://schemas.microsoft.com/office/drawing/2014/main" id="{B6E08611-9195-42E7-A31E-19A47BE8A864}"/>
              </a:ext>
            </a:extLst>
          </xdr:cNvPr>
          <xdr:cNvCxnSpPr/>
        </xdr:nvCxnSpPr>
        <xdr:spPr>
          <a:xfrm flipH="1" flipV="1">
            <a:off x="12478800" y="22273468"/>
            <a:ext cx="370461" cy="85933"/>
          </a:xfrm>
          <a:prstGeom prst="line">
            <a:avLst/>
          </a:prstGeom>
          <a:ln w="38100">
            <a:solidFill>
              <a:srgbClr val="00B0F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98</xdr:col>
      <xdr:colOff>0</xdr:colOff>
      <xdr:row>41</xdr:row>
      <xdr:rowOff>0</xdr:rowOff>
    </xdr:from>
    <xdr:to>
      <xdr:col>101</xdr:col>
      <xdr:colOff>8404</xdr:colOff>
      <xdr:row>41</xdr:row>
      <xdr:rowOff>152938</xdr:rowOff>
    </xdr:to>
    <xdr:grpSp>
      <xdr:nvGrpSpPr>
        <xdr:cNvPr id="236" name="Группа 235">
          <a:extLst>
            <a:ext uri="{FF2B5EF4-FFF2-40B4-BE49-F238E27FC236}">
              <a16:creationId xmlns="" xmlns:a16="http://schemas.microsoft.com/office/drawing/2014/main" id="{BDC73BF7-5E7E-4A15-8D5D-DC45FF5906EB}"/>
            </a:ext>
          </a:extLst>
        </xdr:cNvPr>
        <xdr:cNvGrpSpPr/>
      </xdr:nvGrpSpPr>
      <xdr:grpSpPr>
        <a:xfrm>
          <a:off x="13125450" y="9591675"/>
          <a:ext cx="379879" cy="152938"/>
          <a:chOff x="12464615" y="22216170"/>
          <a:chExt cx="357856" cy="163873"/>
        </a:xfrm>
      </xdr:grpSpPr>
      <xdr:cxnSp macro="">
        <xdr:nvCxnSpPr>
          <xdr:cNvPr id="237" name="Прямая соединительная линия 159">
            <a:extLst>
              <a:ext uri="{FF2B5EF4-FFF2-40B4-BE49-F238E27FC236}">
                <a16:creationId xmlns="" xmlns:a16="http://schemas.microsoft.com/office/drawing/2014/main" id="{1EAA6F72-8858-43AF-B6DB-DD4847C916D4}"/>
              </a:ext>
            </a:extLst>
          </xdr:cNvPr>
          <xdr:cNvCxnSpPr/>
        </xdr:nvCxnSpPr>
        <xdr:spPr>
          <a:xfrm flipH="1">
            <a:off x="12464615" y="22299480"/>
            <a:ext cx="357856" cy="80563"/>
          </a:xfrm>
          <a:prstGeom prst="line">
            <a:avLst/>
          </a:prstGeom>
          <a:ln w="38100">
            <a:solidFill>
              <a:srgbClr val="00B0F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8" name="Прямая соединительная линия 159">
            <a:extLst>
              <a:ext uri="{FF2B5EF4-FFF2-40B4-BE49-F238E27FC236}">
                <a16:creationId xmlns="" xmlns:a16="http://schemas.microsoft.com/office/drawing/2014/main" id="{1853011B-8D58-4A9A-8798-09704F164FF6}"/>
              </a:ext>
            </a:extLst>
          </xdr:cNvPr>
          <xdr:cNvCxnSpPr/>
        </xdr:nvCxnSpPr>
        <xdr:spPr>
          <a:xfrm flipH="1" flipV="1">
            <a:off x="12465846" y="22216170"/>
            <a:ext cx="356621" cy="77875"/>
          </a:xfrm>
          <a:prstGeom prst="line">
            <a:avLst/>
          </a:prstGeom>
          <a:ln w="38100">
            <a:solidFill>
              <a:srgbClr val="00B0F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101</xdr:col>
      <xdr:colOff>0</xdr:colOff>
      <xdr:row>15</xdr:row>
      <xdr:rowOff>0</xdr:rowOff>
    </xdr:from>
    <xdr:to>
      <xdr:col>108</xdr:col>
      <xdr:colOff>10503</xdr:colOff>
      <xdr:row>17</xdr:row>
      <xdr:rowOff>44</xdr:rowOff>
    </xdr:to>
    <xdr:grpSp>
      <xdr:nvGrpSpPr>
        <xdr:cNvPr id="239" name="Группа 238">
          <a:extLst>
            <a:ext uri="{FF2B5EF4-FFF2-40B4-BE49-F238E27FC236}">
              <a16:creationId xmlns="" xmlns:a16="http://schemas.microsoft.com/office/drawing/2014/main" id="{00000000-0008-0000-0000-0000ED010000}"/>
            </a:ext>
          </a:extLst>
        </xdr:cNvPr>
        <xdr:cNvGrpSpPr/>
      </xdr:nvGrpSpPr>
      <xdr:grpSpPr>
        <a:xfrm>
          <a:off x="13496925" y="5381625"/>
          <a:ext cx="877278" cy="323894"/>
          <a:chOff x="13360445" y="23541541"/>
          <a:chExt cx="848370" cy="322922"/>
        </a:xfrm>
      </xdr:grpSpPr>
      <xdr:cxnSp macro="">
        <xdr:nvCxnSpPr>
          <xdr:cNvPr id="240" name="Прямая соединительная линия 159">
            <a:extLst>
              <a:ext uri="{FF2B5EF4-FFF2-40B4-BE49-F238E27FC236}">
                <a16:creationId xmlns="" xmlns:a16="http://schemas.microsoft.com/office/drawing/2014/main" id="{00000000-0008-0000-0000-0000EE010000}"/>
              </a:ext>
            </a:extLst>
          </xdr:cNvPr>
          <xdr:cNvCxnSpPr/>
        </xdr:nvCxnSpPr>
        <xdr:spPr>
          <a:xfrm flipH="1">
            <a:off x="13360445" y="23541541"/>
            <a:ext cx="848370" cy="153532"/>
          </a:xfrm>
          <a:prstGeom prst="line">
            <a:avLst/>
          </a:prstGeom>
          <a:ln w="38100">
            <a:solidFill>
              <a:srgbClr val="00B0F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1" name="Прямая соединительная линия 115">
            <a:extLst>
              <a:ext uri="{FF2B5EF4-FFF2-40B4-BE49-F238E27FC236}">
                <a16:creationId xmlns="" xmlns:a16="http://schemas.microsoft.com/office/drawing/2014/main" id="{00000000-0008-0000-0000-0000EF010000}"/>
              </a:ext>
            </a:extLst>
          </xdr:cNvPr>
          <xdr:cNvCxnSpPr/>
        </xdr:nvCxnSpPr>
        <xdr:spPr>
          <a:xfrm flipH="1" flipV="1">
            <a:off x="13379495" y="23692718"/>
            <a:ext cx="810899" cy="171745"/>
          </a:xfrm>
          <a:prstGeom prst="line">
            <a:avLst/>
          </a:prstGeom>
          <a:ln w="38100">
            <a:solidFill>
              <a:srgbClr val="00B0F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101</xdr:col>
      <xdr:colOff>0</xdr:colOff>
      <xdr:row>35</xdr:row>
      <xdr:rowOff>0</xdr:rowOff>
    </xdr:from>
    <xdr:to>
      <xdr:col>108</xdr:col>
      <xdr:colOff>10503</xdr:colOff>
      <xdr:row>37</xdr:row>
      <xdr:rowOff>44</xdr:rowOff>
    </xdr:to>
    <xdr:grpSp>
      <xdr:nvGrpSpPr>
        <xdr:cNvPr id="242" name="Группа 241">
          <a:extLst>
            <a:ext uri="{FF2B5EF4-FFF2-40B4-BE49-F238E27FC236}">
              <a16:creationId xmlns="" xmlns:a16="http://schemas.microsoft.com/office/drawing/2014/main" id="{00000000-0008-0000-0000-0000ED010000}"/>
            </a:ext>
          </a:extLst>
        </xdr:cNvPr>
        <xdr:cNvGrpSpPr/>
      </xdr:nvGrpSpPr>
      <xdr:grpSpPr>
        <a:xfrm>
          <a:off x="13496925" y="8620125"/>
          <a:ext cx="877278" cy="323894"/>
          <a:chOff x="13360445" y="23541541"/>
          <a:chExt cx="848370" cy="322922"/>
        </a:xfrm>
      </xdr:grpSpPr>
      <xdr:cxnSp macro="">
        <xdr:nvCxnSpPr>
          <xdr:cNvPr id="243" name="Прямая соединительная линия 159">
            <a:extLst>
              <a:ext uri="{FF2B5EF4-FFF2-40B4-BE49-F238E27FC236}">
                <a16:creationId xmlns="" xmlns:a16="http://schemas.microsoft.com/office/drawing/2014/main" id="{00000000-0008-0000-0000-0000EE010000}"/>
              </a:ext>
            </a:extLst>
          </xdr:cNvPr>
          <xdr:cNvCxnSpPr/>
        </xdr:nvCxnSpPr>
        <xdr:spPr>
          <a:xfrm flipH="1">
            <a:off x="13360445" y="23541541"/>
            <a:ext cx="848370" cy="153532"/>
          </a:xfrm>
          <a:prstGeom prst="line">
            <a:avLst/>
          </a:prstGeom>
          <a:ln w="38100">
            <a:solidFill>
              <a:srgbClr val="0070C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" name="Прямая соединительная линия 115">
            <a:extLst>
              <a:ext uri="{FF2B5EF4-FFF2-40B4-BE49-F238E27FC236}">
                <a16:creationId xmlns="" xmlns:a16="http://schemas.microsoft.com/office/drawing/2014/main" id="{00000000-0008-0000-0000-0000EF010000}"/>
              </a:ext>
            </a:extLst>
          </xdr:cNvPr>
          <xdr:cNvCxnSpPr/>
        </xdr:nvCxnSpPr>
        <xdr:spPr>
          <a:xfrm flipH="1" flipV="1">
            <a:off x="13379495" y="23692718"/>
            <a:ext cx="810899" cy="171745"/>
          </a:xfrm>
          <a:prstGeom prst="line">
            <a:avLst/>
          </a:prstGeom>
          <a:ln w="38100">
            <a:solidFill>
              <a:srgbClr val="0070C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110</xdr:col>
      <xdr:colOff>0</xdr:colOff>
      <xdr:row>13</xdr:row>
      <xdr:rowOff>0</xdr:rowOff>
    </xdr:from>
    <xdr:to>
      <xdr:col>114</xdr:col>
      <xdr:colOff>111874</xdr:colOff>
      <xdr:row>13</xdr:row>
      <xdr:rowOff>156883</xdr:rowOff>
    </xdr:to>
    <xdr:cxnSp macro="">
      <xdr:nvCxnSpPr>
        <xdr:cNvPr id="245" name="Прямая соединительная линия 115">
          <a:extLst>
            <a:ext uri="{FF2B5EF4-FFF2-40B4-BE49-F238E27FC236}">
              <a16:creationId xmlns="" xmlns:a16="http://schemas.microsoft.com/office/drawing/2014/main" id="{03BF5A82-62C4-4C65-853E-0E638BA09327}"/>
            </a:ext>
          </a:extLst>
        </xdr:cNvPr>
        <xdr:cNvCxnSpPr/>
      </xdr:nvCxnSpPr>
      <xdr:spPr>
        <a:xfrm flipH="1" flipV="1">
          <a:off x="14611350" y="5057775"/>
          <a:ext cx="607174" cy="156883"/>
        </a:xfrm>
        <a:prstGeom prst="line">
          <a:avLst/>
        </a:prstGeom>
        <a:ln w="38100">
          <a:solidFill>
            <a:srgbClr val="0070C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0</xdr:colOff>
      <xdr:row>22</xdr:row>
      <xdr:rowOff>0</xdr:rowOff>
    </xdr:from>
    <xdr:to>
      <xdr:col>114</xdr:col>
      <xdr:colOff>111874</xdr:colOff>
      <xdr:row>22</xdr:row>
      <xdr:rowOff>156883</xdr:rowOff>
    </xdr:to>
    <xdr:cxnSp macro="">
      <xdr:nvCxnSpPr>
        <xdr:cNvPr id="246" name="Прямая соединительная линия 115">
          <a:extLst>
            <a:ext uri="{FF2B5EF4-FFF2-40B4-BE49-F238E27FC236}">
              <a16:creationId xmlns="" xmlns:a16="http://schemas.microsoft.com/office/drawing/2014/main" id="{03BF5A82-62C4-4C65-853E-0E638BA09327}"/>
            </a:ext>
          </a:extLst>
        </xdr:cNvPr>
        <xdr:cNvCxnSpPr/>
      </xdr:nvCxnSpPr>
      <xdr:spPr>
        <a:xfrm flipH="1" flipV="1">
          <a:off x="14611350" y="6515100"/>
          <a:ext cx="607174" cy="156883"/>
        </a:xfrm>
        <a:prstGeom prst="line">
          <a:avLst/>
        </a:prstGeom>
        <a:ln w="38100">
          <a:solidFill>
            <a:schemeClr val="accent3">
              <a:lumMod val="75000"/>
            </a:schemeClr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145</xdr:col>
      <xdr:colOff>0</xdr:colOff>
      <xdr:row>17</xdr:row>
      <xdr:rowOff>0</xdr:rowOff>
    </xdr:from>
    <xdr:to>
      <xdr:col>149</xdr:col>
      <xdr:colOff>8966</xdr:colOff>
      <xdr:row>17</xdr:row>
      <xdr:rowOff>123264</xdr:rowOff>
    </xdr:to>
    <xdr:cxnSp macro="">
      <xdr:nvCxnSpPr>
        <xdr:cNvPr id="249" name="Прямая соединительная линия 115">
          <a:extLst>
            <a:ext uri="{FF2B5EF4-FFF2-40B4-BE49-F238E27FC236}">
              <a16:creationId xmlns="" xmlns:a16="http://schemas.microsoft.com/office/drawing/2014/main" id="{620E35CA-1597-4D10-AB84-509CF4345566}"/>
            </a:ext>
          </a:extLst>
        </xdr:cNvPr>
        <xdr:cNvCxnSpPr/>
      </xdr:nvCxnSpPr>
      <xdr:spPr>
        <a:xfrm flipH="1">
          <a:off x="18945225" y="5705475"/>
          <a:ext cx="504266" cy="123264"/>
        </a:xfrm>
        <a:prstGeom prst="line">
          <a:avLst/>
        </a:prstGeom>
        <a:ln w="38100">
          <a:solidFill>
            <a:schemeClr val="accent3">
              <a:lumMod val="75000"/>
            </a:schemeClr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145</xdr:col>
      <xdr:colOff>0</xdr:colOff>
      <xdr:row>28</xdr:row>
      <xdr:rowOff>0</xdr:rowOff>
    </xdr:from>
    <xdr:to>
      <xdr:col>149</xdr:col>
      <xdr:colOff>8966</xdr:colOff>
      <xdr:row>28</xdr:row>
      <xdr:rowOff>123264</xdr:rowOff>
    </xdr:to>
    <xdr:cxnSp macro="">
      <xdr:nvCxnSpPr>
        <xdr:cNvPr id="250" name="Прямая соединительная линия 115">
          <a:extLst>
            <a:ext uri="{FF2B5EF4-FFF2-40B4-BE49-F238E27FC236}">
              <a16:creationId xmlns="" xmlns:a16="http://schemas.microsoft.com/office/drawing/2014/main" id="{620E35CA-1597-4D10-AB84-509CF4345566}"/>
            </a:ext>
          </a:extLst>
        </xdr:cNvPr>
        <xdr:cNvCxnSpPr/>
      </xdr:nvCxnSpPr>
      <xdr:spPr>
        <a:xfrm flipH="1">
          <a:off x="18945225" y="7486650"/>
          <a:ext cx="504266" cy="123264"/>
        </a:xfrm>
        <a:prstGeom prst="line">
          <a:avLst/>
        </a:prstGeom>
        <a:ln w="38100">
          <a:solidFill>
            <a:srgbClr val="00B0F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145</xdr:col>
      <xdr:colOff>0</xdr:colOff>
      <xdr:row>38</xdr:row>
      <xdr:rowOff>0</xdr:rowOff>
    </xdr:from>
    <xdr:to>
      <xdr:col>149</xdr:col>
      <xdr:colOff>8966</xdr:colOff>
      <xdr:row>38</xdr:row>
      <xdr:rowOff>123264</xdr:rowOff>
    </xdr:to>
    <xdr:cxnSp macro="">
      <xdr:nvCxnSpPr>
        <xdr:cNvPr id="251" name="Прямая соединительная линия 115">
          <a:extLst>
            <a:ext uri="{FF2B5EF4-FFF2-40B4-BE49-F238E27FC236}">
              <a16:creationId xmlns="" xmlns:a16="http://schemas.microsoft.com/office/drawing/2014/main" id="{620E35CA-1597-4D10-AB84-509CF4345566}"/>
            </a:ext>
          </a:extLst>
        </xdr:cNvPr>
        <xdr:cNvCxnSpPr/>
      </xdr:nvCxnSpPr>
      <xdr:spPr>
        <a:xfrm flipH="1">
          <a:off x="18945225" y="9105900"/>
          <a:ext cx="504266" cy="123264"/>
        </a:xfrm>
        <a:prstGeom prst="line">
          <a:avLst/>
        </a:prstGeom>
        <a:ln w="38100">
          <a:solidFill>
            <a:srgbClr val="0070C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0</xdr:colOff>
      <xdr:row>28</xdr:row>
      <xdr:rowOff>2845</xdr:rowOff>
    </xdr:from>
    <xdr:to>
      <xdr:col>177</xdr:col>
      <xdr:colOff>97466</xdr:colOff>
      <xdr:row>31</xdr:row>
      <xdr:rowOff>145199</xdr:rowOff>
    </xdr:to>
    <xdr:grpSp>
      <xdr:nvGrpSpPr>
        <xdr:cNvPr id="261" name="Группа 260">
          <a:extLst>
            <a:ext uri="{FF2B5EF4-FFF2-40B4-BE49-F238E27FC236}">
              <a16:creationId xmlns="" xmlns:a16="http://schemas.microsoft.com/office/drawing/2014/main" id="{58668E0C-A0EC-4C26-AA42-AFF0C9C53545}"/>
            </a:ext>
          </a:extLst>
        </xdr:cNvPr>
        <xdr:cNvGrpSpPr/>
      </xdr:nvGrpSpPr>
      <xdr:grpSpPr>
        <a:xfrm>
          <a:off x="21297900" y="7489495"/>
          <a:ext cx="1707191" cy="628129"/>
          <a:chOff x="21461217" y="23690399"/>
          <a:chExt cx="1720374" cy="605585"/>
        </a:xfrm>
      </xdr:grpSpPr>
      <xdr:cxnSp macro="">
        <xdr:nvCxnSpPr>
          <xdr:cNvPr id="262" name="Прямая соединительная линия 159">
            <a:extLst>
              <a:ext uri="{FF2B5EF4-FFF2-40B4-BE49-F238E27FC236}">
                <a16:creationId xmlns="" xmlns:a16="http://schemas.microsoft.com/office/drawing/2014/main" id="{0E20DB52-5D0E-4242-9E2C-4D7A60C99F68}"/>
              </a:ext>
            </a:extLst>
          </xdr:cNvPr>
          <xdr:cNvCxnSpPr/>
        </xdr:nvCxnSpPr>
        <xdr:spPr>
          <a:xfrm flipH="1">
            <a:off x="22705339" y="23873421"/>
            <a:ext cx="476250" cy="133350"/>
          </a:xfrm>
          <a:prstGeom prst="line">
            <a:avLst/>
          </a:prstGeom>
          <a:ln w="38100">
            <a:solidFill>
              <a:srgbClr val="0070C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4" name="Прямая соединительная линия 159">
            <a:extLst>
              <a:ext uri="{FF2B5EF4-FFF2-40B4-BE49-F238E27FC236}">
                <a16:creationId xmlns="" xmlns:a16="http://schemas.microsoft.com/office/drawing/2014/main" id="{E6CC078E-B2F4-434D-8D55-5EF81AC766D5}"/>
              </a:ext>
            </a:extLst>
          </xdr:cNvPr>
          <xdr:cNvCxnSpPr/>
        </xdr:nvCxnSpPr>
        <xdr:spPr>
          <a:xfrm flipH="1" flipV="1">
            <a:off x="22201645" y="23690399"/>
            <a:ext cx="483535" cy="143995"/>
          </a:xfrm>
          <a:prstGeom prst="line">
            <a:avLst/>
          </a:prstGeom>
          <a:ln w="38100">
            <a:solidFill>
              <a:srgbClr val="0070C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5" name="Прямая соединительная линия 159">
            <a:extLst>
              <a:ext uri="{FF2B5EF4-FFF2-40B4-BE49-F238E27FC236}">
                <a16:creationId xmlns="" xmlns:a16="http://schemas.microsoft.com/office/drawing/2014/main" id="{02F2509B-2971-442F-990A-3A4537D88B27}"/>
              </a:ext>
            </a:extLst>
          </xdr:cNvPr>
          <xdr:cNvCxnSpPr/>
        </xdr:nvCxnSpPr>
        <xdr:spPr>
          <a:xfrm flipH="1" flipV="1">
            <a:off x="22699177" y="23852971"/>
            <a:ext cx="482414" cy="152400"/>
          </a:xfrm>
          <a:prstGeom prst="line">
            <a:avLst/>
          </a:prstGeom>
          <a:ln w="38100">
            <a:solidFill>
              <a:srgbClr val="0070C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6" name="Прямая соединительная линия 159">
            <a:extLst>
              <a:ext uri="{FF2B5EF4-FFF2-40B4-BE49-F238E27FC236}">
                <a16:creationId xmlns="" xmlns:a16="http://schemas.microsoft.com/office/drawing/2014/main" id="{9A246DDC-5A76-4ECC-BA52-1F358A6D5613}"/>
              </a:ext>
            </a:extLst>
          </xdr:cNvPr>
          <xdr:cNvCxnSpPr/>
        </xdr:nvCxnSpPr>
        <xdr:spPr>
          <a:xfrm flipH="1">
            <a:off x="22204346" y="24017403"/>
            <a:ext cx="495299" cy="152400"/>
          </a:xfrm>
          <a:prstGeom prst="line">
            <a:avLst/>
          </a:prstGeom>
          <a:ln w="38100">
            <a:solidFill>
              <a:srgbClr val="0070C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7" name="Прямая соединительная линия 159">
            <a:extLst>
              <a:ext uri="{FF2B5EF4-FFF2-40B4-BE49-F238E27FC236}">
                <a16:creationId xmlns="" xmlns:a16="http://schemas.microsoft.com/office/drawing/2014/main" id="{A7F8B065-4FBF-45BD-99C1-4B0E4881977F}"/>
              </a:ext>
            </a:extLst>
          </xdr:cNvPr>
          <xdr:cNvCxnSpPr/>
        </xdr:nvCxnSpPr>
        <xdr:spPr>
          <a:xfrm flipH="1">
            <a:off x="21461217" y="24173615"/>
            <a:ext cx="736786" cy="122369"/>
          </a:xfrm>
          <a:prstGeom prst="line">
            <a:avLst/>
          </a:prstGeom>
          <a:ln w="38100">
            <a:solidFill>
              <a:srgbClr val="0070C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164</xdr:col>
      <xdr:colOff>2375</xdr:colOff>
      <xdr:row>27</xdr:row>
      <xdr:rowOff>0</xdr:rowOff>
    </xdr:from>
    <xdr:to>
      <xdr:col>169</xdr:col>
      <xdr:colOff>117170</xdr:colOff>
      <xdr:row>27</xdr:row>
      <xdr:rowOff>142968</xdr:rowOff>
    </xdr:to>
    <xdr:cxnSp macro="">
      <xdr:nvCxnSpPr>
        <xdr:cNvPr id="268" name="Прямая соединительная линия 159">
          <a:extLst>
            <a:ext uri="{FF2B5EF4-FFF2-40B4-BE49-F238E27FC236}">
              <a16:creationId xmlns="" xmlns:a16="http://schemas.microsoft.com/office/drawing/2014/main" id="{08DEFBD7-F014-4E89-A2F0-25393E996B69}"/>
            </a:ext>
          </a:extLst>
        </xdr:cNvPr>
        <xdr:cNvCxnSpPr/>
      </xdr:nvCxnSpPr>
      <xdr:spPr>
        <a:xfrm flipH="1" flipV="1">
          <a:off x="21300275" y="7324725"/>
          <a:ext cx="733920" cy="142968"/>
        </a:xfrm>
        <a:prstGeom prst="line">
          <a:avLst/>
        </a:prstGeom>
        <a:ln w="38100">
          <a:solidFill>
            <a:srgbClr val="0070C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170</xdr:col>
      <xdr:colOff>0</xdr:colOff>
      <xdr:row>41</xdr:row>
      <xdr:rowOff>0</xdr:rowOff>
    </xdr:from>
    <xdr:to>
      <xdr:col>173</xdr:col>
      <xdr:colOff>119943</xdr:colOff>
      <xdr:row>41</xdr:row>
      <xdr:rowOff>158390</xdr:rowOff>
    </xdr:to>
    <xdr:cxnSp macro="">
      <xdr:nvCxnSpPr>
        <xdr:cNvPr id="270" name="Прямая соединительная линия 159">
          <a:extLst>
            <a:ext uri="{FF2B5EF4-FFF2-40B4-BE49-F238E27FC236}">
              <a16:creationId xmlns="" xmlns:a16="http://schemas.microsoft.com/office/drawing/2014/main" id="{9A246DDC-5A76-4ECC-BA52-1F358A6D5613}"/>
            </a:ext>
          </a:extLst>
        </xdr:cNvPr>
        <xdr:cNvCxnSpPr/>
      </xdr:nvCxnSpPr>
      <xdr:spPr>
        <a:xfrm flipH="1">
          <a:off x="22040850" y="9591675"/>
          <a:ext cx="491418" cy="158390"/>
        </a:xfrm>
        <a:prstGeom prst="line">
          <a:avLst/>
        </a:prstGeom>
        <a:ln w="38100">
          <a:solidFill>
            <a:srgbClr val="FF66FF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186</xdr:col>
      <xdr:colOff>123822</xdr:colOff>
      <xdr:row>21</xdr:row>
      <xdr:rowOff>19049</xdr:rowOff>
    </xdr:from>
    <xdr:to>
      <xdr:col>215</xdr:col>
      <xdr:colOff>9521</xdr:colOff>
      <xdr:row>23</xdr:row>
      <xdr:rowOff>161911</xdr:rowOff>
    </xdr:to>
    <xdr:grpSp>
      <xdr:nvGrpSpPr>
        <xdr:cNvPr id="277" name="Группа 276">
          <a:extLst>
            <a:ext uri="{FF2B5EF4-FFF2-40B4-BE49-F238E27FC236}">
              <a16:creationId xmlns="" xmlns:a16="http://schemas.microsoft.com/office/drawing/2014/main" id="{00000000-0008-0000-0000-00001D020000}"/>
            </a:ext>
          </a:extLst>
        </xdr:cNvPr>
        <xdr:cNvGrpSpPr/>
      </xdr:nvGrpSpPr>
      <xdr:grpSpPr>
        <a:xfrm>
          <a:off x="24345897" y="6372224"/>
          <a:ext cx="3476624" cy="466712"/>
          <a:chOff x="24626042" y="19103879"/>
          <a:chExt cx="3476624" cy="458679"/>
        </a:xfrm>
      </xdr:grpSpPr>
      <xdr:grpSp>
        <xdr:nvGrpSpPr>
          <xdr:cNvPr id="278" name="Группа 5768">
            <a:extLst>
              <a:ext uri="{FF2B5EF4-FFF2-40B4-BE49-F238E27FC236}">
                <a16:creationId xmlns="" xmlns:a16="http://schemas.microsoft.com/office/drawing/2014/main" id="{00000000-0008-0000-0000-00001E020000}"/>
              </a:ext>
            </a:extLst>
          </xdr:cNvPr>
          <xdr:cNvGrpSpPr/>
        </xdr:nvGrpSpPr>
        <xdr:grpSpPr>
          <a:xfrm>
            <a:off x="24626042" y="19107002"/>
            <a:ext cx="3476624" cy="455556"/>
            <a:chOff x="24528608" y="20270166"/>
            <a:chExt cx="3492418" cy="445391"/>
          </a:xfrm>
        </xdr:grpSpPr>
        <xdr:cxnSp macro="">
          <xdr:nvCxnSpPr>
            <xdr:cNvPr id="280" name="Прямая соединительная линия 159">
              <a:extLst>
                <a:ext uri="{FF2B5EF4-FFF2-40B4-BE49-F238E27FC236}">
                  <a16:creationId xmlns="" xmlns:a16="http://schemas.microsoft.com/office/drawing/2014/main" id="{00000000-0008-0000-0000-000020020000}"/>
                </a:ext>
              </a:extLst>
            </xdr:cNvPr>
            <xdr:cNvCxnSpPr/>
          </xdr:nvCxnSpPr>
          <xdr:spPr>
            <a:xfrm flipH="1" flipV="1">
              <a:off x="24528608" y="20270166"/>
              <a:ext cx="878029" cy="157734"/>
            </a:xfrm>
            <a:prstGeom prst="line">
              <a:avLst/>
            </a:prstGeom>
            <a:ln w="38100">
              <a:solidFill>
                <a:srgbClr val="00B0F0"/>
              </a:solidFill>
              <a:headEnd type="oval"/>
              <a:tailEnd type="oval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7" name="Прямая соединительная линия 159">
              <a:extLst>
                <a:ext uri="{FF2B5EF4-FFF2-40B4-BE49-F238E27FC236}">
                  <a16:creationId xmlns="" xmlns:a16="http://schemas.microsoft.com/office/drawing/2014/main" id="{00000000-0008-0000-0000-000021020000}"/>
                </a:ext>
              </a:extLst>
            </xdr:cNvPr>
            <xdr:cNvCxnSpPr/>
          </xdr:nvCxnSpPr>
          <xdr:spPr>
            <a:xfrm flipH="1" flipV="1">
              <a:off x="27130666" y="20568724"/>
              <a:ext cx="890360" cy="146833"/>
            </a:xfrm>
            <a:prstGeom prst="line">
              <a:avLst/>
            </a:prstGeom>
            <a:ln w="38100">
              <a:solidFill>
                <a:srgbClr val="00B0F0"/>
              </a:solidFill>
              <a:headEnd type="oval"/>
              <a:tailEnd type="oval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8" name="Прямая соединительная линия 159">
              <a:extLst>
                <a:ext uri="{FF2B5EF4-FFF2-40B4-BE49-F238E27FC236}">
                  <a16:creationId xmlns="" xmlns:a16="http://schemas.microsoft.com/office/drawing/2014/main" id="{00000000-0008-0000-0000-000022020000}"/>
                </a:ext>
              </a:extLst>
            </xdr:cNvPr>
            <xdr:cNvCxnSpPr/>
          </xdr:nvCxnSpPr>
          <xdr:spPr>
            <a:xfrm flipH="1" flipV="1">
              <a:off x="26138939" y="20423245"/>
              <a:ext cx="990601" cy="133350"/>
            </a:xfrm>
            <a:prstGeom prst="line">
              <a:avLst/>
            </a:prstGeom>
            <a:ln w="38100">
              <a:solidFill>
                <a:srgbClr val="00B0F0"/>
              </a:solidFill>
              <a:headEnd type="oval"/>
              <a:tailEnd type="oval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279" name="Прямая соединительная линия 159">
            <a:extLst>
              <a:ext uri="{FF2B5EF4-FFF2-40B4-BE49-F238E27FC236}">
                <a16:creationId xmlns="" xmlns:a16="http://schemas.microsoft.com/office/drawing/2014/main" id="{00000000-0008-0000-0000-00001F020000}"/>
              </a:ext>
            </a:extLst>
          </xdr:cNvPr>
          <xdr:cNvCxnSpPr/>
        </xdr:nvCxnSpPr>
        <xdr:spPr>
          <a:xfrm flipH="1" flipV="1">
            <a:off x="25626733" y="19103879"/>
            <a:ext cx="112058" cy="145676"/>
          </a:xfrm>
          <a:prstGeom prst="line">
            <a:avLst/>
          </a:prstGeom>
          <a:ln w="38100">
            <a:solidFill>
              <a:srgbClr val="00B0F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199</xdr:col>
      <xdr:colOff>117145</xdr:colOff>
      <xdr:row>13</xdr:row>
      <xdr:rowOff>9591</xdr:rowOff>
    </xdr:from>
    <xdr:to>
      <xdr:col>214</xdr:col>
      <xdr:colOff>114296</xdr:colOff>
      <xdr:row>14</xdr:row>
      <xdr:rowOff>9170</xdr:rowOff>
    </xdr:to>
    <xdr:grpSp>
      <xdr:nvGrpSpPr>
        <xdr:cNvPr id="290" name="Группа 5768">
          <a:extLst>
            <a:ext uri="{FF2B5EF4-FFF2-40B4-BE49-F238E27FC236}">
              <a16:creationId xmlns="" xmlns:a16="http://schemas.microsoft.com/office/drawing/2014/main" id="{00000000-0008-0000-0000-00001E020000}"/>
            </a:ext>
          </a:extLst>
        </xdr:cNvPr>
        <xdr:cNvGrpSpPr/>
      </xdr:nvGrpSpPr>
      <xdr:grpSpPr>
        <a:xfrm>
          <a:off x="25948945" y="5067366"/>
          <a:ext cx="1854526" cy="161504"/>
          <a:chOff x="26138939" y="20413542"/>
          <a:chExt cx="1862951" cy="155182"/>
        </a:xfrm>
      </xdr:grpSpPr>
      <xdr:cxnSp macro="">
        <xdr:nvCxnSpPr>
          <xdr:cNvPr id="293" name="Прямая соединительная линия 159">
            <a:extLst>
              <a:ext uri="{FF2B5EF4-FFF2-40B4-BE49-F238E27FC236}">
                <a16:creationId xmlns="" xmlns:a16="http://schemas.microsoft.com/office/drawing/2014/main" id="{00000000-0008-0000-0000-000021020000}"/>
              </a:ext>
            </a:extLst>
          </xdr:cNvPr>
          <xdr:cNvCxnSpPr/>
        </xdr:nvCxnSpPr>
        <xdr:spPr>
          <a:xfrm flipH="1">
            <a:off x="27130665" y="20413542"/>
            <a:ext cx="871225" cy="155182"/>
          </a:xfrm>
          <a:prstGeom prst="line">
            <a:avLst/>
          </a:prstGeom>
          <a:ln w="38100">
            <a:solidFill>
              <a:schemeClr val="accent3">
                <a:lumMod val="75000"/>
              </a:schemeClr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4" name="Прямая соединительная линия 159">
            <a:extLst>
              <a:ext uri="{FF2B5EF4-FFF2-40B4-BE49-F238E27FC236}">
                <a16:creationId xmlns="" xmlns:a16="http://schemas.microsoft.com/office/drawing/2014/main" id="{00000000-0008-0000-0000-000022020000}"/>
              </a:ext>
            </a:extLst>
          </xdr:cNvPr>
          <xdr:cNvCxnSpPr/>
        </xdr:nvCxnSpPr>
        <xdr:spPr>
          <a:xfrm flipH="1" flipV="1">
            <a:off x="26138939" y="20423245"/>
            <a:ext cx="990601" cy="133350"/>
          </a:xfrm>
          <a:prstGeom prst="line">
            <a:avLst/>
          </a:prstGeom>
          <a:ln w="38100">
            <a:solidFill>
              <a:schemeClr val="accent3">
                <a:lumMod val="75000"/>
              </a:schemeClr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187</xdr:col>
      <xdr:colOff>0</xdr:colOff>
      <xdr:row>31</xdr:row>
      <xdr:rowOff>4</xdr:rowOff>
    </xdr:from>
    <xdr:to>
      <xdr:col>215</xdr:col>
      <xdr:colOff>14007</xdr:colOff>
      <xdr:row>34</xdr:row>
      <xdr:rowOff>136691</xdr:rowOff>
    </xdr:to>
    <xdr:grpSp>
      <xdr:nvGrpSpPr>
        <xdr:cNvPr id="295" name="Группа 294"/>
        <xdr:cNvGrpSpPr/>
      </xdr:nvGrpSpPr>
      <xdr:grpSpPr>
        <a:xfrm>
          <a:off x="24345900" y="7972429"/>
          <a:ext cx="3481107" cy="622462"/>
          <a:chOff x="24355425" y="5391154"/>
          <a:chExt cx="3481107" cy="622462"/>
        </a:xfrm>
      </xdr:grpSpPr>
      <xdr:cxnSp macro="">
        <xdr:nvCxnSpPr>
          <xdr:cNvPr id="296" name="Прямая соединительная линия 159">
            <a:extLst>
              <a:ext uri="{FF2B5EF4-FFF2-40B4-BE49-F238E27FC236}">
                <a16:creationId xmlns="" xmlns:a16="http://schemas.microsoft.com/office/drawing/2014/main" id="{00000000-0008-0000-0000-0000BA010000}"/>
              </a:ext>
            </a:extLst>
          </xdr:cNvPr>
          <xdr:cNvCxnSpPr/>
        </xdr:nvCxnSpPr>
        <xdr:spPr>
          <a:xfrm flipH="1" flipV="1">
            <a:off x="24355425" y="5391154"/>
            <a:ext cx="866775" cy="161924"/>
          </a:xfrm>
          <a:prstGeom prst="line">
            <a:avLst/>
          </a:prstGeom>
          <a:ln w="38100">
            <a:solidFill>
              <a:srgbClr val="FF000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" name="Прямая соединительная линия 159">
            <a:extLst>
              <a:ext uri="{FF2B5EF4-FFF2-40B4-BE49-F238E27FC236}">
                <a16:creationId xmlns="" xmlns:a16="http://schemas.microsoft.com/office/drawing/2014/main" id="{00000000-0008-0000-0000-0000BB010000}"/>
              </a:ext>
            </a:extLst>
          </xdr:cNvPr>
          <xdr:cNvCxnSpPr/>
        </xdr:nvCxnSpPr>
        <xdr:spPr>
          <a:xfrm flipH="1">
            <a:off x="26983010" y="5889814"/>
            <a:ext cx="853522" cy="114241"/>
          </a:xfrm>
          <a:prstGeom prst="line">
            <a:avLst/>
          </a:prstGeom>
          <a:ln w="38100">
            <a:solidFill>
              <a:srgbClr val="FF000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" name="Прямая соединительная линия 159">
            <a:extLst>
              <a:ext uri="{FF2B5EF4-FFF2-40B4-BE49-F238E27FC236}">
                <a16:creationId xmlns="" xmlns:a16="http://schemas.microsoft.com/office/drawing/2014/main" id="{00000000-0008-0000-0000-0000BC010000}"/>
              </a:ext>
            </a:extLst>
          </xdr:cNvPr>
          <xdr:cNvCxnSpPr/>
        </xdr:nvCxnSpPr>
        <xdr:spPr>
          <a:xfrm flipH="1" flipV="1">
            <a:off x="25983292" y="5875037"/>
            <a:ext cx="986245" cy="138579"/>
          </a:xfrm>
          <a:prstGeom prst="line">
            <a:avLst/>
          </a:prstGeom>
          <a:ln w="38100">
            <a:solidFill>
              <a:srgbClr val="FF000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" name="Прямая соединительная линия 159">
            <a:extLst>
              <a:ext uri="{FF2B5EF4-FFF2-40B4-BE49-F238E27FC236}">
                <a16:creationId xmlns="" xmlns:a16="http://schemas.microsoft.com/office/drawing/2014/main" id="{00000000-0008-0000-0000-00001F020000}"/>
              </a:ext>
            </a:extLst>
          </xdr:cNvPr>
          <xdr:cNvCxnSpPr/>
        </xdr:nvCxnSpPr>
        <xdr:spPr>
          <a:xfrm flipH="1" flipV="1">
            <a:off x="25498425" y="5410200"/>
            <a:ext cx="112058" cy="148227"/>
          </a:xfrm>
          <a:prstGeom prst="line">
            <a:avLst/>
          </a:prstGeom>
          <a:ln w="38100">
            <a:solidFill>
              <a:srgbClr val="FF0000"/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215</xdr:col>
      <xdr:colOff>0</xdr:colOff>
      <xdr:row>29</xdr:row>
      <xdr:rowOff>0</xdr:rowOff>
    </xdr:from>
    <xdr:to>
      <xdr:col>231</xdr:col>
      <xdr:colOff>7147</xdr:colOff>
      <xdr:row>30</xdr:row>
      <xdr:rowOff>137687</xdr:rowOff>
    </xdr:to>
    <xdr:grpSp>
      <xdr:nvGrpSpPr>
        <xdr:cNvPr id="303" name="Группа 302">
          <a:extLst>
            <a:ext uri="{FF2B5EF4-FFF2-40B4-BE49-F238E27FC236}">
              <a16:creationId xmlns="" xmlns:a16="http://schemas.microsoft.com/office/drawing/2014/main" id="{00000000-0008-0000-0000-000026020000}"/>
            </a:ext>
          </a:extLst>
        </xdr:cNvPr>
        <xdr:cNvGrpSpPr/>
      </xdr:nvGrpSpPr>
      <xdr:grpSpPr>
        <a:xfrm>
          <a:off x="27813000" y="7648575"/>
          <a:ext cx="1988347" cy="299612"/>
          <a:chOff x="28070757" y="14329251"/>
          <a:chExt cx="1984516" cy="302654"/>
        </a:xfrm>
      </xdr:grpSpPr>
      <xdr:cxnSp macro="">
        <xdr:nvCxnSpPr>
          <xdr:cNvPr id="304" name="Прямая соединительная линия 159">
            <a:extLst>
              <a:ext uri="{FF2B5EF4-FFF2-40B4-BE49-F238E27FC236}">
                <a16:creationId xmlns="" xmlns:a16="http://schemas.microsoft.com/office/drawing/2014/main" id="{00000000-0008-0000-0000-000027020000}"/>
              </a:ext>
            </a:extLst>
          </xdr:cNvPr>
          <xdr:cNvCxnSpPr/>
        </xdr:nvCxnSpPr>
        <xdr:spPr>
          <a:xfrm flipH="1" flipV="1">
            <a:off x="29060192" y="14488011"/>
            <a:ext cx="995081" cy="143894"/>
          </a:xfrm>
          <a:prstGeom prst="line">
            <a:avLst/>
          </a:prstGeom>
          <a:ln w="38100">
            <a:solidFill>
              <a:schemeClr val="accent3">
                <a:lumMod val="75000"/>
              </a:schemeClr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5" name="Прямая соединительная линия 159">
            <a:extLst>
              <a:ext uri="{FF2B5EF4-FFF2-40B4-BE49-F238E27FC236}">
                <a16:creationId xmlns="" xmlns:a16="http://schemas.microsoft.com/office/drawing/2014/main" id="{00000000-0008-0000-0000-000028020000}"/>
              </a:ext>
            </a:extLst>
          </xdr:cNvPr>
          <xdr:cNvCxnSpPr/>
        </xdr:nvCxnSpPr>
        <xdr:spPr>
          <a:xfrm flipH="1" flipV="1">
            <a:off x="28070757" y="14329251"/>
            <a:ext cx="973898" cy="165284"/>
          </a:xfrm>
          <a:prstGeom prst="line">
            <a:avLst/>
          </a:prstGeom>
          <a:ln w="38100">
            <a:solidFill>
              <a:schemeClr val="accent3">
                <a:lumMod val="75000"/>
              </a:schemeClr>
            </a:solidFill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215</xdr:col>
      <xdr:colOff>0</xdr:colOff>
      <xdr:row>41</xdr:row>
      <xdr:rowOff>0</xdr:rowOff>
    </xdr:from>
    <xdr:to>
      <xdr:col>222</xdr:col>
      <xdr:colOff>109003</xdr:colOff>
      <xdr:row>42</xdr:row>
      <xdr:rowOff>1698</xdr:rowOff>
    </xdr:to>
    <xdr:cxnSp macro="">
      <xdr:nvCxnSpPr>
        <xdr:cNvPr id="308" name="Прямая соединительная линия 159">
          <a:extLst>
            <a:ext uri="{FF2B5EF4-FFF2-40B4-BE49-F238E27FC236}">
              <a16:creationId xmlns="" xmlns:a16="http://schemas.microsoft.com/office/drawing/2014/main" id="{00000000-0008-0000-0000-000028020000}"/>
            </a:ext>
          </a:extLst>
        </xdr:cNvPr>
        <xdr:cNvCxnSpPr/>
      </xdr:nvCxnSpPr>
      <xdr:spPr>
        <a:xfrm flipH="1" flipV="1">
          <a:off x="27813000" y="9591675"/>
          <a:ext cx="975778" cy="163623"/>
        </a:xfrm>
        <a:prstGeom prst="line">
          <a:avLst/>
        </a:prstGeom>
        <a:ln w="38100">
          <a:solidFill>
            <a:srgbClr val="0070C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223</xdr:col>
      <xdr:colOff>745</xdr:colOff>
      <xdr:row>19</xdr:row>
      <xdr:rowOff>157164</xdr:rowOff>
    </xdr:from>
    <xdr:to>
      <xdr:col>231</xdr:col>
      <xdr:colOff>7147</xdr:colOff>
      <xdr:row>20</xdr:row>
      <xdr:rowOff>137687</xdr:rowOff>
    </xdr:to>
    <xdr:cxnSp macro="">
      <xdr:nvCxnSpPr>
        <xdr:cNvPr id="148" name="Прямая соединительная линия 159">
          <a:extLst>
            <a:ext uri="{FF2B5EF4-FFF2-40B4-BE49-F238E27FC236}">
              <a16:creationId xmlns="" xmlns:a16="http://schemas.microsoft.com/office/drawing/2014/main" id="{00000000-0008-0000-0000-000027020000}"/>
            </a:ext>
          </a:extLst>
        </xdr:cNvPr>
        <xdr:cNvCxnSpPr/>
      </xdr:nvCxnSpPr>
      <xdr:spPr>
        <a:xfrm flipH="1" flipV="1">
          <a:off x="28804345" y="6186489"/>
          <a:ext cx="997002" cy="142448"/>
        </a:xfrm>
        <a:prstGeom prst="line">
          <a:avLst/>
        </a:prstGeom>
        <a:ln w="38100">
          <a:solidFill>
            <a:srgbClr val="00B0F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215</xdr:col>
      <xdr:colOff>0</xdr:colOff>
      <xdr:row>17</xdr:row>
      <xdr:rowOff>0</xdr:rowOff>
    </xdr:from>
    <xdr:to>
      <xdr:col>222</xdr:col>
      <xdr:colOff>109003</xdr:colOff>
      <xdr:row>18</xdr:row>
      <xdr:rowOff>1698</xdr:rowOff>
    </xdr:to>
    <xdr:cxnSp macro="">
      <xdr:nvCxnSpPr>
        <xdr:cNvPr id="161" name="Прямая соединительная линия 159">
          <a:extLst>
            <a:ext uri="{FF2B5EF4-FFF2-40B4-BE49-F238E27FC236}">
              <a16:creationId xmlns="" xmlns:a16="http://schemas.microsoft.com/office/drawing/2014/main" id="{00000000-0008-0000-0000-000028020000}"/>
            </a:ext>
          </a:extLst>
        </xdr:cNvPr>
        <xdr:cNvCxnSpPr/>
      </xdr:nvCxnSpPr>
      <xdr:spPr>
        <a:xfrm flipH="1" flipV="1">
          <a:off x="27813000" y="5705475"/>
          <a:ext cx="975778" cy="163623"/>
        </a:xfrm>
        <a:prstGeom prst="line">
          <a:avLst/>
        </a:prstGeom>
        <a:ln w="38100">
          <a:solidFill>
            <a:srgbClr val="00B0F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0</xdr:colOff>
      <xdr:row>24</xdr:row>
      <xdr:rowOff>0</xdr:rowOff>
    </xdr:from>
    <xdr:to>
      <xdr:col>182</xdr:col>
      <xdr:colOff>121584</xdr:colOff>
      <xdr:row>24</xdr:row>
      <xdr:rowOff>154780</xdr:rowOff>
    </xdr:to>
    <xdr:cxnSp macro="">
      <xdr:nvCxnSpPr>
        <xdr:cNvPr id="163" name="Прямая соединительная линия 159">
          <a:extLst>
            <a:ext uri="{FF2B5EF4-FFF2-40B4-BE49-F238E27FC236}">
              <a16:creationId xmlns="" xmlns:a16="http://schemas.microsoft.com/office/drawing/2014/main" id="{95D6D73B-DF67-44FE-903C-BB71B3CB7D3B}"/>
            </a:ext>
          </a:extLst>
        </xdr:cNvPr>
        <xdr:cNvCxnSpPr/>
      </xdr:nvCxnSpPr>
      <xdr:spPr>
        <a:xfrm flipH="1" flipV="1">
          <a:off x="23355300" y="6838950"/>
          <a:ext cx="493059" cy="154780"/>
        </a:xfrm>
        <a:prstGeom prst="line">
          <a:avLst/>
        </a:prstGeom>
        <a:ln w="38100">
          <a:solidFill>
            <a:srgbClr val="0070C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0</xdr:colOff>
      <xdr:row>30</xdr:row>
      <xdr:rowOff>0</xdr:rowOff>
    </xdr:from>
    <xdr:to>
      <xdr:col>114</xdr:col>
      <xdr:colOff>111874</xdr:colOff>
      <xdr:row>30</xdr:row>
      <xdr:rowOff>156883</xdr:rowOff>
    </xdr:to>
    <xdr:cxnSp macro="">
      <xdr:nvCxnSpPr>
        <xdr:cNvPr id="170" name="Прямая соединительная линия 115">
          <a:extLst>
            <a:ext uri="{FF2B5EF4-FFF2-40B4-BE49-F238E27FC236}">
              <a16:creationId xmlns="" xmlns:a16="http://schemas.microsoft.com/office/drawing/2014/main" id="{03BF5A82-62C4-4C65-853E-0E638BA09327}"/>
            </a:ext>
          </a:extLst>
        </xdr:cNvPr>
        <xdr:cNvCxnSpPr/>
      </xdr:nvCxnSpPr>
      <xdr:spPr>
        <a:xfrm flipH="1" flipV="1">
          <a:off x="14611350" y="7810500"/>
          <a:ext cx="607174" cy="156883"/>
        </a:xfrm>
        <a:prstGeom prst="line">
          <a:avLst/>
        </a:prstGeom>
        <a:ln w="38100">
          <a:solidFill>
            <a:srgbClr val="FF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149</xdr:col>
      <xdr:colOff>0</xdr:colOff>
      <xdr:row>14</xdr:row>
      <xdr:rowOff>0</xdr:rowOff>
    </xdr:from>
    <xdr:to>
      <xdr:col>155</xdr:col>
      <xdr:colOff>0</xdr:colOff>
      <xdr:row>15</xdr:row>
      <xdr:rowOff>0</xdr:rowOff>
    </xdr:to>
    <xdr:cxnSp macro="">
      <xdr:nvCxnSpPr>
        <xdr:cNvPr id="179" name="Прямая соединительная линия 159">
          <a:extLst>
            <a:ext uri="{FF2B5EF4-FFF2-40B4-BE49-F238E27FC236}">
              <a16:creationId xmlns="" xmlns:a16="http://schemas.microsoft.com/office/drawing/2014/main" id="{673FB16D-9226-4BF0-B667-227236D27B7F}"/>
            </a:ext>
          </a:extLst>
        </xdr:cNvPr>
        <xdr:cNvCxnSpPr/>
      </xdr:nvCxnSpPr>
      <xdr:spPr>
        <a:xfrm flipV="1">
          <a:off x="19440525" y="5219700"/>
          <a:ext cx="742950" cy="161925"/>
        </a:xfrm>
        <a:prstGeom prst="line">
          <a:avLst/>
        </a:prstGeom>
        <a:ln w="38100">
          <a:solidFill>
            <a:srgbClr val="0070C0"/>
          </a:solidFill>
          <a:prstDash val="sysDot"/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0</xdr:colOff>
      <xdr:row>37</xdr:row>
      <xdr:rowOff>0</xdr:rowOff>
    </xdr:from>
    <xdr:to>
      <xdr:col>114</xdr:col>
      <xdr:colOff>111874</xdr:colOff>
      <xdr:row>37</xdr:row>
      <xdr:rowOff>156883</xdr:rowOff>
    </xdr:to>
    <xdr:cxnSp macro="">
      <xdr:nvCxnSpPr>
        <xdr:cNvPr id="146" name="Прямая соединительная линия 115">
          <a:extLst>
            <a:ext uri="{FF2B5EF4-FFF2-40B4-BE49-F238E27FC236}">
              <a16:creationId xmlns="" xmlns:a16="http://schemas.microsoft.com/office/drawing/2014/main" id="{03BF5A82-62C4-4C65-853E-0E638BA09327}"/>
            </a:ext>
          </a:extLst>
        </xdr:cNvPr>
        <xdr:cNvCxnSpPr/>
      </xdr:nvCxnSpPr>
      <xdr:spPr>
        <a:xfrm flipH="1" flipV="1">
          <a:off x="14611350" y="8943975"/>
          <a:ext cx="607174" cy="156883"/>
        </a:xfrm>
        <a:prstGeom prst="line">
          <a:avLst/>
        </a:prstGeom>
        <a:ln w="38100">
          <a:solidFill>
            <a:srgbClr val="0070C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0</xdr:colOff>
      <xdr:row>24</xdr:row>
      <xdr:rowOff>0</xdr:rowOff>
    </xdr:from>
    <xdr:to>
      <xdr:col>137</xdr:col>
      <xdr:colOff>3922</xdr:colOff>
      <xdr:row>24</xdr:row>
      <xdr:rowOff>147359</xdr:rowOff>
    </xdr:to>
    <xdr:cxnSp macro="">
      <xdr:nvCxnSpPr>
        <xdr:cNvPr id="147" name="Прямая соединительная линия 159">
          <a:extLst>
            <a:ext uri="{FF2B5EF4-FFF2-40B4-BE49-F238E27FC236}">
              <a16:creationId xmlns="" xmlns:a16="http://schemas.microsoft.com/office/drawing/2014/main" id="{87C71915-FC9C-4D3E-A0E3-7E63D827ADE1}"/>
            </a:ext>
          </a:extLst>
        </xdr:cNvPr>
        <xdr:cNvCxnSpPr/>
      </xdr:nvCxnSpPr>
      <xdr:spPr>
        <a:xfrm flipH="1">
          <a:off x="17211675" y="6838950"/>
          <a:ext cx="746872" cy="147359"/>
        </a:xfrm>
        <a:prstGeom prst="line">
          <a:avLst/>
        </a:prstGeom>
        <a:ln w="38100">
          <a:solidFill>
            <a:srgbClr val="00B0F0"/>
          </a:solidFill>
          <a:prstDash val="sysDot"/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0</xdr:colOff>
      <xdr:row>15</xdr:row>
      <xdr:rowOff>0</xdr:rowOff>
    </xdr:from>
    <xdr:to>
      <xdr:col>162</xdr:col>
      <xdr:colOff>45384</xdr:colOff>
      <xdr:row>15</xdr:row>
      <xdr:rowOff>124666</xdr:rowOff>
    </xdr:to>
    <xdr:cxnSp macro="">
      <xdr:nvCxnSpPr>
        <xdr:cNvPr id="149" name="Прямая соединительная линия 159">
          <a:extLst>
            <a:ext uri="{FF2B5EF4-FFF2-40B4-BE49-F238E27FC236}">
              <a16:creationId xmlns="" xmlns:a16="http://schemas.microsoft.com/office/drawing/2014/main" id="{2CB1D847-3420-43A4-A526-0EFA86DD9DE7}"/>
            </a:ext>
          </a:extLst>
        </xdr:cNvPr>
        <xdr:cNvCxnSpPr/>
      </xdr:nvCxnSpPr>
      <xdr:spPr>
        <a:xfrm flipV="1">
          <a:off x="20431125" y="5381625"/>
          <a:ext cx="664509" cy="124666"/>
        </a:xfrm>
        <a:prstGeom prst="line">
          <a:avLst/>
        </a:prstGeom>
        <a:ln w="38100">
          <a:solidFill>
            <a:srgbClr val="0070C0"/>
          </a:solidFill>
          <a:prstDash val="sysDot"/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0</xdr:colOff>
      <xdr:row>36</xdr:row>
      <xdr:rowOff>0</xdr:rowOff>
    </xdr:from>
    <xdr:to>
      <xdr:col>124</xdr:col>
      <xdr:colOff>108696</xdr:colOff>
      <xdr:row>36</xdr:row>
      <xdr:rowOff>134471</xdr:rowOff>
    </xdr:to>
    <xdr:cxnSp macro="">
      <xdr:nvCxnSpPr>
        <xdr:cNvPr id="150" name="Прямая соединительная линия 159">
          <a:extLst>
            <a:ext uri="{FF2B5EF4-FFF2-40B4-BE49-F238E27FC236}">
              <a16:creationId xmlns="" xmlns:a16="http://schemas.microsoft.com/office/drawing/2014/main" id="{87C71915-FC9C-4D3E-A0E3-7E63D827ADE1}"/>
            </a:ext>
          </a:extLst>
        </xdr:cNvPr>
        <xdr:cNvCxnSpPr/>
      </xdr:nvCxnSpPr>
      <xdr:spPr>
        <a:xfrm flipH="1">
          <a:off x="15601950" y="8782050"/>
          <a:ext cx="851646" cy="134471"/>
        </a:xfrm>
        <a:prstGeom prst="line">
          <a:avLst/>
        </a:prstGeom>
        <a:ln w="38100">
          <a:solidFill>
            <a:srgbClr val="FF0000"/>
          </a:solidFill>
          <a:prstDash val="sysDot"/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129</xdr:col>
      <xdr:colOff>0</xdr:colOff>
      <xdr:row>28</xdr:row>
      <xdr:rowOff>0</xdr:rowOff>
    </xdr:from>
    <xdr:to>
      <xdr:col>145</xdr:col>
      <xdr:colOff>2241</xdr:colOff>
      <xdr:row>28</xdr:row>
      <xdr:rowOff>158237</xdr:rowOff>
    </xdr:to>
    <xdr:grpSp>
      <xdr:nvGrpSpPr>
        <xdr:cNvPr id="151" name="Группа 150">
          <a:extLst>
            <a:ext uri="{FF2B5EF4-FFF2-40B4-BE49-F238E27FC236}">
              <a16:creationId xmlns="" xmlns:a16="http://schemas.microsoft.com/office/drawing/2014/main" id="{36496362-C2D0-4906-9DD3-1913FB4C18F7}"/>
            </a:ext>
          </a:extLst>
        </xdr:cNvPr>
        <xdr:cNvGrpSpPr/>
      </xdr:nvGrpSpPr>
      <xdr:grpSpPr>
        <a:xfrm>
          <a:off x="16964025" y="7486650"/>
          <a:ext cx="1983441" cy="158237"/>
          <a:chOff x="17021735" y="11620500"/>
          <a:chExt cx="1983441" cy="158236"/>
        </a:xfrm>
      </xdr:grpSpPr>
      <xdr:cxnSp macro="">
        <xdr:nvCxnSpPr>
          <xdr:cNvPr id="153" name="Прямая соединительная линия 159">
            <a:extLst>
              <a:ext uri="{FF2B5EF4-FFF2-40B4-BE49-F238E27FC236}">
                <a16:creationId xmlns="" xmlns:a16="http://schemas.microsoft.com/office/drawing/2014/main" id="{84C54C03-44AD-44B8-A2EE-CC43ED411C2B}"/>
              </a:ext>
            </a:extLst>
          </xdr:cNvPr>
          <xdr:cNvCxnSpPr/>
        </xdr:nvCxnSpPr>
        <xdr:spPr>
          <a:xfrm flipH="1">
            <a:off x="17021735" y="11620500"/>
            <a:ext cx="235324" cy="158236"/>
          </a:xfrm>
          <a:prstGeom prst="line">
            <a:avLst/>
          </a:prstGeom>
          <a:ln w="38100">
            <a:solidFill>
              <a:schemeClr val="accent3">
                <a:lumMod val="75000"/>
              </a:schemeClr>
            </a:solidFill>
            <a:prstDash val="sysDot"/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4" name="Прямая соединительная линия 115">
            <a:extLst>
              <a:ext uri="{FF2B5EF4-FFF2-40B4-BE49-F238E27FC236}">
                <a16:creationId xmlns="" xmlns:a16="http://schemas.microsoft.com/office/drawing/2014/main" id="{9A851D7D-39A0-4BB6-92DC-BCCE69E31F1B}"/>
              </a:ext>
            </a:extLst>
          </xdr:cNvPr>
          <xdr:cNvCxnSpPr/>
        </xdr:nvCxnSpPr>
        <xdr:spPr>
          <a:xfrm flipH="1" flipV="1">
            <a:off x="18758648" y="11620500"/>
            <a:ext cx="246528" cy="156883"/>
          </a:xfrm>
          <a:prstGeom prst="line">
            <a:avLst/>
          </a:prstGeom>
          <a:ln w="38100">
            <a:solidFill>
              <a:schemeClr val="accent3">
                <a:lumMod val="75000"/>
              </a:schemeClr>
            </a:solidFill>
            <a:prstDash val="sysDot"/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78</xdr:col>
      <xdr:colOff>0</xdr:colOff>
      <xdr:row>20</xdr:row>
      <xdr:rowOff>0</xdr:rowOff>
    </xdr:from>
    <xdr:to>
      <xdr:col>83</xdr:col>
      <xdr:colOff>124665</xdr:colOff>
      <xdr:row>20</xdr:row>
      <xdr:rowOff>147636</xdr:rowOff>
    </xdr:to>
    <xdr:cxnSp macro="">
      <xdr:nvCxnSpPr>
        <xdr:cNvPr id="180" name="Прямая соединительная линия 159">
          <a:extLst>
            <a:ext uri="{FF2B5EF4-FFF2-40B4-BE49-F238E27FC236}">
              <a16:creationId xmlns="" xmlns:a16="http://schemas.microsoft.com/office/drawing/2014/main" id="{2C1250EC-A216-47DF-8783-5371D53D2690}"/>
            </a:ext>
          </a:extLst>
        </xdr:cNvPr>
        <xdr:cNvCxnSpPr/>
      </xdr:nvCxnSpPr>
      <xdr:spPr>
        <a:xfrm flipH="1" flipV="1">
          <a:off x="10325100" y="6191250"/>
          <a:ext cx="791415" cy="147636"/>
        </a:xfrm>
        <a:prstGeom prst="line">
          <a:avLst/>
        </a:prstGeom>
        <a:ln w="38100">
          <a:solidFill>
            <a:schemeClr val="accent3">
              <a:lumMod val="75000"/>
            </a:schemeClr>
          </a:solidFill>
          <a:prstDash val="sysDot"/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84</xdr:col>
      <xdr:colOff>0</xdr:colOff>
      <xdr:row>21</xdr:row>
      <xdr:rowOff>0</xdr:rowOff>
    </xdr:from>
    <xdr:to>
      <xdr:col>89</xdr:col>
      <xdr:colOff>39796</xdr:colOff>
      <xdr:row>21</xdr:row>
      <xdr:rowOff>154500</xdr:rowOff>
    </xdr:to>
    <xdr:cxnSp macro="">
      <xdr:nvCxnSpPr>
        <xdr:cNvPr id="181" name="Прямая соединительная линия 159">
          <a:extLst>
            <a:ext uri="{FF2B5EF4-FFF2-40B4-BE49-F238E27FC236}">
              <a16:creationId xmlns="" xmlns:a16="http://schemas.microsoft.com/office/drawing/2014/main" id="{9DFDAACA-E264-4223-B146-486D15D157DB}"/>
            </a:ext>
          </a:extLst>
        </xdr:cNvPr>
        <xdr:cNvCxnSpPr/>
      </xdr:nvCxnSpPr>
      <xdr:spPr>
        <a:xfrm flipH="1" flipV="1">
          <a:off x="11125200" y="6353175"/>
          <a:ext cx="706546" cy="154500"/>
        </a:xfrm>
        <a:prstGeom prst="line">
          <a:avLst/>
        </a:prstGeom>
        <a:ln w="38100">
          <a:solidFill>
            <a:schemeClr val="accent3">
              <a:lumMod val="75000"/>
            </a:schemeClr>
          </a:solidFill>
          <a:prstDash val="sysDot"/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78"/>
  <sheetViews>
    <sheetView topLeftCell="A52" workbookViewId="0">
      <selection activeCell="Q71" sqref="Q71"/>
    </sheetView>
  </sheetViews>
  <sheetFormatPr defaultRowHeight="24.95" customHeight="1"/>
  <cols>
    <col min="1" max="1" width="40.28515625" style="297" customWidth="1"/>
    <col min="2" max="6" width="5.7109375" style="297" customWidth="1"/>
    <col min="7" max="11" width="5" style="303" customWidth="1"/>
    <col min="12" max="12" width="10" style="302" customWidth="1"/>
    <col min="13" max="13" width="7.7109375" style="301" customWidth="1"/>
    <col min="14" max="14" width="8.85546875" style="301" customWidth="1"/>
    <col min="15" max="15" width="10.140625" style="300" bestFit="1" customWidth="1"/>
    <col min="16" max="18" width="10.140625" style="299" bestFit="1" customWidth="1"/>
    <col min="19" max="20" width="12" style="299" bestFit="1" customWidth="1"/>
    <col min="21" max="21" width="11" style="299" customWidth="1"/>
    <col min="22" max="25" width="12" style="298" bestFit="1" customWidth="1"/>
    <col min="26" max="26" width="12" style="298" customWidth="1"/>
    <col min="27" max="51" width="10.28515625" style="297" customWidth="1"/>
    <col min="52" max="16384" width="9.140625" style="297"/>
  </cols>
  <sheetData>
    <row r="1" spans="1:51" ht="24.95" customHeight="1" thickBot="1">
      <c r="A1" s="361" t="s">
        <v>2280</v>
      </c>
      <c r="B1" s="360">
        <v>6</v>
      </c>
      <c r="C1" s="360">
        <v>2024</v>
      </c>
      <c r="D1" s="359"/>
      <c r="E1" s="359"/>
      <c r="F1" s="359"/>
      <c r="G1" s="358"/>
      <c r="H1" s="358"/>
      <c r="I1" s="358"/>
      <c r="J1" s="358"/>
      <c r="K1" s="358"/>
      <c r="L1" s="357"/>
      <c r="M1" s="902"/>
      <c r="N1" s="902"/>
      <c r="O1" s="1141" t="s">
        <v>2279</v>
      </c>
      <c r="P1" s="1142"/>
      <c r="Q1" s="903"/>
      <c r="R1" s="903"/>
      <c r="S1" s="903"/>
      <c r="T1" s="903"/>
      <c r="U1" s="903"/>
      <c r="V1" s="904"/>
      <c r="W1" s="904"/>
      <c r="X1" s="904"/>
      <c r="Y1" s="904"/>
      <c r="Z1" s="1038"/>
      <c r="AA1" s="356"/>
      <c r="AB1" s="356"/>
      <c r="AC1" s="356"/>
      <c r="AD1" s="355"/>
      <c r="AE1" s="355"/>
      <c r="AF1" s="356"/>
      <c r="AG1" s="356"/>
      <c r="AH1" s="356"/>
      <c r="AI1" s="356"/>
      <c r="AJ1" s="355"/>
      <c r="AK1" s="905"/>
      <c r="AL1" s="905"/>
      <c r="AM1" s="906"/>
      <c r="AN1" s="906"/>
      <c r="AO1" s="906"/>
      <c r="AP1" s="906"/>
      <c r="AQ1" s="906"/>
      <c r="AR1" s="906"/>
      <c r="AS1" s="906"/>
      <c r="AT1" s="906"/>
      <c r="AU1" s="906"/>
      <c r="AV1" s="906"/>
      <c r="AW1" s="906"/>
      <c r="AX1" s="906"/>
      <c r="AY1" s="906"/>
    </row>
    <row r="2" spans="1:51" ht="24.95" customHeight="1" thickBot="1">
      <c r="A2" s="1136" t="s">
        <v>2278</v>
      </c>
      <c r="B2" s="1136" t="s">
        <v>2277</v>
      </c>
      <c r="C2" s="1137"/>
      <c r="D2" s="1137"/>
      <c r="E2" s="1137"/>
      <c r="F2" s="1138"/>
      <c r="G2" s="1139" t="s">
        <v>2276</v>
      </c>
      <c r="H2" s="1140"/>
      <c r="I2" s="1140"/>
      <c r="J2" s="1140"/>
      <c r="K2" s="1140"/>
      <c r="L2" s="1152" t="s">
        <v>2275</v>
      </c>
      <c r="M2" s="1146" t="s">
        <v>2274</v>
      </c>
      <c r="N2" s="1143" t="s">
        <v>2273</v>
      </c>
      <c r="O2" s="1150" t="s">
        <v>2272</v>
      </c>
      <c r="P2" s="1148" t="s">
        <v>39</v>
      </c>
      <c r="Q2" s="1130" t="s">
        <v>2271</v>
      </c>
      <c r="R2" s="1131"/>
      <c r="S2" s="1131"/>
      <c r="T2" s="1131"/>
      <c r="U2" s="1132"/>
      <c r="V2" s="1133" t="s">
        <v>2270</v>
      </c>
      <c r="W2" s="1134"/>
      <c r="X2" s="1134"/>
      <c r="Y2" s="1134"/>
      <c r="Z2" s="1135"/>
      <c r="AA2" s="1127" t="s">
        <v>2264</v>
      </c>
      <c r="AB2" s="1128"/>
      <c r="AC2" s="1128"/>
      <c r="AD2" s="1128"/>
      <c r="AE2" s="1129"/>
      <c r="AF2" s="1127" t="s">
        <v>2254</v>
      </c>
      <c r="AG2" s="1128"/>
      <c r="AH2" s="1128"/>
      <c r="AI2" s="1128"/>
      <c r="AJ2" s="1129"/>
      <c r="AK2" s="1127" t="s">
        <v>979</v>
      </c>
      <c r="AL2" s="1128"/>
      <c r="AM2" s="1128"/>
      <c r="AN2" s="1128"/>
      <c r="AO2" s="1129"/>
      <c r="AP2" s="1127" t="s">
        <v>2253</v>
      </c>
      <c r="AQ2" s="1128"/>
      <c r="AR2" s="1128"/>
      <c r="AS2" s="1128"/>
      <c r="AT2" s="1129"/>
      <c r="AU2" s="1127" t="s">
        <v>1085</v>
      </c>
      <c r="AV2" s="1128"/>
      <c r="AW2" s="1128"/>
      <c r="AX2" s="1128"/>
      <c r="AY2" s="1129"/>
    </row>
    <row r="3" spans="1:51" s="340" customFormat="1" ht="24.95" customHeight="1" thickBot="1">
      <c r="A3" s="1145"/>
      <c r="B3" s="354" t="s">
        <v>2269</v>
      </c>
      <c r="C3" s="353" t="s">
        <v>2268</v>
      </c>
      <c r="D3" s="353" t="s">
        <v>2267</v>
      </c>
      <c r="E3" s="352" t="s">
        <v>2266</v>
      </c>
      <c r="F3" s="351" t="s">
        <v>2265</v>
      </c>
      <c r="G3" s="350" t="s">
        <v>2269</v>
      </c>
      <c r="H3" s="349" t="s">
        <v>2268</v>
      </c>
      <c r="I3" s="349" t="s">
        <v>2267</v>
      </c>
      <c r="J3" s="348" t="s">
        <v>2266</v>
      </c>
      <c r="K3" s="347" t="s">
        <v>2265</v>
      </c>
      <c r="L3" s="1153"/>
      <c r="M3" s="1147"/>
      <c r="N3" s="1144"/>
      <c r="O3" s="1151"/>
      <c r="P3" s="1149"/>
      <c r="Q3" s="344" t="s">
        <v>2269</v>
      </c>
      <c r="R3" s="343" t="s">
        <v>2268</v>
      </c>
      <c r="S3" s="343" t="s">
        <v>2267</v>
      </c>
      <c r="T3" s="345" t="s">
        <v>2266</v>
      </c>
      <c r="U3" s="342" t="s">
        <v>2265</v>
      </c>
      <c r="V3" s="344" t="s">
        <v>2269</v>
      </c>
      <c r="W3" s="343" t="s">
        <v>2268</v>
      </c>
      <c r="X3" s="343" t="s">
        <v>2267</v>
      </c>
      <c r="Y3" s="343" t="s">
        <v>2266</v>
      </c>
      <c r="Z3" s="342" t="s">
        <v>2265</v>
      </c>
      <c r="AA3" s="344" t="s">
        <v>2269</v>
      </c>
      <c r="AB3" s="343" t="s">
        <v>2268</v>
      </c>
      <c r="AC3" s="343" t="s">
        <v>2267</v>
      </c>
      <c r="AD3" s="343" t="s">
        <v>2266</v>
      </c>
      <c r="AE3" s="345" t="s">
        <v>2265</v>
      </c>
      <c r="AF3" s="344" t="s">
        <v>2269</v>
      </c>
      <c r="AG3" s="343" t="s">
        <v>2268</v>
      </c>
      <c r="AH3" s="343" t="s">
        <v>2267</v>
      </c>
      <c r="AI3" s="343" t="s">
        <v>2266</v>
      </c>
      <c r="AJ3" s="342" t="s">
        <v>2265</v>
      </c>
      <c r="AK3" s="346" t="s">
        <v>2269</v>
      </c>
      <c r="AL3" s="343" t="s">
        <v>2268</v>
      </c>
      <c r="AM3" s="343" t="s">
        <v>2267</v>
      </c>
      <c r="AN3" s="343" t="s">
        <v>2266</v>
      </c>
      <c r="AO3" s="342" t="s">
        <v>2265</v>
      </c>
      <c r="AP3" s="346" t="s">
        <v>2269</v>
      </c>
      <c r="AQ3" s="343" t="s">
        <v>2268</v>
      </c>
      <c r="AR3" s="343" t="s">
        <v>2267</v>
      </c>
      <c r="AS3" s="343" t="s">
        <v>2266</v>
      </c>
      <c r="AT3" s="345" t="s">
        <v>2265</v>
      </c>
      <c r="AU3" s="344" t="s">
        <v>2269</v>
      </c>
      <c r="AV3" s="343" t="s">
        <v>2268</v>
      </c>
      <c r="AW3" s="343" t="s">
        <v>2267</v>
      </c>
      <c r="AX3" s="342" t="s">
        <v>2266</v>
      </c>
      <c r="AY3" s="341" t="s">
        <v>2265</v>
      </c>
    </row>
    <row r="4" spans="1:51" ht="24.95" customHeight="1">
      <c r="A4" s="339" t="s">
        <v>2182</v>
      </c>
      <c r="B4" s="799"/>
      <c r="C4" s="800"/>
      <c r="D4" s="800"/>
      <c r="E4" s="801"/>
      <c r="F4" s="802"/>
      <c r="G4" s="777">
        <f t="shared" ref="G4:K24" si="0">$N4-(Q4-P4)</f>
        <v>1</v>
      </c>
      <c r="H4" s="778">
        <f t="shared" si="0"/>
        <v>1</v>
      </c>
      <c r="I4" s="778">
        <f t="shared" si="0"/>
        <v>0</v>
      </c>
      <c r="J4" s="778">
        <f t="shared" si="0"/>
        <v>1</v>
      </c>
      <c r="K4" s="779">
        <f t="shared" si="0"/>
        <v>2</v>
      </c>
      <c r="L4" s="317" t="s">
        <v>2264</v>
      </c>
      <c r="M4" s="907">
        <f t="shared" ref="M4:M31" si="1">VALUE(LEFT(L4,SEARCH("-",L4)-1))</f>
        <v>8</v>
      </c>
      <c r="N4" s="908">
        <f t="shared" ref="N4:N31" si="2">VALUE(IF(FIND("-",L4)&gt;0,RIGHT(L4,LEN(L4)-FIND("-",L4)),""))</f>
        <v>10</v>
      </c>
      <c r="O4" s="909">
        <v>20</v>
      </c>
      <c r="P4" s="910">
        <f t="shared" ref="P4:P31" si="3">DATE($C$1,$B$1-1,O4)</f>
        <v>45432</v>
      </c>
      <c r="Q4" s="911">
        <f t="shared" ref="Q4:U31" si="4">IF($L4=$AA$2,AA4,IF($L4=$AF$2,AF4,IF($L4=$AK$2,AK4,IF($L4=$AP$2,AP4,AU4))))</f>
        <v>45441</v>
      </c>
      <c r="R4" s="912">
        <f t="shared" si="4"/>
        <v>45450</v>
      </c>
      <c r="S4" s="912">
        <f t="shared" si="4"/>
        <v>45460</v>
      </c>
      <c r="T4" s="913">
        <f t="shared" si="4"/>
        <v>45469</v>
      </c>
      <c r="U4" s="913">
        <f t="shared" si="4"/>
        <v>45477</v>
      </c>
      <c r="V4" s="911">
        <f t="shared" ref="V4:Z6" si="5">Q5-1+B4</f>
        <v>45441</v>
      </c>
      <c r="W4" s="912">
        <f t="shared" si="5"/>
        <v>45452</v>
      </c>
      <c r="X4" s="912">
        <f t="shared" si="5"/>
        <v>45460</v>
      </c>
      <c r="Y4" s="912">
        <f t="shared" si="5"/>
        <v>45469</v>
      </c>
      <c r="Z4" s="913">
        <f t="shared" si="5"/>
        <v>45477</v>
      </c>
      <c r="AA4" s="911">
        <f>IF(WEEKDAY($V4)=7,$V4-1,IF(WEEKDAY($V4)=1,$V4-2,$V4))</f>
        <v>45441</v>
      </c>
      <c r="AB4" s="912">
        <f>IF(WEEKDAY($W4)=7,$W4-1,IF(WEEKDAY($W4)=1,$W4-2,$W4))</f>
        <v>45450</v>
      </c>
      <c r="AC4" s="912">
        <f>IF(WEEKDAY($X4)=7,$X4-1,IF(WEEKDAY($X4)=1,$X4-2,$X4))</f>
        <v>45460</v>
      </c>
      <c r="AD4" s="912">
        <f>IF(WEEKDAY($Y4)=7,$Y4-1,IF(WEEKDAY($Y4)=1,$Y4-2,$Y4))</f>
        <v>45469</v>
      </c>
      <c r="AE4" s="912">
        <f>IF(WEEKDAY($Z4)=7,$Z4-1,IF(WEEKDAY($Z4)=1,$Z4-2,$Z4))</f>
        <v>45477</v>
      </c>
      <c r="AF4" s="911">
        <f>IF(WEEKDAY($V4)=7,$V4-1,IF(WEEKDAY($V4)=1,$V4-2,$V4))</f>
        <v>45441</v>
      </c>
      <c r="AG4" s="912">
        <f>IF(WEEKDAY($W4)=7,$W4-1,IF(WEEKDAY($W4)=1,$W4-2,$W4))</f>
        <v>45450</v>
      </c>
      <c r="AH4" s="912">
        <f>IF(WEEKDAY($X4)=7,$X4-1,IF(WEEKDAY($X4)=1,$X4-2,$X4))</f>
        <v>45460</v>
      </c>
      <c r="AI4" s="912">
        <f>IF(WEEKDAY($Y4)=7,$Y4-1,IF(WEEKDAY($Y4)=1,$Y4-2,$Y4))</f>
        <v>45469</v>
      </c>
      <c r="AJ4" s="912">
        <f>IF(WEEKDAY($Z4)=7,$Z4-1,IF(WEEKDAY($Z4)=1,$Z4-2,$Z4))</f>
        <v>45477</v>
      </c>
      <c r="AK4" s="911">
        <f>IF(WEEKDAY($V4)=7,$V4-1,IF(WEEKDAY($V4)=1,$V4-2,$V4))</f>
        <v>45441</v>
      </c>
      <c r="AL4" s="912">
        <f>IF(WEEKDAY($W4)=7,$W4-1,IF(WEEKDAY($W4)=1,$W4-2,$W4))</f>
        <v>45450</v>
      </c>
      <c r="AM4" s="912">
        <f>IF(WEEKDAY($X4)=7,$X4-1,IF(WEEKDAY($X4)=1,$X4-2,$X4))</f>
        <v>45460</v>
      </c>
      <c r="AN4" s="912">
        <f>IF(WEEKDAY($Y4)=7,$Y4-1,IF(WEEKDAY($Y4)=1,$Y4-2,$Y4))</f>
        <v>45469</v>
      </c>
      <c r="AO4" s="914">
        <f>IF(WEEKDAY($Z4)=7,$Z4-1,IF(WEEKDAY($Z4)=1,$Z4-2,$Z4))</f>
        <v>45477</v>
      </c>
      <c r="AP4" s="915">
        <f>IF(WEEKDAY($V4)=7,$V4-1,IF(WEEKDAY($V4)=1,$V4-2,$V4))</f>
        <v>45441</v>
      </c>
      <c r="AQ4" s="912">
        <f>IF(WEEKDAY($W4)=7,$W4-1,IF(WEEKDAY($W4)=1,$W4-2,$W4))</f>
        <v>45450</v>
      </c>
      <c r="AR4" s="912">
        <f>IF(WEEKDAY($X4)=7,$X4-1,IF(WEEKDAY($X4)=1,$X4-2,$X4))</f>
        <v>45460</v>
      </c>
      <c r="AS4" s="912">
        <f>IF(WEEKDAY($Y4)=7,$Y4-1,IF(WEEKDAY($Y4)=1,$Y4-2,$Y4))</f>
        <v>45469</v>
      </c>
      <c r="AT4" s="913">
        <f>IF(WEEKDAY($Z4)=7,$Z4-1,IF(WEEKDAY($Z4)=1,$Z4-2,$Z4))</f>
        <v>45477</v>
      </c>
      <c r="AU4" s="911">
        <f>IF(WEEKDAY($V4)=7,$V4-1,IF(WEEKDAY($V4)=1,$V4-2,$V4))</f>
        <v>45441</v>
      </c>
      <c r="AV4" s="912">
        <f>IF(WEEKDAY($W4)=7,$W4-1,IF(WEEKDAY($W4)=1,$W4-2,$W4))</f>
        <v>45450</v>
      </c>
      <c r="AW4" s="912">
        <f>IF(WEEKDAY($X4)=7,$X4-1,IF(WEEKDAY($X4)=1,$X4-2,$X4))</f>
        <v>45460</v>
      </c>
      <c r="AX4" s="913">
        <f>IF(WEEKDAY($Y4)=7,$Y4-1,IF(WEEKDAY($Y4)=1,$Y4-2,$Y4))</f>
        <v>45469</v>
      </c>
      <c r="AY4" s="916">
        <f>IF(WEEKDAY($Z4)=7,$Z4-1,IF(WEEKDAY($Z4)=1,$Z4-2,$Z4))</f>
        <v>45477</v>
      </c>
    </row>
    <row r="5" spans="1:51" ht="24.95" customHeight="1">
      <c r="A5" s="322" t="s">
        <v>2183</v>
      </c>
      <c r="B5" s="803"/>
      <c r="C5" s="804"/>
      <c r="D5" s="804"/>
      <c r="E5" s="805"/>
      <c r="F5" s="806"/>
      <c r="G5" s="780">
        <f t="shared" si="0"/>
        <v>6</v>
      </c>
      <c r="H5" s="781">
        <f t="shared" si="0"/>
        <v>4</v>
      </c>
      <c r="I5" s="781">
        <f t="shared" si="0"/>
        <v>7</v>
      </c>
      <c r="J5" s="781">
        <f t="shared" si="0"/>
        <v>6</v>
      </c>
      <c r="K5" s="782">
        <f t="shared" si="0"/>
        <v>7</v>
      </c>
      <c r="L5" s="313" t="s">
        <v>979</v>
      </c>
      <c r="M5" s="917">
        <f t="shared" si="1"/>
        <v>12</v>
      </c>
      <c r="N5" s="918">
        <f t="shared" si="2"/>
        <v>15</v>
      </c>
      <c r="O5" s="919">
        <v>21</v>
      </c>
      <c r="P5" s="910">
        <f t="shared" si="3"/>
        <v>45433</v>
      </c>
      <c r="Q5" s="911">
        <f t="shared" si="4"/>
        <v>45442</v>
      </c>
      <c r="R5" s="912">
        <f t="shared" si="4"/>
        <v>45453</v>
      </c>
      <c r="S5" s="912">
        <f t="shared" si="4"/>
        <v>45461</v>
      </c>
      <c r="T5" s="913">
        <f t="shared" si="4"/>
        <v>45470</v>
      </c>
      <c r="U5" s="920">
        <f t="shared" si="4"/>
        <v>45478</v>
      </c>
      <c r="V5" s="921">
        <f t="shared" si="5"/>
        <v>45442</v>
      </c>
      <c r="W5" s="922">
        <f t="shared" si="5"/>
        <v>45453</v>
      </c>
      <c r="X5" s="922">
        <f t="shared" si="5"/>
        <v>45461</v>
      </c>
      <c r="Y5" s="922">
        <f t="shared" si="5"/>
        <v>45470</v>
      </c>
      <c r="Z5" s="920">
        <f t="shared" si="5"/>
        <v>45480</v>
      </c>
      <c r="AA5" s="921">
        <f>IF(WEEKDAY($V5)=7,$V5-1,IF(WEEKDAY($V5)=1,$V5-2,$V5))</f>
        <v>45442</v>
      </c>
      <c r="AB5" s="922">
        <f>IF(WEEKDAY($W5)=7,$W5-1,IF(WEEKDAY($W5)=1,$W5-2,$W5))</f>
        <v>45453</v>
      </c>
      <c r="AC5" s="922">
        <f>IF(WEEKDAY($X5)=7,$X5-1,IF(WEEKDAY($X5)=1,$X5-2,$X5))</f>
        <v>45461</v>
      </c>
      <c r="AD5" s="922">
        <f>IF(WEEKDAY($Y5)=7,$Y5-1,IF(WEEKDAY($Y5)=1,$Y5-2,$Y5))</f>
        <v>45470</v>
      </c>
      <c r="AE5" s="922">
        <f>IF(WEEKDAY($Z5)=7,$Z5-1,IF(WEEKDAY($Z5)=1,$Z5-2,$Z5))</f>
        <v>45478</v>
      </c>
      <c r="AF5" s="921">
        <f>IF(WEEKDAY($V5)=7,$V5-1,IF(WEEKDAY($V5)=1,$V5-2,$V5))</f>
        <v>45442</v>
      </c>
      <c r="AG5" s="922">
        <f>IF(WEEKDAY($W5)=7,$W5-1,IF(WEEKDAY($W5)=1,$W5-2,$W5))</f>
        <v>45453</v>
      </c>
      <c r="AH5" s="922">
        <f>IF(WEEKDAY($X5)=7,$X5-1,IF(WEEKDAY($X5)=1,$X5-2,$X5))</f>
        <v>45461</v>
      </c>
      <c r="AI5" s="922">
        <f>IF(WEEKDAY($Y5)=7,$Y5-1,IF(WEEKDAY($Y5)=1,$Y5-2,$Y5))</f>
        <v>45470</v>
      </c>
      <c r="AJ5" s="922">
        <f>IF(WEEKDAY($Z5)=7,$Z5-1,IF(WEEKDAY($Z5)=1,$Z5-2,$Z5))</f>
        <v>45478</v>
      </c>
      <c r="AK5" s="921">
        <f>IF(WEEKDAY($V5)=7,$V5-1,IF(WEEKDAY($V5)=1,$V5-2,$V5))</f>
        <v>45442</v>
      </c>
      <c r="AL5" s="922">
        <f>IF(WEEKDAY($W5)=7,$W5-1,IF(WEEKDAY($W5)=1,$W5-2,$W5))</f>
        <v>45453</v>
      </c>
      <c r="AM5" s="922">
        <f>IF(WEEKDAY($X5)=7,$X5-1,IF(WEEKDAY($X5)=1,$X5-2,$X5))</f>
        <v>45461</v>
      </c>
      <c r="AN5" s="922">
        <f>IF(WEEKDAY($Y5)=7,$Y5-1,IF(WEEKDAY($Y5)=1,$Y5-2,$Y5))</f>
        <v>45470</v>
      </c>
      <c r="AO5" s="923">
        <f>IF(WEEKDAY($Z5)=7,$Z5-1,IF(WEEKDAY($Z5)=1,$Z5-2,$Z5))</f>
        <v>45478</v>
      </c>
      <c r="AP5" s="924">
        <f>IF(WEEKDAY($V5)=7,$V5-1,IF(WEEKDAY($V5)=1,$V5-2,$V5))</f>
        <v>45442</v>
      </c>
      <c r="AQ5" s="922">
        <f>IF(WEEKDAY($W5)=7,$W5-1,IF(WEEKDAY($W5)=1,$W5-2,$W5))</f>
        <v>45453</v>
      </c>
      <c r="AR5" s="922">
        <f>IF(WEEKDAY($X5)=7,$X5-1,IF(WEEKDAY($X5)=1,$X5-2,$X5))</f>
        <v>45461</v>
      </c>
      <c r="AS5" s="922">
        <f>IF(WEEKDAY($Y5)=7,$Y5-1,IF(WEEKDAY($Y5)=1,$Y5-2,$Y5))</f>
        <v>45470</v>
      </c>
      <c r="AT5" s="920">
        <f>IF(WEEKDAY($Z5)=7,$Z5-1,IF(WEEKDAY($Z5)=1,$Z5-2,$Z5))</f>
        <v>45478</v>
      </c>
      <c r="AU5" s="921">
        <f>IF(WEEKDAY($V5)=7,$V5-1,IF(WEEKDAY($V5)=1,$V5-2,$V5))</f>
        <v>45442</v>
      </c>
      <c r="AV5" s="922">
        <f>IF(WEEKDAY($W5)=7,$W5-1,IF(WEEKDAY($W5)=1,$W5-2,$W5))</f>
        <v>45453</v>
      </c>
      <c r="AW5" s="922">
        <f>IF(WEEKDAY($X5)=7,$X5-1,IF(WEEKDAY($X5)=1,$X5-2,$X5))</f>
        <v>45461</v>
      </c>
      <c r="AX5" s="920">
        <f>IF(WEEKDAY($Y5)=7,$Y5-1,IF(WEEKDAY($Y5)=1,$Y5-2,$Y5))</f>
        <v>45470</v>
      </c>
      <c r="AY5" s="923">
        <f>IF(WEEKDAY($Z5)=7,$Z5-1,IF(WEEKDAY($Z5)=1,$Z5-2,$Z5))</f>
        <v>45478</v>
      </c>
    </row>
    <row r="6" spans="1:51" ht="24.95" customHeight="1">
      <c r="A6" s="322" t="s">
        <v>2184</v>
      </c>
      <c r="B6" s="803"/>
      <c r="C6" s="804"/>
      <c r="D6" s="804"/>
      <c r="E6" s="805"/>
      <c r="F6" s="806"/>
      <c r="G6" s="780">
        <f t="shared" si="0"/>
        <v>6</v>
      </c>
      <c r="H6" s="781">
        <f t="shared" si="0"/>
        <v>4</v>
      </c>
      <c r="I6" s="781">
        <f t="shared" si="0"/>
        <v>7</v>
      </c>
      <c r="J6" s="781">
        <f t="shared" si="0"/>
        <v>6</v>
      </c>
      <c r="K6" s="782">
        <f t="shared" si="0"/>
        <v>5</v>
      </c>
      <c r="L6" s="313" t="s">
        <v>979</v>
      </c>
      <c r="M6" s="917">
        <f t="shared" si="1"/>
        <v>12</v>
      </c>
      <c r="N6" s="918">
        <f t="shared" si="2"/>
        <v>15</v>
      </c>
      <c r="O6" s="919">
        <v>22</v>
      </c>
      <c r="P6" s="910">
        <f t="shared" si="3"/>
        <v>45434</v>
      </c>
      <c r="Q6" s="911">
        <f t="shared" si="4"/>
        <v>45443</v>
      </c>
      <c r="R6" s="912">
        <f t="shared" si="4"/>
        <v>45454</v>
      </c>
      <c r="S6" s="912">
        <f t="shared" si="4"/>
        <v>45462</v>
      </c>
      <c r="T6" s="913">
        <f t="shared" si="4"/>
        <v>45471</v>
      </c>
      <c r="U6" s="920">
        <f t="shared" si="4"/>
        <v>45481</v>
      </c>
      <c r="V6" s="921">
        <f t="shared" si="5"/>
        <v>45445</v>
      </c>
      <c r="W6" s="922">
        <f t="shared" si="5"/>
        <v>45454</v>
      </c>
      <c r="X6" s="922">
        <f t="shared" si="5"/>
        <v>45462</v>
      </c>
      <c r="Y6" s="922">
        <f t="shared" si="5"/>
        <v>45473</v>
      </c>
      <c r="Z6" s="920">
        <f t="shared" si="5"/>
        <v>45481</v>
      </c>
      <c r="AA6" s="921">
        <f>IF(WEEKDAY($V6)=7,$V6-1,IF(WEEKDAY($V6)=1,$V6-2,$V6))</f>
        <v>45443</v>
      </c>
      <c r="AB6" s="922">
        <f>IF(WEEKDAY($W6)=7,$W6-1,IF(WEEKDAY($W6)=1,$W6-2,$W6))</f>
        <v>45454</v>
      </c>
      <c r="AC6" s="922">
        <f>IF(WEEKDAY($X6)=7,$X6-1,IF(WEEKDAY($X6)=1,$X6-2,$X6))</f>
        <v>45462</v>
      </c>
      <c r="AD6" s="922">
        <f>IF(WEEKDAY($Y6)=7,$Y6-1,IF(WEEKDAY($Y6)=1,$Y6-2,$Y6))</f>
        <v>45471</v>
      </c>
      <c r="AE6" s="922">
        <f>IF(WEEKDAY($Z6)=7,$Z6-1,IF(WEEKDAY($Z6)=1,$Z6-2,$Z6))</f>
        <v>45481</v>
      </c>
      <c r="AF6" s="921">
        <f>IF(WEEKDAY($V6)=7,$V6-1,IF(WEEKDAY($V6)=1,$V6-2,$V6))</f>
        <v>45443</v>
      </c>
      <c r="AG6" s="922">
        <f>IF(WEEKDAY($W6)=7,$W6-1,IF(WEEKDAY($W6)=1,$W6-2,$W6))</f>
        <v>45454</v>
      </c>
      <c r="AH6" s="922">
        <f>IF(WEEKDAY($X6)=7,$X6-1,IF(WEEKDAY($X6)=1,$X6-2,$X6))</f>
        <v>45462</v>
      </c>
      <c r="AI6" s="922">
        <f>IF(WEEKDAY($Y6)=7,$Y6-1,IF(WEEKDAY($Y6)=1,$Y6-2,$Y6))</f>
        <v>45471</v>
      </c>
      <c r="AJ6" s="922">
        <f>IF(WEEKDAY($Z6)=7,$Z6-1,IF(WEEKDAY($Z6)=1,$Z6-2,$Z6))</f>
        <v>45481</v>
      </c>
      <c r="AK6" s="921">
        <f>IF(WEEKDAY($V6)=7,$V6-1,IF(WEEKDAY($V6)=1,$V6-2,$V6))</f>
        <v>45443</v>
      </c>
      <c r="AL6" s="922">
        <f>IF(WEEKDAY($W6)=7,$W6-1,IF(WEEKDAY($W6)=1,$W6-2,$W6))</f>
        <v>45454</v>
      </c>
      <c r="AM6" s="922">
        <f>IF(WEEKDAY($X6)=7,$X6-1,IF(WEEKDAY($X6)=1,$X6-2,$X6))</f>
        <v>45462</v>
      </c>
      <c r="AN6" s="922">
        <f>IF(WEEKDAY($Y6)=7,$Y6-1,IF(WEEKDAY($Y6)=1,$Y6-2,$Y6))</f>
        <v>45471</v>
      </c>
      <c r="AO6" s="923">
        <f>IF(WEEKDAY($Z6)=7,$Z6-1,IF(WEEKDAY($Z6)=1,$Z6-2,$Z6))</f>
        <v>45481</v>
      </c>
      <c r="AP6" s="924">
        <f>IF(WEEKDAY($V6)=7,$V6-1,IF(WEEKDAY($V6)=1,$V6-2,$V6))</f>
        <v>45443</v>
      </c>
      <c r="AQ6" s="922">
        <f>IF(WEEKDAY($W6)=7,$W6-1,IF(WEEKDAY($W6)=1,$W6-2,$W6))</f>
        <v>45454</v>
      </c>
      <c r="AR6" s="922">
        <f>IF(WEEKDAY($X6)=7,$X6-1,IF(WEEKDAY($X6)=1,$X6-2,$X6))</f>
        <v>45462</v>
      </c>
      <c r="AS6" s="922">
        <f>IF(WEEKDAY($Y6)=7,$Y6-1,IF(WEEKDAY($Y6)=1,$Y6-2,$Y6))</f>
        <v>45471</v>
      </c>
      <c r="AT6" s="920">
        <f>IF(WEEKDAY($Z6)=7,$Z6-1,IF(WEEKDAY($Z6)=1,$Z6-2,$Z6))</f>
        <v>45481</v>
      </c>
      <c r="AU6" s="921">
        <f>IF(WEEKDAY($V6)=7,$V6-1,IF(WEEKDAY($V6)=1,$V6-2,$V6))</f>
        <v>45443</v>
      </c>
      <c r="AV6" s="922">
        <f>IF(WEEKDAY($W6)=7,$W6-1,IF(WEEKDAY($W6)=1,$W6-2,$W6))</f>
        <v>45454</v>
      </c>
      <c r="AW6" s="922">
        <f>IF(WEEKDAY($X6)=7,$X6-1,IF(WEEKDAY($X6)=1,$X6-2,$X6))</f>
        <v>45462</v>
      </c>
      <c r="AX6" s="920">
        <f>IF(WEEKDAY($Y6)=7,$Y6-1,IF(WEEKDAY($Y6)=1,$Y6-2,$Y6))</f>
        <v>45471</v>
      </c>
      <c r="AY6" s="923">
        <f>IF(WEEKDAY($Z6)=7,$Z6-1,IF(WEEKDAY($Z6)=1,$Z6-2,$Z6))</f>
        <v>45481</v>
      </c>
    </row>
    <row r="7" spans="1:51" s="302" customFormat="1" ht="24.95" customHeight="1">
      <c r="A7" s="322" t="s">
        <v>2185</v>
      </c>
      <c r="B7" s="807"/>
      <c r="C7" s="808">
        <v>-2</v>
      </c>
      <c r="D7" s="808">
        <v>-3</v>
      </c>
      <c r="E7" s="809"/>
      <c r="F7" s="810">
        <v>-3</v>
      </c>
      <c r="G7" s="780">
        <f t="shared" si="0"/>
        <v>1</v>
      </c>
      <c r="H7" s="781">
        <f t="shared" si="0"/>
        <v>3</v>
      </c>
      <c r="I7" s="781">
        <f t="shared" si="0"/>
        <v>4</v>
      </c>
      <c r="J7" s="781">
        <f t="shared" si="0"/>
        <v>1</v>
      </c>
      <c r="K7" s="782">
        <f t="shared" si="0"/>
        <v>4</v>
      </c>
      <c r="L7" s="313" t="s">
        <v>2254</v>
      </c>
      <c r="M7" s="925">
        <f t="shared" si="1"/>
        <v>10</v>
      </c>
      <c r="N7" s="926">
        <f t="shared" si="2"/>
        <v>12</v>
      </c>
      <c r="O7" s="927">
        <v>23</v>
      </c>
      <c r="P7" s="910">
        <f t="shared" si="3"/>
        <v>45435</v>
      </c>
      <c r="Q7" s="928">
        <f t="shared" si="4"/>
        <v>45446</v>
      </c>
      <c r="R7" s="929">
        <f t="shared" si="4"/>
        <v>45455</v>
      </c>
      <c r="S7" s="929">
        <f t="shared" si="4"/>
        <v>45463</v>
      </c>
      <c r="T7" s="930">
        <f t="shared" si="4"/>
        <v>45474</v>
      </c>
      <c r="U7" s="931">
        <f t="shared" si="4"/>
        <v>45482</v>
      </c>
      <c r="V7" s="932">
        <f>P7+ROUND(AVERAGE($M7:$N7),0)+B7</f>
        <v>45446</v>
      </c>
      <c r="W7" s="933">
        <f>Q7+ROUND(AVERAGE($M7:$N7),0)+C7</f>
        <v>45455</v>
      </c>
      <c r="X7" s="933">
        <f>R7+ROUND(AVERAGE($M7:$N7),0)+D7</f>
        <v>45463</v>
      </c>
      <c r="Y7" s="933">
        <f>S7+ROUND(AVERAGE($M7:$N7),0)+E7</f>
        <v>45474</v>
      </c>
      <c r="Z7" s="931">
        <f>T7+ROUND(AVERAGE($M7:$N7),0)+F7</f>
        <v>45482</v>
      </c>
      <c r="AA7" s="932">
        <f>IF(WEEKDAY($V7)=7,$V7-1,IF(WEEKDAY($V7)=1,$V7+1,$V7))</f>
        <v>45446</v>
      </c>
      <c r="AB7" s="933">
        <f>IF(WEEKDAY($W7)=7,$W7-1,IF(WEEKDAY($W7)=1,$W7+1,$W7))</f>
        <v>45455</v>
      </c>
      <c r="AC7" s="933">
        <f>IF(WEEKDAY($X7)=7,$X7-1,IF(WEEKDAY($X7)=1,$X7+1,$X7))</f>
        <v>45463</v>
      </c>
      <c r="AD7" s="933">
        <f>IF(WEEKDAY($Y7)=7,$Y7-1,IF(WEEKDAY($Y7)=1,$Y7+1,$Y7))</f>
        <v>45474</v>
      </c>
      <c r="AE7" s="933">
        <f>IF(WEEKDAY($Z7)=7,$Z7-1,IF(WEEKDAY($Z7)=1,$Z7+1,$Z7))</f>
        <v>45482</v>
      </c>
      <c r="AF7" s="932">
        <f>IF(WEEKDAY($V7)=7,$V7-1,IF(WEEKDAY($V7)=1,$V7+1,$V7))</f>
        <v>45446</v>
      </c>
      <c r="AG7" s="933">
        <f>IF(WEEKDAY($W7)=7,$W7-1,IF(WEEKDAY($W7)=1,$W7+1,$W7))</f>
        <v>45455</v>
      </c>
      <c r="AH7" s="933">
        <f>IF(WEEKDAY($X7)=7,$X7-1,IF(WEEKDAY($X7)=1,$X7+1,$X7))</f>
        <v>45463</v>
      </c>
      <c r="AI7" s="933">
        <f>IF(WEEKDAY($Y7)=7,$Y7-1,IF(WEEKDAY($Y7)=1,$Y7+1,$Y7))</f>
        <v>45474</v>
      </c>
      <c r="AJ7" s="933">
        <f>IF(WEEKDAY($Z7)=7,$Z7-1,IF(WEEKDAY($Z7)=1,$Z7+1,$Z7))</f>
        <v>45482</v>
      </c>
      <c r="AK7" s="932">
        <f>IF(WEEKDAY($V7)=7,$V7+2,IF(WEEKDAY($V7)=1,$V7+1,$V7))</f>
        <v>45446</v>
      </c>
      <c r="AL7" s="933">
        <f>IF(WEEKDAY($W7)=7,$W7+2,IF(WEEKDAY($W7)=1,$W7+1,$W7))</f>
        <v>45455</v>
      </c>
      <c r="AM7" s="933">
        <f>IF(WEEKDAY($X7)=7,$X7+2,IF(WEEKDAY($X7)=1,$X7+1,$X7))</f>
        <v>45463</v>
      </c>
      <c r="AN7" s="933">
        <f>IF(WEEKDAY($Y7)=7,$Y7+2,IF(WEEKDAY($Y7)=1,$Y7+1,$Y7))</f>
        <v>45474</v>
      </c>
      <c r="AO7" s="910">
        <f>IF(WEEKDAY($Z7)=7,$Z7+2,IF(WEEKDAY($Z7)=1,$Z7+1,$Z7))</f>
        <v>45482</v>
      </c>
      <c r="AP7" s="934">
        <f>IF(WEEKDAY($V7)=7,$V7+2,IF(WEEKDAY($V7)=1,$V7+1,$V7))</f>
        <v>45446</v>
      </c>
      <c r="AQ7" s="933">
        <f>IF(WEEKDAY($W7)=7,$W7+2,IF(WEEKDAY($W7)=1,$W7+1,$W7))</f>
        <v>45455</v>
      </c>
      <c r="AR7" s="933">
        <f>IF(WEEKDAY($X7)=7,$X7+2,IF(WEEKDAY($X7)=1,$X7+1,$X7))</f>
        <v>45463</v>
      </c>
      <c r="AS7" s="933">
        <f>IF(WEEKDAY($Y7)=7,$Y7+2,IF(WEEKDAY($Y7)=1,$Y7+1,$Y7))</f>
        <v>45474</v>
      </c>
      <c r="AT7" s="931">
        <f>IF(WEEKDAY($Z7)=7,$Z7+2,IF(WEEKDAY($Z7)=1,$Z7+1,$Z7))</f>
        <v>45482</v>
      </c>
      <c r="AU7" s="932">
        <f>IF(WEEKDAY($V7)=7,$V7+2,IF(WEEKDAY($V7)=1,$V7+1,$V7))</f>
        <v>45446</v>
      </c>
      <c r="AV7" s="933">
        <f>IF(WEEKDAY($W7)=7,$W7+2,IF(WEEKDAY($W7)=1,$W7+1,$W7))</f>
        <v>45455</v>
      </c>
      <c r="AW7" s="933">
        <f>IF(WEEKDAY($X7)=7,$X7+2,IF(WEEKDAY($X7)=1,$X7+1,$X7))</f>
        <v>45463</v>
      </c>
      <c r="AX7" s="931">
        <f>IF(WEEKDAY($Y7)=7,$Y7+2,IF(WEEKDAY($Y7)=1,$Y7+1,$Y7))</f>
        <v>45474</v>
      </c>
      <c r="AY7" s="910">
        <f>IF(WEEKDAY($Z7)=7,$Z7+2,IF(WEEKDAY($Z7)=1,$Z7+1,$Z7))</f>
        <v>45482</v>
      </c>
    </row>
    <row r="8" spans="1:51" ht="24.95" customHeight="1" thickBot="1">
      <c r="A8" s="338" t="s">
        <v>2186</v>
      </c>
      <c r="B8" s="811"/>
      <c r="C8" s="812"/>
      <c r="D8" s="812"/>
      <c r="E8" s="813"/>
      <c r="F8" s="814"/>
      <c r="G8" s="783">
        <f t="shared" si="0"/>
        <v>9</v>
      </c>
      <c r="H8" s="784">
        <f t="shared" si="0"/>
        <v>11</v>
      </c>
      <c r="I8" s="784">
        <f t="shared" si="0"/>
        <v>12</v>
      </c>
      <c r="J8" s="784">
        <f t="shared" si="0"/>
        <v>9</v>
      </c>
      <c r="K8" s="785">
        <f t="shared" si="0"/>
        <v>12</v>
      </c>
      <c r="L8" s="311" t="s">
        <v>2253</v>
      </c>
      <c r="M8" s="935">
        <f t="shared" si="1"/>
        <v>15</v>
      </c>
      <c r="N8" s="936">
        <f t="shared" si="2"/>
        <v>20</v>
      </c>
      <c r="O8" s="937">
        <v>24</v>
      </c>
      <c r="P8" s="938">
        <f t="shared" si="3"/>
        <v>45436</v>
      </c>
      <c r="Q8" s="939">
        <f t="shared" si="4"/>
        <v>45447</v>
      </c>
      <c r="R8" s="940">
        <f t="shared" si="4"/>
        <v>45456</v>
      </c>
      <c r="S8" s="940">
        <f t="shared" si="4"/>
        <v>45464</v>
      </c>
      <c r="T8" s="941">
        <f t="shared" si="4"/>
        <v>45475</v>
      </c>
      <c r="U8" s="942">
        <f t="shared" si="4"/>
        <v>45483</v>
      </c>
      <c r="V8" s="943">
        <f>Q7+1+B8</f>
        <v>45447</v>
      </c>
      <c r="W8" s="944">
        <f>R7+1+C8</f>
        <v>45456</v>
      </c>
      <c r="X8" s="944">
        <f>S7+1+D8</f>
        <v>45464</v>
      </c>
      <c r="Y8" s="944">
        <f>T7+1+E8</f>
        <v>45475</v>
      </c>
      <c r="Z8" s="942">
        <f>U7+1+F8</f>
        <v>45483</v>
      </c>
      <c r="AA8" s="943">
        <f>IF(WEEKDAY($V8)=7,$V8+2,IF(WEEKDAY($V8)=1,$V8+1,$V8))</f>
        <v>45447</v>
      </c>
      <c r="AB8" s="944">
        <f>IF(WEEKDAY($W8)=7,$W8+2,IF(WEEKDAY($W8)=1,$W8+1,$W8))</f>
        <v>45456</v>
      </c>
      <c r="AC8" s="944">
        <f>IF(WEEKDAY($X8)=7,$X8+2,IF(WEEKDAY($X8)=1,$X8+1,$X8))</f>
        <v>45464</v>
      </c>
      <c r="AD8" s="944">
        <f>IF(WEEKDAY($Y8)=7,$Y8+2,IF(WEEKDAY($Y8)=1,$Y8+1,$Y8))</f>
        <v>45475</v>
      </c>
      <c r="AE8" s="944">
        <f>IF(WEEKDAY($Z8)=7,$Z8+2,IF(WEEKDAY($Z8)=1,$Z8+1,$Z8))</f>
        <v>45483</v>
      </c>
      <c r="AF8" s="943">
        <f>IF(WEEKDAY($V8)=7,$V8+2,IF(WEEKDAY($V8)=1,$V8+1,$V8))</f>
        <v>45447</v>
      </c>
      <c r="AG8" s="944">
        <f>IF(WEEKDAY($W8)=7,$W8+2,IF(WEEKDAY($W8)=1,$W8+1,$W8))</f>
        <v>45456</v>
      </c>
      <c r="AH8" s="944">
        <f>IF(WEEKDAY($X8)=7,$X8+2,IF(WEEKDAY($X8)=1,$X8+1,$X8))</f>
        <v>45464</v>
      </c>
      <c r="AI8" s="944">
        <f>IF(WEEKDAY($Y8)=7,$Y8+2,IF(WEEKDAY($Y8)=1,$Y8+1,$Y8))</f>
        <v>45475</v>
      </c>
      <c r="AJ8" s="944">
        <f>IF(WEEKDAY($Z8)=7,$Z8+2,IF(WEEKDAY($Z8)=1,$Z8+1,$Z8))</f>
        <v>45483</v>
      </c>
      <c r="AK8" s="943">
        <f>IF(WEEKDAY($V8)=7,$V8+2,IF(WEEKDAY($V8)=1,$V8+1,$V8))</f>
        <v>45447</v>
      </c>
      <c r="AL8" s="944">
        <f>IF(WEEKDAY($W8)=7,$W8+2,IF(WEEKDAY($W8)=1,$W8+1,$W8))</f>
        <v>45456</v>
      </c>
      <c r="AM8" s="944">
        <f>IF(WEEKDAY($X8)=7,$X8+2,IF(WEEKDAY($X8)=1,$X8+1,$X8))</f>
        <v>45464</v>
      </c>
      <c r="AN8" s="944">
        <f>IF(WEEKDAY($Y8)=7,$Y8+2,IF(WEEKDAY($Y8)=1,$Y8+1,$Y8))</f>
        <v>45475</v>
      </c>
      <c r="AO8" s="945">
        <f>IF(WEEKDAY($Z8)=7,$Z8+2,IF(WEEKDAY($Z8)=1,$Z8+1,$Z8))</f>
        <v>45483</v>
      </c>
      <c r="AP8" s="946">
        <f>IF(WEEKDAY($V8)=7,$V8+2,IF(WEEKDAY($V8)=1,$V8+1,$V8))</f>
        <v>45447</v>
      </c>
      <c r="AQ8" s="944">
        <f>IF(WEEKDAY($W8)=7,$W8+2,IF(WEEKDAY($W8)=1,$W8+1,$W8))</f>
        <v>45456</v>
      </c>
      <c r="AR8" s="944">
        <f>IF(WEEKDAY($X8)=7,$X8+2,IF(WEEKDAY($X8)=1,$X8+1,$X8))</f>
        <v>45464</v>
      </c>
      <c r="AS8" s="944">
        <f>IF(WEEKDAY($Y8)=7,$Y8+2,IF(WEEKDAY($Y8)=1,$Y8+1,$Y8))</f>
        <v>45475</v>
      </c>
      <c r="AT8" s="942">
        <f>IF(WEEKDAY($Z8)=7,$Z8+2,IF(WEEKDAY($Z8)=1,$Z8+1,$Z8))</f>
        <v>45483</v>
      </c>
      <c r="AU8" s="943">
        <f>IF(WEEKDAY($V8)=7,$V8+2,IF(WEEKDAY($V8)=1,$V8+1,$V8))</f>
        <v>45447</v>
      </c>
      <c r="AV8" s="944">
        <f>IF(WEEKDAY($W8)=7,$W8+2,IF(WEEKDAY($W8)=1,$W8+1,$W8))</f>
        <v>45456</v>
      </c>
      <c r="AW8" s="944">
        <f>IF(WEEKDAY($X8)=7,$X8+2,IF(WEEKDAY($X8)=1,$X8+1,$X8))</f>
        <v>45464</v>
      </c>
      <c r="AX8" s="942">
        <f>IF(WEEKDAY($Y8)=7,$Y8+2,IF(WEEKDAY($Y8)=1,$Y8+1,$Y8))</f>
        <v>45475</v>
      </c>
      <c r="AY8" s="945">
        <f>IF(WEEKDAY($Z8)=7,$Z8+2,IF(WEEKDAY($Z8)=1,$Z8+1,$Z8))</f>
        <v>45483</v>
      </c>
    </row>
    <row r="9" spans="1:51" ht="24.95" customHeight="1" thickBot="1">
      <c r="A9" s="335" t="s">
        <v>2117</v>
      </c>
      <c r="B9" s="815"/>
      <c r="C9" s="816"/>
      <c r="D9" s="816">
        <v>-1</v>
      </c>
      <c r="E9" s="817">
        <v>-2</v>
      </c>
      <c r="F9" s="818"/>
      <c r="G9" s="786">
        <f t="shared" si="0"/>
        <v>0</v>
      </c>
      <c r="H9" s="787">
        <f t="shared" si="0"/>
        <v>1</v>
      </c>
      <c r="I9" s="787">
        <f t="shared" si="0"/>
        <v>2</v>
      </c>
      <c r="J9" s="787">
        <f t="shared" si="0"/>
        <v>3</v>
      </c>
      <c r="K9" s="788">
        <f t="shared" si="0"/>
        <v>2</v>
      </c>
      <c r="L9" s="337" t="s">
        <v>2264</v>
      </c>
      <c r="M9" s="947">
        <f t="shared" si="1"/>
        <v>8</v>
      </c>
      <c r="N9" s="948">
        <f t="shared" si="2"/>
        <v>10</v>
      </c>
      <c r="O9" s="949">
        <v>24</v>
      </c>
      <c r="P9" s="950">
        <f t="shared" si="3"/>
        <v>45436</v>
      </c>
      <c r="Q9" s="951">
        <f t="shared" si="4"/>
        <v>45446</v>
      </c>
      <c r="R9" s="952">
        <f t="shared" si="4"/>
        <v>45455</v>
      </c>
      <c r="S9" s="952">
        <f t="shared" si="4"/>
        <v>45463</v>
      </c>
      <c r="T9" s="953">
        <f t="shared" si="4"/>
        <v>45470</v>
      </c>
      <c r="U9" s="953">
        <f t="shared" si="4"/>
        <v>45478</v>
      </c>
      <c r="V9" s="951">
        <f t="shared" ref="V9:Z11" si="6">P9+ROUND(AVERAGE($M9:$N9),0)+B9</f>
        <v>45445</v>
      </c>
      <c r="W9" s="952">
        <f t="shared" si="6"/>
        <v>45455</v>
      </c>
      <c r="X9" s="952">
        <f t="shared" si="6"/>
        <v>45463</v>
      </c>
      <c r="Y9" s="952">
        <f t="shared" si="6"/>
        <v>45470</v>
      </c>
      <c r="Z9" s="953">
        <f t="shared" si="6"/>
        <v>45479</v>
      </c>
      <c r="AA9" s="951">
        <f>IF(WEEKDAY($V9)=7,$V9-1,IF(WEEKDAY($V9)=1,$V9+1,$V9))</f>
        <v>45446</v>
      </c>
      <c r="AB9" s="952">
        <f>IF(WEEKDAY($W9)=7,$W9-1,IF(WEEKDAY($W9)=1,$W9+1,$W9))</f>
        <v>45455</v>
      </c>
      <c r="AC9" s="952">
        <f>IF(WEEKDAY($X9)=7,$X9-1,IF(WEEKDAY($X9)=1,$X9+1,$X9))</f>
        <v>45463</v>
      </c>
      <c r="AD9" s="952">
        <f>IF(WEEKDAY($Y9)=7,$Y9-1,IF(WEEKDAY($Y9)=1,$Y9+1,$Y9))</f>
        <v>45470</v>
      </c>
      <c r="AE9" s="954">
        <f>IF(WEEKDAY($Z9)=7,$Z9-1,IF(WEEKDAY($Z9)=1,$Z9+1,$Z9))</f>
        <v>45478</v>
      </c>
      <c r="AF9" s="955">
        <f>IF(WEEKDAY($V9)=7,$V9-1,IF(WEEKDAY($V9)=1,$V9+1,$V9))</f>
        <v>45446</v>
      </c>
      <c r="AG9" s="952">
        <f>IF(WEEKDAY($W9)=7,$W9-1,IF(WEEKDAY($W9)=1,$W9+1,$W9))</f>
        <v>45455</v>
      </c>
      <c r="AH9" s="952">
        <f>IF(WEEKDAY($X9)=7,$X9-1,IF(WEEKDAY($X9)=1,$X9+1,$X9))</f>
        <v>45463</v>
      </c>
      <c r="AI9" s="952">
        <f>IF(WEEKDAY($Y9)=7,$Y9-1,IF(WEEKDAY($Y9)=1,$Y9+1,$Y9))</f>
        <v>45470</v>
      </c>
      <c r="AJ9" s="953">
        <f>IF(WEEKDAY($Z9)=7,$Z9-1,IF(WEEKDAY($Z9)=1,$Z9+1,$Z9))</f>
        <v>45478</v>
      </c>
      <c r="AK9" s="951">
        <f>IF(WEEKDAY($V9)=7,$V9+2,IF(WEEKDAY($V9)=1,$V9+1,$V9))</f>
        <v>45446</v>
      </c>
      <c r="AL9" s="952">
        <f>IF(WEEKDAY($W9)=7,$W9+2,IF(WEEKDAY($W9)=1,$W9+1,$W9))</f>
        <v>45455</v>
      </c>
      <c r="AM9" s="952">
        <f>IF(WEEKDAY($X9)=7,$X9+2,IF(WEEKDAY($X9)=1,$X9+1,$X9))</f>
        <v>45463</v>
      </c>
      <c r="AN9" s="952">
        <f>IF(WEEKDAY($Y9)=7,$Y9+2,IF(WEEKDAY($Y9)=1,$Y9+1,$Y9))</f>
        <v>45470</v>
      </c>
      <c r="AO9" s="954">
        <f>IF(WEEKDAY($Z9)=7,$Z9+2,IF(WEEKDAY($Z9)=1,$Z9+1,$Z9))</f>
        <v>45481</v>
      </c>
      <c r="AP9" s="955">
        <f>IF(WEEKDAY($V9)=7,$V9+2,IF(WEEKDAY($V9)=1,$V9+1,$V9))</f>
        <v>45446</v>
      </c>
      <c r="AQ9" s="952">
        <f>IF(WEEKDAY($W9)=7,$W9+2,IF(WEEKDAY($W9)=1,$W9+1,$W9))</f>
        <v>45455</v>
      </c>
      <c r="AR9" s="952">
        <f>IF(WEEKDAY($X9)=7,$X9+2,IF(WEEKDAY($X9)=1,$X9+1,$X9))</f>
        <v>45463</v>
      </c>
      <c r="AS9" s="952">
        <f>IF(WEEKDAY($Y9)=7,$Y9+2,IF(WEEKDAY($Y9)=1,$Y9+1,$Y9))</f>
        <v>45470</v>
      </c>
      <c r="AT9" s="953">
        <f>IF(WEEKDAY($Z9)=7,$Z9+2,IF(WEEKDAY($Z9)=1,$Z9+1,$Z9))</f>
        <v>45481</v>
      </c>
      <c r="AU9" s="951">
        <f>IF(WEEKDAY($V9)=7,$V9+2,IF(WEEKDAY($V9)=1,$V9+1,$V9))</f>
        <v>45446</v>
      </c>
      <c r="AV9" s="952">
        <f>IF(WEEKDAY($W9)=7,$W9+2,IF(WEEKDAY($W9)=1,$W9+1,$W9))</f>
        <v>45455</v>
      </c>
      <c r="AW9" s="952">
        <f>IF(WEEKDAY($X9)=7,$X9+2,IF(WEEKDAY($X9)=1,$X9+1,$X9))</f>
        <v>45463</v>
      </c>
      <c r="AX9" s="953">
        <f>IF(WEEKDAY($Y9)=7,$Y9+2,IF(WEEKDAY($Y9)=1,$Y9+1,$Y9))</f>
        <v>45470</v>
      </c>
      <c r="AY9" s="954">
        <f>IF(WEEKDAY($Z9)=7,$Z9+2,IF(WEEKDAY($Z9)=1,$Z9+1,$Z9))</f>
        <v>45481</v>
      </c>
    </row>
    <row r="10" spans="1:51" ht="24.95" customHeight="1" thickBot="1">
      <c r="A10" s="336" t="s">
        <v>2118</v>
      </c>
      <c r="B10" s="815"/>
      <c r="C10" s="816"/>
      <c r="D10" s="816"/>
      <c r="E10" s="817"/>
      <c r="F10" s="818"/>
      <c r="G10" s="786">
        <f t="shared" si="0"/>
        <v>1</v>
      </c>
      <c r="H10" s="787">
        <f t="shared" si="0"/>
        <v>1</v>
      </c>
      <c r="I10" s="787">
        <f t="shared" si="0"/>
        <v>2</v>
      </c>
      <c r="J10" s="787">
        <f t="shared" si="0"/>
        <v>1</v>
      </c>
      <c r="K10" s="789">
        <f t="shared" si="0"/>
        <v>2</v>
      </c>
      <c r="L10" s="309" t="s">
        <v>2254</v>
      </c>
      <c r="M10" s="956">
        <f t="shared" si="1"/>
        <v>10</v>
      </c>
      <c r="N10" s="957">
        <f t="shared" si="2"/>
        <v>12</v>
      </c>
      <c r="O10" s="958">
        <v>27</v>
      </c>
      <c r="P10" s="959">
        <f t="shared" si="3"/>
        <v>45439</v>
      </c>
      <c r="Q10" s="960">
        <f t="shared" si="4"/>
        <v>45450</v>
      </c>
      <c r="R10" s="961">
        <f t="shared" si="4"/>
        <v>45461</v>
      </c>
      <c r="S10" s="961">
        <f t="shared" si="4"/>
        <v>45471</v>
      </c>
      <c r="T10" s="962">
        <f t="shared" si="4"/>
        <v>45482</v>
      </c>
      <c r="U10" s="962">
        <f t="shared" si="4"/>
        <v>45492</v>
      </c>
      <c r="V10" s="960">
        <f t="shared" si="6"/>
        <v>45450</v>
      </c>
      <c r="W10" s="961">
        <f t="shared" si="6"/>
        <v>45461</v>
      </c>
      <c r="X10" s="961">
        <f t="shared" si="6"/>
        <v>45472</v>
      </c>
      <c r="Y10" s="961">
        <f t="shared" si="6"/>
        <v>45482</v>
      </c>
      <c r="Z10" s="962">
        <f t="shared" si="6"/>
        <v>45493</v>
      </c>
      <c r="AA10" s="960">
        <f>IF(WEEKDAY($V10)=7,$V10-1,IF(WEEKDAY($V10)=1,$V10+1,$V10))</f>
        <v>45450</v>
      </c>
      <c r="AB10" s="961">
        <f>IF(WEEKDAY($W10)=7,$W10-1,IF(WEEKDAY($W10)=1,$W10+1,$W10))</f>
        <v>45461</v>
      </c>
      <c r="AC10" s="961">
        <f>IF(WEEKDAY($X10)=7,$X10-1,IF(WEEKDAY($X10)=1,$X10+1,$X10))</f>
        <v>45471</v>
      </c>
      <c r="AD10" s="961">
        <f>IF(WEEKDAY($Y10)=7,$Y10-1,IF(WEEKDAY($Y10)=1,$Y10+1,$Y10))</f>
        <v>45482</v>
      </c>
      <c r="AE10" s="959">
        <f>IF(WEEKDAY($Z10)=7,$Z10-1,IF(WEEKDAY($Z10)=1,$Z10+1,$Z10))</f>
        <v>45492</v>
      </c>
      <c r="AF10" s="963">
        <f>IF(WEEKDAY($V10)=7,$V10-1,IF(WEEKDAY($V10)=1,$V10+1,$V10))</f>
        <v>45450</v>
      </c>
      <c r="AG10" s="961">
        <f>IF(WEEKDAY($W10)=7,$W10-1,IF(WEEKDAY($W10)=1,$W10+1,$W10))</f>
        <v>45461</v>
      </c>
      <c r="AH10" s="961">
        <f>IF(WEEKDAY($X10)=7,$X10-1,IF(WEEKDAY($X10)=1,$X10+1,$X10))</f>
        <v>45471</v>
      </c>
      <c r="AI10" s="961">
        <f>IF(WEEKDAY($Y10)=7,$Y10-1,IF(WEEKDAY($Y10)=1,$Y10+1,$Y10))</f>
        <v>45482</v>
      </c>
      <c r="AJ10" s="962">
        <f>IF(WEEKDAY($Z10)=7,$Z10-1,IF(WEEKDAY($Z10)=1,$Z10+1,$Z10))</f>
        <v>45492</v>
      </c>
      <c r="AK10" s="960">
        <f>IF(WEEKDAY($V10)=7,$V10+2,IF(WEEKDAY($V10)=1,$V10+1,$V10))</f>
        <v>45450</v>
      </c>
      <c r="AL10" s="961">
        <f>IF(WEEKDAY($W10)=7,$W10+2,IF(WEEKDAY($W10)=1,$W10+1,$W10))</f>
        <v>45461</v>
      </c>
      <c r="AM10" s="961">
        <f>IF(WEEKDAY($X10)=7,$X10+2,IF(WEEKDAY($X10)=1,$X10+1,$X10))</f>
        <v>45474</v>
      </c>
      <c r="AN10" s="961">
        <f>IF(WEEKDAY($Y10)=7,$Y10+2,IF(WEEKDAY($Y10)=1,$Y10+1,$Y10))</f>
        <v>45482</v>
      </c>
      <c r="AO10" s="959">
        <f>IF(WEEKDAY($Z10)=7,$Z10+2,IF(WEEKDAY($Z10)=1,$Z10+1,$Z10))</f>
        <v>45495</v>
      </c>
      <c r="AP10" s="963">
        <f>IF(WEEKDAY($V10)=7,$V10+2,IF(WEEKDAY($V10)=1,$V10+1,$V10))</f>
        <v>45450</v>
      </c>
      <c r="AQ10" s="961">
        <f>IF(WEEKDAY($W10)=7,$W10+2,IF(WEEKDAY($W10)=1,$W10+1,$W10))</f>
        <v>45461</v>
      </c>
      <c r="AR10" s="961">
        <f>IF(WEEKDAY($X10)=7,$X10+2,IF(WEEKDAY($X10)=1,$X10+1,$X10))</f>
        <v>45474</v>
      </c>
      <c r="AS10" s="961">
        <f>IF(WEEKDAY($Y10)=7,$Y10+2,IF(WEEKDAY($Y10)=1,$Y10+1,$Y10))</f>
        <v>45482</v>
      </c>
      <c r="AT10" s="962">
        <f>IF(WEEKDAY($Z10)=7,$Z10+2,IF(WEEKDAY($Z10)=1,$Z10+1,$Z10))</f>
        <v>45495</v>
      </c>
      <c r="AU10" s="960">
        <f>IF(WEEKDAY($V10)=7,$V10+2,IF(WEEKDAY($V10)=1,$V10+1,$V10))</f>
        <v>45450</v>
      </c>
      <c r="AV10" s="961">
        <f>IF(WEEKDAY($W10)=7,$W10+2,IF(WEEKDAY($W10)=1,$W10+1,$W10))</f>
        <v>45461</v>
      </c>
      <c r="AW10" s="961">
        <f>IF(WEEKDAY($X10)=7,$X10+2,IF(WEEKDAY($X10)=1,$X10+1,$X10))</f>
        <v>45474</v>
      </c>
      <c r="AX10" s="962">
        <f>IF(WEEKDAY($Y10)=7,$Y10+2,IF(WEEKDAY($Y10)=1,$Y10+1,$Y10))</f>
        <v>45482</v>
      </c>
      <c r="AY10" s="959">
        <f>IF(WEEKDAY($Z10)=7,$Z10+2,IF(WEEKDAY($Z10)=1,$Z10+1,$Z10))</f>
        <v>45495</v>
      </c>
    </row>
    <row r="11" spans="1:51" ht="24.95" customHeight="1" thickBot="1">
      <c r="A11" s="335" t="s">
        <v>2119</v>
      </c>
      <c r="B11" s="815"/>
      <c r="C11" s="816"/>
      <c r="D11" s="816">
        <v>-1</v>
      </c>
      <c r="E11" s="817"/>
      <c r="F11" s="819"/>
      <c r="G11" s="790">
        <f t="shared" si="0"/>
        <v>1</v>
      </c>
      <c r="H11" s="791">
        <f t="shared" si="0"/>
        <v>1</v>
      </c>
      <c r="I11" s="791">
        <f t="shared" si="0"/>
        <v>2</v>
      </c>
      <c r="J11" s="791">
        <f t="shared" si="0"/>
        <v>1</v>
      </c>
      <c r="K11" s="792">
        <f t="shared" si="0"/>
        <v>1</v>
      </c>
      <c r="L11" s="334" t="s">
        <v>979</v>
      </c>
      <c r="M11" s="964">
        <f t="shared" si="1"/>
        <v>12</v>
      </c>
      <c r="N11" s="965">
        <f t="shared" si="2"/>
        <v>15</v>
      </c>
      <c r="O11" s="949">
        <v>30</v>
      </c>
      <c r="P11" s="950">
        <f t="shared" si="3"/>
        <v>45442</v>
      </c>
      <c r="Q11" s="966">
        <f t="shared" si="4"/>
        <v>45456</v>
      </c>
      <c r="R11" s="967">
        <f t="shared" si="4"/>
        <v>45470</v>
      </c>
      <c r="S11" s="967">
        <f t="shared" si="4"/>
        <v>45483</v>
      </c>
      <c r="T11" s="968">
        <f t="shared" si="4"/>
        <v>45497</v>
      </c>
      <c r="U11" s="968">
        <f t="shared" si="4"/>
        <v>45511</v>
      </c>
      <c r="V11" s="966">
        <f t="shared" si="6"/>
        <v>45456</v>
      </c>
      <c r="W11" s="967">
        <f t="shared" si="6"/>
        <v>45470</v>
      </c>
      <c r="X11" s="967">
        <f t="shared" si="6"/>
        <v>45483</v>
      </c>
      <c r="Y11" s="967">
        <f t="shared" si="6"/>
        <v>45497</v>
      </c>
      <c r="Z11" s="968">
        <f t="shared" si="6"/>
        <v>45511</v>
      </c>
      <c r="AA11" s="966">
        <f>IF(WEEKDAY($V11)=7,$V11-1,IF(WEEKDAY($V11)=1,$V11+1,$V11))</f>
        <v>45456</v>
      </c>
      <c r="AB11" s="967">
        <f>IF(WEEKDAY($W11)=7,$W11-1,IF(WEEKDAY($W11)=1,$W11+1,$W11))</f>
        <v>45470</v>
      </c>
      <c r="AC11" s="967">
        <f>IF(WEEKDAY($X11)=7,$X11-1,IF(WEEKDAY($X11)=1,$X11+1,$X11))</f>
        <v>45483</v>
      </c>
      <c r="AD11" s="967">
        <f>IF(WEEKDAY($Y11)=7,$Y11-1,IF(WEEKDAY($Y11)=1,$Y11+1,$Y11))</f>
        <v>45497</v>
      </c>
      <c r="AE11" s="969">
        <f>IF(WEEKDAY($Z11)=7,$Z11-1,IF(WEEKDAY($Z11)=1,$Z11+1,$Z11))</f>
        <v>45511</v>
      </c>
      <c r="AF11" s="970">
        <f>IF(WEEKDAY($V11)=7,$V11-1,IF(WEEKDAY($V11)=1,$V11+1,$V11))</f>
        <v>45456</v>
      </c>
      <c r="AG11" s="967">
        <f>IF(WEEKDAY($W11)=7,$W11-1,IF(WEEKDAY($W11)=1,$W11+1,$W11))</f>
        <v>45470</v>
      </c>
      <c r="AH11" s="967">
        <f>IF(WEEKDAY($X11)=7,$X11-1,IF(WEEKDAY($X11)=1,$X11+1,$X11))</f>
        <v>45483</v>
      </c>
      <c r="AI11" s="967">
        <f>IF(WEEKDAY($Y11)=7,$Y11-1,IF(WEEKDAY($Y11)=1,$Y11+1,$Y11))</f>
        <v>45497</v>
      </c>
      <c r="AJ11" s="968">
        <f>IF(WEEKDAY($Z11)=7,$Z11-1,IF(WEEKDAY($Z11)=1,$Z11+1,$Z11))</f>
        <v>45511</v>
      </c>
      <c r="AK11" s="966">
        <f>IF(WEEKDAY($V11)=7,$V11+2,IF(WEEKDAY($V11)=1,$V11+1,$V11))</f>
        <v>45456</v>
      </c>
      <c r="AL11" s="967">
        <f>IF(WEEKDAY($W11)=7,$W11+2,IF(WEEKDAY($W11)=1,$W11+1,$W11))</f>
        <v>45470</v>
      </c>
      <c r="AM11" s="967">
        <f>IF(WEEKDAY($X11)=7,$X11+2,IF(WEEKDAY($X11)=1,$X11+1,$X11))</f>
        <v>45483</v>
      </c>
      <c r="AN11" s="967">
        <f>IF(WEEKDAY($Y11)=7,$Y11+2,IF(WEEKDAY($Y11)=1,$Y11+1,$Y11))</f>
        <v>45497</v>
      </c>
      <c r="AO11" s="969">
        <f>IF(WEEKDAY($Z11)=7,$Z11+2,IF(WEEKDAY($Z11)=1,$Z11+1,$Z11))</f>
        <v>45511</v>
      </c>
      <c r="AP11" s="970">
        <f>IF(WEEKDAY($V11)=7,$V11+2,IF(WEEKDAY($V11)=1,$V11+1,$V11))</f>
        <v>45456</v>
      </c>
      <c r="AQ11" s="967">
        <f>IF(WEEKDAY($W11)=7,$W11+2,IF(WEEKDAY($W11)=1,$W11+1,$W11))</f>
        <v>45470</v>
      </c>
      <c r="AR11" s="967">
        <f>IF(WEEKDAY($X11)=7,$X11+2,IF(WEEKDAY($X11)=1,$X11+1,$X11))</f>
        <v>45483</v>
      </c>
      <c r="AS11" s="967">
        <f>IF(WEEKDAY($Y11)=7,$Y11+2,IF(WEEKDAY($Y11)=1,$Y11+1,$Y11))</f>
        <v>45497</v>
      </c>
      <c r="AT11" s="968">
        <f>IF(WEEKDAY($Z11)=7,$Z11+2,IF(WEEKDAY($Z11)=1,$Z11+1,$Z11))</f>
        <v>45511</v>
      </c>
      <c r="AU11" s="966">
        <f>IF(WEEKDAY($V11)=7,$V11+2,IF(WEEKDAY($V11)=1,$V11+1,$V11))</f>
        <v>45456</v>
      </c>
      <c r="AV11" s="967">
        <f>IF(WEEKDAY($W11)=7,$W11+2,IF(WEEKDAY($W11)=1,$W11+1,$W11))</f>
        <v>45470</v>
      </c>
      <c r="AW11" s="967">
        <f>IF(WEEKDAY($X11)=7,$X11+2,IF(WEEKDAY($X11)=1,$X11+1,$X11))</f>
        <v>45483</v>
      </c>
      <c r="AX11" s="968">
        <f>IF(WEEKDAY($Y11)=7,$Y11+2,IF(WEEKDAY($Y11)=1,$Y11+1,$Y11))</f>
        <v>45497</v>
      </c>
      <c r="AY11" s="969">
        <f>IF(WEEKDAY($Z11)=7,$Z11+2,IF(WEEKDAY($Z11)=1,$Z11+1,$Z11))</f>
        <v>45511</v>
      </c>
    </row>
    <row r="12" spans="1:51" ht="24.95" customHeight="1">
      <c r="A12" s="333" t="s">
        <v>2124</v>
      </c>
      <c r="B12" s="820"/>
      <c r="C12" s="821"/>
      <c r="D12" s="821"/>
      <c r="E12" s="822"/>
      <c r="F12" s="802"/>
      <c r="G12" s="793">
        <f t="shared" si="0"/>
        <v>4</v>
      </c>
      <c r="H12" s="794">
        <f t="shared" si="0"/>
        <v>5</v>
      </c>
      <c r="I12" s="794">
        <f t="shared" si="0"/>
        <v>2</v>
      </c>
      <c r="J12" s="794">
        <f t="shared" si="0"/>
        <v>3</v>
      </c>
      <c r="K12" s="795">
        <f t="shared" si="0"/>
        <v>0</v>
      </c>
      <c r="L12" s="315" t="s">
        <v>1085</v>
      </c>
      <c r="M12" s="971">
        <f t="shared" si="1"/>
        <v>20</v>
      </c>
      <c r="N12" s="972">
        <f t="shared" si="2"/>
        <v>25</v>
      </c>
      <c r="O12" s="909">
        <v>15</v>
      </c>
      <c r="P12" s="916">
        <f t="shared" si="3"/>
        <v>45427</v>
      </c>
      <c r="Q12" s="911">
        <f t="shared" si="4"/>
        <v>45448</v>
      </c>
      <c r="R12" s="912">
        <f t="shared" si="4"/>
        <v>45468</v>
      </c>
      <c r="S12" s="912">
        <f t="shared" si="4"/>
        <v>45491</v>
      </c>
      <c r="T12" s="913">
        <f t="shared" si="4"/>
        <v>45513</v>
      </c>
      <c r="U12" s="913">
        <f t="shared" si="4"/>
        <v>45538</v>
      </c>
      <c r="V12" s="973">
        <f>Q13-1+B12</f>
        <v>45448</v>
      </c>
      <c r="W12" s="974">
        <f>R13-1+C12</f>
        <v>45468</v>
      </c>
      <c r="X12" s="974">
        <f>S13-1+D12</f>
        <v>45491</v>
      </c>
      <c r="Y12" s="974">
        <f>T13-1+E12</f>
        <v>45515</v>
      </c>
      <c r="Z12" s="975">
        <f>U13-1+F12</f>
        <v>45538</v>
      </c>
      <c r="AA12" s="973">
        <f>IF(WEEKDAY($V12)=7,$V12-1,IF(WEEKDAY($V12)=1,$V12-2,$V12))</f>
        <v>45448</v>
      </c>
      <c r="AB12" s="974">
        <f>IF(WEEKDAY($W12)=7,$W12-1,IF(WEEKDAY($W12)=1,$W12-2,$W12))</f>
        <v>45468</v>
      </c>
      <c r="AC12" s="974">
        <f>IF(WEEKDAY($X12)=7,$X12-1,IF(WEEKDAY($X12)=1,$X12-2,$X12))</f>
        <v>45491</v>
      </c>
      <c r="AD12" s="974">
        <f>IF(WEEKDAY($Y12)=7,$Y12-1,IF(WEEKDAY($Y12)=1,$Y12-2,$Y12))</f>
        <v>45513</v>
      </c>
      <c r="AE12" s="916">
        <f>IF(WEEKDAY($Z12)=7,$Z12-1,IF(WEEKDAY($Z12)=1,$Z12-2,$Z12))</f>
        <v>45538</v>
      </c>
      <c r="AF12" s="976">
        <f>IF(WEEKDAY($V12)=7,$V12-1,IF(WEEKDAY($V12)=1,$V12-2,$V12))</f>
        <v>45448</v>
      </c>
      <c r="AG12" s="974">
        <f>IF(WEEKDAY($W12)=7,$W12-1,IF(WEEKDAY($W12)=1,$W12-2,$W12))</f>
        <v>45468</v>
      </c>
      <c r="AH12" s="974">
        <f>IF(WEEKDAY($X12)=7,$X12-1,IF(WEEKDAY($X12)=1,$X12-2,$X12))</f>
        <v>45491</v>
      </c>
      <c r="AI12" s="974">
        <f>IF(WEEKDAY($Y12)=7,$Y12-1,IF(WEEKDAY($Y12)=1,$Y12-2,$Y12))</f>
        <v>45513</v>
      </c>
      <c r="AJ12" s="975">
        <f>IF(WEEKDAY($Z12)=7,$Z12-1,IF(WEEKDAY($Z12)=1,$Z12-2,$Z12))</f>
        <v>45538</v>
      </c>
      <c r="AK12" s="973">
        <f>IF(WEEKDAY($V12)=7,$V12-1,IF(WEEKDAY($V12)=1,$V12-2,$V12))</f>
        <v>45448</v>
      </c>
      <c r="AL12" s="974">
        <f>IF(WEEKDAY($W12)=7,$W12-1,IF(WEEKDAY($W12)=1,$W12-2,$W12))</f>
        <v>45468</v>
      </c>
      <c r="AM12" s="974">
        <f>IF(WEEKDAY($X12)=7,$X12-1,IF(WEEKDAY($X12)=1,$X12-2,$X12))</f>
        <v>45491</v>
      </c>
      <c r="AN12" s="974">
        <f>IF(WEEKDAY($Y12)=7,$Y12-1,IF(WEEKDAY($Y12)=1,$Y12-2,$Y12))</f>
        <v>45513</v>
      </c>
      <c r="AO12" s="916">
        <f>IF(WEEKDAY($Z12)=7,$Z12-1,IF(WEEKDAY($Z12)=1,$Z12-2,$Z12))</f>
        <v>45538</v>
      </c>
      <c r="AP12" s="976">
        <f>IF(WEEKDAY($V12)=7,$V12-1,IF(WEEKDAY($V12)=1,$V12-2,$V12))</f>
        <v>45448</v>
      </c>
      <c r="AQ12" s="974">
        <f>IF(WEEKDAY($W12)=7,$W12-1,IF(WEEKDAY($W12)=1,$W12-2,$W12))</f>
        <v>45468</v>
      </c>
      <c r="AR12" s="974">
        <f>IF(WEEKDAY($X12)=7,$X12-1,IF(WEEKDAY($X12)=1,$X12-2,$X12))</f>
        <v>45491</v>
      </c>
      <c r="AS12" s="974">
        <f>IF(WEEKDAY($Y12)=7,$Y12-1,IF(WEEKDAY($Y12)=1,$Y12-2,$Y12))</f>
        <v>45513</v>
      </c>
      <c r="AT12" s="975">
        <f>IF(WEEKDAY($Z12)=7,$Z12-1,IF(WEEKDAY($Z12)=1,$Z12-2,$Z12))</f>
        <v>45538</v>
      </c>
      <c r="AU12" s="911">
        <f>IF(WEEKDAY($V12)=7,$V12-1,IF(WEEKDAY($V12)=1,$V12-2,$V12))</f>
        <v>45448</v>
      </c>
      <c r="AV12" s="912">
        <f>IF(WEEKDAY($W12)=7,$W12-1,IF(WEEKDAY($W12)=1,$W12-2,$W12))</f>
        <v>45468</v>
      </c>
      <c r="AW12" s="912">
        <f>IF(WEEKDAY($X12)=7,$X12-1,IF(WEEKDAY($X12)=1,$X12-2,$X12))</f>
        <v>45491</v>
      </c>
      <c r="AX12" s="913">
        <f>IF(WEEKDAY($Y12)=7,$Y12-1,IF(WEEKDAY($Y12)=1,$Y12-2,$Y12))</f>
        <v>45513</v>
      </c>
      <c r="AY12" s="914">
        <f>IF(WEEKDAY($Z12)=7,$Z12-1,IF(WEEKDAY($Z12)=1,$Z12-2,$Z12))</f>
        <v>45538</v>
      </c>
    </row>
    <row r="13" spans="1:51" ht="24.95" customHeight="1" thickBot="1">
      <c r="A13" s="332" t="s">
        <v>2125</v>
      </c>
      <c r="B13" s="823">
        <v>-2</v>
      </c>
      <c r="C13" s="824">
        <v>-3</v>
      </c>
      <c r="D13" s="824"/>
      <c r="E13" s="825"/>
      <c r="F13" s="814"/>
      <c r="G13" s="783">
        <f t="shared" si="0"/>
        <v>4</v>
      </c>
      <c r="H13" s="784">
        <f t="shared" si="0"/>
        <v>5</v>
      </c>
      <c r="I13" s="784">
        <f t="shared" si="0"/>
        <v>2</v>
      </c>
      <c r="J13" s="784">
        <f t="shared" si="0"/>
        <v>1</v>
      </c>
      <c r="K13" s="785">
        <f t="shared" si="0"/>
        <v>2</v>
      </c>
      <c r="L13" s="311" t="s">
        <v>1085</v>
      </c>
      <c r="M13" s="935">
        <f t="shared" si="1"/>
        <v>20</v>
      </c>
      <c r="N13" s="936">
        <f t="shared" si="2"/>
        <v>25</v>
      </c>
      <c r="O13" s="977">
        <v>16</v>
      </c>
      <c r="P13" s="938">
        <f t="shared" si="3"/>
        <v>45428</v>
      </c>
      <c r="Q13" s="943">
        <f t="shared" si="4"/>
        <v>45449</v>
      </c>
      <c r="R13" s="944">
        <f t="shared" si="4"/>
        <v>45469</v>
      </c>
      <c r="S13" s="944">
        <f t="shared" si="4"/>
        <v>45492</v>
      </c>
      <c r="T13" s="942">
        <f t="shared" si="4"/>
        <v>45516</v>
      </c>
      <c r="U13" s="942">
        <f t="shared" si="4"/>
        <v>45539</v>
      </c>
      <c r="V13" s="978">
        <f t="shared" ref="V13:Z14" si="7">P13+ROUND(AVERAGE($M13:$N13),0)+B13</f>
        <v>45449</v>
      </c>
      <c r="W13" s="979">
        <f t="shared" si="7"/>
        <v>45469</v>
      </c>
      <c r="X13" s="979">
        <f t="shared" si="7"/>
        <v>45492</v>
      </c>
      <c r="Y13" s="979">
        <f t="shared" si="7"/>
        <v>45515</v>
      </c>
      <c r="Z13" s="980">
        <f t="shared" si="7"/>
        <v>45539</v>
      </c>
      <c r="AA13" s="978">
        <f>IF(WEEKDAY($V13)=7,$V13-1,IF(WEEKDAY($V13)=1,$V13+1,$V13))</f>
        <v>45449</v>
      </c>
      <c r="AB13" s="979">
        <f>IF(WEEKDAY($W13)=7,$W13-1,IF(WEEKDAY($W13)=1,$W13+1,$W13))</f>
        <v>45469</v>
      </c>
      <c r="AC13" s="979">
        <f>IF(WEEKDAY($X13)=7,$X13-1,IF(WEEKDAY($X13)=1,$X13+1,$X13))</f>
        <v>45492</v>
      </c>
      <c r="AD13" s="979">
        <f>IF(WEEKDAY($Y13)=7,$Y13-1,IF(WEEKDAY($Y13)=1,$Y13+1,$Y13))</f>
        <v>45516</v>
      </c>
      <c r="AE13" s="981">
        <f>IF(WEEKDAY($Z13)=7,$Z13-1,IF(WEEKDAY($Z13)=1,$Z13+1,$Z13))</f>
        <v>45539</v>
      </c>
      <c r="AF13" s="982">
        <f>IF(WEEKDAY($V13)=7,$V13-1,IF(WEEKDAY($V13)=1,$V13+1,$V13))</f>
        <v>45449</v>
      </c>
      <c r="AG13" s="979">
        <f>IF(WEEKDAY($W13)=7,$W13-1,IF(WEEKDAY($W13)=1,$W13+1,$W13))</f>
        <v>45469</v>
      </c>
      <c r="AH13" s="979">
        <f>IF(WEEKDAY($X13)=7,$X13-1,IF(WEEKDAY($X13)=1,$X13+1,$X13))</f>
        <v>45492</v>
      </c>
      <c r="AI13" s="979">
        <f>IF(WEEKDAY($Y13)=7,$Y13-1,IF(WEEKDAY($Y13)=1,$Y13+1,$Y13))</f>
        <v>45516</v>
      </c>
      <c r="AJ13" s="980">
        <f>IF(WEEKDAY($Z13)=7,$Z13-1,IF(WEEKDAY($Z13)=1,$Z13+1,$Z13))</f>
        <v>45539</v>
      </c>
      <c r="AK13" s="978">
        <f t="shared" ref="AK13:AK31" si="8">IF(WEEKDAY($V13)=7,$V13+2,IF(WEEKDAY($V13)=1,$V13+1,$V13))</f>
        <v>45449</v>
      </c>
      <c r="AL13" s="979">
        <f t="shared" ref="AL13:AL31" si="9">IF(WEEKDAY($W13)=7,$W13+2,IF(WEEKDAY($W13)=1,$W13+1,$W13))</f>
        <v>45469</v>
      </c>
      <c r="AM13" s="979">
        <f t="shared" ref="AM13:AM31" si="10">IF(WEEKDAY($X13)=7,$X13+2,IF(WEEKDAY($X13)=1,$X13+1,$X13))</f>
        <v>45492</v>
      </c>
      <c r="AN13" s="979">
        <f t="shared" ref="AN13:AN31" si="11">IF(WEEKDAY($Y13)=7,$Y13+2,IF(WEEKDAY($Y13)=1,$Y13+1,$Y13))</f>
        <v>45516</v>
      </c>
      <c r="AO13" s="938">
        <f t="shared" ref="AO13:AO31" si="12">IF(WEEKDAY($Z13)=7,$Z13+2,IF(WEEKDAY($Z13)=1,$Z13+1,$Z13))</f>
        <v>45539</v>
      </c>
      <c r="AP13" s="982">
        <f t="shared" ref="AP13:AP31" si="13">IF(WEEKDAY($V13)=7,$V13+2,IF(WEEKDAY($V13)=1,$V13+1,$V13))</f>
        <v>45449</v>
      </c>
      <c r="AQ13" s="979">
        <f t="shared" ref="AQ13:AQ31" si="14">IF(WEEKDAY($W13)=7,$W13+2,IF(WEEKDAY($W13)=1,$W13+1,$W13))</f>
        <v>45469</v>
      </c>
      <c r="AR13" s="979">
        <f t="shared" ref="AR13:AR31" si="15">IF(WEEKDAY($X13)=7,$X13+2,IF(WEEKDAY($X13)=1,$X13+1,$X13))</f>
        <v>45492</v>
      </c>
      <c r="AS13" s="979">
        <f t="shared" ref="AS13:AS31" si="16">IF(WEEKDAY($Y13)=7,$Y13+2,IF(WEEKDAY($Y13)=1,$Y13+1,$Y13))</f>
        <v>45516</v>
      </c>
      <c r="AT13" s="980">
        <f t="shared" ref="AT13:AT31" si="17">IF(WEEKDAY($Z13)=7,$Z13+2,IF(WEEKDAY($Z13)=1,$Z13+1,$Z13))</f>
        <v>45539</v>
      </c>
      <c r="AU13" s="978">
        <f t="shared" ref="AU13:AU31" si="18">IF(WEEKDAY($V13)=7,$V13+2,IF(WEEKDAY($V13)=1,$V13+1,$V13))</f>
        <v>45449</v>
      </c>
      <c r="AV13" s="979">
        <f t="shared" ref="AV13:AV31" si="19">IF(WEEKDAY($W13)=7,$W13+2,IF(WEEKDAY($W13)=1,$W13+1,$W13))</f>
        <v>45469</v>
      </c>
      <c r="AW13" s="979">
        <f t="shared" ref="AW13:AW31" si="20">IF(WEEKDAY($X13)=7,$X13+2,IF(WEEKDAY($X13)=1,$X13+1,$X13))</f>
        <v>45492</v>
      </c>
      <c r="AX13" s="980">
        <f t="shared" ref="AX13:AX31" si="21">IF(WEEKDAY($Y13)=7,$Y13+2,IF(WEEKDAY($Y13)=1,$Y13+1,$Y13))</f>
        <v>45516</v>
      </c>
      <c r="AY13" s="923">
        <f t="shared" ref="AY13:AY31" si="22">IF(WEEKDAY($Z13)=7,$Z13+2,IF(WEEKDAY($Z13)=1,$Z13+1,$Z13))</f>
        <v>45539</v>
      </c>
    </row>
    <row r="14" spans="1:51" ht="24.95" customHeight="1">
      <c r="A14" s="331" t="s">
        <v>2128</v>
      </c>
      <c r="B14" s="820">
        <v>-1</v>
      </c>
      <c r="C14" s="821">
        <v>1</v>
      </c>
      <c r="D14" s="821">
        <v>-1</v>
      </c>
      <c r="E14" s="822"/>
      <c r="F14" s="826"/>
      <c r="G14" s="777">
        <f t="shared" si="0"/>
        <v>2</v>
      </c>
      <c r="H14" s="778">
        <f t="shared" si="0"/>
        <v>0</v>
      </c>
      <c r="I14" s="778">
        <f t="shared" si="0"/>
        <v>2</v>
      </c>
      <c r="J14" s="778">
        <f t="shared" si="0"/>
        <v>1</v>
      </c>
      <c r="K14" s="779">
        <f t="shared" si="0"/>
        <v>1</v>
      </c>
      <c r="L14" s="317" t="s">
        <v>979</v>
      </c>
      <c r="M14" s="907">
        <f t="shared" si="1"/>
        <v>12</v>
      </c>
      <c r="N14" s="908">
        <f t="shared" si="2"/>
        <v>15</v>
      </c>
      <c r="O14" s="983">
        <v>28</v>
      </c>
      <c r="P14" s="916">
        <f t="shared" si="3"/>
        <v>45440</v>
      </c>
      <c r="Q14" s="973">
        <f t="shared" si="4"/>
        <v>45453</v>
      </c>
      <c r="R14" s="974">
        <f t="shared" si="4"/>
        <v>45468</v>
      </c>
      <c r="S14" s="974">
        <f t="shared" si="4"/>
        <v>45481</v>
      </c>
      <c r="T14" s="975">
        <f t="shared" si="4"/>
        <v>45495</v>
      </c>
      <c r="U14" s="975">
        <f t="shared" si="4"/>
        <v>45509</v>
      </c>
      <c r="V14" s="911">
        <f t="shared" si="7"/>
        <v>45453</v>
      </c>
      <c r="W14" s="912">
        <f t="shared" si="7"/>
        <v>45468</v>
      </c>
      <c r="X14" s="912">
        <f t="shared" si="7"/>
        <v>45481</v>
      </c>
      <c r="Y14" s="912">
        <f t="shared" si="7"/>
        <v>45495</v>
      </c>
      <c r="Z14" s="913">
        <f t="shared" si="7"/>
        <v>45509</v>
      </c>
      <c r="AA14" s="911">
        <f>IF(WEEKDAY($V14)=7,$V14-1,IF(WEEKDAY($V14)=1,$V14+1,$V14))</f>
        <v>45453</v>
      </c>
      <c r="AB14" s="912">
        <f>IF(WEEKDAY($W14)=7,$W14-1,IF(WEEKDAY($W14)=1,$W14+1,$W14))</f>
        <v>45468</v>
      </c>
      <c r="AC14" s="912">
        <f>IF(WEEKDAY($X14)=7,$X14-1,IF(WEEKDAY($X14)=1,$X14+1,$X14))</f>
        <v>45481</v>
      </c>
      <c r="AD14" s="912">
        <f>IF(WEEKDAY($Y14)=7,$Y14-1,IF(WEEKDAY($Y14)=1,$Y14+1,$Y14))</f>
        <v>45495</v>
      </c>
      <c r="AE14" s="914">
        <f>IF(WEEKDAY($Z14)=7,$Z14-1,IF(WEEKDAY($Z14)=1,$Z14+1,$Z14))</f>
        <v>45509</v>
      </c>
      <c r="AF14" s="915">
        <f>IF(WEEKDAY($V14)=7,$V14-1,IF(WEEKDAY($V14)=1,$V14+1,$V14))</f>
        <v>45453</v>
      </c>
      <c r="AG14" s="912">
        <f>IF(WEEKDAY($W14)=7,$W14-1,IF(WEEKDAY($W14)=1,$W14+1,$W14))</f>
        <v>45468</v>
      </c>
      <c r="AH14" s="912">
        <f>IF(WEEKDAY($X14)=7,$X14-1,IF(WEEKDAY($X14)=1,$X14+1,$X14))</f>
        <v>45481</v>
      </c>
      <c r="AI14" s="912">
        <f>IF(WEEKDAY($Y14)=7,$Y14-1,IF(WEEKDAY($Y14)=1,$Y14+1,$Y14))</f>
        <v>45495</v>
      </c>
      <c r="AJ14" s="913">
        <f>IF(WEEKDAY($Z14)=7,$Z14-1,IF(WEEKDAY($Z14)=1,$Z14+1,$Z14))</f>
        <v>45509</v>
      </c>
      <c r="AK14" s="973">
        <f t="shared" si="8"/>
        <v>45453</v>
      </c>
      <c r="AL14" s="974">
        <f t="shared" si="9"/>
        <v>45468</v>
      </c>
      <c r="AM14" s="974">
        <f t="shared" si="10"/>
        <v>45481</v>
      </c>
      <c r="AN14" s="974">
        <f t="shared" si="11"/>
        <v>45495</v>
      </c>
      <c r="AO14" s="916">
        <f t="shared" si="12"/>
        <v>45509</v>
      </c>
      <c r="AP14" s="915">
        <f t="shared" si="13"/>
        <v>45453</v>
      </c>
      <c r="AQ14" s="912">
        <f t="shared" si="14"/>
        <v>45468</v>
      </c>
      <c r="AR14" s="912">
        <f t="shared" si="15"/>
        <v>45481</v>
      </c>
      <c r="AS14" s="912">
        <f t="shared" si="16"/>
        <v>45495</v>
      </c>
      <c r="AT14" s="913">
        <f t="shared" si="17"/>
        <v>45509</v>
      </c>
      <c r="AU14" s="911">
        <f t="shared" si="18"/>
        <v>45453</v>
      </c>
      <c r="AV14" s="912">
        <f t="shared" si="19"/>
        <v>45468</v>
      </c>
      <c r="AW14" s="912">
        <f t="shared" si="20"/>
        <v>45481</v>
      </c>
      <c r="AX14" s="913">
        <f t="shared" si="21"/>
        <v>45495</v>
      </c>
      <c r="AY14" s="923">
        <f t="shared" si="22"/>
        <v>45509</v>
      </c>
    </row>
    <row r="15" spans="1:51" ht="24.95" customHeight="1" thickBot="1">
      <c r="A15" s="330" t="s">
        <v>2129</v>
      </c>
      <c r="B15" s="823"/>
      <c r="C15" s="824"/>
      <c r="D15" s="824"/>
      <c r="E15" s="825"/>
      <c r="F15" s="827"/>
      <c r="G15" s="796">
        <f t="shared" si="0"/>
        <v>2</v>
      </c>
      <c r="H15" s="797">
        <f t="shared" si="0"/>
        <v>0</v>
      </c>
      <c r="I15" s="797">
        <f t="shared" si="0"/>
        <v>2</v>
      </c>
      <c r="J15" s="797">
        <f t="shared" si="0"/>
        <v>1</v>
      </c>
      <c r="K15" s="798">
        <f t="shared" si="0"/>
        <v>1</v>
      </c>
      <c r="L15" s="324" t="s">
        <v>979</v>
      </c>
      <c r="M15" s="984">
        <f t="shared" si="1"/>
        <v>12</v>
      </c>
      <c r="N15" s="985">
        <f t="shared" si="2"/>
        <v>15</v>
      </c>
      <c r="O15" s="937">
        <v>29</v>
      </c>
      <c r="P15" s="938">
        <f t="shared" si="3"/>
        <v>45441</v>
      </c>
      <c r="Q15" s="978">
        <f t="shared" si="4"/>
        <v>45454</v>
      </c>
      <c r="R15" s="979">
        <f t="shared" si="4"/>
        <v>45469</v>
      </c>
      <c r="S15" s="979">
        <f t="shared" si="4"/>
        <v>45482</v>
      </c>
      <c r="T15" s="980">
        <f t="shared" si="4"/>
        <v>45496</v>
      </c>
      <c r="U15" s="980">
        <f t="shared" si="4"/>
        <v>45510</v>
      </c>
      <c r="V15" s="943">
        <f>Q14+1+B15</f>
        <v>45454</v>
      </c>
      <c r="W15" s="944">
        <f>R14+1+C15</f>
        <v>45469</v>
      </c>
      <c r="X15" s="944">
        <f>S14+1+D15</f>
        <v>45482</v>
      </c>
      <c r="Y15" s="944">
        <f>T14+1+E15</f>
        <v>45496</v>
      </c>
      <c r="Z15" s="942">
        <f>U14+1+F15</f>
        <v>45510</v>
      </c>
      <c r="AA15" s="943">
        <f>IF(WEEKDAY($V15)=7,$V15+2,IF(WEEKDAY($V15)=1,$V15+1,$V15))</f>
        <v>45454</v>
      </c>
      <c r="AB15" s="944">
        <f>IF(WEEKDAY($W15)=7,$W15+2,IF(WEEKDAY($W15)=1,$W15+1,$W15))</f>
        <v>45469</v>
      </c>
      <c r="AC15" s="944">
        <f>IF(WEEKDAY($X15)=7,$X15+2,IF(WEEKDAY($X15)=1,$X15+1,$X15))</f>
        <v>45482</v>
      </c>
      <c r="AD15" s="944">
        <f>IF(WEEKDAY($Y15)=7,$Y15+2,IF(WEEKDAY($Y15)=1,$Y15+1,$Y15))</f>
        <v>45496</v>
      </c>
      <c r="AE15" s="945">
        <f>IF(WEEKDAY($Z15)=7,$Z15+2,IF(WEEKDAY($Z15)=1,$Z15+1,$Z15))</f>
        <v>45510</v>
      </c>
      <c r="AF15" s="946">
        <f>IF(WEEKDAY($V15)=7,$V15+2,IF(WEEKDAY($V15)=1,$V15+1,$V15))</f>
        <v>45454</v>
      </c>
      <c r="AG15" s="944">
        <f>IF(WEEKDAY($W15)=7,$W15+2,IF(WEEKDAY($W15)=1,$W15+1,$W15))</f>
        <v>45469</v>
      </c>
      <c r="AH15" s="944">
        <f>IF(WEEKDAY($X15)=7,$X15+2,IF(WEEKDAY($X15)=1,$X15+1,$X15))</f>
        <v>45482</v>
      </c>
      <c r="AI15" s="944">
        <f>IF(WEEKDAY($Y15)=7,$Y15+2,IF(WEEKDAY($Y15)=1,$Y15+1,$Y15))</f>
        <v>45496</v>
      </c>
      <c r="AJ15" s="942">
        <f>IF(WEEKDAY($Z15)=7,$Z15+2,IF(WEEKDAY($Z15)=1,$Z15+1,$Z15))</f>
        <v>45510</v>
      </c>
      <c r="AK15" s="978">
        <f t="shared" si="8"/>
        <v>45454</v>
      </c>
      <c r="AL15" s="979">
        <f t="shared" si="9"/>
        <v>45469</v>
      </c>
      <c r="AM15" s="979">
        <f t="shared" si="10"/>
        <v>45482</v>
      </c>
      <c r="AN15" s="979">
        <f t="shared" si="11"/>
        <v>45496</v>
      </c>
      <c r="AO15" s="938">
        <f t="shared" si="12"/>
        <v>45510</v>
      </c>
      <c r="AP15" s="946">
        <f t="shared" si="13"/>
        <v>45454</v>
      </c>
      <c r="AQ15" s="944">
        <f t="shared" si="14"/>
        <v>45469</v>
      </c>
      <c r="AR15" s="944">
        <f t="shared" si="15"/>
        <v>45482</v>
      </c>
      <c r="AS15" s="944">
        <f t="shared" si="16"/>
        <v>45496</v>
      </c>
      <c r="AT15" s="942">
        <f t="shared" si="17"/>
        <v>45510</v>
      </c>
      <c r="AU15" s="943">
        <f t="shared" si="18"/>
        <v>45454</v>
      </c>
      <c r="AV15" s="944">
        <f t="shared" si="19"/>
        <v>45469</v>
      </c>
      <c r="AW15" s="944">
        <f t="shared" si="20"/>
        <v>45482</v>
      </c>
      <c r="AX15" s="942">
        <f t="shared" si="21"/>
        <v>45496</v>
      </c>
      <c r="AY15" s="945">
        <f t="shared" si="22"/>
        <v>45510</v>
      </c>
    </row>
    <row r="16" spans="1:51" ht="24.95" customHeight="1">
      <c r="A16" s="329" t="s">
        <v>2120</v>
      </c>
      <c r="B16" s="799">
        <v>-1</v>
      </c>
      <c r="C16" s="800">
        <v>1</v>
      </c>
      <c r="D16" s="800"/>
      <c r="E16" s="801">
        <v>-1</v>
      </c>
      <c r="F16" s="802"/>
      <c r="G16" s="793">
        <f t="shared" si="0"/>
        <v>2</v>
      </c>
      <c r="H16" s="794">
        <f t="shared" si="0"/>
        <v>0</v>
      </c>
      <c r="I16" s="794">
        <f t="shared" si="0"/>
        <v>0</v>
      </c>
      <c r="J16" s="794">
        <f t="shared" si="0"/>
        <v>2</v>
      </c>
      <c r="K16" s="795">
        <f t="shared" si="0"/>
        <v>1</v>
      </c>
      <c r="L16" s="315" t="s">
        <v>2264</v>
      </c>
      <c r="M16" s="971">
        <f t="shared" si="1"/>
        <v>8</v>
      </c>
      <c r="N16" s="972">
        <f t="shared" si="2"/>
        <v>10</v>
      </c>
      <c r="O16" s="986">
        <v>27</v>
      </c>
      <c r="P16" s="914">
        <f t="shared" si="3"/>
        <v>45439</v>
      </c>
      <c r="Q16" s="911">
        <f t="shared" si="4"/>
        <v>45447</v>
      </c>
      <c r="R16" s="912">
        <f t="shared" si="4"/>
        <v>45457</v>
      </c>
      <c r="S16" s="912">
        <f t="shared" si="4"/>
        <v>45467</v>
      </c>
      <c r="T16" s="913">
        <f t="shared" si="4"/>
        <v>45475</v>
      </c>
      <c r="U16" s="913">
        <f t="shared" si="4"/>
        <v>45484</v>
      </c>
      <c r="V16" s="973">
        <f t="shared" ref="V16:Z18" si="23">P16+ROUND(AVERAGE($M16:$N16),0)+B16</f>
        <v>45447</v>
      </c>
      <c r="W16" s="974">
        <f t="shared" si="23"/>
        <v>45457</v>
      </c>
      <c r="X16" s="974">
        <f t="shared" si="23"/>
        <v>45466</v>
      </c>
      <c r="Y16" s="974">
        <f t="shared" si="23"/>
        <v>45475</v>
      </c>
      <c r="Z16" s="975">
        <f t="shared" si="23"/>
        <v>45484</v>
      </c>
      <c r="AA16" s="973">
        <f>IF(WEEKDAY($V16)=7,$V16-1,IF(WEEKDAY($V16)=1,$V16+1,$V16))</f>
        <v>45447</v>
      </c>
      <c r="AB16" s="974">
        <f>IF(WEEKDAY($W16)=7,$W16-1,IF(WEEKDAY($W16)=1,$W16+1,$W16))</f>
        <v>45457</v>
      </c>
      <c r="AC16" s="974">
        <f>IF(WEEKDAY($X16)=7,$X16-1,IF(WEEKDAY($X16)=1,$X16+1,$X16))</f>
        <v>45467</v>
      </c>
      <c r="AD16" s="974">
        <f>IF(WEEKDAY($Y16)=7,$Y16-1,IF(WEEKDAY($Y16)=1,$Y16+1,$Y16))</f>
        <v>45475</v>
      </c>
      <c r="AE16" s="916">
        <f>IF(WEEKDAY($Z16)=7,$Z16-1,IF(WEEKDAY($Z16)=1,$Z16+1,$Z16))</f>
        <v>45484</v>
      </c>
      <c r="AF16" s="976">
        <f>IF(WEEKDAY($V16)=7,$V16-1,IF(WEEKDAY($V16)=1,$V16+1,$V16))</f>
        <v>45447</v>
      </c>
      <c r="AG16" s="974">
        <f>IF(WEEKDAY($W16)=7,$W16-1,IF(WEEKDAY($W16)=1,$W16+1,$W16))</f>
        <v>45457</v>
      </c>
      <c r="AH16" s="974">
        <f>IF(WEEKDAY($X16)=7,$X16-1,IF(WEEKDAY($X16)=1,$X16+1,$X16))</f>
        <v>45467</v>
      </c>
      <c r="AI16" s="974">
        <f>IF(WEEKDAY($Y16)=7,$Y16-1,IF(WEEKDAY($Y16)=1,$Y16+1,$Y16))</f>
        <v>45475</v>
      </c>
      <c r="AJ16" s="975">
        <f>IF(WEEKDAY($Z16)=7,$Z16-1,IF(WEEKDAY($Z16)=1,$Z16+1,$Z16))</f>
        <v>45484</v>
      </c>
      <c r="AK16" s="973">
        <f t="shared" si="8"/>
        <v>45447</v>
      </c>
      <c r="AL16" s="974">
        <f t="shared" si="9"/>
        <v>45457</v>
      </c>
      <c r="AM16" s="974">
        <f t="shared" si="10"/>
        <v>45467</v>
      </c>
      <c r="AN16" s="974">
        <f t="shared" si="11"/>
        <v>45475</v>
      </c>
      <c r="AO16" s="916">
        <f t="shared" si="12"/>
        <v>45484</v>
      </c>
      <c r="AP16" s="976">
        <f t="shared" si="13"/>
        <v>45447</v>
      </c>
      <c r="AQ16" s="974">
        <f t="shared" si="14"/>
        <v>45457</v>
      </c>
      <c r="AR16" s="974">
        <f t="shared" si="15"/>
        <v>45467</v>
      </c>
      <c r="AS16" s="974">
        <f t="shared" si="16"/>
        <v>45475</v>
      </c>
      <c r="AT16" s="975">
        <f t="shared" si="17"/>
        <v>45484</v>
      </c>
      <c r="AU16" s="973">
        <f t="shared" si="18"/>
        <v>45447</v>
      </c>
      <c r="AV16" s="974">
        <f t="shared" si="19"/>
        <v>45457</v>
      </c>
      <c r="AW16" s="974">
        <f t="shared" si="20"/>
        <v>45467</v>
      </c>
      <c r="AX16" s="975">
        <f t="shared" si="21"/>
        <v>45475</v>
      </c>
      <c r="AY16" s="916">
        <f t="shared" si="22"/>
        <v>45484</v>
      </c>
    </row>
    <row r="17" spans="1:51" ht="24.95" customHeight="1" thickBot="1">
      <c r="A17" s="328" t="s">
        <v>2122</v>
      </c>
      <c r="B17" s="823"/>
      <c r="C17" s="824"/>
      <c r="D17" s="824"/>
      <c r="E17" s="825"/>
      <c r="F17" s="814"/>
      <c r="G17" s="783">
        <f t="shared" si="0"/>
        <v>1</v>
      </c>
      <c r="H17" s="784">
        <f t="shared" si="0"/>
        <v>1</v>
      </c>
      <c r="I17" s="784">
        <f t="shared" si="0"/>
        <v>1</v>
      </c>
      <c r="J17" s="784">
        <f t="shared" si="0"/>
        <v>1</v>
      </c>
      <c r="K17" s="785">
        <f t="shared" si="0"/>
        <v>1</v>
      </c>
      <c r="L17" s="311" t="s">
        <v>979</v>
      </c>
      <c r="M17" s="935">
        <f t="shared" si="1"/>
        <v>12</v>
      </c>
      <c r="N17" s="936">
        <f t="shared" si="2"/>
        <v>15</v>
      </c>
      <c r="O17" s="987">
        <v>20</v>
      </c>
      <c r="P17" s="945">
        <f t="shared" si="3"/>
        <v>45432</v>
      </c>
      <c r="Q17" s="943">
        <f t="shared" si="4"/>
        <v>45446</v>
      </c>
      <c r="R17" s="944">
        <f t="shared" si="4"/>
        <v>45460</v>
      </c>
      <c r="S17" s="944">
        <f t="shared" si="4"/>
        <v>45474</v>
      </c>
      <c r="T17" s="942">
        <f t="shared" si="4"/>
        <v>45488</v>
      </c>
      <c r="U17" s="942">
        <f t="shared" si="4"/>
        <v>45502</v>
      </c>
      <c r="V17" s="978">
        <f t="shared" si="23"/>
        <v>45446</v>
      </c>
      <c r="W17" s="979">
        <f t="shared" si="23"/>
        <v>45460</v>
      </c>
      <c r="X17" s="979">
        <f t="shared" si="23"/>
        <v>45474</v>
      </c>
      <c r="Y17" s="979">
        <f t="shared" si="23"/>
        <v>45488</v>
      </c>
      <c r="Z17" s="980">
        <f t="shared" si="23"/>
        <v>45502</v>
      </c>
      <c r="AA17" s="978">
        <f>IF(WEEKDAY($V17)=7,$V17-1,IF(WEEKDAY($V17)=1,$V17+1,$V17))</f>
        <v>45446</v>
      </c>
      <c r="AB17" s="979">
        <f>IF(WEEKDAY($W17)=7,$W17-1,IF(WEEKDAY($W17)=1,$W17+1,$W17))</f>
        <v>45460</v>
      </c>
      <c r="AC17" s="979">
        <f>IF(WEEKDAY($X17)=7,$X17-1,IF(WEEKDAY($X17)=1,$X17+1,$X17))</f>
        <v>45474</v>
      </c>
      <c r="AD17" s="979">
        <f>IF(WEEKDAY($Y17)=7,$Y17-1,IF(WEEKDAY($Y17)=1,$Y17+1,$Y17))</f>
        <v>45488</v>
      </c>
      <c r="AE17" s="938">
        <f>IF(WEEKDAY($Z17)=7,$Z17-1,IF(WEEKDAY($Z17)=1,$Z17+1,$Z17))</f>
        <v>45502</v>
      </c>
      <c r="AF17" s="982">
        <f>IF(WEEKDAY($V17)=7,$V17-1,IF(WEEKDAY($V17)=1,$V17+1,$V17))</f>
        <v>45446</v>
      </c>
      <c r="AG17" s="979">
        <f>IF(WEEKDAY($W17)=7,$W17-1,IF(WEEKDAY($W17)=1,$W17+1,$W17))</f>
        <v>45460</v>
      </c>
      <c r="AH17" s="979">
        <f>IF(WEEKDAY($X17)=7,$X17-1,IF(WEEKDAY($X17)=1,$X17+1,$X17))</f>
        <v>45474</v>
      </c>
      <c r="AI17" s="979">
        <f>IF(WEEKDAY($Y17)=7,$Y17-1,IF(WEEKDAY($Y17)=1,$Y17+1,$Y17))</f>
        <v>45488</v>
      </c>
      <c r="AJ17" s="980">
        <f>IF(WEEKDAY($Z17)=7,$Z17-1,IF(WEEKDAY($Z17)=1,$Z17+1,$Z17))</f>
        <v>45502</v>
      </c>
      <c r="AK17" s="978">
        <f t="shared" si="8"/>
        <v>45446</v>
      </c>
      <c r="AL17" s="979">
        <f t="shared" si="9"/>
        <v>45460</v>
      </c>
      <c r="AM17" s="979">
        <f t="shared" si="10"/>
        <v>45474</v>
      </c>
      <c r="AN17" s="979">
        <f t="shared" si="11"/>
        <v>45488</v>
      </c>
      <c r="AO17" s="938">
        <f t="shared" si="12"/>
        <v>45502</v>
      </c>
      <c r="AP17" s="982">
        <f t="shared" si="13"/>
        <v>45446</v>
      </c>
      <c r="AQ17" s="979">
        <f t="shared" si="14"/>
        <v>45460</v>
      </c>
      <c r="AR17" s="979">
        <f t="shared" si="15"/>
        <v>45474</v>
      </c>
      <c r="AS17" s="979">
        <f t="shared" si="16"/>
        <v>45488</v>
      </c>
      <c r="AT17" s="980">
        <f t="shared" si="17"/>
        <v>45502</v>
      </c>
      <c r="AU17" s="978">
        <f t="shared" si="18"/>
        <v>45446</v>
      </c>
      <c r="AV17" s="979">
        <f t="shared" si="19"/>
        <v>45460</v>
      </c>
      <c r="AW17" s="979">
        <f t="shared" si="20"/>
        <v>45474</v>
      </c>
      <c r="AX17" s="980">
        <f t="shared" si="21"/>
        <v>45488</v>
      </c>
      <c r="AY17" s="938">
        <f t="shared" si="22"/>
        <v>45502</v>
      </c>
    </row>
    <row r="18" spans="1:51" ht="24.95" customHeight="1">
      <c r="A18" s="326" t="s">
        <v>2130</v>
      </c>
      <c r="B18" s="820"/>
      <c r="C18" s="821">
        <v>-1</v>
      </c>
      <c r="D18" s="821">
        <v>1</v>
      </c>
      <c r="E18" s="822"/>
      <c r="F18" s="826"/>
      <c r="G18" s="777">
        <f t="shared" si="0"/>
        <v>1</v>
      </c>
      <c r="H18" s="778">
        <f t="shared" si="0"/>
        <v>2</v>
      </c>
      <c r="I18" s="778">
        <f t="shared" si="0"/>
        <v>0</v>
      </c>
      <c r="J18" s="778">
        <f t="shared" si="0"/>
        <v>1</v>
      </c>
      <c r="K18" s="779">
        <f t="shared" si="0"/>
        <v>1</v>
      </c>
      <c r="L18" s="317" t="s">
        <v>979</v>
      </c>
      <c r="M18" s="907">
        <f t="shared" si="1"/>
        <v>12</v>
      </c>
      <c r="N18" s="908">
        <f t="shared" si="2"/>
        <v>15</v>
      </c>
      <c r="O18" s="983">
        <v>23</v>
      </c>
      <c r="P18" s="916">
        <f t="shared" si="3"/>
        <v>45435</v>
      </c>
      <c r="Q18" s="973">
        <f t="shared" si="4"/>
        <v>45449</v>
      </c>
      <c r="R18" s="974">
        <f t="shared" si="4"/>
        <v>45462</v>
      </c>
      <c r="S18" s="974">
        <f t="shared" si="4"/>
        <v>45477</v>
      </c>
      <c r="T18" s="975">
        <f t="shared" si="4"/>
        <v>45491</v>
      </c>
      <c r="U18" s="975">
        <f t="shared" si="4"/>
        <v>45505</v>
      </c>
      <c r="V18" s="911">
        <f t="shared" si="23"/>
        <v>45449</v>
      </c>
      <c r="W18" s="912">
        <f t="shared" si="23"/>
        <v>45462</v>
      </c>
      <c r="X18" s="912">
        <f t="shared" si="23"/>
        <v>45477</v>
      </c>
      <c r="Y18" s="912">
        <f t="shared" si="23"/>
        <v>45491</v>
      </c>
      <c r="Z18" s="913">
        <f t="shared" si="23"/>
        <v>45505</v>
      </c>
      <c r="AA18" s="911">
        <f>IF(WEEKDAY($V18)=7,$V18-1,IF(WEEKDAY($V18)=1,$V18+1,$V18))</f>
        <v>45449</v>
      </c>
      <c r="AB18" s="912">
        <f>IF(WEEKDAY($W18)=7,$W18-1,IF(WEEKDAY($W18)=1,$W18+1,$W18))</f>
        <v>45462</v>
      </c>
      <c r="AC18" s="912">
        <f>IF(WEEKDAY($X18)=7,$X18-1,IF(WEEKDAY($X18)=1,$X18+1,$X18))</f>
        <v>45477</v>
      </c>
      <c r="AD18" s="912">
        <f>IF(WEEKDAY($Y18)=7,$Y18-1,IF(WEEKDAY($Y18)=1,$Y18+1,$Y18))</f>
        <v>45491</v>
      </c>
      <c r="AE18" s="914">
        <f>IF(WEEKDAY($Z18)=7,$Z18-1,IF(WEEKDAY($Z18)=1,$Z18+1,$Z18))</f>
        <v>45505</v>
      </c>
      <c r="AF18" s="915">
        <f>IF(WEEKDAY($V18)=7,$V18-1,IF(WEEKDAY($V18)=1,$V18+1,$V18))</f>
        <v>45449</v>
      </c>
      <c r="AG18" s="912">
        <f>IF(WEEKDAY($W18)=7,$W18-1,IF(WEEKDAY($W18)=1,$W18+1,$W18))</f>
        <v>45462</v>
      </c>
      <c r="AH18" s="912">
        <f>IF(WEEKDAY($X18)=7,$X18-1,IF(WEEKDAY($X18)=1,$X18+1,$X18))</f>
        <v>45477</v>
      </c>
      <c r="AI18" s="912">
        <f>IF(WEEKDAY($Y18)=7,$Y18-1,IF(WEEKDAY($Y18)=1,$Y18+1,$Y18))</f>
        <v>45491</v>
      </c>
      <c r="AJ18" s="913">
        <f>IF(WEEKDAY($Z18)=7,$Z18-1,IF(WEEKDAY($Z18)=1,$Z18+1,$Z18))</f>
        <v>45505</v>
      </c>
      <c r="AK18" s="911">
        <f t="shared" si="8"/>
        <v>45449</v>
      </c>
      <c r="AL18" s="912">
        <f t="shared" si="9"/>
        <v>45462</v>
      </c>
      <c r="AM18" s="912">
        <f t="shared" si="10"/>
        <v>45477</v>
      </c>
      <c r="AN18" s="912">
        <f t="shared" si="11"/>
        <v>45491</v>
      </c>
      <c r="AO18" s="914">
        <f t="shared" si="12"/>
        <v>45505</v>
      </c>
      <c r="AP18" s="915">
        <f t="shared" si="13"/>
        <v>45449</v>
      </c>
      <c r="AQ18" s="912">
        <f t="shared" si="14"/>
        <v>45462</v>
      </c>
      <c r="AR18" s="912">
        <f t="shared" si="15"/>
        <v>45477</v>
      </c>
      <c r="AS18" s="912">
        <f t="shared" si="16"/>
        <v>45491</v>
      </c>
      <c r="AT18" s="913">
        <f t="shared" si="17"/>
        <v>45505</v>
      </c>
      <c r="AU18" s="911">
        <f t="shared" si="18"/>
        <v>45449</v>
      </c>
      <c r="AV18" s="912">
        <f t="shared" si="19"/>
        <v>45462</v>
      </c>
      <c r="AW18" s="912">
        <f t="shared" si="20"/>
        <v>45477</v>
      </c>
      <c r="AX18" s="913">
        <f t="shared" si="21"/>
        <v>45491</v>
      </c>
      <c r="AY18" s="914">
        <f t="shared" si="22"/>
        <v>45505</v>
      </c>
    </row>
    <row r="19" spans="1:51" ht="24.95" customHeight="1" thickBot="1">
      <c r="A19" s="327" t="s">
        <v>2132</v>
      </c>
      <c r="B19" s="811"/>
      <c r="C19" s="812"/>
      <c r="D19" s="812"/>
      <c r="E19" s="813"/>
      <c r="F19" s="814"/>
      <c r="G19" s="796">
        <f t="shared" si="0"/>
        <v>1</v>
      </c>
      <c r="H19" s="797">
        <f t="shared" si="0"/>
        <v>2</v>
      </c>
      <c r="I19" s="797">
        <f t="shared" si="0"/>
        <v>0</v>
      </c>
      <c r="J19" s="797">
        <f t="shared" si="0"/>
        <v>1</v>
      </c>
      <c r="K19" s="798">
        <f t="shared" si="0"/>
        <v>1</v>
      </c>
      <c r="L19" s="324" t="s">
        <v>979</v>
      </c>
      <c r="M19" s="984">
        <f t="shared" si="1"/>
        <v>12</v>
      </c>
      <c r="N19" s="985">
        <f t="shared" si="2"/>
        <v>15</v>
      </c>
      <c r="O19" s="988">
        <v>24</v>
      </c>
      <c r="P19" s="945">
        <f t="shared" si="3"/>
        <v>45436</v>
      </c>
      <c r="Q19" s="966">
        <f t="shared" si="4"/>
        <v>45450</v>
      </c>
      <c r="R19" s="967">
        <f t="shared" si="4"/>
        <v>45463</v>
      </c>
      <c r="S19" s="967">
        <f t="shared" si="4"/>
        <v>45478</v>
      </c>
      <c r="T19" s="968">
        <f t="shared" si="4"/>
        <v>45492</v>
      </c>
      <c r="U19" s="980">
        <f t="shared" si="4"/>
        <v>45506</v>
      </c>
      <c r="V19" s="943">
        <f>Q18+1+B19</f>
        <v>45450</v>
      </c>
      <c r="W19" s="944">
        <f>R18+1+C19</f>
        <v>45463</v>
      </c>
      <c r="X19" s="944">
        <f>S18+1+D19</f>
        <v>45478</v>
      </c>
      <c r="Y19" s="944">
        <f>T18+1+E19</f>
        <v>45492</v>
      </c>
      <c r="Z19" s="942">
        <f>U18+1+F19</f>
        <v>45506</v>
      </c>
      <c r="AA19" s="943">
        <f>IF(WEEKDAY($V19)=7,$V19+2,IF(WEEKDAY($V19)=1,$V19+1,$V19))</f>
        <v>45450</v>
      </c>
      <c r="AB19" s="944">
        <f>IF(WEEKDAY($W19)=7,$W19+2,IF(WEEKDAY($W19)=1,$W19+1,$W19))</f>
        <v>45463</v>
      </c>
      <c r="AC19" s="944">
        <f>IF(WEEKDAY($X19)=7,$X19+2,IF(WEEKDAY($X19)=1,$X19+1,$X19))</f>
        <v>45478</v>
      </c>
      <c r="AD19" s="944">
        <f>IF(WEEKDAY($Y19)=7,$Y19+2,IF(WEEKDAY($Y19)=1,$Y19+1,$Y19))</f>
        <v>45492</v>
      </c>
      <c r="AE19" s="945">
        <f>IF(WEEKDAY($Z19)=7,$Z19+2,IF(WEEKDAY($Z19)=1,$Z19+1,$Z19))</f>
        <v>45506</v>
      </c>
      <c r="AF19" s="946">
        <f>IF(WEEKDAY($V19)=7,$V19+2,IF(WEEKDAY($V19)=1,$V19+1,$V19))</f>
        <v>45450</v>
      </c>
      <c r="AG19" s="944">
        <f>IF(WEEKDAY($W19)=7,$W19+2,IF(WEEKDAY($W19)=1,$W19+1,$W19))</f>
        <v>45463</v>
      </c>
      <c r="AH19" s="944">
        <f>IF(WEEKDAY($X19)=7,$X19+2,IF(WEEKDAY($X19)=1,$X19+1,$X19))</f>
        <v>45478</v>
      </c>
      <c r="AI19" s="944">
        <f>IF(WEEKDAY($Y19)=7,$Y19+2,IF(WEEKDAY($Y19)=1,$Y19+1,$Y19))</f>
        <v>45492</v>
      </c>
      <c r="AJ19" s="942">
        <f>IF(WEEKDAY($Z19)=7,$Z19+2,IF(WEEKDAY($Z19)=1,$Z19+1,$Z19))</f>
        <v>45506</v>
      </c>
      <c r="AK19" s="943">
        <f t="shared" si="8"/>
        <v>45450</v>
      </c>
      <c r="AL19" s="944">
        <f t="shared" si="9"/>
        <v>45463</v>
      </c>
      <c r="AM19" s="944">
        <f t="shared" si="10"/>
        <v>45478</v>
      </c>
      <c r="AN19" s="944">
        <f t="shared" si="11"/>
        <v>45492</v>
      </c>
      <c r="AO19" s="945">
        <f t="shared" si="12"/>
        <v>45506</v>
      </c>
      <c r="AP19" s="946">
        <f t="shared" si="13"/>
        <v>45450</v>
      </c>
      <c r="AQ19" s="944">
        <f t="shared" si="14"/>
        <v>45463</v>
      </c>
      <c r="AR19" s="944">
        <f t="shared" si="15"/>
        <v>45478</v>
      </c>
      <c r="AS19" s="944">
        <f t="shared" si="16"/>
        <v>45492</v>
      </c>
      <c r="AT19" s="942">
        <f t="shared" si="17"/>
        <v>45506</v>
      </c>
      <c r="AU19" s="943">
        <f t="shared" si="18"/>
        <v>45450</v>
      </c>
      <c r="AV19" s="944">
        <f t="shared" si="19"/>
        <v>45463</v>
      </c>
      <c r="AW19" s="944">
        <f t="shared" si="20"/>
        <v>45478</v>
      </c>
      <c r="AX19" s="942">
        <f t="shared" si="21"/>
        <v>45492</v>
      </c>
      <c r="AY19" s="945">
        <f t="shared" si="22"/>
        <v>45506</v>
      </c>
    </row>
    <row r="20" spans="1:51" ht="24.95" customHeight="1">
      <c r="A20" s="326" t="s">
        <v>2133</v>
      </c>
      <c r="B20" s="820"/>
      <c r="C20" s="821">
        <v>-1</v>
      </c>
      <c r="D20" s="821">
        <v>1</v>
      </c>
      <c r="E20" s="822"/>
      <c r="F20" s="826"/>
      <c r="G20" s="793">
        <f t="shared" si="0"/>
        <v>1</v>
      </c>
      <c r="H20" s="794">
        <f t="shared" si="0"/>
        <v>2</v>
      </c>
      <c r="I20" s="794">
        <f t="shared" si="0"/>
        <v>0</v>
      </c>
      <c r="J20" s="794">
        <f t="shared" si="0"/>
        <v>1</v>
      </c>
      <c r="K20" s="795">
        <f t="shared" si="0"/>
        <v>1</v>
      </c>
      <c r="L20" s="315" t="s">
        <v>979</v>
      </c>
      <c r="M20" s="971">
        <f t="shared" si="1"/>
        <v>12</v>
      </c>
      <c r="N20" s="972">
        <f t="shared" si="2"/>
        <v>15</v>
      </c>
      <c r="O20" s="983">
        <v>22</v>
      </c>
      <c r="P20" s="916">
        <f t="shared" si="3"/>
        <v>45434</v>
      </c>
      <c r="Q20" s="911">
        <f t="shared" si="4"/>
        <v>45448</v>
      </c>
      <c r="R20" s="912">
        <f t="shared" si="4"/>
        <v>45461</v>
      </c>
      <c r="S20" s="912">
        <f t="shared" si="4"/>
        <v>45476</v>
      </c>
      <c r="T20" s="913">
        <f t="shared" si="4"/>
        <v>45490</v>
      </c>
      <c r="U20" s="913">
        <f t="shared" si="4"/>
        <v>45504</v>
      </c>
      <c r="V20" s="973">
        <f>P20+ROUND(AVERAGE($M20:$N20),0)+B20</f>
        <v>45448</v>
      </c>
      <c r="W20" s="974">
        <f>Q20+ROUND(AVERAGE($M20:$N20),0)+C20</f>
        <v>45461</v>
      </c>
      <c r="X20" s="974">
        <f>R20+ROUND(AVERAGE($M20:$N20),0)+D20</f>
        <v>45476</v>
      </c>
      <c r="Y20" s="974">
        <f>S20+ROUND(AVERAGE($M20:$N20),0)+E20</f>
        <v>45490</v>
      </c>
      <c r="Z20" s="975">
        <f>T20+ROUND(AVERAGE($M20:$N20),0)+F20</f>
        <v>45504</v>
      </c>
      <c r="AA20" s="973">
        <f>IF(WEEKDAY($V20)=7,$V20-1,IF(WEEKDAY($V20)=1,$V20+1,$V20))</f>
        <v>45448</v>
      </c>
      <c r="AB20" s="974">
        <f>IF(WEEKDAY($W20)=7,$W20-1,IF(WEEKDAY($W20)=1,$W20+1,$W20))</f>
        <v>45461</v>
      </c>
      <c r="AC20" s="974">
        <f>IF(WEEKDAY($X20)=7,$X20-1,IF(WEEKDAY($X20)=1,$X20+1,$X20))</f>
        <v>45476</v>
      </c>
      <c r="AD20" s="974">
        <f>IF(WEEKDAY($Y20)=7,$Y20-1,IF(WEEKDAY($Y20)=1,$Y20+1,$Y20))</f>
        <v>45490</v>
      </c>
      <c r="AE20" s="916">
        <f>IF(WEEKDAY($Z20)=7,$Z20-1,IF(WEEKDAY($Z20)=1,$Z20+1,$Z20))</f>
        <v>45504</v>
      </c>
      <c r="AF20" s="976">
        <f>IF(WEEKDAY($V20)=7,$V20-1,IF(WEEKDAY($V20)=1,$V20+1,$V20))</f>
        <v>45448</v>
      </c>
      <c r="AG20" s="974">
        <f>IF(WEEKDAY($W20)=7,$W20-1,IF(WEEKDAY($W20)=1,$W20+1,$W20))</f>
        <v>45461</v>
      </c>
      <c r="AH20" s="974">
        <f>IF(WEEKDAY($X20)=7,$X20-1,IF(WEEKDAY($X20)=1,$X20+1,$X20))</f>
        <v>45476</v>
      </c>
      <c r="AI20" s="974">
        <f>IF(WEEKDAY($Y20)=7,$Y20-1,IF(WEEKDAY($Y20)=1,$Y20+1,$Y20))</f>
        <v>45490</v>
      </c>
      <c r="AJ20" s="975">
        <f>IF(WEEKDAY($Z20)=7,$Z20-1,IF(WEEKDAY($Z20)=1,$Z20+1,$Z20))</f>
        <v>45504</v>
      </c>
      <c r="AK20" s="973">
        <f t="shared" si="8"/>
        <v>45448</v>
      </c>
      <c r="AL20" s="974">
        <f t="shared" si="9"/>
        <v>45461</v>
      </c>
      <c r="AM20" s="974">
        <f t="shared" si="10"/>
        <v>45476</v>
      </c>
      <c r="AN20" s="974">
        <f t="shared" si="11"/>
        <v>45490</v>
      </c>
      <c r="AO20" s="916">
        <f t="shared" si="12"/>
        <v>45504</v>
      </c>
      <c r="AP20" s="976">
        <f t="shared" si="13"/>
        <v>45448</v>
      </c>
      <c r="AQ20" s="974">
        <f t="shared" si="14"/>
        <v>45461</v>
      </c>
      <c r="AR20" s="974">
        <f t="shared" si="15"/>
        <v>45476</v>
      </c>
      <c r="AS20" s="974">
        <f t="shared" si="16"/>
        <v>45490</v>
      </c>
      <c r="AT20" s="975">
        <f t="shared" si="17"/>
        <v>45504</v>
      </c>
      <c r="AU20" s="973">
        <f t="shared" si="18"/>
        <v>45448</v>
      </c>
      <c r="AV20" s="974">
        <f t="shared" si="19"/>
        <v>45461</v>
      </c>
      <c r="AW20" s="974">
        <f t="shared" si="20"/>
        <v>45476</v>
      </c>
      <c r="AX20" s="975">
        <f t="shared" si="21"/>
        <v>45490</v>
      </c>
      <c r="AY20" s="916">
        <f t="shared" si="22"/>
        <v>45504</v>
      </c>
    </row>
    <row r="21" spans="1:51" ht="24.95" customHeight="1" thickBot="1">
      <c r="A21" s="325" t="s">
        <v>2134</v>
      </c>
      <c r="B21" s="823"/>
      <c r="C21" s="824"/>
      <c r="D21" s="824"/>
      <c r="E21" s="825"/>
      <c r="F21" s="827"/>
      <c r="G21" s="796">
        <f t="shared" si="0"/>
        <v>1</v>
      </c>
      <c r="H21" s="797">
        <f t="shared" si="0"/>
        <v>2</v>
      </c>
      <c r="I21" s="797">
        <f t="shared" si="0"/>
        <v>0</v>
      </c>
      <c r="J21" s="797">
        <f t="shared" si="0"/>
        <v>1</v>
      </c>
      <c r="K21" s="798">
        <f t="shared" si="0"/>
        <v>1</v>
      </c>
      <c r="L21" s="324" t="s">
        <v>979</v>
      </c>
      <c r="M21" s="984">
        <f t="shared" si="1"/>
        <v>12</v>
      </c>
      <c r="N21" s="985">
        <f t="shared" si="2"/>
        <v>15</v>
      </c>
      <c r="O21" s="937">
        <v>23</v>
      </c>
      <c r="P21" s="938">
        <f t="shared" si="3"/>
        <v>45435</v>
      </c>
      <c r="Q21" s="939">
        <f t="shared" si="4"/>
        <v>45449</v>
      </c>
      <c r="R21" s="940">
        <f t="shared" si="4"/>
        <v>45462</v>
      </c>
      <c r="S21" s="940">
        <f t="shared" si="4"/>
        <v>45477</v>
      </c>
      <c r="T21" s="941">
        <f t="shared" si="4"/>
        <v>45491</v>
      </c>
      <c r="U21" s="942">
        <f t="shared" si="4"/>
        <v>45505</v>
      </c>
      <c r="V21" s="978">
        <f>Q20+1+B21</f>
        <v>45449</v>
      </c>
      <c r="W21" s="979">
        <f>R20+1+C21</f>
        <v>45462</v>
      </c>
      <c r="X21" s="979">
        <f>S20+1+D21</f>
        <v>45477</v>
      </c>
      <c r="Y21" s="979">
        <f>T20+1+E21</f>
        <v>45491</v>
      </c>
      <c r="Z21" s="980">
        <f>U20+1+F21</f>
        <v>45505</v>
      </c>
      <c r="AA21" s="978">
        <f>IF(WEEKDAY($V21)=7,$V21+2,IF(WEEKDAY($V21)=1,$V21+1,$V21))</f>
        <v>45449</v>
      </c>
      <c r="AB21" s="979">
        <f>IF(WEEKDAY($W21)=7,$W21+2,IF(WEEKDAY($W21)=1,$W21+1,$W21))</f>
        <v>45462</v>
      </c>
      <c r="AC21" s="979">
        <f>IF(WEEKDAY($X21)=7,$X21+2,IF(WEEKDAY($X21)=1,$X21+1,$X21))</f>
        <v>45477</v>
      </c>
      <c r="AD21" s="979">
        <f>IF(WEEKDAY($Y21)=7,$Y21+2,IF(WEEKDAY($Y21)=1,$Y21+1,$Y21))</f>
        <v>45491</v>
      </c>
      <c r="AE21" s="938">
        <f>IF(WEEKDAY($Z21)=7,$Z21+2,IF(WEEKDAY($Z21)=1,$Z21+1,$Z21))</f>
        <v>45505</v>
      </c>
      <c r="AF21" s="982">
        <f>IF(WEEKDAY($V21)=7,$V21+2,IF(WEEKDAY($V21)=1,$V21+1,$V21))</f>
        <v>45449</v>
      </c>
      <c r="AG21" s="979">
        <f>IF(WEEKDAY($W21)=7,$W21+2,IF(WEEKDAY($W21)=1,$W21+1,$W21))</f>
        <v>45462</v>
      </c>
      <c r="AH21" s="979">
        <f>IF(WEEKDAY($X21)=7,$X21+2,IF(WEEKDAY($X21)=1,$X21+1,$X21))</f>
        <v>45477</v>
      </c>
      <c r="AI21" s="979">
        <f>IF(WEEKDAY($Y21)=7,$Y21+2,IF(WEEKDAY($Y21)=1,$Y21+1,$Y21))</f>
        <v>45491</v>
      </c>
      <c r="AJ21" s="980">
        <f>IF(WEEKDAY($Z21)=7,$Z21+2,IF(WEEKDAY($Z21)=1,$Z21+1,$Z21))</f>
        <v>45505</v>
      </c>
      <c r="AK21" s="978">
        <f t="shared" si="8"/>
        <v>45449</v>
      </c>
      <c r="AL21" s="979">
        <f t="shared" si="9"/>
        <v>45462</v>
      </c>
      <c r="AM21" s="979">
        <f t="shared" si="10"/>
        <v>45477</v>
      </c>
      <c r="AN21" s="979">
        <f t="shared" si="11"/>
        <v>45491</v>
      </c>
      <c r="AO21" s="938">
        <f t="shared" si="12"/>
        <v>45505</v>
      </c>
      <c r="AP21" s="982">
        <f t="shared" si="13"/>
        <v>45449</v>
      </c>
      <c r="AQ21" s="979">
        <f t="shared" si="14"/>
        <v>45462</v>
      </c>
      <c r="AR21" s="979">
        <f t="shared" si="15"/>
        <v>45477</v>
      </c>
      <c r="AS21" s="979">
        <f t="shared" si="16"/>
        <v>45491</v>
      </c>
      <c r="AT21" s="980">
        <f t="shared" si="17"/>
        <v>45505</v>
      </c>
      <c r="AU21" s="978">
        <f t="shared" si="18"/>
        <v>45449</v>
      </c>
      <c r="AV21" s="979">
        <f t="shared" si="19"/>
        <v>45462</v>
      </c>
      <c r="AW21" s="979">
        <f t="shared" si="20"/>
        <v>45477</v>
      </c>
      <c r="AX21" s="980">
        <f t="shared" si="21"/>
        <v>45491</v>
      </c>
      <c r="AY21" s="938">
        <f t="shared" si="22"/>
        <v>45505</v>
      </c>
    </row>
    <row r="22" spans="1:51" s="302" customFormat="1" ht="24.95" customHeight="1">
      <c r="A22" s="323" t="s">
        <v>1999</v>
      </c>
      <c r="B22" s="828"/>
      <c r="C22" s="829">
        <v>-1</v>
      </c>
      <c r="D22" s="829"/>
      <c r="E22" s="830">
        <v>-1</v>
      </c>
      <c r="F22" s="831"/>
      <c r="G22" s="793">
        <f t="shared" si="0"/>
        <v>1</v>
      </c>
      <c r="H22" s="794">
        <f t="shared" si="0"/>
        <v>2</v>
      </c>
      <c r="I22" s="794">
        <f t="shared" si="0"/>
        <v>1</v>
      </c>
      <c r="J22" s="794">
        <f t="shared" si="0"/>
        <v>2</v>
      </c>
      <c r="K22" s="795">
        <f t="shared" si="0"/>
        <v>1</v>
      </c>
      <c r="L22" s="315" t="s">
        <v>2254</v>
      </c>
      <c r="M22" s="989">
        <f t="shared" si="1"/>
        <v>10</v>
      </c>
      <c r="N22" s="990">
        <f t="shared" si="2"/>
        <v>12</v>
      </c>
      <c r="O22" s="986">
        <v>16</v>
      </c>
      <c r="P22" s="991">
        <f t="shared" si="3"/>
        <v>45428</v>
      </c>
      <c r="Q22" s="992">
        <f t="shared" si="4"/>
        <v>45439</v>
      </c>
      <c r="R22" s="993">
        <f t="shared" si="4"/>
        <v>45449</v>
      </c>
      <c r="S22" s="993">
        <f t="shared" si="4"/>
        <v>45460</v>
      </c>
      <c r="T22" s="994">
        <f t="shared" si="4"/>
        <v>45470</v>
      </c>
      <c r="U22" s="994">
        <f t="shared" si="4"/>
        <v>45481</v>
      </c>
      <c r="V22" s="928">
        <f>P22+ROUND(AVERAGE($M22:$N22),0)+B22</f>
        <v>45439</v>
      </c>
      <c r="W22" s="929">
        <f>Q22+ROUND(AVERAGE($M22:$N22),0)+C22</f>
        <v>45449</v>
      </c>
      <c r="X22" s="929">
        <f>R22+ROUND(AVERAGE($M22:$N22),0)+D22</f>
        <v>45460</v>
      </c>
      <c r="Y22" s="929">
        <f>S22+ROUND(AVERAGE($M22:$N22),0)+E22</f>
        <v>45470</v>
      </c>
      <c r="Z22" s="930">
        <f>T22+ROUND(AVERAGE($M22:$N22),0)+F22</f>
        <v>45481</v>
      </c>
      <c r="AA22" s="928">
        <f>IF(WEEKDAY($V22)=7,$V22-1,IF(WEEKDAY($V22)=1,$V22+1,$V22))</f>
        <v>45439</v>
      </c>
      <c r="AB22" s="929">
        <f>IF(WEEKDAY($W22)=7,$W22-1,IF(WEEKDAY($W22)=1,$W22+1,$W22))</f>
        <v>45449</v>
      </c>
      <c r="AC22" s="929">
        <f>IF(WEEKDAY($X22)=7,$X22-1,IF(WEEKDAY($X22)=1,$X22+1,$X22))</f>
        <v>45460</v>
      </c>
      <c r="AD22" s="929">
        <f>IF(WEEKDAY($Y22)=7,$Y22-1,IF(WEEKDAY($Y22)=1,$Y22+1,$Y22))</f>
        <v>45470</v>
      </c>
      <c r="AE22" s="991">
        <f>IF(WEEKDAY($Z22)=7,$Z22-1,IF(WEEKDAY($Z22)=1,$Z22+1,$Z22))</f>
        <v>45481</v>
      </c>
      <c r="AF22" s="995">
        <f>IF(WEEKDAY($V22)=7,$V22-1,IF(WEEKDAY($V22)=1,$V22+1,$V22))</f>
        <v>45439</v>
      </c>
      <c r="AG22" s="929">
        <f>IF(WEEKDAY($W22)=7,$W22-1,IF(WEEKDAY($W22)=1,$W22+1,$W22))</f>
        <v>45449</v>
      </c>
      <c r="AH22" s="929">
        <f>IF(WEEKDAY($X22)=7,$X22-1,IF(WEEKDAY($X22)=1,$X22+1,$X22))</f>
        <v>45460</v>
      </c>
      <c r="AI22" s="929">
        <f>IF(WEEKDAY($Y22)=7,$Y22-1,IF(WEEKDAY($Y22)=1,$Y22+1,$Y22))</f>
        <v>45470</v>
      </c>
      <c r="AJ22" s="930">
        <f>IF(WEEKDAY($Z22)=7,$Z22-1,IF(WEEKDAY($Z22)=1,$Z22+1,$Z22))</f>
        <v>45481</v>
      </c>
      <c r="AK22" s="928">
        <f t="shared" si="8"/>
        <v>45439</v>
      </c>
      <c r="AL22" s="929">
        <f t="shared" si="9"/>
        <v>45449</v>
      </c>
      <c r="AM22" s="929">
        <f t="shared" si="10"/>
        <v>45460</v>
      </c>
      <c r="AN22" s="929">
        <f t="shared" si="11"/>
        <v>45470</v>
      </c>
      <c r="AO22" s="991">
        <f t="shared" si="12"/>
        <v>45481</v>
      </c>
      <c r="AP22" s="995">
        <f t="shared" si="13"/>
        <v>45439</v>
      </c>
      <c r="AQ22" s="929">
        <f t="shared" si="14"/>
        <v>45449</v>
      </c>
      <c r="AR22" s="929">
        <f t="shared" si="15"/>
        <v>45460</v>
      </c>
      <c r="AS22" s="929">
        <f t="shared" si="16"/>
        <v>45470</v>
      </c>
      <c r="AT22" s="930">
        <f t="shared" si="17"/>
        <v>45481</v>
      </c>
      <c r="AU22" s="928">
        <f t="shared" si="18"/>
        <v>45439</v>
      </c>
      <c r="AV22" s="929">
        <f t="shared" si="19"/>
        <v>45449</v>
      </c>
      <c r="AW22" s="929">
        <f t="shared" si="20"/>
        <v>45460</v>
      </c>
      <c r="AX22" s="930">
        <f t="shared" si="21"/>
        <v>45470</v>
      </c>
      <c r="AY22" s="991">
        <f t="shared" si="22"/>
        <v>45481</v>
      </c>
    </row>
    <row r="23" spans="1:51" ht="24.95" customHeight="1">
      <c r="A23" s="322" t="s">
        <v>2135</v>
      </c>
      <c r="B23" s="803"/>
      <c r="C23" s="804"/>
      <c r="D23" s="804"/>
      <c r="E23" s="805"/>
      <c r="F23" s="806"/>
      <c r="G23" s="780">
        <f t="shared" si="0"/>
        <v>1</v>
      </c>
      <c r="H23" s="781">
        <f t="shared" si="0"/>
        <v>2</v>
      </c>
      <c r="I23" s="781">
        <f t="shared" si="0"/>
        <v>1</v>
      </c>
      <c r="J23" s="781">
        <f t="shared" si="0"/>
        <v>2</v>
      </c>
      <c r="K23" s="782">
        <f t="shared" si="0"/>
        <v>1</v>
      </c>
      <c r="L23" s="313" t="s">
        <v>2254</v>
      </c>
      <c r="M23" s="917">
        <f t="shared" si="1"/>
        <v>10</v>
      </c>
      <c r="N23" s="918">
        <f t="shared" si="2"/>
        <v>12</v>
      </c>
      <c r="O23" s="919">
        <v>17</v>
      </c>
      <c r="P23" s="923">
        <f t="shared" si="3"/>
        <v>45429</v>
      </c>
      <c r="Q23" s="921">
        <f t="shared" si="4"/>
        <v>45440</v>
      </c>
      <c r="R23" s="922">
        <f t="shared" si="4"/>
        <v>45450</v>
      </c>
      <c r="S23" s="922">
        <f t="shared" si="4"/>
        <v>45461</v>
      </c>
      <c r="T23" s="920">
        <f t="shared" si="4"/>
        <v>45471</v>
      </c>
      <c r="U23" s="920">
        <f t="shared" si="4"/>
        <v>45482</v>
      </c>
      <c r="V23" s="921">
        <f t="shared" ref="V23:Z24" si="24">Q22+1+B23</f>
        <v>45440</v>
      </c>
      <c r="W23" s="922">
        <f t="shared" si="24"/>
        <v>45450</v>
      </c>
      <c r="X23" s="922">
        <f t="shared" si="24"/>
        <v>45461</v>
      </c>
      <c r="Y23" s="922">
        <f t="shared" si="24"/>
        <v>45471</v>
      </c>
      <c r="Z23" s="920">
        <f t="shared" si="24"/>
        <v>45482</v>
      </c>
      <c r="AA23" s="921">
        <f t="shared" ref="AA23:AA28" si="25">IF(WEEKDAY($V23)=7,$V23+2,IF(WEEKDAY($V23)=1,$V23+1,$V23))</f>
        <v>45440</v>
      </c>
      <c r="AB23" s="922">
        <f t="shared" ref="AB23:AB28" si="26">IF(WEEKDAY($W23)=7,$W23+2,IF(WEEKDAY($W23)=1,$W23+1,$W23))</f>
        <v>45450</v>
      </c>
      <c r="AC23" s="922">
        <f t="shared" ref="AC23:AC28" si="27">IF(WEEKDAY($X23)=7,$X23+2,IF(WEEKDAY($X23)=1,$X23+1,$X23))</f>
        <v>45461</v>
      </c>
      <c r="AD23" s="922">
        <f t="shared" ref="AD23:AD28" si="28">IF(WEEKDAY($Y23)=7,$Y23+2,IF(WEEKDAY($Y23)=1,$Y23+1,$Y23))</f>
        <v>45471</v>
      </c>
      <c r="AE23" s="923">
        <f t="shared" ref="AE23:AE28" si="29">IF(WEEKDAY($Z23)=7,$Z23+2,IF(WEEKDAY($Z23)=1,$Z23+1,$Z23))</f>
        <v>45482</v>
      </c>
      <c r="AF23" s="924">
        <f t="shared" ref="AF23:AF28" si="30">IF(WEEKDAY($V23)=7,$V23+2,IF(WEEKDAY($V23)=1,$V23+1,$V23))</f>
        <v>45440</v>
      </c>
      <c r="AG23" s="922">
        <f t="shared" ref="AG23:AG28" si="31">IF(WEEKDAY($W23)=7,$W23+2,IF(WEEKDAY($W23)=1,$W23+1,$W23))</f>
        <v>45450</v>
      </c>
      <c r="AH23" s="922">
        <f t="shared" ref="AH23:AH28" si="32">IF(WEEKDAY($X23)=7,$X23+2,IF(WEEKDAY($X23)=1,$X23+1,$X23))</f>
        <v>45461</v>
      </c>
      <c r="AI23" s="922">
        <f t="shared" ref="AI23:AI28" si="33">IF(WEEKDAY($Y23)=7,$Y23+2,IF(WEEKDAY($Y23)=1,$Y23+1,$Y23))</f>
        <v>45471</v>
      </c>
      <c r="AJ23" s="920">
        <f t="shared" ref="AJ23:AJ28" si="34">IF(WEEKDAY($Z23)=7,$Z23+2,IF(WEEKDAY($Z23)=1,$Z23+1,$Z23))</f>
        <v>45482</v>
      </c>
      <c r="AK23" s="921">
        <f t="shared" si="8"/>
        <v>45440</v>
      </c>
      <c r="AL23" s="922">
        <f t="shared" si="9"/>
        <v>45450</v>
      </c>
      <c r="AM23" s="922">
        <f t="shared" si="10"/>
        <v>45461</v>
      </c>
      <c r="AN23" s="922">
        <f t="shared" si="11"/>
        <v>45471</v>
      </c>
      <c r="AO23" s="923">
        <f t="shared" si="12"/>
        <v>45482</v>
      </c>
      <c r="AP23" s="924">
        <f t="shared" si="13"/>
        <v>45440</v>
      </c>
      <c r="AQ23" s="922">
        <f t="shared" si="14"/>
        <v>45450</v>
      </c>
      <c r="AR23" s="922">
        <f t="shared" si="15"/>
        <v>45461</v>
      </c>
      <c r="AS23" s="922">
        <f t="shared" si="16"/>
        <v>45471</v>
      </c>
      <c r="AT23" s="920">
        <f t="shared" si="17"/>
        <v>45482</v>
      </c>
      <c r="AU23" s="921">
        <f t="shared" si="18"/>
        <v>45440</v>
      </c>
      <c r="AV23" s="922">
        <f t="shared" si="19"/>
        <v>45450</v>
      </c>
      <c r="AW23" s="922">
        <f t="shared" si="20"/>
        <v>45461</v>
      </c>
      <c r="AX23" s="920">
        <f t="shared" si="21"/>
        <v>45471</v>
      </c>
      <c r="AY23" s="923">
        <f t="shared" si="22"/>
        <v>45482</v>
      </c>
    </row>
    <row r="24" spans="1:51" ht="24.95" customHeight="1">
      <c r="A24" s="322" t="s">
        <v>2136</v>
      </c>
      <c r="B24" s="803"/>
      <c r="C24" s="804"/>
      <c r="D24" s="804"/>
      <c r="E24" s="805"/>
      <c r="F24" s="806"/>
      <c r="G24" s="780">
        <f t="shared" si="0"/>
        <v>6</v>
      </c>
      <c r="H24" s="781">
        <f t="shared" si="0"/>
        <v>3</v>
      </c>
      <c r="I24" s="781">
        <f t="shared" si="0"/>
        <v>6</v>
      </c>
      <c r="J24" s="781">
        <f t="shared" si="0"/>
        <v>3</v>
      </c>
      <c r="K24" s="782">
        <f t="shared" si="0"/>
        <v>6</v>
      </c>
      <c r="L24" s="313" t="s">
        <v>979</v>
      </c>
      <c r="M24" s="917">
        <f t="shared" si="1"/>
        <v>12</v>
      </c>
      <c r="N24" s="918">
        <f t="shared" si="2"/>
        <v>15</v>
      </c>
      <c r="O24" s="919">
        <v>20</v>
      </c>
      <c r="P24" s="923">
        <f t="shared" si="3"/>
        <v>45432</v>
      </c>
      <c r="Q24" s="921">
        <f t="shared" si="4"/>
        <v>45441</v>
      </c>
      <c r="R24" s="922">
        <f t="shared" si="4"/>
        <v>45453</v>
      </c>
      <c r="S24" s="922">
        <f t="shared" si="4"/>
        <v>45462</v>
      </c>
      <c r="T24" s="920">
        <f t="shared" si="4"/>
        <v>45474</v>
      </c>
      <c r="U24" s="920">
        <f t="shared" si="4"/>
        <v>45483</v>
      </c>
      <c r="V24" s="921">
        <f t="shared" si="24"/>
        <v>45441</v>
      </c>
      <c r="W24" s="922">
        <f t="shared" si="24"/>
        <v>45451</v>
      </c>
      <c r="X24" s="922">
        <f t="shared" si="24"/>
        <v>45462</v>
      </c>
      <c r="Y24" s="922">
        <f t="shared" si="24"/>
        <v>45472</v>
      </c>
      <c r="Z24" s="920">
        <f t="shared" si="24"/>
        <v>45483</v>
      </c>
      <c r="AA24" s="921">
        <f t="shared" si="25"/>
        <v>45441</v>
      </c>
      <c r="AB24" s="922">
        <f t="shared" si="26"/>
        <v>45453</v>
      </c>
      <c r="AC24" s="922">
        <f t="shared" si="27"/>
        <v>45462</v>
      </c>
      <c r="AD24" s="922">
        <f t="shared" si="28"/>
        <v>45474</v>
      </c>
      <c r="AE24" s="923">
        <f t="shared" si="29"/>
        <v>45483</v>
      </c>
      <c r="AF24" s="924">
        <f t="shared" si="30"/>
        <v>45441</v>
      </c>
      <c r="AG24" s="922">
        <f t="shared" si="31"/>
        <v>45453</v>
      </c>
      <c r="AH24" s="922">
        <f t="shared" si="32"/>
        <v>45462</v>
      </c>
      <c r="AI24" s="922">
        <f t="shared" si="33"/>
        <v>45474</v>
      </c>
      <c r="AJ24" s="920">
        <f t="shared" si="34"/>
        <v>45483</v>
      </c>
      <c r="AK24" s="921">
        <f t="shared" si="8"/>
        <v>45441</v>
      </c>
      <c r="AL24" s="922">
        <f t="shared" si="9"/>
        <v>45453</v>
      </c>
      <c r="AM24" s="922">
        <f t="shared" si="10"/>
        <v>45462</v>
      </c>
      <c r="AN24" s="922">
        <f t="shared" si="11"/>
        <v>45474</v>
      </c>
      <c r="AO24" s="923">
        <f t="shared" si="12"/>
        <v>45483</v>
      </c>
      <c r="AP24" s="924">
        <f t="shared" si="13"/>
        <v>45441</v>
      </c>
      <c r="AQ24" s="922">
        <f t="shared" si="14"/>
        <v>45453</v>
      </c>
      <c r="AR24" s="922">
        <f t="shared" si="15"/>
        <v>45462</v>
      </c>
      <c r="AS24" s="922">
        <f t="shared" si="16"/>
        <v>45474</v>
      </c>
      <c r="AT24" s="920">
        <f t="shared" si="17"/>
        <v>45483</v>
      </c>
      <c r="AU24" s="921">
        <f t="shared" si="18"/>
        <v>45441</v>
      </c>
      <c r="AV24" s="922">
        <f t="shared" si="19"/>
        <v>45453</v>
      </c>
      <c r="AW24" s="922">
        <f t="shared" si="20"/>
        <v>45462</v>
      </c>
      <c r="AX24" s="920">
        <f t="shared" si="21"/>
        <v>45474</v>
      </c>
      <c r="AY24" s="923">
        <f t="shared" si="22"/>
        <v>45483</v>
      </c>
    </row>
    <row r="25" spans="1:51" ht="24.95" customHeight="1">
      <c r="A25" s="322" t="s">
        <v>2137</v>
      </c>
      <c r="B25" s="803">
        <v>-7</v>
      </c>
      <c r="C25" s="804"/>
      <c r="D25" s="804"/>
      <c r="E25" s="805"/>
      <c r="F25" s="806"/>
      <c r="G25" s="780">
        <f t="shared" ref="G25" si="35">$N25-(Q25-P25)</f>
        <v>9</v>
      </c>
      <c r="H25" s="781">
        <f t="shared" ref="H25" si="36">$N25-(R25-Q25)</f>
        <v>2</v>
      </c>
      <c r="I25" s="781">
        <f t="shared" ref="I25" si="37">$N25-(S25-R25)</f>
        <v>2</v>
      </c>
      <c r="J25" s="781">
        <f t="shared" ref="J25" si="38">$N25-(T25-S25)</f>
        <v>2</v>
      </c>
      <c r="K25" s="782">
        <f t="shared" ref="K25" si="39">$N25-(U25-T25)</f>
        <v>2</v>
      </c>
      <c r="L25" s="313" t="s">
        <v>2542</v>
      </c>
      <c r="M25" s="917">
        <f t="shared" si="1"/>
        <v>25</v>
      </c>
      <c r="N25" s="918">
        <f t="shared" si="2"/>
        <v>30</v>
      </c>
      <c r="O25" s="919">
        <v>30</v>
      </c>
      <c r="P25" s="923">
        <f t="shared" si="3"/>
        <v>45442</v>
      </c>
      <c r="Q25" s="921">
        <f t="shared" si="4"/>
        <v>45463</v>
      </c>
      <c r="R25" s="922">
        <f t="shared" si="4"/>
        <v>45491</v>
      </c>
      <c r="S25" s="922">
        <f t="shared" si="4"/>
        <v>45519</v>
      </c>
      <c r="T25" s="920">
        <f t="shared" si="4"/>
        <v>45547</v>
      </c>
      <c r="U25" s="920">
        <f t="shared" si="4"/>
        <v>45575</v>
      </c>
      <c r="V25" s="921">
        <f>P25+ROUND(AVERAGE($M$25:$N$25),0)+B25</f>
        <v>45463</v>
      </c>
      <c r="W25" s="922">
        <f t="shared" ref="W25:Z25" si="40">Q25+ROUND(AVERAGE($M$25:$N$25),0)+C25</f>
        <v>45491</v>
      </c>
      <c r="X25" s="922">
        <f t="shared" si="40"/>
        <v>45519</v>
      </c>
      <c r="Y25" s="922">
        <f t="shared" si="40"/>
        <v>45547</v>
      </c>
      <c r="Z25" s="920">
        <f t="shared" si="40"/>
        <v>45575</v>
      </c>
      <c r="AA25" s="921">
        <f t="shared" si="25"/>
        <v>45463</v>
      </c>
      <c r="AB25" s="922">
        <f t="shared" si="26"/>
        <v>45491</v>
      </c>
      <c r="AC25" s="922">
        <f t="shared" si="27"/>
        <v>45519</v>
      </c>
      <c r="AD25" s="922">
        <f t="shared" si="28"/>
        <v>45547</v>
      </c>
      <c r="AE25" s="923">
        <f t="shared" si="29"/>
        <v>45575</v>
      </c>
      <c r="AF25" s="924">
        <f t="shared" si="30"/>
        <v>45463</v>
      </c>
      <c r="AG25" s="922">
        <f t="shared" si="31"/>
        <v>45491</v>
      </c>
      <c r="AH25" s="922">
        <f t="shared" si="32"/>
        <v>45519</v>
      </c>
      <c r="AI25" s="922">
        <f t="shared" si="33"/>
        <v>45547</v>
      </c>
      <c r="AJ25" s="920">
        <f t="shared" si="34"/>
        <v>45575</v>
      </c>
      <c r="AK25" s="921">
        <f t="shared" si="8"/>
        <v>45463</v>
      </c>
      <c r="AL25" s="922">
        <f t="shared" si="9"/>
        <v>45491</v>
      </c>
      <c r="AM25" s="922">
        <f t="shared" si="10"/>
        <v>45519</v>
      </c>
      <c r="AN25" s="922">
        <f t="shared" si="11"/>
        <v>45547</v>
      </c>
      <c r="AO25" s="923">
        <f t="shared" si="12"/>
        <v>45575</v>
      </c>
      <c r="AP25" s="924">
        <f t="shared" si="13"/>
        <v>45463</v>
      </c>
      <c r="AQ25" s="922">
        <f t="shared" si="14"/>
        <v>45491</v>
      </c>
      <c r="AR25" s="922">
        <f t="shared" si="15"/>
        <v>45519</v>
      </c>
      <c r="AS25" s="922">
        <f t="shared" si="16"/>
        <v>45547</v>
      </c>
      <c r="AT25" s="920">
        <f t="shared" si="17"/>
        <v>45575</v>
      </c>
      <c r="AU25" s="921">
        <f t="shared" si="18"/>
        <v>45463</v>
      </c>
      <c r="AV25" s="922">
        <f t="shared" si="19"/>
        <v>45491</v>
      </c>
      <c r="AW25" s="922">
        <f t="shared" si="20"/>
        <v>45519</v>
      </c>
      <c r="AX25" s="920">
        <f t="shared" si="21"/>
        <v>45547</v>
      </c>
      <c r="AY25" s="923">
        <f t="shared" si="22"/>
        <v>45575</v>
      </c>
    </row>
    <row r="26" spans="1:51" ht="24.95" customHeight="1">
      <c r="A26" s="322" t="s">
        <v>2138</v>
      </c>
      <c r="B26" s="803">
        <v>1</v>
      </c>
      <c r="C26" s="804"/>
      <c r="D26" s="804">
        <v>1</v>
      </c>
      <c r="E26" s="805"/>
      <c r="F26" s="806"/>
      <c r="G26" s="780">
        <f t="shared" ref="G26:K31" si="41">$N26-(Q26-P26)</f>
        <v>3</v>
      </c>
      <c r="H26" s="781">
        <f t="shared" si="41"/>
        <v>1</v>
      </c>
      <c r="I26" s="781">
        <f t="shared" si="41"/>
        <v>2</v>
      </c>
      <c r="J26" s="781">
        <f t="shared" si="41"/>
        <v>1</v>
      </c>
      <c r="K26" s="782">
        <f t="shared" si="41"/>
        <v>3</v>
      </c>
      <c r="L26" s="313" t="s">
        <v>2254</v>
      </c>
      <c r="M26" s="917">
        <f t="shared" si="1"/>
        <v>10</v>
      </c>
      <c r="N26" s="918">
        <f t="shared" si="2"/>
        <v>12</v>
      </c>
      <c r="O26" s="919">
        <v>22</v>
      </c>
      <c r="P26" s="923">
        <f t="shared" si="3"/>
        <v>45434</v>
      </c>
      <c r="Q26" s="921">
        <f t="shared" si="4"/>
        <v>45443</v>
      </c>
      <c r="R26" s="922">
        <f t="shared" si="4"/>
        <v>45454</v>
      </c>
      <c r="S26" s="922">
        <f t="shared" si="4"/>
        <v>45464</v>
      </c>
      <c r="T26" s="920">
        <f t="shared" si="4"/>
        <v>45475</v>
      </c>
      <c r="U26" s="920">
        <f t="shared" si="4"/>
        <v>45484</v>
      </c>
      <c r="V26" s="921">
        <f>Q24+1+B26</f>
        <v>45443</v>
      </c>
      <c r="W26" s="922">
        <f t="shared" ref="W26:Z26" si="42">R24+1+C26</f>
        <v>45454</v>
      </c>
      <c r="X26" s="922">
        <f t="shared" si="42"/>
        <v>45464</v>
      </c>
      <c r="Y26" s="922">
        <f t="shared" si="42"/>
        <v>45475</v>
      </c>
      <c r="Z26" s="920">
        <f t="shared" si="42"/>
        <v>45484</v>
      </c>
      <c r="AA26" s="921">
        <f t="shared" si="25"/>
        <v>45443</v>
      </c>
      <c r="AB26" s="922">
        <f t="shared" si="26"/>
        <v>45454</v>
      </c>
      <c r="AC26" s="922">
        <f t="shared" si="27"/>
        <v>45464</v>
      </c>
      <c r="AD26" s="922">
        <f t="shared" si="28"/>
        <v>45475</v>
      </c>
      <c r="AE26" s="923">
        <f t="shared" si="29"/>
        <v>45484</v>
      </c>
      <c r="AF26" s="924">
        <f t="shared" si="30"/>
        <v>45443</v>
      </c>
      <c r="AG26" s="922">
        <f t="shared" si="31"/>
        <v>45454</v>
      </c>
      <c r="AH26" s="922">
        <f t="shared" si="32"/>
        <v>45464</v>
      </c>
      <c r="AI26" s="922">
        <f t="shared" si="33"/>
        <v>45475</v>
      </c>
      <c r="AJ26" s="920">
        <f t="shared" si="34"/>
        <v>45484</v>
      </c>
      <c r="AK26" s="921">
        <f t="shared" si="8"/>
        <v>45443</v>
      </c>
      <c r="AL26" s="922">
        <f t="shared" si="9"/>
        <v>45454</v>
      </c>
      <c r="AM26" s="922">
        <f t="shared" si="10"/>
        <v>45464</v>
      </c>
      <c r="AN26" s="922">
        <f t="shared" si="11"/>
        <v>45475</v>
      </c>
      <c r="AO26" s="923">
        <f t="shared" si="12"/>
        <v>45484</v>
      </c>
      <c r="AP26" s="924">
        <f t="shared" si="13"/>
        <v>45443</v>
      </c>
      <c r="AQ26" s="922">
        <f t="shared" si="14"/>
        <v>45454</v>
      </c>
      <c r="AR26" s="922">
        <f t="shared" si="15"/>
        <v>45464</v>
      </c>
      <c r="AS26" s="922">
        <f t="shared" si="16"/>
        <v>45475</v>
      </c>
      <c r="AT26" s="920">
        <f t="shared" si="17"/>
        <v>45484</v>
      </c>
      <c r="AU26" s="921">
        <f t="shared" si="18"/>
        <v>45443</v>
      </c>
      <c r="AV26" s="922">
        <f t="shared" si="19"/>
        <v>45454</v>
      </c>
      <c r="AW26" s="922">
        <f t="shared" si="20"/>
        <v>45464</v>
      </c>
      <c r="AX26" s="920">
        <f t="shared" si="21"/>
        <v>45475</v>
      </c>
      <c r="AY26" s="923">
        <f t="shared" si="22"/>
        <v>45484</v>
      </c>
    </row>
    <row r="27" spans="1:51" ht="24.95" customHeight="1">
      <c r="A27" s="322" t="s">
        <v>2139</v>
      </c>
      <c r="B27" s="803"/>
      <c r="C27" s="804"/>
      <c r="D27" s="804"/>
      <c r="E27" s="805"/>
      <c r="F27" s="806"/>
      <c r="G27" s="780">
        <f t="shared" si="41"/>
        <v>4</v>
      </c>
      <c r="H27" s="781">
        <f t="shared" si="41"/>
        <v>6</v>
      </c>
      <c r="I27" s="781">
        <f t="shared" si="41"/>
        <v>3</v>
      </c>
      <c r="J27" s="781">
        <f t="shared" si="41"/>
        <v>6</v>
      </c>
      <c r="K27" s="782">
        <f t="shared" si="41"/>
        <v>6</v>
      </c>
      <c r="L27" s="313" t="s">
        <v>979</v>
      </c>
      <c r="M27" s="917">
        <f t="shared" si="1"/>
        <v>12</v>
      </c>
      <c r="N27" s="918">
        <f t="shared" si="2"/>
        <v>15</v>
      </c>
      <c r="O27" s="919">
        <v>23</v>
      </c>
      <c r="P27" s="923">
        <f t="shared" si="3"/>
        <v>45435</v>
      </c>
      <c r="Q27" s="921">
        <f t="shared" si="4"/>
        <v>45446</v>
      </c>
      <c r="R27" s="922">
        <f t="shared" si="4"/>
        <v>45455</v>
      </c>
      <c r="S27" s="922">
        <f t="shared" si="4"/>
        <v>45467</v>
      </c>
      <c r="T27" s="920">
        <f t="shared" si="4"/>
        <v>45476</v>
      </c>
      <c r="U27" s="920">
        <f t="shared" si="4"/>
        <v>45485</v>
      </c>
      <c r="V27" s="921">
        <f t="shared" ref="V27:Z28" si="43">Q26+1+B27</f>
        <v>45444</v>
      </c>
      <c r="W27" s="922">
        <f t="shared" si="43"/>
        <v>45455</v>
      </c>
      <c r="X27" s="922">
        <f t="shared" si="43"/>
        <v>45465</v>
      </c>
      <c r="Y27" s="922">
        <f t="shared" si="43"/>
        <v>45476</v>
      </c>
      <c r="Z27" s="920">
        <f t="shared" si="43"/>
        <v>45485</v>
      </c>
      <c r="AA27" s="921">
        <f t="shared" si="25"/>
        <v>45446</v>
      </c>
      <c r="AB27" s="922">
        <f t="shared" si="26"/>
        <v>45455</v>
      </c>
      <c r="AC27" s="922">
        <f t="shared" si="27"/>
        <v>45467</v>
      </c>
      <c r="AD27" s="922">
        <f t="shared" si="28"/>
        <v>45476</v>
      </c>
      <c r="AE27" s="923">
        <f t="shared" si="29"/>
        <v>45485</v>
      </c>
      <c r="AF27" s="924">
        <f t="shared" si="30"/>
        <v>45446</v>
      </c>
      <c r="AG27" s="922">
        <f t="shared" si="31"/>
        <v>45455</v>
      </c>
      <c r="AH27" s="922">
        <f t="shared" si="32"/>
        <v>45467</v>
      </c>
      <c r="AI27" s="922">
        <f t="shared" si="33"/>
        <v>45476</v>
      </c>
      <c r="AJ27" s="920">
        <f t="shared" si="34"/>
        <v>45485</v>
      </c>
      <c r="AK27" s="921">
        <f t="shared" si="8"/>
        <v>45446</v>
      </c>
      <c r="AL27" s="922">
        <f t="shared" si="9"/>
        <v>45455</v>
      </c>
      <c r="AM27" s="922">
        <f t="shared" si="10"/>
        <v>45467</v>
      </c>
      <c r="AN27" s="922">
        <f t="shared" si="11"/>
        <v>45476</v>
      </c>
      <c r="AO27" s="923">
        <f t="shared" si="12"/>
        <v>45485</v>
      </c>
      <c r="AP27" s="924">
        <f t="shared" si="13"/>
        <v>45446</v>
      </c>
      <c r="AQ27" s="922">
        <f t="shared" si="14"/>
        <v>45455</v>
      </c>
      <c r="AR27" s="922">
        <f t="shared" si="15"/>
        <v>45467</v>
      </c>
      <c r="AS27" s="922">
        <f t="shared" si="16"/>
        <v>45476</v>
      </c>
      <c r="AT27" s="920">
        <f t="shared" si="17"/>
        <v>45485</v>
      </c>
      <c r="AU27" s="921">
        <f t="shared" si="18"/>
        <v>45446</v>
      </c>
      <c r="AV27" s="922">
        <f t="shared" si="19"/>
        <v>45455</v>
      </c>
      <c r="AW27" s="922">
        <f t="shared" si="20"/>
        <v>45467</v>
      </c>
      <c r="AX27" s="920">
        <f t="shared" si="21"/>
        <v>45476</v>
      </c>
      <c r="AY27" s="923">
        <f t="shared" si="22"/>
        <v>45485</v>
      </c>
    </row>
    <row r="28" spans="1:51" ht="24.95" customHeight="1" thickBot="1">
      <c r="A28" s="321" t="s">
        <v>2011</v>
      </c>
      <c r="B28" s="811"/>
      <c r="C28" s="812"/>
      <c r="D28" s="812"/>
      <c r="E28" s="813"/>
      <c r="F28" s="814"/>
      <c r="G28" s="783">
        <f t="shared" si="41"/>
        <v>4</v>
      </c>
      <c r="H28" s="784">
        <f t="shared" si="41"/>
        <v>6</v>
      </c>
      <c r="I28" s="784">
        <f t="shared" si="41"/>
        <v>3</v>
      </c>
      <c r="J28" s="784">
        <f t="shared" si="41"/>
        <v>6</v>
      </c>
      <c r="K28" s="785">
        <f t="shared" si="41"/>
        <v>4</v>
      </c>
      <c r="L28" s="311" t="s">
        <v>979</v>
      </c>
      <c r="M28" s="935">
        <f t="shared" si="1"/>
        <v>12</v>
      </c>
      <c r="N28" s="936">
        <f t="shared" si="2"/>
        <v>15</v>
      </c>
      <c r="O28" s="988">
        <v>24</v>
      </c>
      <c r="P28" s="945">
        <f t="shared" si="3"/>
        <v>45436</v>
      </c>
      <c r="Q28" s="978">
        <f t="shared" si="4"/>
        <v>45447</v>
      </c>
      <c r="R28" s="979">
        <f t="shared" si="4"/>
        <v>45456</v>
      </c>
      <c r="S28" s="979">
        <f t="shared" si="4"/>
        <v>45468</v>
      </c>
      <c r="T28" s="980">
        <f t="shared" si="4"/>
        <v>45477</v>
      </c>
      <c r="U28" s="980">
        <f t="shared" si="4"/>
        <v>45488</v>
      </c>
      <c r="V28" s="943">
        <f t="shared" si="43"/>
        <v>45447</v>
      </c>
      <c r="W28" s="944">
        <f t="shared" si="43"/>
        <v>45456</v>
      </c>
      <c r="X28" s="944">
        <f t="shared" si="43"/>
        <v>45468</v>
      </c>
      <c r="Y28" s="944">
        <f t="shared" si="43"/>
        <v>45477</v>
      </c>
      <c r="Z28" s="942">
        <f t="shared" si="43"/>
        <v>45486</v>
      </c>
      <c r="AA28" s="943">
        <f t="shared" si="25"/>
        <v>45447</v>
      </c>
      <c r="AB28" s="944">
        <f t="shared" si="26"/>
        <v>45456</v>
      </c>
      <c r="AC28" s="944">
        <f t="shared" si="27"/>
        <v>45468</v>
      </c>
      <c r="AD28" s="944">
        <f t="shared" si="28"/>
        <v>45477</v>
      </c>
      <c r="AE28" s="945">
        <f t="shared" si="29"/>
        <v>45488</v>
      </c>
      <c r="AF28" s="946">
        <f t="shared" si="30"/>
        <v>45447</v>
      </c>
      <c r="AG28" s="944">
        <f t="shared" si="31"/>
        <v>45456</v>
      </c>
      <c r="AH28" s="944">
        <f t="shared" si="32"/>
        <v>45468</v>
      </c>
      <c r="AI28" s="944">
        <f t="shared" si="33"/>
        <v>45477</v>
      </c>
      <c r="AJ28" s="942">
        <f t="shared" si="34"/>
        <v>45488</v>
      </c>
      <c r="AK28" s="943">
        <f t="shared" si="8"/>
        <v>45447</v>
      </c>
      <c r="AL28" s="944">
        <f t="shared" si="9"/>
        <v>45456</v>
      </c>
      <c r="AM28" s="944">
        <f t="shared" si="10"/>
        <v>45468</v>
      </c>
      <c r="AN28" s="944">
        <f t="shared" si="11"/>
        <v>45477</v>
      </c>
      <c r="AO28" s="945">
        <f t="shared" si="12"/>
        <v>45488</v>
      </c>
      <c r="AP28" s="946">
        <f t="shared" si="13"/>
        <v>45447</v>
      </c>
      <c r="AQ28" s="944">
        <f t="shared" si="14"/>
        <v>45456</v>
      </c>
      <c r="AR28" s="944">
        <f t="shared" si="15"/>
        <v>45468</v>
      </c>
      <c r="AS28" s="944">
        <f t="shared" si="16"/>
        <v>45477</v>
      </c>
      <c r="AT28" s="942">
        <f t="shared" si="17"/>
        <v>45488</v>
      </c>
      <c r="AU28" s="943">
        <f t="shared" si="18"/>
        <v>45447</v>
      </c>
      <c r="AV28" s="944">
        <f t="shared" si="19"/>
        <v>45456</v>
      </c>
      <c r="AW28" s="944">
        <f t="shared" si="20"/>
        <v>45468</v>
      </c>
      <c r="AX28" s="942">
        <f t="shared" si="21"/>
        <v>45477</v>
      </c>
      <c r="AY28" s="945">
        <f t="shared" si="22"/>
        <v>45488</v>
      </c>
    </row>
    <row r="29" spans="1:51" s="302" customFormat="1" ht="24.95" customHeight="1">
      <c r="A29" s="320" t="s">
        <v>2263</v>
      </c>
      <c r="B29" s="832">
        <v>-2</v>
      </c>
      <c r="C29" s="833"/>
      <c r="D29" s="833"/>
      <c r="E29" s="834"/>
      <c r="F29" s="835"/>
      <c r="G29" s="777">
        <f t="shared" si="41"/>
        <v>7</v>
      </c>
      <c r="H29" s="778">
        <f t="shared" si="41"/>
        <v>3</v>
      </c>
      <c r="I29" s="778">
        <f t="shared" si="41"/>
        <v>3</v>
      </c>
      <c r="J29" s="778">
        <f t="shared" si="41"/>
        <v>5</v>
      </c>
      <c r="K29" s="779">
        <f t="shared" si="41"/>
        <v>4</v>
      </c>
      <c r="L29" s="317" t="s">
        <v>979</v>
      </c>
      <c r="M29" s="996">
        <f t="shared" si="1"/>
        <v>12</v>
      </c>
      <c r="N29" s="997">
        <f t="shared" si="2"/>
        <v>15</v>
      </c>
      <c r="O29" s="983">
        <v>30</v>
      </c>
      <c r="P29" s="998">
        <f t="shared" si="3"/>
        <v>45442</v>
      </c>
      <c r="Q29" s="992">
        <f t="shared" si="4"/>
        <v>45450</v>
      </c>
      <c r="R29" s="993">
        <f t="shared" si="4"/>
        <v>45462</v>
      </c>
      <c r="S29" s="993">
        <f t="shared" si="4"/>
        <v>45474</v>
      </c>
      <c r="T29" s="994">
        <f t="shared" si="4"/>
        <v>45484</v>
      </c>
      <c r="U29" s="994">
        <f t="shared" si="4"/>
        <v>45495</v>
      </c>
      <c r="V29" s="992">
        <f>Q30-1+B29</f>
        <v>45450</v>
      </c>
      <c r="W29" s="993">
        <f t="shared" ref="W29:Z29" si="44">R30-1+C29</f>
        <v>45462</v>
      </c>
      <c r="X29" s="993">
        <f t="shared" si="44"/>
        <v>45474</v>
      </c>
      <c r="Y29" s="993">
        <f t="shared" si="44"/>
        <v>45484</v>
      </c>
      <c r="Z29" s="994">
        <f t="shared" si="44"/>
        <v>45495</v>
      </c>
      <c r="AA29" s="992">
        <f>IF(WEEKDAY($V29)=7,$V29-1,IF(WEEKDAY($V29)=1,$V29+1,$V29))</f>
        <v>45450</v>
      </c>
      <c r="AB29" s="993">
        <f>IF(WEEKDAY($W29)=7,$W29-1,IF(WEEKDAY($W29)=1,$W29+1,$W29))</f>
        <v>45462</v>
      </c>
      <c r="AC29" s="993">
        <f>IF(WEEKDAY($X29)=7,$X29-1,IF(WEEKDAY($X29)=1,$X29+1,$X29))</f>
        <v>45474</v>
      </c>
      <c r="AD29" s="993">
        <f>IF(WEEKDAY($Y29)=7,$Y29-1,IF(WEEKDAY($Y29)=1,$Y29+1,$Y29))</f>
        <v>45484</v>
      </c>
      <c r="AE29" s="998">
        <f>IF(WEEKDAY($Z29)=7,$Z29-1,IF(WEEKDAY($Z29)=1,$Z29+1,$Z29))</f>
        <v>45495</v>
      </c>
      <c r="AF29" s="999">
        <f>IF(WEEKDAY($V29)=7,$V29-1,IF(WEEKDAY($V29)=1,$V29+1,$V29))</f>
        <v>45450</v>
      </c>
      <c r="AG29" s="993">
        <f>IF(WEEKDAY($W29)=7,$W29-1,IF(WEEKDAY($W29)=1,$W29+1,$W29))</f>
        <v>45462</v>
      </c>
      <c r="AH29" s="993">
        <f>IF(WEEKDAY($X29)=7,$X29-1,IF(WEEKDAY($X29)=1,$X29+1,$X29))</f>
        <v>45474</v>
      </c>
      <c r="AI29" s="993">
        <f>IF(WEEKDAY($Y29)=7,$Y29-1,IF(WEEKDAY($Y29)=1,$Y29+1,$Y29))</f>
        <v>45484</v>
      </c>
      <c r="AJ29" s="994">
        <f>IF(WEEKDAY($Z29)=7,$Z29-1,IF(WEEKDAY($Z29)=1,$Z29+1,$Z29))</f>
        <v>45495</v>
      </c>
      <c r="AK29" s="992">
        <f t="shared" si="8"/>
        <v>45450</v>
      </c>
      <c r="AL29" s="993">
        <f t="shared" si="9"/>
        <v>45462</v>
      </c>
      <c r="AM29" s="993">
        <f t="shared" si="10"/>
        <v>45474</v>
      </c>
      <c r="AN29" s="993">
        <f t="shared" si="11"/>
        <v>45484</v>
      </c>
      <c r="AO29" s="998">
        <f t="shared" si="12"/>
        <v>45495</v>
      </c>
      <c r="AP29" s="999">
        <f t="shared" si="13"/>
        <v>45450</v>
      </c>
      <c r="AQ29" s="993">
        <f t="shared" si="14"/>
        <v>45462</v>
      </c>
      <c r="AR29" s="993">
        <f t="shared" si="15"/>
        <v>45474</v>
      </c>
      <c r="AS29" s="993">
        <f t="shared" si="16"/>
        <v>45484</v>
      </c>
      <c r="AT29" s="994">
        <f t="shared" si="17"/>
        <v>45495</v>
      </c>
      <c r="AU29" s="992">
        <f t="shared" si="18"/>
        <v>45450</v>
      </c>
      <c r="AV29" s="993">
        <f t="shared" si="19"/>
        <v>45462</v>
      </c>
      <c r="AW29" s="993">
        <f t="shared" si="20"/>
        <v>45474</v>
      </c>
      <c r="AX29" s="994">
        <f t="shared" si="21"/>
        <v>45484</v>
      </c>
      <c r="AY29" s="998">
        <f t="shared" si="22"/>
        <v>45495</v>
      </c>
    </row>
    <row r="30" spans="1:51" ht="24.95" customHeight="1" thickBot="1">
      <c r="A30" s="319" t="s">
        <v>2262</v>
      </c>
      <c r="B30" s="811">
        <v>-2</v>
      </c>
      <c r="C30" s="812">
        <v>-1</v>
      </c>
      <c r="D30" s="812">
        <v>1</v>
      </c>
      <c r="E30" s="813">
        <v>-1</v>
      </c>
      <c r="F30" s="814"/>
      <c r="G30" s="783">
        <f t="shared" si="41"/>
        <v>2</v>
      </c>
      <c r="H30" s="784">
        <f t="shared" si="41"/>
        <v>2</v>
      </c>
      <c r="I30" s="784">
        <f t="shared" si="41"/>
        <v>0</v>
      </c>
      <c r="J30" s="784">
        <f t="shared" si="41"/>
        <v>2</v>
      </c>
      <c r="K30" s="785">
        <f t="shared" si="41"/>
        <v>1</v>
      </c>
      <c r="L30" s="311" t="s">
        <v>2254</v>
      </c>
      <c r="M30" s="935">
        <f t="shared" si="1"/>
        <v>10</v>
      </c>
      <c r="N30" s="936">
        <f t="shared" si="2"/>
        <v>12</v>
      </c>
      <c r="O30" s="988">
        <v>31</v>
      </c>
      <c r="P30" s="945">
        <f t="shared" si="3"/>
        <v>45443</v>
      </c>
      <c r="Q30" s="978">
        <f t="shared" si="4"/>
        <v>45453</v>
      </c>
      <c r="R30" s="979">
        <f t="shared" si="4"/>
        <v>45463</v>
      </c>
      <c r="S30" s="979">
        <f t="shared" si="4"/>
        <v>45475</v>
      </c>
      <c r="T30" s="980">
        <f t="shared" si="4"/>
        <v>45485</v>
      </c>
      <c r="U30" s="980">
        <f t="shared" si="4"/>
        <v>45496</v>
      </c>
      <c r="V30" s="978">
        <f t="shared" ref="V30:Z31" si="45">P30+ROUND(AVERAGE($M30:$N30),0)+B30</f>
        <v>45452</v>
      </c>
      <c r="W30" s="979">
        <f t="shared" si="45"/>
        <v>45463</v>
      </c>
      <c r="X30" s="979">
        <f t="shared" si="45"/>
        <v>45475</v>
      </c>
      <c r="Y30" s="979">
        <f t="shared" si="45"/>
        <v>45485</v>
      </c>
      <c r="Z30" s="980">
        <f t="shared" si="45"/>
        <v>45496</v>
      </c>
      <c r="AA30" s="978">
        <f>IF(WEEKDAY($V30)=7,$V30+2,IF(WEEKDAY($V30)=1,$V30+1,$V30))</f>
        <v>45453</v>
      </c>
      <c r="AB30" s="979">
        <f>IF(WEEKDAY($W30)=7,$W30+2,IF(WEEKDAY($W30)=1,$W30+1,$W30))</f>
        <v>45463</v>
      </c>
      <c r="AC30" s="979">
        <f>IF(WEEKDAY($X30)=7,$X30+2,IF(WEEKDAY($X30)=1,$X30+1,$X30))</f>
        <v>45475</v>
      </c>
      <c r="AD30" s="979">
        <f>IF(WEEKDAY($Y30)=7,$Y30+2,IF(WEEKDAY($Y30)=1,$Y30+1,$Y30))</f>
        <v>45485</v>
      </c>
      <c r="AE30" s="938">
        <f>IF(WEEKDAY($Z30)=7,$Z30+2,IF(WEEKDAY($Z30)=1,$Z30+1,$Z30))</f>
        <v>45496</v>
      </c>
      <c r="AF30" s="982">
        <f>IF(WEEKDAY($V30)=7,$V30+2,IF(WEEKDAY($V30)=1,$V30+1,$V30))</f>
        <v>45453</v>
      </c>
      <c r="AG30" s="979">
        <f>IF(WEEKDAY($W30)=7,$W30+2,IF(WEEKDAY($W30)=1,$W30+1,$W30))</f>
        <v>45463</v>
      </c>
      <c r="AH30" s="979">
        <f>IF(WEEKDAY($X30)=7,$X30+2,IF(WEEKDAY($X30)=1,$X30+1,$X30))</f>
        <v>45475</v>
      </c>
      <c r="AI30" s="979">
        <f>IF(WEEKDAY($Y30)=7,$Y30+2,IF(WEEKDAY($Y30)=1,$Y30+1,$Y30))</f>
        <v>45485</v>
      </c>
      <c r="AJ30" s="980">
        <f>IF(WEEKDAY($Z30)=7,$Z30+2,IF(WEEKDAY($Z30)=1,$Z30+1,$Z30))</f>
        <v>45496</v>
      </c>
      <c r="AK30" s="978">
        <f t="shared" si="8"/>
        <v>45453</v>
      </c>
      <c r="AL30" s="979">
        <f t="shared" si="9"/>
        <v>45463</v>
      </c>
      <c r="AM30" s="979">
        <f t="shared" si="10"/>
        <v>45475</v>
      </c>
      <c r="AN30" s="979">
        <f t="shared" si="11"/>
        <v>45485</v>
      </c>
      <c r="AO30" s="938">
        <f t="shared" si="12"/>
        <v>45496</v>
      </c>
      <c r="AP30" s="982">
        <f t="shared" si="13"/>
        <v>45453</v>
      </c>
      <c r="AQ30" s="979">
        <f t="shared" si="14"/>
        <v>45463</v>
      </c>
      <c r="AR30" s="979">
        <f t="shared" si="15"/>
        <v>45475</v>
      </c>
      <c r="AS30" s="979">
        <f t="shared" si="16"/>
        <v>45485</v>
      </c>
      <c r="AT30" s="980">
        <f t="shared" si="17"/>
        <v>45496</v>
      </c>
      <c r="AU30" s="978">
        <f t="shared" si="18"/>
        <v>45453</v>
      </c>
      <c r="AV30" s="979">
        <f t="shared" si="19"/>
        <v>45463</v>
      </c>
      <c r="AW30" s="979">
        <f t="shared" si="20"/>
        <v>45475</v>
      </c>
      <c r="AX30" s="980">
        <f t="shared" si="21"/>
        <v>45485</v>
      </c>
      <c r="AY30" s="938">
        <f t="shared" si="22"/>
        <v>45496</v>
      </c>
    </row>
    <row r="31" spans="1:51" ht="24.95" customHeight="1">
      <c r="A31" s="318" t="s">
        <v>2261</v>
      </c>
      <c r="B31" s="820"/>
      <c r="C31" s="821"/>
      <c r="D31" s="821"/>
      <c r="E31" s="822"/>
      <c r="F31" s="826"/>
      <c r="G31" s="777">
        <f t="shared" si="41"/>
        <v>2</v>
      </c>
      <c r="H31" s="778">
        <f t="shared" si="41"/>
        <v>1</v>
      </c>
      <c r="I31" s="778">
        <f t="shared" si="41"/>
        <v>2</v>
      </c>
      <c r="J31" s="778">
        <f t="shared" si="41"/>
        <v>1</v>
      </c>
      <c r="K31" s="779">
        <f t="shared" si="41"/>
        <v>2</v>
      </c>
      <c r="L31" s="317" t="s">
        <v>2254</v>
      </c>
      <c r="M31" s="907">
        <f t="shared" si="1"/>
        <v>10</v>
      </c>
      <c r="N31" s="908">
        <f t="shared" si="2"/>
        <v>12</v>
      </c>
      <c r="O31" s="983">
        <v>21</v>
      </c>
      <c r="P31" s="916">
        <f t="shared" si="3"/>
        <v>45433</v>
      </c>
      <c r="Q31" s="915">
        <f t="shared" si="4"/>
        <v>45443</v>
      </c>
      <c r="R31" s="912">
        <f t="shared" si="4"/>
        <v>45454</v>
      </c>
      <c r="S31" s="912">
        <f t="shared" si="4"/>
        <v>45464</v>
      </c>
      <c r="T31" s="913">
        <f t="shared" si="4"/>
        <v>45475</v>
      </c>
      <c r="U31" s="913">
        <f t="shared" si="4"/>
        <v>45485</v>
      </c>
      <c r="V31" s="911">
        <f t="shared" si="45"/>
        <v>45444</v>
      </c>
      <c r="W31" s="912">
        <f t="shared" si="45"/>
        <v>45454</v>
      </c>
      <c r="X31" s="912">
        <f t="shared" si="45"/>
        <v>45465</v>
      </c>
      <c r="Y31" s="912">
        <f t="shared" si="45"/>
        <v>45475</v>
      </c>
      <c r="Z31" s="913">
        <f t="shared" si="45"/>
        <v>45486</v>
      </c>
      <c r="AA31" s="911">
        <f>IF(WEEKDAY($V31)=7,$V31-1,IF(WEEKDAY($V31)=1,$V31+1,$V31))</f>
        <v>45443</v>
      </c>
      <c r="AB31" s="912">
        <f>IF(WEEKDAY($W31)=7,$W31-1,IF(WEEKDAY($W31)=1,$W31+1,$W31))</f>
        <v>45454</v>
      </c>
      <c r="AC31" s="912">
        <f>IF(WEEKDAY($X31)=7,$X31-1,IF(WEEKDAY($X31)=1,$X31+1,$X31))</f>
        <v>45464</v>
      </c>
      <c r="AD31" s="912">
        <f>IF(WEEKDAY($Y31)=7,$Y31-1,IF(WEEKDAY($Y31)=1,$Y31+1,$Y31))</f>
        <v>45475</v>
      </c>
      <c r="AE31" s="914">
        <f>IF(WEEKDAY($Z31)=7,$Z31-1,IF(WEEKDAY($Z31)=1,$Z31+1,$Z31))</f>
        <v>45485</v>
      </c>
      <c r="AF31" s="915">
        <f>IF(WEEKDAY($V31)=7,$V31-1,IF(WEEKDAY($V31)=1,$V31+1,$V31))</f>
        <v>45443</v>
      </c>
      <c r="AG31" s="912">
        <f>IF(WEEKDAY($W31)=7,$W31-1,IF(WEEKDAY($W31)=1,$W31+1,$W31))</f>
        <v>45454</v>
      </c>
      <c r="AH31" s="912">
        <f>IF(WEEKDAY($X31)=7,$X31-1,IF(WEEKDAY($X31)=1,$X31+1,$X31))</f>
        <v>45464</v>
      </c>
      <c r="AI31" s="912">
        <f>IF(WEEKDAY($Y31)=7,$Y31-1,IF(WEEKDAY($Y31)=1,$Y31+1,$Y31))</f>
        <v>45475</v>
      </c>
      <c r="AJ31" s="913">
        <f>IF(WEEKDAY($Z31)=7,$Z31-1,IF(WEEKDAY($Z31)=1,$Z31+1,$Z31))</f>
        <v>45485</v>
      </c>
      <c r="AK31" s="973">
        <f t="shared" si="8"/>
        <v>45446</v>
      </c>
      <c r="AL31" s="974">
        <f t="shared" si="9"/>
        <v>45454</v>
      </c>
      <c r="AM31" s="974">
        <f t="shared" si="10"/>
        <v>45467</v>
      </c>
      <c r="AN31" s="974">
        <f t="shared" si="11"/>
        <v>45475</v>
      </c>
      <c r="AO31" s="916">
        <f t="shared" si="12"/>
        <v>45488</v>
      </c>
      <c r="AP31" s="915">
        <f t="shared" si="13"/>
        <v>45446</v>
      </c>
      <c r="AQ31" s="912">
        <f t="shared" si="14"/>
        <v>45454</v>
      </c>
      <c r="AR31" s="912">
        <f t="shared" si="15"/>
        <v>45467</v>
      </c>
      <c r="AS31" s="912">
        <f t="shared" si="16"/>
        <v>45475</v>
      </c>
      <c r="AT31" s="913">
        <f t="shared" si="17"/>
        <v>45488</v>
      </c>
      <c r="AU31" s="911">
        <f t="shared" si="18"/>
        <v>45446</v>
      </c>
      <c r="AV31" s="912">
        <f t="shared" si="19"/>
        <v>45454</v>
      </c>
      <c r="AW31" s="912">
        <f t="shared" si="20"/>
        <v>45467</v>
      </c>
      <c r="AX31" s="913">
        <f t="shared" si="21"/>
        <v>45475</v>
      </c>
      <c r="AY31" s="914">
        <f t="shared" si="22"/>
        <v>45488</v>
      </c>
    </row>
    <row r="32" spans="1:51" ht="24.95" customHeight="1">
      <c r="A32" s="316" t="s">
        <v>2260</v>
      </c>
      <c r="B32" s="799"/>
      <c r="C32" s="800"/>
      <c r="D32" s="800"/>
      <c r="E32" s="801"/>
      <c r="F32" s="802"/>
      <c r="G32" s="793"/>
      <c r="H32" s="794"/>
      <c r="I32" s="794"/>
      <c r="J32" s="794"/>
      <c r="K32" s="795"/>
      <c r="L32" s="1025"/>
      <c r="M32" s="971"/>
      <c r="N32" s="972"/>
      <c r="O32" s="986"/>
      <c r="P32" s="914">
        <f>DATE($C$1,$B$1,O32)</f>
        <v>45443</v>
      </c>
      <c r="Q32" s="915">
        <f>P32</f>
        <v>45443</v>
      </c>
      <c r="R32" s="912"/>
      <c r="S32" s="912"/>
      <c r="T32" s="922"/>
      <c r="U32" s="1000"/>
      <c r="V32" s="921"/>
      <c r="W32" s="922"/>
      <c r="X32" s="922"/>
      <c r="Y32" s="922"/>
      <c r="Z32" s="920"/>
      <c r="AA32" s="921"/>
      <c r="AB32" s="922"/>
      <c r="AC32" s="922"/>
      <c r="AD32" s="922"/>
      <c r="AE32" s="923"/>
      <c r="AF32" s="924"/>
      <c r="AG32" s="922"/>
      <c r="AH32" s="922"/>
      <c r="AI32" s="922"/>
      <c r="AJ32" s="920"/>
      <c r="AK32" s="921"/>
      <c r="AL32" s="922"/>
      <c r="AM32" s="922"/>
      <c r="AN32" s="922"/>
      <c r="AO32" s="923"/>
      <c r="AP32" s="924"/>
      <c r="AQ32" s="922"/>
      <c r="AR32" s="922"/>
      <c r="AS32" s="922"/>
      <c r="AT32" s="920"/>
      <c r="AU32" s="921"/>
      <c r="AV32" s="922"/>
      <c r="AW32" s="922"/>
      <c r="AX32" s="920"/>
      <c r="AY32" s="923"/>
    </row>
    <row r="33" spans="1:51" ht="24.95" customHeight="1">
      <c r="A33" s="316" t="s">
        <v>2259</v>
      </c>
      <c r="B33" s="799"/>
      <c r="C33" s="800"/>
      <c r="D33" s="800"/>
      <c r="E33" s="801"/>
      <c r="F33" s="802"/>
      <c r="G33" s="793"/>
      <c r="H33" s="794"/>
      <c r="I33" s="794"/>
      <c r="J33" s="794"/>
      <c r="K33" s="795"/>
      <c r="L33" s="1025"/>
      <c r="M33" s="971"/>
      <c r="N33" s="972"/>
      <c r="O33" s="986">
        <v>11</v>
      </c>
      <c r="P33" s="914">
        <f>DATE($C$1,$B$1,O33)</f>
        <v>45454</v>
      </c>
      <c r="Q33" s="915">
        <f>P33</f>
        <v>45454</v>
      </c>
      <c r="R33" s="912"/>
      <c r="S33" s="912"/>
      <c r="T33" s="922"/>
      <c r="U33" s="1000"/>
      <c r="V33" s="921"/>
      <c r="W33" s="922"/>
      <c r="X33" s="922"/>
      <c r="Y33" s="922"/>
      <c r="Z33" s="920"/>
      <c r="AA33" s="921"/>
      <c r="AB33" s="922"/>
      <c r="AC33" s="922"/>
      <c r="AD33" s="922"/>
      <c r="AE33" s="923"/>
      <c r="AF33" s="924"/>
      <c r="AG33" s="922"/>
      <c r="AH33" s="922"/>
      <c r="AI33" s="922"/>
      <c r="AJ33" s="920"/>
      <c r="AK33" s="921"/>
      <c r="AL33" s="922"/>
      <c r="AM33" s="922"/>
      <c r="AN33" s="922"/>
      <c r="AO33" s="923"/>
      <c r="AP33" s="924"/>
      <c r="AQ33" s="922"/>
      <c r="AR33" s="922"/>
      <c r="AS33" s="922"/>
      <c r="AT33" s="920"/>
      <c r="AU33" s="921"/>
      <c r="AV33" s="922"/>
      <c r="AW33" s="922"/>
      <c r="AX33" s="920"/>
      <c r="AY33" s="923"/>
    </row>
    <row r="34" spans="1:51" ht="24.95" customHeight="1">
      <c r="A34" s="316" t="s">
        <v>2258</v>
      </c>
      <c r="B34" s="799"/>
      <c r="C34" s="800"/>
      <c r="D34" s="800"/>
      <c r="E34" s="801"/>
      <c r="F34" s="802"/>
      <c r="G34" s="793"/>
      <c r="H34" s="794"/>
      <c r="I34" s="794"/>
      <c r="J34" s="794"/>
      <c r="K34" s="795"/>
      <c r="L34" s="315"/>
      <c r="M34" s="971"/>
      <c r="N34" s="972"/>
      <c r="O34" s="986">
        <v>21</v>
      </c>
      <c r="P34" s="914">
        <f>DATE($C$1,$B$1,O34)</f>
        <v>45464</v>
      </c>
      <c r="Q34" s="915">
        <f>P34</f>
        <v>45464</v>
      </c>
      <c r="R34" s="912"/>
      <c r="S34" s="912"/>
      <c r="T34" s="922"/>
      <c r="U34" s="1000"/>
      <c r="V34" s="921"/>
      <c r="W34" s="922"/>
      <c r="X34" s="922"/>
      <c r="Y34" s="922"/>
      <c r="Z34" s="920"/>
      <c r="AA34" s="921"/>
      <c r="AB34" s="922"/>
      <c r="AC34" s="922"/>
      <c r="AD34" s="922"/>
      <c r="AE34" s="923"/>
      <c r="AF34" s="924"/>
      <c r="AG34" s="922"/>
      <c r="AH34" s="922"/>
      <c r="AI34" s="922"/>
      <c r="AJ34" s="920"/>
      <c r="AK34" s="921"/>
      <c r="AL34" s="922"/>
      <c r="AM34" s="922"/>
      <c r="AN34" s="922"/>
      <c r="AO34" s="923"/>
      <c r="AP34" s="924"/>
      <c r="AQ34" s="922"/>
      <c r="AR34" s="922"/>
      <c r="AS34" s="922"/>
      <c r="AT34" s="920"/>
      <c r="AU34" s="921"/>
      <c r="AV34" s="922"/>
      <c r="AW34" s="922"/>
      <c r="AX34" s="920"/>
      <c r="AY34" s="923"/>
    </row>
    <row r="35" spans="1:51" ht="24.95" customHeight="1">
      <c r="A35" s="316" t="s">
        <v>2257</v>
      </c>
      <c r="B35" s="799"/>
      <c r="C35" s="800"/>
      <c r="D35" s="800"/>
      <c r="E35" s="801"/>
      <c r="F35" s="802"/>
      <c r="G35" s="793"/>
      <c r="H35" s="794"/>
      <c r="I35" s="794"/>
      <c r="J35" s="794"/>
      <c r="K35" s="795"/>
      <c r="L35" s="315"/>
      <c r="M35" s="971"/>
      <c r="N35" s="972"/>
      <c r="O35" s="986"/>
      <c r="P35" s="914">
        <f>DATE($C$1,$B$1,O35)</f>
        <v>45443</v>
      </c>
      <c r="Q35" s="915">
        <f>P35</f>
        <v>45443</v>
      </c>
      <c r="R35" s="912"/>
      <c r="S35" s="912"/>
      <c r="T35" s="922"/>
      <c r="U35" s="1000"/>
      <c r="V35" s="921"/>
      <c r="W35" s="922"/>
      <c r="X35" s="922"/>
      <c r="Y35" s="922"/>
      <c r="Z35" s="920"/>
      <c r="AA35" s="921"/>
      <c r="AB35" s="922"/>
      <c r="AC35" s="922"/>
      <c r="AD35" s="922"/>
      <c r="AE35" s="923"/>
      <c r="AF35" s="924"/>
      <c r="AG35" s="922"/>
      <c r="AH35" s="922"/>
      <c r="AI35" s="922"/>
      <c r="AJ35" s="920"/>
      <c r="AK35" s="921"/>
      <c r="AL35" s="922"/>
      <c r="AM35" s="922"/>
      <c r="AN35" s="922"/>
      <c r="AO35" s="923"/>
      <c r="AP35" s="924"/>
      <c r="AQ35" s="922"/>
      <c r="AR35" s="922"/>
      <c r="AS35" s="922"/>
      <c r="AT35" s="920"/>
      <c r="AU35" s="921"/>
      <c r="AV35" s="922"/>
      <c r="AW35" s="922"/>
      <c r="AX35" s="920"/>
      <c r="AY35" s="923"/>
    </row>
    <row r="36" spans="1:51" ht="24.95" customHeight="1">
      <c r="A36" s="314" t="s">
        <v>2256</v>
      </c>
      <c r="B36" s="803"/>
      <c r="C36" s="804"/>
      <c r="D36" s="804"/>
      <c r="E36" s="805"/>
      <c r="F36" s="806"/>
      <c r="G36" s="780">
        <f t="shared" ref="G36:K38" si="46">$N36-(Q36-P36)</f>
        <v>8</v>
      </c>
      <c r="H36" s="781">
        <f t="shared" si="46"/>
        <v>11</v>
      </c>
      <c r="I36" s="781">
        <f t="shared" si="46"/>
        <v>8</v>
      </c>
      <c r="J36" s="781">
        <f t="shared" si="46"/>
        <v>11</v>
      </c>
      <c r="K36" s="782">
        <f t="shared" si="46"/>
        <v>8</v>
      </c>
      <c r="L36" s="313" t="s">
        <v>2253</v>
      </c>
      <c r="M36" s="917">
        <f>VALUE(LEFT(L36,SEARCH("-",L36)-1))</f>
        <v>15</v>
      </c>
      <c r="N36" s="918">
        <f>VALUE(IF(FIND("-",L36)&gt;0,RIGHT(L36,LEN(L36)-FIND("-",L36)),""))</f>
        <v>20</v>
      </c>
      <c r="O36" s="927">
        <v>22</v>
      </c>
      <c r="P36" s="923">
        <f>DATE($C$1,$B$1-1,O36)</f>
        <v>45434</v>
      </c>
      <c r="Q36" s="924">
        <f>IF($L36=$AA$2,AA36,IF($L36=$AF$2,AF36,IF($L36=$AK$2,AK36,IF($L36=$AP$2,AP36,AU36))))</f>
        <v>45446</v>
      </c>
      <c r="R36" s="922">
        <f>IF($L36=$AA$2,AB36,IF($L36=$AF$2,AG36,IF($L36=$AK$2,AL36,IF($L36=$AP$2,AQ36,AV36))))</f>
        <v>45455</v>
      </c>
      <c r="S36" s="922">
        <f>IF($L36=$AA$2,AC36,IF($L36=$AF$2,AH36,IF($L36=$AK$2,AM36,IF($L36=$AP$2,AR36,AW36))))</f>
        <v>45467</v>
      </c>
      <c r="T36" s="922">
        <f>IF($L36=$AA$2,AD36,IF($L36=$AF$2,AI36,IF($L36=$AK$2,AN36,IF($L36=$AP$2,AS36,AX36))))</f>
        <v>45476</v>
      </c>
      <c r="U36" s="1001">
        <f>IF($L36=$AA$2,AE36,IF($L36=$AF$2,AJ36,IF($L36=$AK$2,AO36,IF($L36=$AP$2,AT36,AY36))))</f>
        <v>45488</v>
      </c>
      <c r="V36" s="921">
        <f>Q31+1+B36</f>
        <v>45444</v>
      </c>
      <c r="W36" s="922">
        <f>R31+1+C36</f>
        <v>45455</v>
      </c>
      <c r="X36" s="922">
        <f>S31+1+D36</f>
        <v>45465</v>
      </c>
      <c r="Y36" s="922">
        <f>T31+1+E36</f>
        <v>45476</v>
      </c>
      <c r="Z36" s="920">
        <f>U31+1+F36</f>
        <v>45486</v>
      </c>
      <c r="AA36" s="921">
        <f>IF(WEEKDAY($V36)=7,$V36+2,IF(WEEKDAY($V36)=1,$V36+1,$V36))</f>
        <v>45446</v>
      </c>
      <c r="AB36" s="922">
        <f>IF(WEEKDAY($W36)=7,$W36+2,IF(WEEKDAY($W36)=1,$W36+1,$W36))</f>
        <v>45455</v>
      </c>
      <c r="AC36" s="922">
        <f>IF(WEEKDAY($X36)=7,$X36+2,IF(WEEKDAY($X36)=1,$X36+1,$X36))</f>
        <v>45467</v>
      </c>
      <c r="AD36" s="922">
        <f>IF(WEEKDAY($Y36)=7,$Y36+2,IF(WEEKDAY($Y36)=1,$Y36+1,$Y36))</f>
        <v>45476</v>
      </c>
      <c r="AE36" s="923">
        <f>IF(WEEKDAY($Z36)=7,$Z36+2,IF(WEEKDAY($Z36)=1,$Z36+1,$Z36))</f>
        <v>45488</v>
      </c>
      <c r="AF36" s="924">
        <f>IF(WEEKDAY($V36)=7,$V36+2,IF(WEEKDAY($V36)=1,$V36+1,$V36))</f>
        <v>45446</v>
      </c>
      <c r="AG36" s="922">
        <f>IF(WEEKDAY($W36)=7,$W36+2,IF(WEEKDAY($W36)=1,$W36+1,$W36))</f>
        <v>45455</v>
      </c>
      <c r="AH36" s="922">
        <f>IF(WEEKDAY($X36)=7,$X36+2,IF(WEEKDAY($X36)=1,$X36+1,$X36))</f>
        <v>45467</v>
      </c>
      <c r="AI36" s="922">
        <f>IF(WEEKDAY($Y36)=7,$Y36+2,IF(WEEKDAY($Y36)=1,$Y36+1,$Y36))</f>
        <v>45476</v>
      </c>
      <c r="AJ36" s="920">
        <f>IF(WEEKDAY($Z36)=7,$Z36+2,IF(WEEKDAY($Z36)=1,$Z36+1,$Z36))</f>
        <v>45488</v>
      </c>
      <c r="AK36" s="921">
        <f>IF(WEEKDAY($V36)=7,$V36+2,IF(WEEKDAY($V36)=1,$V36+1,$V36))</f>
        <v>45446</v>
      </c>
      <c r="AL36" s="922">
        <f>IF(WEEKDAY($W36)=7,$W36+2,IF(WEEKDAY($W36)=1,$W36+1,$W36))</f>
        <v>45455</v>
      </c>
      <c r="AM36" s="922">
        <f>IF(WEEKDAY($X36)=7,$X36+2,IF(WEEKDAY($X36)=1,$X36+1,$X36))</f>
        <v>45467</v>
      </c>
      <c r="AN36" s="922">
        <f>IF(WEEKDAY($Y36)=7,$Y36+2,IF(WEEKDAY($Y36)=1,$Y36+1,$Y36))</f>
        <v>45476</v>
      </c>
      <c r="AO36" s="914">
        <f>IF(WEEKDAY($Z36)=7,$Z36-1,IF(WEEKDAY($Z36)=1,$Z36+1,$Z36))</f>
        <v>45485</v>
      </c>
      <c r="AP36" s="924">
        <f>IF(WEEKDAY($V36)=7,$V36+2,IF(WEEKDAY($V36)=1,$V36+1,$V36))</f>
        <v>45446</v>
      </c>
      <c r="AQ36" s="922">
        <f>IF(WEEKDAY($W36)=7,$W36+2,IF(WEEKDAY($W36)=1,$W36+1,$W36))</f>
        <v>45455</v>
      </c>
      <c r="AR36" s="922">
        <f>IF(WEEKDAY($X36)=7,$X36+2,IF(WEEKDAY($X36)=1,$X36+1,$X36))</f>
        <v>45467</v>
      </c>
      <c r="AS36" s="922">
        <f>IF(WEEKDAY($Y36)=7,$Y36+2,IF(WEEKDAY($Y36)=1,$Y36+1,$Y36))</f>
        <v>45476</v>
      </c>
      <c r="AT36" s="920">
        <f>IF(WEEKDAY($Z36)=7,$Z36+2,IF(WEEKDAY($Z36)=1,$Z36+1,$Z36))</f>
        <v>45488</v>
      </c>
      <c r="AU36" s="921">
        <f>IF(WEEKDAY($V36)=7,$V36+2,IF(WEEKDAY($V36)=1,$V36+1,$V36))</f>
        <v>45446</v>
      </c>
      <c r="AV36" s="922">
        <f>IF(WEEKDAY($W36)=7,$W36+2,IF(WEEKDAY($W36)=1,$W36+1,$W36))</f>
        <v>45455</v>
      </c>
      <c r="AW36" s="922">
        <f>IF(WEEKDAY($X36)=7,$X36+2,IF(WEEKDAY($X36)=1,$X36+1,$X36))</f>
        <v>45467</v>
      </c>
      <c r="AX36" s="920">
        <f>IF(WEEKDAY($Y36)=7,$Y36+2,IF(WEEKDAY($Y36)=1,$Y36+1,$Y36))</f>
        <v>45476</v>
      </c>
      <c r="AY36" s="923">
        <f>IF(WEEKDAY($Y36)=7,$Y36+2,IF(WEEKDAY($Y36)=1,$Y36+1,$Y36))</f>
        <v>45476</v>
      </c>
    </row>
    <row r="37" spans="1:51" ht="24.95" customHeight="1" thickBot="1">
      <c r="A37" s="312" t="s">
        <v>2255</v>
      </c>
      <c r="B37" s="811"/>
      <c r="C37" s="812">
        <v>1</v>
      </c>
      <c r="D37" s="812"/>
      <c r="E37" s="813"/>
      <c r="F37" s="814"/>
      <c r="G37" s="783">
        <f t="shared" si="46"/>
        <v>0</v>
      </c>
      <c r="H37" s="784">
        <f t="shared" si="46"/>
        <v>2</v>
      </c>
      <c r="I37" s="784">
        <f t="shared" si="46"/>
        <v>1</v>
      </c>
      <c r="J37" s="784">
        <f t="shared" si="46"/>
        <v>3</v>
      </c>
      <c r="K37" s="785">
        <f t="shared" si="46"/>
        <v>0</v>
      </c>
      <c r="L37" s="311" t="s">
        <v>2254</v>
      </c>
      <c r="M37" s="935">
        <f>VALUE(LEFT(L37,SEARCH("-",L37)-1))</f>
        <v>10</v>
      </c>
      <c r="N37" s="936">
        <f>VALUE(IF(FIND("-",L37)&gt;0,RIGHT(L37,LEN(L37)-FIND("-",L37)),""))</f>
        <v>12</v>
      </c>
      <c r="O37" s="987">
        <v>22</v>
      </c>
      <c r="P37" s="945">
        <f>DATE($C$1,$B$1-1,O37)</f>
        <v>45434</v>
      </c>
      <c r="Q37" s="946">
        <f>Q36+B37</f>
        <v>45446</v>
      </c>
      <c r="R37" s="944">
        <f>R36+C37</f>
        <v>45456</v>
      </c>
      <c r="S37" s="944">
        <f>S36+D37</f>
        <v>45467</v>
      </c>
      <c r="T37" s="944">
        <f>T36+E37</f>
        <v>45476</v>
      </c>
      <c r="U37" s="942">
        <f>U36+F37</f>
        <v>45488</v>
      </c>
      <c r="V37" s="921"/>
      <c r="W37" s="922"/>
      <c r="X37" s="922"/>
      <c r="Y37" s="922"/>
      <c r="Z37" s="920"/>
      <c r="AA37" s="921"/>
      <c r="AB37" s="922"/>
      <c r="AC37" s="922"/>
      <c r="AD37" s="922"/>
      <c r="AE37" s="923"/>
      <c r="AF37" s="924"/>
      <c r="AG37" s="922"/>
      <c r="AH37" s="922"/>
      <c r="AI37" s="922"/>
      <c r="AJ37" s="920"/>
      <c r="AK37" s="921"/>
      <c r="AL37" s="922"/>
      <c r="AM37" s="922"/>
      <c r="AN37" s="922"/>
      <c r="AO37" s="923"/>
      <c r="AP37" s="924"/>
      <c r="AQ37" s="922"/>
      <c r="AR37" s="922"/>
      <c r="AS37" s="922"/>
      <c r="AT37" s="920"/>
      <c r="AU37" s="921"/>
      <c r="AV37" s="922"/>
      <c r="AW37" s="922"/>
      <c r="AX37" s="920"/>
      <c r="AY37" s="923"/>
    </row>
    <row r="38" spans="1:51" ht="24.95" customHeight="1" thickBot="1">
      <c r="A38" s="310" t="s">
        <v>2043</v>
      </c>
      <c r="B38" s="815">
        <v>-1</v>
      </c>
      <c r="C38" s="816">
        <v>2</v>
      </c>
      <c r="D38" s="816"/>
      <c r="E38" s="817"/>
      <c r="F38" s="817"/>
      <c r="G38" s="786">
        <f t="shared" si="46"/>
        <v>3</v>
      </c>
      <c r="H38" s="787">
        <f t="shared" si="46"/>
        <v>0</v>
      </c>
      <c r="I38" s="787">
        <f t="shared" si="46"/>
        <v>2</v>
      </c>
      <c r="J38" s="787">
        <f t="shared" si="46"/>
        <v>2</v>
      </c>
      <c r="K38" s="789">
        <f t="shared" si="46"/>
        <v>2</v>
      </c>
      <c r="L38" s="309" t="s">
        <v>2253</v>
      </c>
      <c r="M38" s="956">
        <f>VALUE(LEFT(L38,SEARCH("-",L38)-1))</f>
        <v>15</v>
      </c>
      <c r="N38" s="1002">
        <f>VALUE(IF(FIND("-",L38)&gt;0,RIGHT(L38,LEN(L38)-FIND("-",L38)),""))</f>
        <v>20</v>
      </c>
      <c r="O38" s="1003">
        <v>28</v>
      </c>
      <c r="P38" s="959">
        <f>DATE($C$1,$B$1-1,O38)</f>
        <v>45440</v>
      </c>
      <c r="Q38" s="960">
        <f>IF($L38=$AA$2,AA38,IF($L38=$AF$2,AF38,IF($L38=$AK$2,AK38,IF($L38=$AP$2,AP38,AU38))))</f>
        <v>45457</v>
      </c>
      <c r="R38" s="961">
        <f>IF($L38=$AA$2,AB38,IF($L38=$AF$2,AG38,IF($L38=$AK$2,AL38,IF($L38=$AP$2,AQ38,AV38))))</f>
        <v>45477</v>
      </c>
      <c r="S38" s="962">
        <f>IF($L38=$AA$2,AC38,IF($L38=$AF$2,AH38,IF($L38=$AK$2,AM38,IF($L38=$AP$2,AR38,AW38))))</f>
        <v>45495</v>
      </c>
      <c r="T38" s="961">
        <f>IF($L38=$AA$2,AD38,IF($L38=$AF$2,AI38,IF($L38=$AK$2,AN38,IF($L38=$AP$2,AS38,AX38))))</f>
        <v>45513</v>
      </c>
      <c r="U38" s="962">
        <f>IF($L38=$AA$2,AE38,IF($L38=$AF$2,AJ38,IF($L38=$AK$2,AO38,IF($L38=$AP$2,AT38,AY38))))</f>
        <v>45531</v>
      </c>
      <c r="V38" s="921">
        <f>P38+ROUND(AVERAGE($M38:$N38),0)+B38</f>
        <v>45457</v>
      </c>
      <c r="W38" s="922">
        <f>Q38+ROUND(AVERAGE($M38:$N38),0)+C38</f>
        <v>45477</v>
      </c>
      <c r="X38" s="922">
        <f>R38+ROUND(AVERAGE($M38:$N38),0)+D38</f>
        <v>45495</v>
      </c>
      <c r="Y38" s="922">
        <f>S38+ROUND(AVERAGE($M38:$N38),0)+E38</f>
        <v>45513</v>
      </c>
      <c r="Z38" s="920">
        <f>T38+ROUND(AVERAGE($M38:$N38),0)+F38</f>
        <v>45531</v>
      </c>
      <c r="AA38" s="921">
        <f>IF(WEEKDAY($V38)=7,$V38-1,IF(WEEKDAY($V38)=1,$V38+1,$V38))</f>
        <v>45457</v>
      </c>
      <c r="AB38" s="922">
        <f>IF(WEEKDAY($W38)=7,$W38-1,IF(WEEKDAY($W38)=1,$W38+1,$W38))</f>
        <v>45477</v>
      </c>
      <c r="AC38" s="922">
        <f>IF(WEEKDAY($X38)=7,$X38-1,IF(WEEKDAY($X38)=1,$X38+1,$X38))</f>
        <v>45495</v>
      </c>
      <c r="AD38" s="922">
        <f>IF(WEEKDAY($Y38)=7,$Y38-1,IF(WEEKDAY($Y38)=1,$Y38+1,$Y38))</f>
        <v>45513</v>
      </c>
      <c r="AE38" s="923">
        <f>IF(WEEKDAY($Z38)=7,$Z38-1,IF(WEEKDAY($Z38)=1,$Z38+1,$Z38))</f>
        <v>45531</v>
      </c>
      <c r="AF38" s="924">
        <f>IF(WEEKDAY($V38)=7,$V38-1,IF(WEEKDAY($V38)=1,$V38+1,$V38))</f>
        <v>45457</v>
      </c>
      <c r="AG38" s="922">
        <f>IF(WEEKDAY($W38)=7,$W38-1,IF(WEEKDAY($W38)=1,$W38+1,$W38))</f>
        <v>45477</v>
      </c>
      <c r="AH38" s="922">
        <f>IF(WEEKDAY($X38)=7,$X38-1,IF(WEEKDAY($X38)=1,$X38+1,$X38))</f>
        <v>45495</v>
      </c>
      <c r="AI38" s="922">
        <f>IF(WEEKDAY($Y38)=7,$Y38-1,IF(WEEKDAY($Y38)=1,$Y38+1,$Y38))</f>
        <v>45513</v>
      </c>
      <c r="AJ38" s="920">
        <f>IF(WEEKDAY($Z38)=7,$Z38-1,IF(WEEKDAY($Z38)=1,$Z38+1,$Z38))</f>
        <v>45531</v>
      </c>
      <c r="AK38" s="921">
        <f>IF(WEEKDAY($V38)=7,$V38+2,IF(WEEKDAY($V38)=1,$V38+1,$V38))</f>
        <v>45457</v>
      </c>
      <c r="AL38" s="922">
        <f>IF(WEEKDAY($W38)=7,$W38+2,IF(WEEKDAY($W38)=1,$W38+1,$W38))</f>
        <v>45477</v>
      </c>
      <c r="AM38" s="922">
        <f>IF(WEEKDAY($X38)=7,$X38+2,IF(WEEKDAY($X38)=1,$X38+1,$X38))</f>
        <v>45495</v>
      </c>
      <c r="AN38" s="922">
        <f>IF(WEEKDAY($Y38)=7,$Y38+2,IF(WEEKDAY($Y38)=1,$Y38+1,$Y38))</f>
        <v>45513</v>
      </c>
      <c r="AO38" s="914">
        <f>IF(WEEKDAY($Z38)=7,$Z38-1,IF(WEEKDAY($Z38)=1,$Z38+1,$Z38))</f>
        <v>45531</v>
      </c>
      <c r="AP38" s="924">
        <f>IF(WEEKDAY($V38)=7,$V38+2,IF(WEEKDAY($V38)=1,$V38+1,$V38))</f>
        <v>45457</v>
      </c>
      <c r="AQ38" s="922">
        <f>IF(WEEKDAY($W38)=7,$W38+2,IF(WEEKDAY($W38)=1,$W38+1,$W38))</f>
        <v>45477</v>
      </c>
      <c r="AR38" s="922">
        <f>IF(WEEKDAY($X38)=7,$X38+2,IF(WEEKDAY($X38)=1,$X38+1,$X38))</f>
        <v>45495</v>
      </c>
      <c r="AS38" s="922">
        <f>IF(WEEKDAY($Y38)=7,$Y38+2,IF(WEEKDAY($Y38)=1,$Y38+1,$Y38))</f>
        <v>45513</v>
      </c>
      <c r="AT38" s="920">
        <f>IF(WEEKDAY($Z38)=7,$Z38+2,IF(WEEKDAY($Z38)=1,$Z38+1,$Z38))</f>
        <v>45531</v>
      </c>
      <c r="AU38" s="921">
        <f>IF(WEEKDAY($V38)=7,$V38+2,IF(WEEKDAY($V38)=1,$V38+1,$V38))</f>
        <v>45457</v>
      </c>
      <c r="AV38" s="922">
        <f>IF(WEEKDAY($W38)=7,$W38+2,IF(WEEKDAY($W38)=1,$W38+1,$W38))</f>
        <v>45477</v>
      </c>
      <c r="AW38" s="922">
        <f>IF(WEEKDAY($X38)=7,$X38+2,IF(WEEKDAY($X38)=1,$X38+1,$X38))</f>
        <v>45495</v>
      </c>
      <c r="AX38" s="920">
        <f>IF(WEEKDAY($Y38)=7,$Y38+2,IF(WEEKDAY($Y38)=1,$Y38+1,$Y38))</f>
        <v>45513</v>
      </c>
      <c r="AY38" s="923">
        <f>IF(WEEKDAY($Y38)=7,$Y38+2,IF(WEEKDAY($Y38)=1,$Y38+1,$Y38))</f>
        <v>45513</v>
      </c>
    </row>
    <row r="39" spans="1:51" ht="24.95" customHeight="1">
      <c r="A39" s="308" t="s">
        <v>2252</v>
      </c>
      <c r="B39" s="799"/>
      <c r="C39" s="800"/>
      <c r="D39" s="800"/>
      <c r="E39" s="801"/>
      <c r="F39" s="895"/>
      <c r="G39" s="793"/>
      <c r="H39" s="794"/>
      <c r="I39" s="794"/>
      <c r="J39" s="794"/>
      <c r="K39" s="795"/>
      <c r="L39" s="899"/>
      <c r="M39" s="971"/>
      <c r="N39" s="1004"/>
      <c r="O39" s="1005">
        <v>4</v>
      </c>
      <c r="P39" s="914">
        <f t="shared" ref="P39:P48" si="47">DATE($C$1,$B$1,O39)</f>
        <v>45447</v>
      </c>
      <c r="Q39" s="911">
        <f t="shared" ref="Q39:Q48" si="48">$P39+$M39</f>
        <v>45447</v>
      </c>
      <c r="R39" s="912"/>
      <c r="S39" s="912"/>
      <c r="T39" s="912"/>
      <c r="U39" s="913"/>
      <c r="V39" s="921">
        <f t="shared" ref="V39:V48" si="49">$P39+$M39</f>
        <v>45447</v>
      </c>
      <c r="W39" s="922"/>
      <c r="X39" s="922"/>
      <c r="Y39" s="922"/>
      <c r="Z39" s="920"/>
      <c r="AA39" s="921"/>
      <c r="AB39" s="922"/>
      <c r="AC39" s="922"/>
      <c r="AD39" s="922"/>
      <c r="AE39" s="923"/>
      <c r="AF39" s="924"/>
      <c r="AG39" s="922"/>
      <c r="AH39" s="922"/>
      <c r="AI39" s="922"/>
      <c r="AJ39" s="920"/>
      <c r="AK39" s="921"/>
      <c r="AL39" s="922"/>
      <c r="AM39" s="922"/>
      <c r="AN39" s="922"/>
      <c r="AO39" s="923"/>
      <c r="AP39" s="924"/>
      <c r="AQ39" s="922"/>
      <c r="AR39" s="922"/>
      <c r="AS39" s="922"/>
      <c r="AT39" s="920"/>
      <c r="AU39" s="921"/>
      <c r="AV39" s="922"/>
      <c r="AW39" s="922"/>
      <c r="AX39" s="920"/>
      <c r="AY39" s="923"/>
    </row>
    <row r="40" spans="1:51" ht="24.95" customHeight="1">
      <c r="A40" s="307" t="s">
        <v>2251</v>
      </c>
      <c r="B40" s="803"/>
      <c r="C40" s="804"/>
      <c r="D40" s="804"/>
      <c r="E40" s="805"/>
      <c r="F40" s="805"/>
      <c r="G40" s="780"/>
      <c r="H40" s="781"/>
      <c r="I40" s="781"/>
      <c r="J40" s="781"/>
      <c r="K40" s="782"/>
      <c r="L40" s="898"/>
      <c r="M40" s="917"/>
      <c r="N40" s="1006"/>
      <c r="O40" s="1007">
        <v>5</v>
      </c>
      <c r="P40" s="923">
        <f t="shared" si="47"/>
        <v>45448</v>
      </c>
      <c r="Q40" s="911">
        <f t="shared" si="48"/>
        <v>45448</v>
      </c>
      <c r="R40" s="912"/>
      <c r="S40" s="912"/>
      <c r="T40" s="922"/>
      <c r="U40" s="920"/>
      <c r="V40" s="921">
        <f t="shared" si="49"/>
        <v>45448</v>
      </c>
      <c r="W40" s="922"/>
      <c r="X40" s="922"/>
      <c r="Y40" s="922"/>
      <c r="Z40" s="920"/>
      <c r="AA40" s="921"/>
      <c r="AB40" s="922"/>
      <c r="AC40" s="922"/>
      <c r="AD40" s="922"/>
      <c r="AE40" s="923"/>
      <c r="AF40" s="924"/>
      <c r="AG40" s="922"/>
      <c r="AH40" s="922"/>
      <c r="AI40" s="922"/>
      <c r="AJ40" s="920"/>
      <c r="AK40" s="921"/>
      <c r="AL40" s="922"/>
      <c r="AM40" s="922"/>
      <c r="AN40" s="922"/>
      <c r="AO40" s="923"/>
      <c r="AP40" s="924"/>
      <c r="AQ40" s="922"/>
      <c r="AR40" s="922"/>
      <c r="AS40" s="922"/>
      <c r="AT40" s="920"/>
      <c r="AU40" s="921"/>
      <c r="AV40" s="922"/>
      <c r="AW40" s="922"/>
      <c r="AX40" s="920"/>
      <c r="AY40" s="923"/>
    </row>
    <row r="41" spans="1:51" ht="24.95" customHeight="1">
      <c r="A41" s="307" t="s">
        <v>2250</v>
      </c>
      <c r="B41" s="803"/>
      <c r="C41" s="804"/>
      <c r="D41" s="804"/>
      <c r="E41" s="805"/>
      <c r="F41" s="805"/>
      <c r="G41" s="780"/>
      <c r="H41" s="781"/>
      <c r="I41" s="781"/>
      <c r="J41" s="781"/>
      <c r="K41" s="782"/>
      <c r="L41" s="898"/>
      <c r="M41" s="917"/>
      <c r="N41" s="1006"/>
      <c r="O41" s="1007">
        <v>21</v>
      </c>
      <c r="P41" s="923">
        <f t="shared" si="47"/>
        <v>45464</v>
      </c>
      <c r="Q41" s="911">
        <f t="shared" si="48"/>
        <v>45464</v>
      </c>
      <c r="R41" s="912"/>
      <c r="S41" s="912"/>
      <c r="T41" s="922"/>
      <c r="U41" s="920"/>
      <c r="V41" s="921">
        <f t="shared" si="49"/>
        <v>45464</v>
      </c>
      <c r="W41" s="922"/>
      <c r="X41" s="922"/>
      <c r="Y41" s="922"/>
      <c r="Z41" s="920"/>
      <c r="AA41" s="921"/>
      <c r="AB41" s="922"/>
      <c r="AC41" s="922"/>
      <c r="AD41" s="922"/>
      <c r="AE41" s="923"/>
      <c r="AF41" s="924"/>
      <c r="AG41" s="922"/>
      <c r="AH41" s="922"/>
      <c r="AI41" s="922"/>
      <c r="AJ41" s="920"/>
      <c r="AK41" s="921"/>
      <c r="AL41" s="922"/>
      <c r="AM41" s="922"/>
      <c r="AN41" s="922"/>
      <c r="AO41" s="923"/>
      <c r="AP41" s="924"/>
      <c r="AQ41" s="922"/>
      <c r="AR41" s="922"/>
      <c r="AS41" s="922"/>
      <c r="AT41" s="920"/>
      <c r="AU41" s="921"/>
      <c r="AV41" s="922"/>
      <c r="AW41" s="922"/>
      <c r="AX41" s="920"/>
      <c r="AY41" s="923"/>
    </row>
    <row r="42" spans="1:51" ht="24.95" customHeight="1">
      <c r="A42" s="307" t="s">
        <v>2249</v>
      </c>
      <c r="B42" s="803"/>
      <c r="C42" s="804"/>
      <c r="D42" s="804"/>
      <c r="E42" s="805"/>
      <c r="F42" s="805"/>
      <c r="G42" s="780"/>
      <c r="H42" s="781"/>
      <c r="I42" s="781"/>
      <c r="J42" s="781"/>
      <c r="K42" s="782"/>
      <c r="L42" s="898"/>
      <c r="M42" s="917"/>
      <c r="N42" s="1006"/>
      <c r="O42" s="1007">
        <v>28</v>
      </c>
      <c r="P42" s="923">
        <f t="shared" si="47"/>
        <v>45471</v>
      </c>
      <c r="Q42" s="911">
        <f t="shared" si="48"/>
        <v>45471</v>
      </c>
      <c r="R42" s="912"/>
      <c r="S42" s="912"/>
      <c r="T42" s="922"/>
      <c r="U42" s="920"/>
      <c r="V42" s="921">
        <f t="shared" si="49"/>
        <v>45471</v>
      </c>
      <c r="W42" s="922"/>
      <c r="X42" s="922"/>
      <c r="Y42" s="922"/>
      <c r="Z42" s="920"/>
      <c r="AA42" s="921"/>
      <c r="AB42" s="922"/>
      <c r="AC42" s="922"/>
      <c r="AD42" s="922"/>
      <c r="AE42" s="923"/>
      <c r="AF42" s="924"/>
      <c r="AG42" s="922"/>
      <c r="AH42" s="922"/>
      <c r="AI42" s="922"/>
      <c r="AJ42" s="920"/>
      <c r="AK42" s="921"/>
      <c r="AL42" s="922"/>
      <c r="AM42" s="922"/>
      <c r="AN42" s="922"/>
      <c r="AO42" s="923"/>
      <c r="AP42" s="924"/>
      <c r="AQ42" s="922"/>
      <c r="AR42" s="922"/>
      <c r="AS42" s="922"/>
      <c r="AT42" s="920"/>
      <c r="AU42" s="921"/>
      <c r="AV42" s="922"/>
      <c r="AW42" s="922"/>
      <c r="AX42" s="920"/>
      <c r="AY42" s="923"/>
    </row>
    <row r="43" spans="1:51" ht="24.95" customHeight="1">
      <c r="A43" s="307" t="s">
        <v>2248</v>
      </c>
      <c r="B43" s="803"/>
      <c r="C43" s="804"/>
      <c r="D43" s="804"/>
      <c r="E43" s="805"/>
      <c r="F43" s="805"/>
      <c r="G43" s="780"/>
      <c r="H43" s="781"/>
      <c r="I43" s="781"/>
      <c r="J43" s="781"/>
      <c r="K43" s="782"/>
      <c r="L43" s="898"/>
      <c r="M43" s="917"/>
      <c r="N43" s="1006"/>
      <c r="O43" s="1007">
        <v>14</v>
      </c>
      <c r="P43" s="923">
        <f t="shared" si="47"/>
        <v>45457</v>
      </c>
      <c r="Q43" s="911">
        <f t="shared" si="48"/>
        <v>45457</v>
      </c>
      <c r="R43" s="912"/>
      <c r="S43" s="912"/>
      <c r="T43" s="922"/>
      <c r="U43" s="920"/>
      <c r="V43" s="921">
        <f t="shared" si="49"/>
        <v>45457</v>
      </c>
      <c r="W43" s="922"/>
      <c r="X43" s="922"/>
      <c r="Y43" s="922"/>
      <c r="Z43" s="920"/>
      <c r="AA43" s="921"/>
      <c r="AB43" s="922"/>
      <c r="AC43" s="922"/>
      <c r="AD43" s="922"/>
      <c r="AE43" s="923"/>
      <c r="AF43" s="924"/>
      <c r="AG43" s="922"/>
      <c r="AH43" s="922"/>
      <c r="AI43" s="922"/>
      <c r="AJ43" s="920"/>
      <c r="AK43" s="921"/>
      <c r="AL43" s="922"/>
      <c r="AM43" s="922"/>
      <c r="AN43" s="922"/>
      <c r="AO43" s="923"/>
      <c r="AP43" s="924"/>
      <c r="AQ43" s="922"/>
      <c r="AR43" s="922"/>
      <c r="AS43" s="922"/>
      <c r="AT43" s="920"/>
      <c r="AU43" s="921"/>
      <c r="AV43" s="922"/>
      <c r="AW43" s="922"/>
      <c r="AX43" s="920"/>
      <c r="AY43" s="923"/>
    </row>
    <row r="44" spans="1:51" ht="24.95" customHeight="1">
      <c r="A44" s="307" t="s">
        <v>2247</v>
      </c>
      <c r="B44" s="803"/>
      <c r="C44" s="804"/>
      <c r="D44" s="804"/>
      <c r="E44" s="805"/>
      <c r="F44" s="805"/>
      <c r="G44" s="780"/>
      <c r="H44" s="781"/>
      <c r="I44" s="781"/>
      <c r="J44" s="781"/>
      <c r="K44" s="782"/>
      <c r="L44" s="898"/>
      <c r="M44" s="917"/>
      <c r="N44" s="1006"/>
      <c r="O44" s="1007">
        <v>18</v>
      </c>
      <c r="P44" s="923">
        <f t="shared" si="47"/>
        <v>45461</v>
      </c>
      <c r="Q44" s="911">
        <f t="shared" si="48"/>
        <v>45461</v>
      </c>
      <c r="R44" s="912"/>
      <c r="S44" s="912"/>
      <c r="T44" s="922"/>
      <c r="U44" s="920"/>
      <c r="V44" s="921">
        <f t="shared" si="49"/>
        <v>45461</v>
      </c>
      <c r="W44" s="922"/>
      <c r="X44" s="922"/>
      <c r="Y44" s="922"/>
      <c r="Z44" s="920"/>
      <c r="AA44" s="921"/>
      <c r="AB44" s="922"/>
      <c r="AC44" s="922"/>
      <c r="AD44" s="922"/>
      <c r="AE44" s="923"/>
      <c r="AF44" s="924"/>
      <c r="AG44" s="922"/>
      <c r="AH44" s="922"/>
      <c r="AI44" s="922"/>
      <c r="AJ44" s="920"/>
      <c r="AK44" s="921"/>
      <c r="AL44" s="922"/>
      <c r="AM44" s="922"/>
      <c r="AN44" s="922"/>
      <c r="AO44" s="923"/>
      <c r="AP44" s="924"/>
      <c r="AQ44" s="922"/>
      <c r="AR44" s="922"/>
      <c r="AS44" s="922"/>
      <c r="AT44" s="920"/>
      <c r="AU44" s="921"/>
      <c r="AV44" s="922"/>
      <c r="AW44" s="922"/>
      <c r="AX44" s="920"/>
      <c r="AY44" s="923"/>
    </row>
    <row r="45" spans="1:51" ht="24.95" customHeight="1">
      <c r="A45" s="307" t="s">
        <v>2246</v>
      </c>
      <c r="B45" s="803"/>
      <c r="C45" s="804"/>
      <c r="D45" s="804"/>
      <c r="E45" s="805"/>
      <c r="F45" s="805"/>
      <c r="G45" s="780"/>
      <c r="H45" s="781"/>
      <c r="I45" s="781"/>
      <c r="J45" s="781"/>
      <c r="K45" s="782"/>
      <c r="L45" s="898"/>
      <c r="M45" s="917"/>
      <c r="N45" s="1006"/>
      <c r="O45" s="1007">
        <v>26</v>
      </c>
      <c r="P45" s="923">
        <f t="shared" si="47"/>
        <v>45469</v>
      </c>
      <c r="Q45" s="911">
        <f t="shared" si="48"/>
        <v>45469</v>
      </c>
      <c r="R45" s="912"/>
      <c r="S45" s="912"/>
      <c r="T45" s="922"/>
      <c r="U45" s="920"/>
      <c r="V45" s="921">
        <f t="shared" si="49"/>
        <v>45469</v>
      </c>
      <c r="W45" s="922"/>
      <c r="X45" s="922"/>
      <c r="Y45" s="922"/>
      <c r="Z45" s="920"/>
      <c r="AA45" s="921"/>
      <c r="AB45" s="922"/>
      <c r="AC45" s="922"/>
      <c r="AD45" s="922"/>
      <c r="AE45" s="923"/>
      <c r="AF45" s="924"/>
      <c r="AG45" s="922"/>
      <c r="AH45" s="922"/>
      <c r="AI45" s="922"/>
      <c r="AJ45" s="920"/>
      <c r="AK45" s="921"/>
      <c r="AL45" s="922"/>
      <c r="AM45" s="922"/>
      <c r="AN45" s="922"/>
      <c r="AO45" s="923"/>
      <c r="AP45" s="924"/>
      <c r="AQ45" s="922"/>
      <c r="AR45" s="922"/>
      <c r="AS45" s="922"/>
      <c r="AT45" s="920"/>
      <c r="AU45" s="921"/>
      <c r="AV45" s="922"/>
      <c r="AW45" s="922"/>
      <c r="AX45" s="920"/>
      <c r="AY45" s="923"/>
    </row>
    <row r="46" spans="1:51" ht="24.95" customHeight="1">
      <c r="A46" s="307" t="s">
        <v>2245</v>
      </c>
      <c r="B46" s="803"/>
      <c r="C46" s="804"/>
      <c r="D46" s="804"/>
      <c r="E46" s="805"/>
      <c r="F46" s="805"/>
      <c r="G46" s="780"/>
      <c r="H46" s="781"/>
      <c r="I46" s="781"/>
      <c r="J46" s="781"/>
      <c r="K46" s="782"/>
      <c r="L46" s="898"/>
      <c r="M46" s="917"/>
      <c r="N46" s="1006"/>
      <c r="O46" s="1007">
        <v>10</v>
      </c>
      <c r="P46" s="923">
        <f t="shared" si="47"/>
        <v>45453</v>
      </c>
      <c r="Q46" s="911">
        <f t="shared" si="48"/>
        <v>45453</v>
      </c>
      <c r="R46" s="912"/>
      <c r="S46" s="912"/>
      <c r="T46" s="922"/>
      <c r="U46" s="920"/>
      <c r="V46" s="921">
        <f t="shared" si="49"/>
        <v>45453</v>
      </c>
      <c r="W46" s="922"/>
      <c r="X46" s="922"/>
      <c r="Y46" s="922"/>
      <c r="Z46" s="920"/>
      <c r="AA46" s="921"/>
      <c r="AB46" s="922"/>
      <c r="AC46" s="922"/>
      <c r="AD46" s="922"/>
      <c r="AE46" s="923"/>
      <c r="AF46" s="924"/>
      <c r="AG46" s="922"/>
      <c r="AH46" s="922"/>
      <c r="AI46" s="922"/>
      <c r="AJ46" s="920"/>
      <c r="AK46" s="921"/>
      <c r="AL46" s="922"/>
      <c r="AM46" s="922"/>
      <c r="AN46" s="922"/>
      <c r="AO46" s="923"/>
      <c r="AP46" s="924"/>
      <c r="AQ46" s="922"/>
      <c r="AR46" s="922"/>
      <c r="AS46" s="922"/>
      <c r="AT46" s="920"/>
      <c r="AU46" s="921"/>
      <c r="AV46" s="922"/>
      <c r="AW46" s="922"/>
      <c r="AX46" s="920"/>
      <c r="AY46" s="923"/>
    </row>
    <row r="47" spans="1:51" ht="24.95" customHeight="1">
      <c r="A47" s="307" t="s">
        <v>2244</v>
      </c>
      <c r="B47" s="803"/>
      <c r="C47" s="804"/>
      <c r="D47" s="804"/>
      <c r="E47" s="805"/>
      <c r="F47" s="805"/>
      <c r="G47" s="780"/>
      <c r="H47" s="781"/>
      <c r="I47" s="781"/>
      <c r="J47" s="781"/>
      <c r="K47" s="782"/>
      <c r="L47" s="898"/>
      <c r="M47" s="917"/>
      <c r="N47" s="1006"/>
      <c r="O47" s="1007">
        <v>11</v>
      </c>
      <c r="P47" s="923">
        <f t="shared" si="47"/>
        <v>45454</v>
      </c>
      <c r="Q47" s="911">
        <f t="shared" si="48"/>
        <v>45454</v>
      </c>
      <c r="R47" s="912"/>
      <c r="S47" s="912"/>
      <c r="T47" s="922"/>
      <c r="U47" s="920"/>
      <c r="V47" s="921">
        <f t="shared" si="49"/>
        <v>45454</v>
      </c>
      <c r="W47" s="922"/>
      <c r="X47" s="922"/>
      <c r="Y47" s="922"/>
      <c r="Z47" s="920"/>
      <c r="AA47" s="921"/>
      <c r="AB47" s="922"/>
      <c r="AC47" s="922"/>
      <c r="AD47" s="922"/>
      <c r="AE47" s="923"/>
      <c r="AF47" s="924"/>
      <c r="AG47" s="922"/>
      <c r="AH47" s="922"/>
      <c r="AI47" s="922"/>
      <c r="AJ47" s="920"/>
      <c r="AK47" s="921"/>
      <c r="AL47" s="922"/>
      <c r="AM47" s="922"/>
      <c r="AN47" s="922"/>
      <c r="AO47" s="923"/>
      <c r="AP47" s="924"/>
      <c r="AQ47" s="922"/>
      <c r="AR47" s="922"/>
      <c r="AS47" s="922"/>
      <c r="AT47" s="920"/>
      <c r="AU47" s="921"/>
      <c r="AV47" s="922"/>
      <c r="AW47" s="922"/>
      <c r="AX47" s="920"/>
      <c r="AY47" s="923"/>
    </row>
    <row r="48" spans="1:51" ht="24.95" customHeight="1" thickBot="1">
      <c r="A48" s="306" t="s">
        <v>2243</v>
      </c>
      <c r="B48" s="811"/>
      <c r="C48" s="812"/>
      <c r="D48" s="812"/>
      <c r="E48" s="813"/>
      <c r="F48" s="895"/>
      <c r="G48" s="783"/>
      <c r="H48" s="784"/>
      <c r="I48" s="784"/>
      <c r="J48" s="784"/>
      <c r="K48" s="785"/>
      <c r="L48" s="900"/>
      <c r="M48" s="935"/>
      <c r="N48" s="1008"/>
      <c r="O48" s="1009"/>
      <c r="P48" s="945">
        <f t="shared" si="47"/>
        <v>45443</v>
      </c>
      <c r="Q48" s="939">
        <f t="shared" si="48"/>
        <v>45443</v>
      </c>
      <c r="R48" s="940"/>
      <c r="S48" s="940"/>
      <c r="T48" s="944"/>
      <c r="U48" s="942"/>
      <c r="V48" s="921">
        <f t="shared" si="49"/>
        <v>45443</v>
      </c>
      <c r="W48" s="922"/>
      <c r="X48" s="922"/>
      <c r="Y48" s="922"/>
      <c r="Z48" s="920"/>
      <c r="AA48" s="921"/>
      <c r="AB48" s="922"/>
      <c r="AC48" s="922"/>
      <c r="AD48" s="922"/>
      <c r="AE48" s="923"/>
      <c r="AF48" s="924"/>
      <c r="AG48" s="922"/>
      <c r="AH48" s="922"/>
      <c r="AI48" s="922"/>
      <c r="AJ48" s="920"/>
      <c r="AK48" s="921"/>
      <c r="AL48" s="922"/>
      <c r="AM48" s="922"/>
      <c r="AN48" s="922"/>
      <c r="AO48" s="923"/>
      <c r="AP48" s="924"/>
      <c r="AQ48" s="922"/>
      <c r="AR48" s="922"/>
      <c r="AS48" s="922"/>
      <c r="AT48" s="920"/>
      <c r="AU48" s="921"/>
      <c r="AV48" s="922"/>
      <c r="AW48" s="922"/>
      <c r="AX48" s="920"/>
      <c r="AY48" s="923"/>
    </row>
    <row r="49" spans="1:51" ht="24.95" customHeight="1">
      <c r="A49" s="305" t="s">
        <v>2242</v>
      </c>
      <c r="B49" s="820"/>
      <c r="C49" s="821"/>
      <c r="D49" s="821"/>
      <c r="E49" s="822"/>
      <c r="F49" s="896"/>
      <c r="G49" s="777"/>
      <c r="H49" s="778"/>
      <c r="I49" s="778"/>
      <c r="J49" s="778"/>
      <c r="K49" s="779"/>
      <c r="L49" s="1054"/>
      <c r="M49" s="907"/>
      <c r="N49" s="1010"/>
      <c r="O49" s="1059"/>
      <c r="P49" s="1011"/>
      <c r="Q49" s="973">
        <f>MIN(V49:Y49)</f>
        <v>45449</v>
      </c>
      <c r="R49" s="974"/>
      <c r="S49" s="974"/>
      <c r="T49" s="974"/>
      <c r="U49" s="916"/>
      <c r="V49" s="921">
        <f>IF(MONTH(Q18)=$B$1,Q18,"")</f>
        <v>45449</v>
      </c>
      <c r="W49" s="922">
        <f>IF(MONTH(R18)=$B$1,R18,"")</f>
        <v>45462</v>
      </c>
      <c r="X49" s="922" t="str">
        <f>IF(MONTH(S18)=$B$1,S18,"")</f>
        <v/>
      </c>
      <c r="Y49" s="922" t="str">
        <f>IF(MONTH(T18)=$B$1,T18,"")</f>
        <v/>
      </c>
      <c r="Z49" s="920"/>
      <c r="AA49" s="1012"/>
      <c r="AB49" s="1013"/>
      <c r="AC49" s="1013"/>
      <c r="AD49" s="1013"/>
      <c r="AE49" s="1014"/>
      <c r="AF49" s="1015"/>
      <c r="AG49" s="1013"/>
      <c r="AH49" s="1013"/>
      <c r="AI49" s="1013"/>
      <c r="AJ49" s="1016"/>
      <c r="AK49" s="1012"/>
      <c r="AL49" s="1013"/>
      <c r="AM49" s="922"/>
      <c r="AN49" s="922"/>
      <c r="AO49" s="923"/>
      <c r="AP49" s="924"/>
      <c r="AQ49" s="922"/>
      <c r="AR49" s="922"/>
      <c r="AS49" s="922"/>
      <c r="AT49" s="920"/>
      <c r="AU49" s="921"/>
      <c r="AV49" s="922"/>
      <c r="AW49" s="922"/>
      <c r="AX49" s="920"/>
      <c r="AY49" s="923"/>
    </row>
    <row r="50" spans="1:51" ht="24.95" customHeight="1">
      <c r="A50" s="304" t="s">
        <v>2241</v>
      </c>
      <c r="B50" s="811"/>
      <c r="C50" s="812"/>
      <c r="D50" s="812"/>
      <c r="E50" s="813"/>
      <c r="F50" s="805"/>
      <c r="G50" s="780"/>
      <c r="H50" s="781"/>
      <c r="I50" s="781"/>
      <c r="J50" s="781"/>
      <c r="K50" s="782"/>
      <c r="L50" s="1055"/>
      <c r="M50" s="917"/>
      <c r="N50" s="1006"/>
      <c r="O50" s="1060"/>
      <c r="P50" s="1017"/>
      <c r="Q50" s="939">
        <f>MIN(V50:Y50)</f>
        <v>45449</v>
      </c>
      <c r="R50" s="940"/>
      <c r="S50" s="940"/>
      <c r="T50" s="922"/>
      <c r="U50" s="923"/>
      <c r="V50" s="921" t="str">
        <f>IF(MONTH(Q22)=$B$1,Q22,"")</f>
        <v/>
      </c>
      <c r="W50" s="922">
        <f>IF(MONTH(R22)=$B$1,R22,"")</f>
        <v>45449</v>
      </c>
      <c r="X50" s="922">
        <f>IF(MONTH(S22)=$B$1,S22,"")</f>
        <v>45460</v>
      </c>
      <c r="Y50" s="922">
        <f>IF(MONTH(T22)=$B$1,T22,"")</f>
        <v>45470</v>
      </c>
      <c r="Z50" s="920"/>
      <c r="AA50" s="1012"/>
      <c r="AB50" s="1013"/>
      <c r="AC50" s="1013"/>
      <c r="AD50" s="1013"/>
      <c r="AE50" s="1014"/>
      <c r="AF50" s="1015"/>
      <c r="AG50" s="1013"/>
      <c r="AH50" s="1013"/>
      <c r="AI50" s="1013"/>
      <c r="AJ50" s="1016"/>
      <c r="AK50" s="1012"/>
      <c r="AL50" s="1013"/>
      <c r="AM50" s="922"/>
      <c r="AN50" s="922"/>
      <c r="AO50" s="923"/>
      <c r="AP50" s="924"/>
      <c r="AQ50" s="922"/>
      <c r="AR50" s="922"/>
      <c r="AS50" s="922"/>
      <c r="AT50" s="920"/>
      <c r="AU50" s="921"/>
      <c r="AV50" s="922"/>
      <c r="AW50" s="922"/>
      <c r="AX50" s="920"/>
      <c r="AY50" s="923"/>
    </row>
    <row r="51" spans="1:51" ht="24.95" customHeight="1" thickBot="1">
      <c r="A51" s="312" t="s">
        <v>2240</v>
      </c>
      <c r="B51" s="823"/>
      <c r="C51" s="824"/>
      <c r="D51" s="824"/>
      <c r="E51" s="825"/>
      <c r="F51" s="897"/>
      <c r="G51" s="796"/>
      <c r="H51" s="797"/>
      <c r="I51" s="797"/>
      <c r="J51" s="797"/>
      <c r="K51" s="798"/>
      <c r="L51" s="1056"/>
      <c r="M51" s="984"/>
      <c r="N51" s="1018"/>
      <c r="O51" s="1061"/>
      <c r="P51" s="1019"/>
      <c r="Q51" s="978">
        <f>MIN(V51:Y51)</f>
        <v>45456</v>
      </c>
      <c r="R51" s="979"/>
      <c r="S51" s="979"/>
      <c r="T51" s="979"/>
      <c r="U51" s="938"/>
      <c r="V51" s="978" t="str">
        <f>IF(AND(MONTH(Q37)=$B$1,Q36&lt;&gt;Q37),Q37,"")</f>
        <v/>
      </c>
      <c r="W51" s="979">
        <f>IF(AND(MONTH(R37)=$B$1,R36&lt;&gt;R37),R37,"")</f>
        <v>45456</v>
      </c>
      <c r="X51" s="979" t="str">
        <f>IF(AND(MONTH(S37)=$B$1,S36&lt;&gt;S37),S37,"")</f>
        <v/>
      </c>
      <c r="Y51" s="979" t="str">
        <f>IF(AND(MONTH(T37)=$B$1,T36&lt;&gt;T37),T37,"")</f>
        <v/>
      </c>
      <c r="Z51" s="980"/>
      <c r="AA51" s="1020"/>
      <c r="AB51" s="1021"/>
      <c r="AC51" s="1021"/>
      <c r="AD51" s="1021"/>
      <c r="AE51" s="1022"/>
      <c r="AF51" s="1023"/>
      <c r="AG51" s="1021"/>
      <c r="AH51" s="1021"/>
      <c r="AI51" s="1021"/>
      <c r="AJ51" s="1024"/>
      <c r="AK51" s="1020"/>
      <c r="AL51" s="1021"/>
      <c r="AM51" s="979"/>
      <c r="AN51" s="979"/>
      <c r="AO51" s="938"/>
      <c r="AP51" s="982"/>
      <c r="AQ51" s="979"/>
      <c r="AR51" s="979"/>
      <c r="AS51" s="979"/>
      <c r="AT51" s="980"/>
      <c r="AU51" s="978"/>
      <c r="AV51" s="979"/>
      <c r="AW51" s="979"/>
      <c r="AX51" s="980"/>
      <c r="AY51" s="938"/>
    </row>
    <row r="52" spans="1:51" ht="24.95" customHeight="1">
      <c r="A52" s="1047" t="s">
        <v>2046</v>
      </c>
      <c r="B52" s="297">
        <v>-1</v>
      </c>
      <c r="L52" s="1053" t="s">
        <v>2723</v>
      </c>
      <c r="M52" s="971">
        <f>VALUE(LEFT(L52,SEARCH("-",L52)-1))</f>
        <v>34</v>
      </c>
      <c r="N52" s="971">
        <f>VALUE(IF(FIND("-",L52)&gt;0,RIGHT(L52,LEN(L52)-FIND("-",L52)),""))</f>
        <v>36</v>
      </c>
      <c r="O52" s="1070">
        <v>45413</v>
      </c>
      <c r="P52" s="1071">
        <f>O52+ROUND(AVERAGE($M52:$N52),0)</f>
        <v>45448</v>
      </c>
      <c r="Q52" s="1058">
        <f>P52+B52</f>
        <v>45447</v>
      </c>
      <c r="R52" s="1109">
        <f>Q52-P52</f>
        <v>-1</v>
      </c>
      <c r="S52" s="1058"/>
      <c r="T52" s="1058"/>
      <c r="U52" s="1058"/>
      <c r="V52" s="1058">
        <f>P52+ROUND(AVERAGE($M52:$N52),0)+B52</f>
        <v>45482</v>
      </c>
    </row>
    <row r="53" spans="1:51" ht="24.95" customHeight="1">
      <c r="A53" s="1048" t="s">
        <v>2049</v>
      </c>
      <c r="B53" s="297">
        <v>-1</v>
      </c>
      <c r="L53" s="1053" t="s">
        <v>2723</v>
      </c>
      <c r="M53" s="971">
        <f t="shared" ref="M53:M78" si="50">VALUE(LEFT(L53,SEARCH("-",L53)-1))</f>
        <v>34</v>
      </c>
      <c r="N53" s="971">
        <f t="shared" ref="N53:N78" si="51">VALUE(IF(FIND("-",L53)&gt;0,RIGHT(L53,LEN(L53)-FIND("-",L53)),""))</f>
        <v>36</v>
      </c>
      <c r="O53" s="1068">
        <v>45414</v>
      </c>
      <c r="P53" s="1071">
        <f t="shared" ref="P53:P69" si="52">O53+ROUND(AVERAGE($M53:$N53),0)</f>
        <v>45449</v>
      </c>
      <c r="Q53" s="1058">
        <f t="shared" ref="Q53:Q69" si="53">P53+B53</f>
        <v>45448</v>
      </c>
      <c r="R53" s="1110">
        <f t="shared" ref="R53:R69" si="54">Q53-P53</f>
        <v>-1</v>
      </c>
      <c r="S53" s="1057"/>
      <c r="T53" s="1057"/>
      <c r="U53" s="1057"/>
      <c r="V53" s="1057">
        <f t="shared" ref="V53:V78" si="55">P53+ROUND(AVERAGE($M53:$N53),0)+B53</f>
        <v>45483</v>
      </c>
    </row>
    <row r="54" spans="1:51" ht="24.95" customHeight="1">
      <c r="A54" s="1048" t="s">
        <v>2052</v>
      </c>
      <c r="B54" s="297">
        <v>-1</v>
      </c>
      <c r="L54" s="1053" t="s">
        <v>2723</v>
      </c>
      <c r="M54" s="971">
        <f t="shared" si="50"/>
        <v>34</v>
      </c>
      <c r="N54" s="971">
        <f t="shared" si="51"/>
        <v>36</v>
      </c>
      <c r="O54" s="1068">
        <v>45415</v>
      </c>
      <c r="P54" s="1071">
        <f t="shared" si="52"/>
        <v>45450</v>
      </c>
      <c r="Q54" s="1058">
        <f t="shared" si="53"/>
        <v>45449</v>
      </c>
      <c r="R54" s="1110">
        <f t="shared" si="54"/>
        <v>-1</v>
      </c>
      <c r="S54" s="1057"/>
      <c r="T54" s="1057"/>
      <c r="U54" s="1057"/>
      <c r="V54" s="1057">
        <f t="shared" si="55"/>
        <v>45484</v>
      </c>
    </row>
    <row r="55" spans="1:51" ht="24.95" customHeight="1">
      <c r="A55" s="1048" t="s">
        <v>2054</v>
      </c>
      <c r="B55" s="297">
        <v>-3</v>
      </c>
      <c r="L55" s="1053" t="s">
        <v>2723</v>
      </c>
      <c r="M55" s="971">
        <f t="shared" si="50"/>
        <v>34</v>
      </c>
      <c r="N55" s="971">
        <f t="shared" si="51"/>
        <v>36</v>
      </c>
      <c r="O55" s="1068">
        <v>45418</v>
      </c>
      <c r="P55" s="1071">
        <f t="shared" si="52"/>
        <v>45453</v>
      </c>
      <c r="Q55" s="1058">
        <f t="shared" si="53"/>
        <v>45450</v>
      </c>
      <c r="R55" s="1110">
        <f t="shared" si="54"/>
        <v>-3</v>
      </c>
      <c r="S55" s="1057"/>
      <c r="T55" s="1057"/>
      <c r="U55" s="1057"/>
      <c r="V55" s="1057">
        <f t="shared" si="55"/>
        <v>45485</v>
      </c>
    </row>
    <row r="56" spans="1:51" ht="24.95" customHeight="1">
      <c r="A56" s="1048" t="s">
        <v>2056</v>
      </c>
      <c r="L56" s="1053" t="s">
        <v>2723</v>
      </c>
      <c r="M56" s="971">
        <f t="shared" si="50"/>
        <v>34</v>
      </c>
      <c r="N56" s="971">
        <f t="shared" si="51"/>
        <v>36</v>
      </c>
      <c r="O56" s="1068">
        <v>45419</v>
      </c>
      <c r="P56" s="1071">
        <f t="shared" si="52"/>
        <v>45454</v>
      </c>
      <c r="Q56" s="1058">
        <f t="shared" si="53"/>
        <v>45454</v>
      </c>
      <c r="R56" s="1110">
        <f t="shared" si="54"/>
        <v>0</v>
      </c>
      <c r="S56" s="1057"/>
      <c r="T56" s="1057"/>
      <c r="U56" s="1057"/>
      <c r="V56" s="1057">
        <f t="shared" si="55"/>
        <v>45489</v>
      </c>
    </row>
    <row r="57" spans="1:51" ht="24.95" customHeight="1">
      <c r="A57" s="1048" t="s">
        <v>2058</v>
      </c>
      <c r="B57" s="297">
        <v>-2</v>
      </c>
      <c r="L57" s="1053" t="s">
        <v>2723</v>
      </c>
      <c r="M57" s="971">
        <f t="shared" si="50"/>
        <v>34</v>
      </c>
      <c r="N57" s="971">
        <f t="shared" si="51"/>
        <v>36</v>
      </c>
      <c r="O57" s="1068">
        <v>45420</v>
      </c>
      <c r="P57" s="1071">
        <f t="shared" si="52"/>
        <v>45455</v>
      </c>
      <c r="Q57" s="1058">
        <f t="shared" si="53"/>
        <v>45453</v>
      </c>
      <c r="R57" s="1110">
        <f t="shared" si="54"/>
        <v>-2</v>
      </c>
      <c r="S57" s="1057"/>
      <c r="T57" s="1057"/>
      <c r="U57" s="1057"/>
      <c r="V57" s="1057">
        <f t="shared" si="55"/>
        <v>45488</v>
      </c>
    </row>
    <row r="58" spans="1:51" ht="24.95" customHeight="1">
      <c r="A58" s="1048" t="s">
        <v>2061</v>
      </c>
      <c r="B58" s="297">
        <v>-10</v>
      </c>
      <c r="L58" s="1053" t="s">
        <v>2723</v>
      </c>
      <c r="M58" s="971">
        <f t="shared" si="50"/>
        <v>34</v>
      </c>
      <c r="N58" s="971">
        <f t="shared" si="51"/>
        <v>36</v>
      </c>
      <c r="O58" s="1068">
        <v>45421</v>
      </c>
      <c r="P58" s="1071">
        <f t="shared" si="52"/>
        <v>45456</v>
      </c>
      <c r="Q58" s="1058">
        <f t="shared" si="53"/>
        <v>45446</v>
      </c>
      <c r="R58" s="1110">
        <f t="shared" si="54"/>
        <v>-10</v>
      </c>
      <c r="S58" s="1057"/>
      <c r="T58" s="1057"/>
      <c r="U58" s="1057"/>
      <c r="V58" s="1057">
        <f t="shared" si="55"/>
        <v>45481</v>
      </c>
    </row>
    <row r="59" spans="1:51" ht="24.95" customHeight="1">
      <c r="A59" s="1048" t="s">
        <v>2064</v>
      </c>
      <c r="L59" s="1053" t="s">
        <v>2723</v>
      </c>
      <c r="M59" s="971">
        <f t="shared" si="50"/>
        <v>34</v>
      </c>
      <c r="N59" s="971">
        <f t="shared" si="51"/>
        <v>36</v>
      </c>
      <c r="O59" s="1068">
        <v>45422</v>
      </c>
      <c r="P59" s="1071">
        <f t="shared" si="52"/>
        <v>45457</v>
      </c>
      <c r="Q59" s="1058">
        <f t="shared" si="53"/>
        <v>45457</v>
      </c>
      <c r="R59" s="1110">
        <f t="shared" si="54"/>
        <v>0</v>
      </c>
      <c r="S59" s="1057"/>
      <c r="T59" s="1057"/>
      <c r="U59" s="1057"/>
      <c r="V59" s="1057">
        <f t="shared" si="55"/>
        <v>45492</v>
      </c>
    </row>
    <row r="60" spans="1:51" ht="24.95" customHeight="1">
      <c r="A60" s="1048" t="s">
        <v>2066</v>
      </c>
      <c r="L60" s="1053" t="s">
        <v>2723</v>
      </c>
      <c r="M60" s="971">
        <f t="shared" si="50"/>
        <v>34</v>
      </c>
      <c r="N60" s="971">
        <f t="shared" si="51"/>
        <v>36</v>
      </c>
      <c r="O60" s="1068">
        <v>45425</v>
      </c>
      <c r="P60" s="1071">
        <f t="shared" si="52"/>
        <v>45460</v>
      </c>
      <c r="Q60" s="1058">
        <f t="shared" si="53"/>
        <v>45460</v>
      </c>
      <c r="R60" s="1110">
        <f t="shared" si="54"/>
        <v>0</v>
      </c>
      <c r="S60" s="1057"/>
      <c r="T60" s="1057"/>
      <c r="U60" s="1057"/>
      <c r="V60" s="1057">
        <f t="shared" si="55"/>
        <v>45495</v>
      </c>
    </row>
    <row r="61" spans="1:51" ht="24.95" customHeight="1">
      <c r="A61" s="1048" t="s">
        <v>2068</v>
      </c>
      <c r="B61" s="297">
        <v>-6</v>
      </c>
      <c r="L61" s="1053" t="s">
        <v>2723</v>
      </c>
      <c r="M61" s="971">
        <f t="shared" si="50"/>
        <v>34</v>
      </c>
      <c r="N61" s="971">
        <f t="shared" si="51"/>
        <v>36</v>
      </c>
      <c r="O61" s="1068">
        <v>45426</v>
      </c>
      <c r="P61" s="1071">
        <f t="shared" si="52"/>
        <v>45461</v>
      </c>
      <c r="Q61" s="1058">
        <f t="shared" si="53"/>
        <v>45455</v>
      </c>
      <c r="R61" s="1110">
        <f t="shared" si="54"/>
        <v>-6</v>
      </c>
      <c r="S61" s="1057"/>
      <c r="T61" s="1057"/>
      <c r="U61" s="1057"/>
      <c r="V61" s="1057">
        <f t="shared" si="55"/>
        <v>45490</v>
      </c>
    </row>
    <row r="62" spans="1:51" ht="24.95" customHeight="1">
      <c r="A62" s="1048" t="s">
        <v>2070</v>
      </c>
      <c r="B62" s="297">
        <v>-6</v>
      </c>
      <c r="L62" s="1053" t="s">
        <v>2723</v>
      </c>
      <c r="M62" s="971">
        <f t="shared" si="50"/>
        <v>34</v>
      </c>
      <c r="N62" s="971">
        <f t="shared" si="51"/>
        <v>36</v>
      </c>
      <c r="O62" s="1068">
        <v>45427</v>
      </c>
      <c r="P62" s="1071">
        <f t="shared" si="52"/>
        <v>45462</v>
      </c>
      <c r="Q62" s="1058">
        <f t="shared" si="53"/>
        <v>45456</v>
      </c>
      <c r="R62" s="1110">
        <f t="shared" si="54"/>
        <v>-6</v>
      </c>
      <c r="S62" s="1057"/>
      <c r="T62" s="1057"/>
      <c r="U62" s="1057"/>
      <c r="V62" s="1057">
        <f t="shared" si="55"/>
        <v>45491</v>
      </c>
    </row>
    <row r="63" spans="1:51" ht="24.95" customHeight="1">
      <c r="A63" s="1048" t="s">
        <v>2073</v>
      </c>
      <c r="L63" s="1053" t="s">
        <v>2723</v>
      </c>
      <c r="M63" s="971">
        <f t="shared" si="50"/>
        <v>34</v>
      </c>
      <c r="N63" s="971">
        <f t="shared" si="51"/>
        <v>36</v>
      </c>
      <c r="O63" s="1068">
        <v>45428</v>
      </c>
      <c r="P63" s="1071">
        <f t="shared" si="52"/>
        <v>45463</v>
      </c>
      <c r="Q63" s="1058">
        <f t="shared" si="53"/>
        <v>45463</v>
      </c>
      <c r="R63" s="1110">
        <f t="shared" si="54"/>
        <v>0</v>
      </c>
      <c r="S63" s="1057"/>
      <c r="T63" s="1057"/>
      <c r="U63" s="1057"/>
      <c r="V63" s="1057">
        <f t="shared" si="55"/>
        <v>45498</v>
      </c>
    </row>
    <row r="64" spans="1:51" ht="24.95" customHeight="1">
      <c r="A64" s="1048" t="s">
        <v>2076</v>
      </c>
      <c r="L64" s="1053" t="s">
        <v>2723</v>
      </c>
      <c r="M64" s="971">
        <f t="shared" si="50"/>
        <v>34</v>
      </c>
      <c r="N64" s="971">
        <f t="shared" si="51"/>
        <v>36</v>
      </c>
      <c r="O64" s="1068">
        <v>45429</v>
      </c>
      <c r="P64" s="1071">
        <f t="shared" si="52"/>
        <v>45464</v>
      </c>
      <c r="Q64" s="1058">
        <f t="shared" si="53"/>
        <v>45464</v>
      </c>
      <c r="R64" s="1110">
        <f t="shared" si="54"/>
        <v>0</v>
      </c>
      <c r="S64" s="1057"/>
      <c r="T64" s="1057"/>
      <c r="U64" s="1057"/>
      <c r="V64" s="1057">
        <f t="shared" si="55"/>
        <v>45499</v>
      </c>
    </row>
    <row r="65" spans="1:22" ht="24.95" customHeight="1">
      <c r="A65" s="1048" t="s">
        <v>2078</v>
      </c>
      <c r="L65" s="1053" t="s">
        <v>2723</v>
      </c>
      <c r="M65" s="971">
        <f t="shared" si="50"/>
        <v>34</v>
      </c>
      <c r="N65" s="971">
        <f t="shared" si="51"/>
        <v>36</v>
      </c>
      <c r="O65" s="1068">
        <v>45432</v>
      </c>
      <c r="P65" s="1071">
        <f t="shared" si="52"/>
        <v>45467</v>
      </c>
      <c r="Q65" s="1058">
        <f t="shared" si="53"/>
        <v>45467</v>
      </c>
      <c r="R65" s="1110">
        <f t="shared" si="54"/>
        <v>0</v>
      </c>
      <c r="S65" s="1057"/>
      <c r="T65" s="1057"/>
      <c r="U65" s="1057"/>
      <c r="V65" s="1057">
        <f t="shared" si="55"/>
        <v>45502</v>
      </c>
    </row>
    <row r="66" spans="1:22" ht="24.95" customHeight="1">
      <c r="A66" s="1048" t="s">
        <v>2080</v>
      </c>
      <c r="L66" s="1053" t="s">
        <v>2723</v>
      </c>
      <c r="M66" s="971">
        <f t="shared" si="50"/>
        <v>34</v>
      </c>
      <c r="N66" s="971">
        <f t="shared" si="51"/>
        <v>36</v>
      </c>
      <c r="O66" s="1068">
        <v>45433</v>
      </c>
      <c r="P66" s="1071">
        <f t="shared" si="52"/>
        <v>45468</v>
      </c>
      <c r="Q66" s="1058">
        <f t="shared" si="53"/>
        <v>45468</v>
      </c>
      <c r="R66" s="1110">
        <f t="shared" si="54"/>
        <v>0</v>
      </c>
      <c r="S66" s="1057"/>
      <c r="T66" s="1057"/>
      <c r="U66" s="1057"/>
      <c r="V66" s="1057">
        <f t="shared" si="55"/>
        <v>45503</v>
      </c>
    </row>
    <row r="67" spans="1:22" ht="24.95" customHeight="1">
      <c r="A67" s="1048" t="s">
        <v>2080</v>
      </c>
      <c r="L67" s="1053" t="s">
        <v>2723</v>
      </c>
      <c r="M67" s="971">
        <f t="shared" si="50"/>
        <v>34</v>
      </c>
      <c r="N67" s="971">
        <f t="shared" si="51"/>
        <v>36</v>
      </c>
      <c r="O67" s="1068">
        <v>45434</v>
      </c>
      <c r="P67" s="1071">
        <f t="shared" si="52"/>
        <v>45469</v>
      </c>
      <c r="Q67" s="1058">
        <f t="shared" si="53"/>
        <v>45469</v>
      </c>
      <c r="R67" s="1110">
        <f t="shared" si="54"/>
        <v>0</v>
      </c>
      <c r="S67" s="1057"/>
      <c r="T67" s="1057"/>
      <c r="U67" s="1057"/>
      <c r="V67" s="1057">
        <f t="shared" si="55"/>
        <v>45504</v>
      </c>
    </row>
    <row r="68" spans="1:22" ht="24.95" customHeight="1">
      <c r="A68" s="1048" t="s">
        <v>2080</v>
      </c>
      <c r="L68" s="1053" t="s">
        <v>2723</v>
      </c>
      <c r="M68" s="971">
        <f t="shared" si="50"/>
        <v>34</v>
      </c>
      <c r="N68" s="971">
        <f t="shared" si="51"/>
        <v>36</v>
      </c>
      <c r="O68" s="1068">
        <v>45435</v>
      </c>
      <c r="P68" s="1071">
        <f t="shared" si="52"/>
        <v>45470</v>
      </c>
      <c r="Q68" s="1058">
        <f t="shared" si="53"/>
        <v>45470</v>
      </c>
      <c r="R68" s="1110">
        <f t="shared" si="54"/>
        <v>0</v>
      </c>
      <c r="S68" s="1057"/>
      <c r="T68" s="1057"/>
      <c r="U68" s="1057"/>
      <c r="V68" s="1057">
        <f t="shared" si="55"/>
        <v>45505</v>
      </c>
    </row>
    <row r="69" spans="1:22" ht="24.95" customHeight="1" thickBot="1">
      <c r="A69" s="1078" t="s">
        <v>2084</v>
      </c>
      <c r="L69" s="1072" t="s">
        <v>2723</v>
      </c>
      <c r="M69" s="1073">
        <f t="shared" si="50"/>
        <v>34</v>
      </c>
      <c r="N69" s="1073">
        <f t="shared" si="51"/>
        <v>36</v>
      </c>
      <c r="O69" s="1074">
        <v>45436</v>
      </c>
      <c r="P69" s="1075">
        <f t="shared" si="52"/>
        <v>45471</v>
      </c>
      <c r="Q69" s="1076">
        <f t="shared" si="53"/>
        <v>45471</v>
      </c>
      <c r="R69" s="1111">
        <f t="shared" si="54"/>
        <v>0</v>
      </c>
      <c r="S69" s="1077"/>
      <c r="T69" s="1077"/>
      <c r="U69" s="1077"/>
      <c r="V69" s="1077">
        <f t="shared" si="55"/>
        <v>45506</v>
      </c>
    </row>
    <row r="70" spans="1:22" ht="24.95" customHeight="1">
      <c r="A70" s="1079" t="s">
        <v>2086</v>
      </c>
      <c r="B70" s="1104"/>
      <c r="C70" s="1104"/>
      <c r="D70" s="1104"/>
      <c r="E70" s="1104"/>
      <c r="F70" s="1104"/>
      <c r="G70" s="1105"/>
      <c r="H70" s="1105"/>
      <c r="I70" s="1105"/>
      <c r="J70" s="1105"/>
      <c r="K70" s="1105"/>
      <c r="L70" s="1084" t="s">
        <v>2722</v>
      </c>
      <c r="M70" s="996">
        <f t="shared" si="50"/>
        <v>90</v>
      </c>
      <c r="N70" s="996">
        <f t="shared" si="51"/>
        <v>92</v>
      </c>
      <c r="O70" s="1085">
        <v>45470</v>
      </c>
      <c r="P70" s="993">
        <f>DATE($C$1,MONTH(O70),DAY(O70))</f>
        <v>45470</v>
      </c>
      <c r="Q70" s="1085">
        <f t="shared" ref="Q70:Q78" si="56">P70+ROUND(AVERAGE($M70:$N70),0)+B70</f>
        <v>45561</v>
      </c>
      <c r="R70" s="1085"/>
      <c r="S70" s="1085"/>
      <c r="T70" s="1085"/>
      <c r="U70" s="1085"/>
      <c r="V70" s="1086">
        <f t="shared" si="55"/>
        <v>45561</v>
      </c>
    </row>
    <row r="71" spans="1:22" ht="24.95" customHeight="1">
      <c r="A71" s="1049" t="s">
        <v>2088</v>
      </c>
      <c r="B71" s="1102"/>
      <c r="C71" s="1102"/>
      <c r="D71" s="1102"/>
      <c r="E71" s="1102"/>
      <c r="F71" s="1102"/>
      <c r="G71" s="1103"/>
      <c r="H71" s="1103"/>
      <c r="I71" s="1103"/>
      <c r="J71" s="1103"/>
      <c r="K71" s="1103"/>
      <c r="L71" s="1087" t="s">
        <v>2722</v>
      </c>
      <c r="M71" s="925">
        <f t="shared" si="50"/>
        <v>90</v>
      </c>
      <c r="N71" s="925">
        <f t="shared" si="51"/>
        <v>92</v>
      </c>
      <c r="O71" s="1088">
        <v>45471</v>
      </c>
      <c r="P71" s="933">
        <f t="shared" ref="P71:P78" si="57">DATE($C$1,MONTH(O71),DAY(O71))</f>
        <v>45471</v>
      </c>
      <c r="Q71" s="1088">
        <f t="shared" si="56"/>
        <v>45562</v>
      </c>
      <c r="R71" s="1088"/>
      <c r="S71" s="1088"/>
      <c r="T71" s="1088"/>
      <c r="U71" s="1088"/>
      <c r="V71" s="1089">
        <f t="shared" si="55"/>
        <v>45562</v>
      </c>
    </row>
    <row r="72" spans="1:22" ht="24.95" customHeight="1" thickBot="1">
      <c r="A72" s="1080" t="s">
        <v>2091</v>
      </c>
      <c r="B72" s="1102"/>
      <c r="C72" s="1102"/>
      <c r="D72" s="1102"/>
      <c r="E72" s="1102"/>
      <c r="F72" s="1102"/>
      <c r="G72" s="1103"/>
      <c r="H72" s="1103"/>
      <c r="I72" s="1103"/>
      <c r="J72" s="1103"/>
      <c r="K72" s="1103"/>
      <c r="L72" s="1090" t="s">
        <v>2722</v>
      </c>
      <c r="M72" s="1091">
        <f t="shared" si="50"/>
        <v>90</v>
      </c>
      <c r="N72" s="1091">
        <f t="shared" si="51"/>
        <v>92</v>
      </c>
      <c r="O72" s="1092">
        <v>45472</v>
      </c>
      <c r="P72" s="1093">
        <f t="shared" si="57"/>
        <v>45472</v>
      </c>
      <c r="Q72" s="1092">
        <f t="shared" si="56"/>
        <v>45563</v>
      </c>
      <c r="R72" s="1092"/>
      <c r="S72" s="1092"/>
      <c r="T72" s="1092"/>
      <c r="U72" s="1092"/>
      <c r="V72" s="1094">
        <f t="shared" si="55"/>
        <v>45563</v>
      </c>
    </row>
    <row r="73" spans="1:22" ht="24.95" customHeight="1">
      <c r="A73" s="1082" t="s">
        <v>2093</v>
      </c>
      <c r="B73" s="1104"/>
      <c r="C73" s="1104"/>
      <c r="D73" s="1104"/>
      <c r="E73" s="1104"/>
      <c r="F73" s="1104"/>
      <c r="G73" s="1105"/>
      <c r="H73" s="1105"/>
      <c r="I73" s="1105"/>
      <c r="J73" s="1105"/>
      <c r="K73" s="1105"/>
      <c r="L73" s="1084" t="s">
        <v>2722</v>
      </c>
      <c r="M73" s="996">
        <f t="shared" si="50"/>
        <v>90</v>
      </c>
      <c r="N73" s="996">
        <f t="shared" si="51"/>
        <v>92</v>
      </c>
      <c r="O73" s="1085"/>
      <c r="P73" s="993">
        <f t="shared" si="57"/>
        <v>45291</v>
      </c>
      <c r="Q73" s="1085">
        <f t="shared" si="56"/>
        <v>45382</v>
      </c>
      <c r="R73" s="1085"/>
      <c r="S73" s="1085"/>
      <c r="T73" s="1085"/>
      <c r="U73" s="1085"/>
      <c r="V73" s="1086">
        <f t="shared" si="55"/>
        <v>45382</v>
      </c>
    </row>
    <row r="74" spans="1:22" ht="24.95" customHeight="1">
      <c r="A74" s="1050" t="s">
        <v>2093</v>
      </c>
      <c r="B74" s="1102"/>
      <c r="C74" s="1102"/>
      <c r="D74" s="1102"/>
      <c r="E74" s="1102"/>
      <c r="F74" s="1102"/>
      <c r="G74" s="1103"/>
      <c r="H74" s="1103"/>
      <c r="I74" s="1103"/>
      <c r="J74" s="1103"/>
      <c r="K74" s="1103"/>
      <c r="L74" s="1087" t="s">
        <v>2722</v>
      </c>
      <c r="M74" s="925">
        <f t="shared" si="50"/>
        <v>90</v>
      </c>
      <c r="N74" s="925">
        <f t="shared" si="51"/>
        <v>92</v>
      </c>
      <c r="O74" s="1088"/>
      <c r="P74" s="933">
        <f t="shared" si="57"/>
        <v>45291</v>
      </c>
      <c r="Q74" s="1088">
        <f t="shared" si="56"/>
        <v>45382</v>
      </c>
      <c r="R74" s="1088"/>
      <c r="S74" s="1088"/>
      <c r="T74" s="1088"/>
      <c r="U74" s="1088"/>
      <c r="V74" s="1089">
        <f t="shared" si="55"/>
        <v>45382</v>
      </c>
    </row>
    <row r="75" spans="1:22" ht="24.95" customHeight="1" thickBot="1">
      <c r="A75" s="1083" t="s">
        <v>2093</v>
      </c>
      <c r="B75" s="1106"/>
      <c r="C75" s="1106"/>
      <c r="D75" s="1106"/>
      <c r="E75" s="1106"/>
      <c r="F75" s="1106"/>
      <c r="G75" s="1107"/>
      <c r="H75" s="1107"/>
      <c r="I75" s="1107"/>
      <c r="J75" s="1107"/>
      <c r="K75" s="1107"/>
      <c r="L75" s="1095" t="s">
        <v>2722</v>
      </c>
      <c r="M75" s="1096">
        <f t="shared" si="50"/>
        <v>90</v>
      </c>
      <c r="N75" s="1096">
        <f t="shared" si="51"/>
        <v>92</v>
      </c>
      <c r="O75" s="1097"/>
      <c r="P75" s="1098">
        <f t="shared" si="57"/>
        <v>45291</v>
      </c>
      <c r="Q75" s="1097">
        <f t="shared" si="56"/>
        <v>45382</v>
      </c>
      <c r="R75" s="1097"/>
      <c r="S75" s="1097"/>
      <c r="T75" s="1097"/>
      <c r="U75" s="1097"/>
      <c r="V75" s="1099">
        <f t="shared" si="55"/>
        <v>45382</v>
      </c>
    </row>
    <row r="76" spans="1:22" ht="24.95" customHeight="1">
      <c r="A76" s="1081" t="s">
        <v>2098</v>
      </c>
      <c r="B76" s="1102"/>
      <c r="C76" s="1102"/>
      <c r="D76" s="1102"/>
      <c r="E76" s="1102"/>
      <c r="F76" s="1102"/>
      <c r="G76" s="1103"/>
      <c r="H76" s="1103"/>
      <c r="I76" s="1103"/>
      <c r="J76" s="1103"/>
      <c r="K76" s="1103"/>
      <c r="L76" s="1053" t="s">
        <v>2722</v>
      </c>
      <c r="M76" s="989">
        <f t="shared" si="50"/>
        <v>90</v>
      </c>
      <c r="N76" s="989">
        <f t="shared" si="51"/>
        <v>92</v>
      </c>
      <c r="O76" s="1100"/>
      <c r="P76" s="929">
        <f t="shared" si="57"/>
        <v>45291</v>
      </c>
      <c r="Q76" s="1100">
        <f t="shared" si="56"/>
        <v>45382</v>
      </c>
      <c r="R76" s="1100"/>
      <c r="S76" s="1100"/>
      <c r="T76" s="1100"/>
      <c r="U76" s="1100"/>
      <c r="V76" s="1101">
        <f t="shared" si="55"/>
        <v>45382</v>
      </c>
    </row>
    <row r="77" spans="1:22" ht="24.95" customHeight="1">
      <c r="A77" s="1051" t="s">
        <v>2101</v>
      </c>
      <c r="B77" s="1102"/>
      <c r="C77" s="1102"/>
      <c r="D77" s="1102"/>
      <c r="E77" s="1102"/>
      <c r="F77" s="1102"/>
      <c r="G77" s="1103"/>
      <c r="H77" s="1103"/>
      <c r="I77" s="1103"/>
      <c r="J77" s="1103"/>
      <c r="K77" s="1103"/>
      <c r="L77" s="1087" t="s">
        <v>2722</v>
      </c>
      <c r="M77" s="925">
        <f t="shared" si="50"/>
        <v>90</v>
      </c>
      <c r="N77" s="925">
        <f t="shared" si="51"/>
        <v>92</v>
      </c>
      <c r="O77" s="1088"/>
      <c r="P77" s="933">
        <f t="shared" si="57"/>
        <v>45291</v>
      </c>
      <c r="Q77" s="1088">
        <f t="shared" si="56"/>
        <v>45382</v>
      </c>
      <c r="R77" s="1088"/>
      <c r="S77" s="1088"/>
      <c r="T77" s="1088"/>
      <c r="U77" s="1088"/>
      <c r="V77" s="1089">
        <f t="shared" si="55"/>
        <v>45382</v>
      </c>
    </row>
    <row r="78" spans="1:22" ht="24.95" customHeight="1" thickBot="1">
      <c r="A78" s="1052" t="s">
        <v>2104</v>
      </c>
      <c r="B78" s="1106"/>
      <c r="C78" s="1106"/>
      <c r="D78" s="1106"/>
      <c r="E78" s="1106"/>
      <c r="F78" s="1106"/>
      <c r="G78" s="1107"/>
      <c r="H78" s="1107"/>
      <c r="I78" s="1107"/>
      <c r="J78" s="1107"/>
      <c r="K78" s="1107"/>
      <c r="L78" s="1095" t="s">
        <v>2722</v>
      </c>
      <c r="M78" s="1096">
        <f t="shared" si="50"/>
        <v>90</v>
      </c>
      <c r="N78" s="1096">
        <f t="shared" si="51"/>
        <v>92</v>
      </c>
      <c r="O78" s="1097"/>
      <c r="P78" s="1098">
        <f t="shared" si="57"/>
        <v>45291</v>
      </c>
      <c r="Q78" s="1097">
        <f t="shared" si="56"/>
        <v>45382</v>
      </c>
      <c r="R78" s="1097"/>
      <c r="S78" s="1097"/>
      <c r="T78" s="1097"/>
      <c r="U78" s="1097"/>
      <c r="V78" s="1099">
        <f t="shared" si="55"/>
        <v>45382</v>
      </c>
    </row>
  </sheetData>
  <mergeCells count="16">
    <mergeCell ref="O1:P1"/>
    <mergeCell ref="N2:N3"/>
    <mergeCell ref="A2:A3"/>
    <mergeCell ref="M2:M3"/>
    <mergeCell ref="P2:P3"/>
    <mergeCell ref="O2:O3"/>
    <mergeCell ref="L2:L3"/>
    <mergeCell ref="AU2:AY2"/>
    <mergeCell ref="Q2:U2"/>
    <mergeCell ref="V2:Z2"/>
    <mergeCell ref="B2:F2"/>
    <mergeCell ref="G2:K2"/>
    <mergeCell ref="AP2:AT2"/>
    <mergeCell ref="AA2:AE2"/>
    <mergeCell ref="AF2:AJ2"/>
    <mergeCell ref="AK2:AO2"/>
  </mergeCells>
  <conditionalFormatting sqref="G4:K38">
    <cfRule type="expression" dxfId="26" priority="10">
      <formula>G4&lt;0</formula>
    </cfRule>
  </conditionalFormatting>
  <conditionalFormatting sqref="G4:K38">
    <cfRule type="expression" dxfId="25" priority="9">
      <formula>G4&lt;0</formula>
    </cfRule>
  </conditionalFormatting>
  <conditionalFormatting sqref="Q4:U31 Q36:U38 Q32:Q35 Q39:Q48">
    <cfRule type="expression" dxfId="24" priority="8">
      <formula>OR(MONTH(Q4)&lt;$B$1,MONTH(Q4)&gt;$B$1)</formula>
    </cfRule>
  </conditionalFormatting>
  <conditionalFormatting sqref="V4:Z38">
    <cfRule type="expression" dxfId="23" priority="7">
      <formula>OR(WEEKDAY(V4)=1,WEEKDAY(V4)=7)</formula>
    </cfRule>
  </conditionalFormatting>
  <conditionalFormatting sqref="V52:V78">
    <cfRule type="expression" dxfId="22" priority="4">
      <formula>OR(WEEKDAY($Q52)=1,WEEKDAY($Q52)=7)</formula>
    </cfRule>
  </conditionalFormatting>
  <conditionalFormatting sqref="Q52:Q78">
    <cfRule type="expression" dxfId="21" priority="1">
      <formula>OR(MONTH($Q52)&lt;$B$1,MONTH($Q52)&gt;$B$1)</formula>
    </cfRule>
    <cfRule type="duplicateValues" dxfId="20" priority="2"/>
    <cfRule type="expression" dxfId="19" priority="3">
      <formula>OR(WEEKDAY($Q52)=1,WEEKDAY($Q52)=7)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Лист10">
    <tabColor rgb="FF00B050"/>
    <pageSetUpPr fitToPage="1"/>
  </sheetPr>
  <dimension ref="A1:Z39"/>
  <sheetViews>
    <sheetView showZeros="0" view="pageLayout" topLeftCell="A4" zoomScaleSheetLayoutView="75" workbookViewId="0">
      <selection activeCell="G6" sqref="G6"/>
    </sheetView>
  </sheetViews>
  <sheetFormatPr defaultRowHeight="12.75"/>
  <cols>
    <col min="1" max="1" width="4.5703125" style="13" customWidth="1"/>
    <col min="2" max="2" width="26" style="76" customWidth="1"/>
    <col min="3" max="3" width="9.28515625" style="74" customWidth="1"/>
    <col min="4" max="4" width="14.7109375" style="74" customWidth="1"/>
    <col min="5" max="5" width="30" style="74" customWidth="1"/>
    <col min="6" max="6" width="5.42578125" style="2" customWidth="1"/>
    <col min="7" max="7" width="4.140625" style="13" customWidth="1"/>
    <col min="8" max="8" width="4" style="1" customWidth="1"/>
    <col min="9" max="9" width="4" style="2" customWidth="1"/>
    <col min="10" max="10" width="9.28515625" style="1" customWidth="1"/>
    <col min="11" max="11" width="9.140625" style="1"/>
    <col min="12" max="12" width="9.140625" style="2"/>
    <col min="13" max="14" width="9.140625" style="1"/>
    <col min="15" max="16" width="9.140625" style="2"/>
    <col min="17" max="18" width="9.140625" style="13"/>
    <col min="19" max="19" width="9.140625" style="1"/>
    <col min="20" max="20" width="9.140625" style="2"/>
    <col min="21" max="22" width="9.140625" style="1"/>
    <col min="23" max="23" width="9.140625" style="2"/>
    <col min="24" max="25" width="9.140625" style="1"/>
    <col min="26" max="26" width="9.140625" style="2"/>
    <col min="27" max="16384" width="9.140625" style="1"/>
  </cols>
  <sheetData>
    <row r="1" spans="1:26" s="18" customFormat="1" ht="15">
      <c r="A1" s="1398" t="s">
        <v>2181</v>
      </c>
      <c r="B1" s="1398"/>
      <c r="C1" s="1398"/>
      <c r="D1" s="1398"/>
      <c r="E1" s="1398"/>
      <c r="F1" s="1398"/>
      <c r="G1" s="1398"/>
      <c r="H1" s="1398"/>
      <c r="I1" s="1398"/>
      <c r="L1" s="11"/>
      <c r="O1" s="11"/>
      <c r="P1" s="11"/>
      <c r="Q1" s="19"/>
      <c r="R1" s="19"/>
      <c r="T1" s="11"/>
      <c r="W1" s="11"/>
      <c r="Z1" s="11"/>
    </row>
    <row r="2" spans="1:26" s="18" customFormat="1" ht="15">
      <c r="A2" s="1389" t="str">
        <f>ВВОД!D2</f>
        <v>Червень 2024</v>
      </c>
      <c r="B2" s="1389"/>
      <c r="C2" s="1389"/>
      <c r="D2" s="1389"/>
      <c r="E2" s="1389"/>
      <c r="F2" s="1389"/>
      <c r="G2" s="1389"/>
      <c r="H2" s="1389"/>
      <c r="I2" s="1389"/>
      <c r="L2" s="11"/>
      <c r="O2" s="11"/>
      <c r="P2" s="11"/>
      <c r="Q2" s="19"/>
      <c r="R2" s="19"/>
      <c r="T2" s="11"/>
      <c r="W2" s="11"/>
      <c r="Z2" s="11"/>
    </row>
    <row r="3" spans="1:26" ht="30" customHeight="1">
      <c r="A3" s="40"/>
      <c r="B3" s="232" t="s">
        <v>2216</v>
      </c>
      <c r="C3" s="1396" t="str">
        <f>ВВОД!K4</f>
        <v>РДМ-2 №2713</v>
      </c>
      <c r="D3" s="1397"/>
      <c r="E3" s="271" t="s">
        <v>2178</v>
      </c>
      <c r="F3" s="271"/>
      <c r="G3" s="271"/>
      <c r="H3" s="271"/>
      <c r="I3" s="40"/>
    </row>
    <row r="4" spans="1:26" ht="25.5" customHeight="1">
      <c r="A4" s="1402" t="s">
        <v>39</v>
      </c>
      <c r="B4" s="1393" t="s">
        <v>63</v>
      </c>
      <c r="C4" s="1393" t="s">
        <v>64</v>
      </c>
      <c r="D4" s="1393" t="s">
        <v>65</v>
      </c>
      <c r="E4" s="1393" t="s">
        <v>70</v>
      </c>
      <c r="F4" s="1399" t="s">
        <v>66</v>
      </c>
      <c r="G4" s="1400"/>
      <c r="H4" s="1400"/>
      <c r="I4" s="1401"/>
    </row>
    <row r="5" spans="1:26" ht="48">
      <c r="A5" s="1403"/>
      <c r="B5" s="1394"/>
      <c r="C5" s="1394"/>
      <c r="D5" s="1394"/>
      <c r="E5" s="1394"/>
      <c r="F5" s="267" t="s">
        <v>42</v>
      </c>
      <c r="G5" s="272" t="s">
        <v>2217</v>
      </c>
      <c r="H5" s="273" t="s">
        <v>39</v>
      </c>
      <c r="I5" s="274" t="s">
        <v>67</v>
      </c>
    </row>
    <row r="6" spans="1:26" ht="16.5" customHeight="1">
      <c r="A6" s="275">
        <v>1</v>
      </c>
      <c r="B6" s="265" t="str">
        <f>IF(ISNA(INDEX(ВВОД!$U:$U,MATCH($A6,ВВОД!K:K,0))),"Резерв",INDEX(ВВОД!$U:$U,MATCH($A6,ВВОД!K:K,0)))</f>
        <v>Вихідний</v>
      </c>
      <c r="C6" s="99">
        <f>IF(ISNA(INDEX(ВВОД!$V:$V,MATCH($A6,ВВОД!K:K,0))),"",INDEX(ВВОД!$V:$V,MATCH($A6,ВВОД!K:K,0)))</f>
        <v>0</v>
      </c>
      <c r="D6" s="99">
        <f>IF(ISNA(INDEX(ВВОД!$W:$W,MATCH($A6,ВВОД!K:K,0))),"",INDEX(ВВОД!$W:$W,MATCH($A6,ВВОД!K:K,0)))</f>
        <v>0</v>
      </c>
      <c r="E6" s="99">
        <f>IF(ISNA(INDEX(ВВОД!$X:$X,MATCH($A6,ВВОД!K:K,0))),"",INDEX(ВВОД!$X:$X,MATCH($A6,ВВОД!K:K,0)))</f>
        <v>0</v>
      </c>
      <c r="F6" s="266">
        <f>IF(ISNA(INDEX(ВВОД!$Q:$Q,MATCH($A6,ВВОД!K:K,0))),"",INDEX(ВВОД!$Q:$Q,MATCH($A6,ВВОД!K:K,0)))</f>
        <v>0</v>
      </c>
      <c r="G6" s="266">
        <f>IF(ISNA(INDEX(ВВОД!$R:$R,MATCH($A6,ВВОД!K:K,0))),"",INDEX(ВВОД!$R:$R,MATCH($A6,ВВОД!K:K,0))+INDEX(ВВОД!$S:$S,MATCH($A6,ВВОД!K:K,0)))</f>
        <v>0</v>
      </c>
      <c r="H6" s="267"/>
      <c r="I6" s="267"/>
      <c r="L6" s="268"/>
    </row>
    <row r="7" spans="1:26">
      <c r="A7" s="267">
        <v>2</v>
      </c>
      <c r="B7" s="265" t="str">
        <f>IF(ISNA(INDEX(ВВОД!$U:$U,MATCH($A7,ВВОД!K:K,0))),"Резерв",INDEX(ВВОД!$U:$U,MATCH($A7,ВВОД!K:K,0)))</f>
        <v>Вихідний</v>
      </c>
      <c r="C7" s="99">
        <f>IF(ISNA(INDEX(ВВОД!$V:$V,MATCH($A7,ВВОД!K:K,0))),"",INDEX(ВВОД!$V:$V,MATCH($A7,ВВОД!K:K,0)))</f>
        <v>0</v>
      </c>
      <c r="D7" s="99">
        <f>IF(ISNA(INDEX(ВВОД!$W:$W,MATCH($A7,ВВОД!K:K,0))),"",INDEX(ВВОД!$W:$W,MATCH($A7,ВВОД!K:K,0)))</f>
        <v>0</v>
      </c>
      <c r="E7" s="99">
        <f>IF(ISNA(INDEX(ВВОД!$X:$X,MATCH($A7,ВВОД!K:K,0))),"",INDEX(ВВОД!$X:$X,MATCH($A7,ВВОД!K:K,0)))</f>
        <v>0</v>
      </c>
      <c r="F7" s="266">
        <f>IF(ISNA(INDEX(ВВОД!$Q:$Q,MATCH($A7,ВВОД!K:K,0))),"",INDEX(ВВОД!$Q:$Q,MATCH($A7,ВВОД!K:K,0)))</f>
        <v>0</v>
      </c>
      <c r="G7" s="266">
        <f>IF(ISNA(INDEX(ВВОД!$R:$R,MATCH($A7,ВВОД!K:K,0))),"",INDEX(ВВОД!$R:$R,MATCH($A7,ВВОД!K:K,0))+INDEX(ВВОД!$S:$S,MATCH($A7,ВВОД!K:K,0)))</f>
        <v>0</v>
      </c>
      <c r="H7" s="267"/>
      <c r="I7" s="267"/>
    </row>
    <row r="8" spans="1:26">
      <c r="A8" s="267">
        <v>3</v>
      </c>
      <c r="B8" s="265" t="str">
        <f>IF(ISNA(INDEX(ВВОД!$U:$U,MATCH($A8,ВВОД!K:K,0))),"Резерв",INDEX(ВВОД!$U:$U,MATCH($A8,ВВОД!K:K,0)))</f>
        <v>Пантаївка - ОП 309 км</v>
      </c>
      <c r="C8" s="99" t="str">
        <f>IF(ISNA(INDEX(ВВОД!$V:$V,MATCH($A8,ВВОД!K:K,0))),"",INDEX(ВВОД!$V:$V,MATCH($A8,ВВОД!K:K,0)))</f>
        <v>парна</v>
      </c>
      <c r="D8" s="99" t="str">
        <f>IF(ISNA(INDEX(ВВОД!$W:$W,MATCH($A8,ВВОД!K:K,0))),"",INDEX(ВВОД!$W:$W,MATCH($A8,ВВОД!K:K,0)))</f>
        <v>314 пк2 - 310</v>
      </c>
      <c r="E8" s="99" t="str">
        <f>IF(ISNA(INDEX(ВВОД!$X:$X,MATCH($A8,ВВОД!K:K,0))),"",INDEX(ВВОД!$X:$X,MATCH($A8,ВВОД!K:K,0)))</f>
        <v>ОП 7, 9</v>
      </c>
      <c r="F8" s="266">
        <f>IF(ISNA(INDEX(ВВОД!$Q:$Q,MATCH($A8,ВВОД!K:K,0))),"",INDEX(ВВОД!$Q:$Q,MATCH($A8,ВВОД!K:K,0)))</f>
        <v>4.0999999999999996</v>
      </c>
      <c r="G8" s="266">
        <f>IF(ISNA(INDEX(ВВОД!$R:$R,MATCH($A8,ВВОД!K:K,0))),"",INDEX(ВВОД!$R:$R,MATCH($A8,ВВОД!K:K,0))+INDEX(ВВОД!$S:$S,MATCH($A8,ВВОД!K:K,0)))</f>
        <v>2</v>
      </c>
      <c r="H8" s="267"/>
      <c r="I8" s="267"/>
    </row>
    <row r="9" spans="1:26">
      <c r="A9" s="267">
        <v>4</v>
      </c>
      <c r="B9" s="265" t="str">
        <f>IF(ISNA(INDEX(ВВОД!$U:$U,MATCH($A9,ВВОД!K:K,0))),"Резерв",INDEX(ВВОД!$U:$U,MATCH($A9,ВВОД!K:K,0)))</f>
        <v>ОП 309 км - Знам'янка пас</v>
      </c>
      <c r="C9" s="99" t="str">
        <f>IF(ISNA(INDEX(ВВОД!$V:$V,MATCH($A9,ВВОД!K:K,0))),"",INDEX(ВВОД!$V:$V,MATCH($A9,ВВОД!K:K,0)))</f>
        <v>парна</v>
      </c>
      <c r="D9" s="99" t="str">
        <f>IF(ISNA(INDEX(ВВОД!$W:$W,MATCH($A9,ВВОД!K:K,0))),"",INDEX(ВВОД!$W:$W,MATCH($A9,ВВОД!K:K,0)))</f>
        <v>309 - 304</v>
      </c>
      <c r="E9" s="99" t="str">
        <f>IF(ISNA(INDEX(ВВОД!$X:$X,MATCH($A9,ВВОД!K:K,0))),"",INDEX(ВВОД!$X:$X,MATCH($A9,ВВОД!K:K,0)))</f>
        <v>Знам пас 35, 3, 39, 60</v>
      </c>
      <c r="F9" s="266">
        <f>IF(ISNA(INDEX(ВВОД!$Q:$Q,MATCH($A9,ВВОД!K:K,0))),"",INDEX(ВВОД!$Q:$Q,MATCH($A9,ВВОД!K:K,0)))</f>
        <v>6.1</v>
      </c>
      <c r="G9" s="266">
        <f>IF(ISNA(INDEX(ВВОД!$R:$R,MATCH($A9,ВВОД!K:K,0))),"",INDEX(ВВОД!$R:$R,MATCH($A9,ВВОД!K:K,0))+INDEX(ВВОД!$S:$S,MATCH($A9,ВВОД!K:K,0)))</f>
        <v>4</v>
      </c>
      <c r="H9" s="267"/>
      <c r="I9" s="267"/>
    </row>
    <row r="10" spans="1:26">
      <c r="A10" s="267">
        <v>5</v>
      </c>
      <c r="B10" s="265" t="str">
        <f>IF(ISNA(INDEX(ВВОД!$U:$U,MATCH($A10,ВВОД!K:K,0))),"Резерв",INDEX(ВВОД!$U:$U,MATCH($A10,ВВОД!K:K,0)))</f>
        <v>Техніч.обслуговування (ТО)</v>
      </c>
      <c r="C10" s="99">
        <f>IF(ISNA(INDEX(ВВОД!$V:$V,MATCH($A10,ВВОД!K:K,0))),"",INDEX(ВВОД!$V:$V,MATCH($A10,ВВОД!K:K,0)))</f>
        <v>0</v>
      </c>
      <c r="D10" s="99">
        <f>IF(ISNA(INDEX(ВВОД!$W:$W,MATCH($A10,ВВОД!K:K,0))),"",INDEX(ВВОД!$W:$W,MATCH($A10,ВВОД!K:K,0)))</f>
        <v>0</v>
      </c>
      <c r="E10" s="99">
        <f>IF(ISNA(INDEX(ВВОД!$X:$X,MATCH($A10,ВВОД!K:K,0))),"",INDEX(ВВОД!$X:$X,MATCH($A10,ВВОД!K:K,0)))</f>
        <v>0</v>
      </c>
      <c r="F10" s="266">
        <f>IF(ISNA(INDEX(ВВОД!$Q:$Q,MATCH($A10,ВВОД!K:K,0))),"",INDEX(ВВОД!$Q:$Q,MATCH($A10,ВВОД!K:K,0)))</f>
        <v>0</v>
      </c>
      <c r="G10" s="266">
        <f>IF(ISNA(INDEX(ВВОД!$R:$R,MATCH($A10,ВВОД!K:K,0))),"",INDEX(ВВОД!$R:$R,MATCH($A10,ВВОД!K:K,0))+INDEX(ВВОД!$S:$S,MATCH($A10,ВВОД!K:K,0)))</f>
        <v>0</v>
      </c>
      <c r="H10" s="267"/>
      <c r="I10" s="267"/>
    </row>
    <row r="11" spans="1:26" ht="25.5">
      <c r="A11" s="267">
        <v>6</v>
      </c>
      <c r="B11" s="265" t="str">
        <f>IF(ISNA(INDEX(ВВОД!$U:$U,MATCH($A11,ВВОД!K:K,0))),"Резерв",INDEX(ВВОД!$U:$U,MATCH($A11,ВВОД!K:K,0)))</f>
        <v>Трепівка - Чорноліська</v>
      </c>
      <c r="C11" s="99" t="str">
        <f>IF(ISNA(INDEX(ВВОД!$V:$V,MATCH($A11,ВВОД!K:K,0))),"",INDEX(ВВОД!$V:$V,MATCH($A11,ВВОД!K:K,0)))</f>
        <v>4 колія, непарна</v>
      </c>
      <c r="D11" s="99" t="str">
        <f>IF(ISNA(INDEX(ВВОД!$W:$W,MATCH($A11,ВВОД!K:K,0))),"",INDEX(ВВОД!$W:$W,MATCH($A11,ВВОД!K:K,0)))</f>
        <v>314 - 320 пк7</v>
      </c>
      <c r="E11" s="99" t="str">
        <f>IF(ISNA(INDEX(ВВОД!$X:$X,MATCH($A11,ВВОД!K:K,0))),"",INDEX(ВВОД!$X:$X,MATCH($A11,ВВОД!K:K,0)))</f>
        <v>Трепівка 1-3, 11, 15</v>
      </c>
      <c r="F11" s="266">
        <f>IF(ISNA(INDEX(ВВОД!$Q:$Q,MATCH($A11,ВВОД!K:K,0))),"",INDEX(ВВОД!$Q:$Q,MATCH($A11,ВВОД!K:K,0)))</f>
        <v>7.3</v>
      </c>
      <c r="G11" s="266">
        <f>IF(ISNA(INDEX(ВВОД!$R:$R,MATCH($A11,ВВОД!K:K,0))),"",INDEX(ВВОД!$R:$R,MATCH($A11,ВВОД!K:K,0))+INDEX(ВВОД!$S:$S,MATCH($A11,ВВОД!K:K,0)))</f>
        <v>3</v>
      </c>
      <c r="H11" s="267"/>
      <c r="I11" s="267"/>
    </row>
    <row r="12" spans="1:26">
      <c r="A12" s="267">
        <v>7</v>
      </c>
      <c r="B12" s="265" t="str">
        <f>IF(ISNA(INDEX(ВВОД!$U:$U,MATCH($A12,ВВОД!K:K,0))),"Резерв",INDEX(ВВОД!$U:$U,MATCH($A12,ВВОД!K:K,0)))</f>
        <v>Трепівка - Чорноліська</v>
      </c>
      <c r="C12" s="99" t="str">
        <f>IF(ISNA(INDEX(ВВОД!$V:$V,MATCH($A12,ВВОД!K:K,0))),"",INDEX(ВВОД!$V:$V,MATCH($A12,ВВОД!K:K,0)))</f>
        <v>непарна</v>
      </c>
      <c r="D12" s="99" t="str">
        <f>IF(ISNA(INDEX(ВВОД!$W:$W,MATCH($A12,ВВОД!K:K,0))),"",INDEX(ВВОД!$W:$W,MATCH($A12,ВВОД!K:K,0)))</f>
        <v>320 пк8 - 327</v>
      </c>
      <c r="E12" s="99" t="str">
        <f>IF(ISNA(INDEX(ВВОД!$X:$X,MATCH($A12,ВВОД!K:K,0))),"",INDEX(ВВОД!$X:$X,MATCH($A12,ВВОД!K:K,0)))</f>
        <v>Чорноліська 4, 12, 14</v>
      </c>
      <c r="F12" s="266">
        <f>IF(ISNA(INDEX(ВВОД!$Q:$Q,MATCH($A12,ВВОД!K:K,0))),"",INDEX(ВВОД!$Q:$Q,MATCH($A12,ВВОД!K:K,0)))</f>
        <v>7.3</v>
      </c>
      <c r="G12" s="266">
        <f>IF(ISNA(INDEX(ВВОД!$R:$R,MATCH($A12,ВВОД!K:K,0))),"",INDEX(ВВОД!$R:$R,MATCH($A12,ВВОД!K:K,0))+INDEX(ВВОД!$S:$S,MATCH($A12,ВВОД!K:K,0)))</f>
        <v>3</v>
      </c>
      <c r="H12" s="267"/>
      <c r="I12" s="267"/>
    </row>
    <row r="13" spans="1:26">
      <c r="A13" s="267">
        <v>8</v>
      </c>
      <c r="B13" s="265" t="str">
        <f>IF(ISNA(INDEX(ВВОД!$U:$U,MATCH($A13,ВВОД!K:K,0))),"Резерв",INDEX(ВВОД!$U:$U,MATCH($A13,ВВОД!K:K,0)))</f>
        <v>Вихідний</v>
      </c>
      <c r="C13" s="99">
        <f>IF(ISNA(INDEX(ВВОД!$V:$V,MATCH($A13,ВВОД!K:K,0))),"",INDEX(ВВОД!$V:$V,MATCH($A13,ВВОД!K:K,0)))</f>
        <v>0</v>
      </c>
      <c r="D13" s="99">
        <f>IF(ISNA(INDEX(ВВОД!$W:$W,MATCH($A13,ВВОД!K:K,0))),"",INDEX(ВВОД!$W:$W,MATCH($A13,ВВОД!K:K,0)))</f>
        <v>0</v>
      </c>
      <c r="E13" s="99">
        <f>IF(ISNA(INDEX(ВВОД!$X:$X,MATCH($A13,ВВОД!K:K,0))),"",INDEX(ВВОД!$X:$X,MATCH($A13,ВВОД!K:K,0)))</f>
        <v>0</v>
      </c>
      <c r="F13" s="266">
        <f>IF(ISNA(INDEX(ВВОД!$Q:$Q,MATCH($A13,ВВОД!K:K,0))),"",INDEX(ВВОД!$Q:$Q,MATCH($A13,ВВОД!K:K,0)))</f>
        <v>0</v>
      </c>
      <c r="G13" s="266">
        <f>IF(ISNA(INDEX(ВВОД!$R:$R,MATCH($A13,ВВОД!K:K,0))),"",INDEX(ВВОД!$R:$R,MATCH($A13,ВВОД!K:K,0))+INDEX(ВВОД!$S:$S,MATCH($A13,ВВОД!K:K,0)))</f>
        <v>0</v>
      </c>
      <c r="H13" s="267"/>
      <c r="I13" s="267"/>
    </row>
    <row r="14" spans="1:26">
      <c r="A14" s="267">
        <v>9</v>
      </c>
      <c r="B14" s="265" t="str">
        <f>IF(ISNA(INDEX(ВВОД!$U:$U,MATCH($A14,ВВОД!K:K,0))),"Резерв",INDEX(ВВОД!$U:$U,MATCH($A14,ВВОД!K:K,0)))</f>
        <v>Вихідний</v>
      </c>
      <c r="C14" s="99">
        <f>IF(ISNA(INDEX(ВВОД!$V:$V,MATCH($A14,ВВОД!K:K,0))),"",INDEX(ВВОД!$V:$V,MATCH($A14,ВВОД!K:K,0)))</f>
        <v>0</v>
      </c>
      <c r="D14" s="99">
        <f>IF(ISNA(INDEX(ВВОД!$W:$W,MATCH($A14,ВВОД!K:K,0))),"",INDEX(ВВОД!$W:$W,MATCH($A14,ВВОД!K:K,0)))</f>
        <v>0</v>
      </c>
      <c r="E14" s="99">
        <f>IF(ISNA(INDEX(ВВОД!$X:$X,MATCH($A14,ВВОД!K:K,0))),"",INDEX(ВВОД!$X:$X,MATCH($A14,ВВОД!K:K,0)))</f>
        <v>0</v>
      </c>
      <c r="F14" s="266">
        <f>IF(ISNA(INDEX(ВВОД!$Q:$Q,MATCH($A14,ВВОД!K:K,0))),"",INDEX(ВВОД!$Q:$Q,MATCH($A14,ВВОД!K:K,0)))</f>
        <v>0</v>
      </c>
      <c r="G14" s="266">
        <f>IF(ISNA(INDEX(ВВОД!$R:$R,MATCH($A14,ВВОД!K:K,0))),"",INDEX(ВВОД!$R:$R,MATCH($A14,ВВОД!K:K,0))+INDEX(ВВОД!$S:$S,MATCH($A14,ВВОД!K:K,0)))</f>
        <v>0</v>
      </c>
      <c r="H14" s="267"/>
      <c r="I14" s="267"/>
    </row>
    <row r="15" spans="1:26">
      <c r="A15" s="267">
        <v>10</v>
      </c>
      <c r="B15" s="265" t="str">
        <f>IF(ISNA(INDEX(ВВОД!$U:$U,MATCH($A15,ВВОД!K:K,0))),"Резерв",INDEX(ВВОД!$U:$U,MATCH($A15,ВВОД!K:K,0)))</f>
        <v>Чорноліська - Знам'янка</v>
      </c>
      <c r="C15" s="99" t="str">
        <f>IF(ISNA(INDEX(ВВОД!$V:$V,MATCH($A15,ВВОД!K:K,0))),"",INDEX(ВВОД!$V:$V,MATCH($A15,ВВОД!K:K,0)))</f>
        <v>середня</v>
      </c>
      <c r="D15" s="99" t="str">
        <f>IF(ISNA(INDEX(ВВОД!$W:$W,MATCH($A15,ВВОД!K:K,0))),"",INDEX(ВВОД!$W:$W,MATCH($A15,ВВОД!K:K,0)))</f>
        <v>328 - 331 пк5</v>
      </c>
      <c r="E15" s="99" t="str">
        <f>IF(ISNA(INDEX(ВВОД!$X:$X,MATCH($A15,ВВОД!K:K,0))),"",INDEX(ВВОД!$X:$X,MATCH($A15,ВВОД!K:K,0)))</f>
        <v>Чорноліська 1,15,43,31,25</v>
      </c>
      <c r="F15" s="266">
        <f>IF(ISNA(INDEX(ВВОД!$Q:$Q,MATCH($A15,ВВОД!K:K,0))),"",INDEX(ВВОД!$Q:$Q,MATCH($A15,ВВОД!K:K,0)))</f>
        <v>3.5</v>
      </c>
      <c r="G15" s="266">
        <f>IF(ISNA(INDEX(ВВОД!$R:$R,MATCH($A15,ВВОД!K:K,0))),"",INDEX(ВВОД!$R:$R,MATCH($A15,ВВОД!K:K,0))+INDEX(ВВОД!$S:$S,MATCH($A15,ВВОД!K:K,0)))</f>
        <v>5</v>
      </c>
      <c r="H15" s="267"/>
      <c r="I15" s="267"/>
    </row>
    <row r="16" spans="1:26">
      <c r="A16" s="267">
        <v>11</v>
      </c>
      <c r="B16" s="265" t="str">
        <f>IF(ISNA(INDEX(ВВОД!$U:$U,MATCH($A16,ВВОД!K:K,0))),"Резерв",INDEX(ВВОД!$U:$U,MATCH($A16,ВВОД!K:K,0)))</f>
        <v>Чорноліська - Знам'янка</v>
      </c>
      <c r="C16" s="99" t="str">
        <f>IF(ISNA(INDEX(ВВОД!$V:$V,MATCH($A16,ВВОД!K:K,0))),"",INDEX(ВВОД!$V:$V,MATCH($A16,ВВОД!K:K,0)))</f>
        <v>середня</v>
      </c>
      <c r="D16" s="99" t="str">
        <f>IF(ISNA(INDEX(ВВОД!$W:$W,MATCH($A16,ВВОД!K:K,0))),"",INDEX(ВВОД!$W:$W,MATCH($A16,ВВОД!K:K,0)))</f>
        <v>331 пк6 - 336</v>
      </c>
      <c r="E16" s="99" t="str">
        <f>IF(ISNA(INDEX(ВВОД!$X:$X,MATCH($A16,ВВОД!K:K,0))),"",INDEX(ВВОД!$X:$X,MATCH($A16,ВВОД!K:K,0)))</f>
        <v>БП Західний 3, 4 Знам 6</v>
      </c>
      <c r="F16" s="266">
        <f>IF(ISNA(INDEX(ВВОД!$Q:$Q,MATCH($A16,ВВОД!K:K,0))),"",INDEX(ВВОД!$Q:$Q,MATCH($A16,ВВОД!K:K,0)))</f>
        <v>5.5</v>
      </c>
      <c r="G16" s="266">
        <f>IF(ISNA(INDEX(ВВОД!$R:$R,MATCH($A16,ВВОД!K:K,0))),"",INDEX(ВВОД!$R:$R,MATCH($A16,ВВОД!K:K,0))+INDEX(ВВОД!$S:$S,MATCH($A16,ВВОД!K:K,0)))</f>
        <v>3</v>
      </c>
      <c r="H16" s="267"/>
      <c r="I16" s="267"/>
    </row>
    <row r="17" spans="1:9">
      <c r="A17" s="267">
        <v>12</v>
      </c>
      <c r="B17" s="265" t="str">
        <f>IF(ISNA(INDEX(ВВОД!$U:$U,MATCH($A17,ВВОД!K:K,0))),"Резерв",INDEX(ВВОД!$U:$U,MATCH($A17,ВВОД!K:K,0)))</f>
        <v>Резерв</v>
      </c>
      <c r="C17" s="99" t="str">
        <f>IF(ISNA(INDEX(ВВОД!$V:$V,MATCH($A17,ВВОД!K:K,0))),"",INDEX(ВВОД!$V:$V,MATCH($A17,ВВОД!K:K,0)))</f>
        <v/>
      </c>
      <c r="D17" s="99" t="str">
        <f>IF(ISNA(INDEX(ВВОД!$W:$W,MATCH($A17,ВВОД!K:K,0))),"",INDEX(ВВОД!$W:$W,MATCH($A17,ВВОД!K:K,0)))</f>
        <v/>
      </c>
      <c r="E17" s="99" t="str">
        <f>IF(ISNA(INDEX(ВВОД!$X:$X,MATCH($A17,ВВОД!K:K,0))),"",INDEX(ВВОД!$X:$X,MATCH($A17,ВВОД!K:K,0)))</f>
        <v/>
      </c>
      <c r="F17" s="266" t="str">
        <f>IF(ISNA(INDEX(ВВОД!$Q:$Q,MATCH($A17,ВВОД!K:K,0))),"",INDEX(ВВОД!$Q:$Q,MATCH($A17,ВВОД!K:K,0)))</f>
        <v/>
      </c>
      <c r="G17" s="266" t="str">
        <f>IF(ISNA(INDEX(ВВОД!$R:$R,MATCH($A17,ВВОД!K:K,0))),"",INDEX(ВВОД!$R:$R,MATCH($A17,ВВОД!K:K,0))+INDEX(ВВОД!$S:$S,MATCH($A17,ВВОД!K:K,0)))</f>
        <v/>
      </c>
      <c r="H17" s="267"/>
      <c r="I17" s="267"/>
    </row>
    <row r="18" spans="1:9" ht="51">
      <c r="A18" s="267">
        <v>13</v>
      </c>
      <c r="B18" s="265" t="str">
        <f>IF(ISNA(INDEX(ВВОД!$U:$U,MATCH($A18,ВВОД!K:K,0))),"Резерв",INDEX(ВВОД!$U:$U,MATCH($A18,ВВОД!K:K,0)))</f>
        <v>Знам'янка - Знам'янка пас</v>
      </c>
      <c r="C18" s="99" t="str">
        <f>IF(ISNA(INDEX(ВВОД!$V:$V,MATCH($A18,ВВОД!K:K,0))),"",INDEX(ВВОД!$V:$V,MATCH($A18,ВВОД!K:K,0)))</f>
        <v>середня</v>
      </c>
      <c r="D18" s="99" t="str">
        <f>IF(ISNA(INDEX(ВВОД!$W:$W,MATCH($A18,ВВОД!K:K,0))),"",INDEX(ВВОД!$W:$W,MATCH($A18,ВВОД!K:K,0)))</f>
        <v>337 - 341</v>
      </c>
      <c r="E18" s="99" t="str">
        <f>IF(ISNA(INDEX(ВВОД!$X:$X,MATCH($A18,ВВОД!K:K,0))),"",INDEX(ВВОД!$X:$X,MATCH($A18,ВВОД!K:K,0)))</f>
        <v>Знам пас 20, 14, 6, 8 Знам 103, 105,  131, 133, 139, 137,  145, 112, 122, 234,  236, 246, 34, 32, 8</v>
      </c>
      <c r="F18" s="266">
        <f>IF(ISNA(INDEX(ВВОД!$Q:$Q,MATCH($A18,ВВОД!K:K,0))),"",INDEX(ВВОД!$Q:$Q,MATCH($A18,ВВОД!K:K,0)))</f>
        <v>5</v>
      </c>
      <c r="G18" s="266">
        <f>IF(ISNA(INDEX(ВВОД!$R:$R,MATCH($A18,ВВОД!K:K,0))),"",INDEX(ВВОД!$R:$R,MATCH($A18,ВВОД!K:K,0))+INDEX(ВВОД!$S:$S,MATCH($A18,ВВОД!K:K,0)))</f>
        <v>19</v>
      </c>
      <c r="H18" s="267"/>
      <c r="I18" s="267"/>
    </row>
    <row r="19" spans="1:9" ht="25.5">
      <c r="A19" s="267">
        <v>14</v>
      </c>
      <c r="B19" s="265" t="str">
        <f>IF(ISNA(INDEX(ВВОД!$U:$U,MATCH($A19,ВВОД!K:K,0))),"Резерв",INDEX(ВВОД!$U:$U,MATCH($A19,ВВОД!K:K,0)))</f>
        <v>Чорноліська - Цибулеве</v>
      </c>
      <c r="C19" s="99" t="str">
        <f>IF(ISNA(INDEX(ВВОД!$V:$V,MATCH($A19,ВВОД!K:K,0))),"",INDEX(ВВОД!$V:$V,MATCH($A19,ВВОД!K:K,0)))</f>
        <v>парна непарна</v>
      </c>
      <c r="D19" s="99" t="str">
        <f>IF(ISNA(INDEX(ВВОД!$W:$W,MATCH($A19,ВВОД!K:K,0))),"",INDEX(ВВОД!$W:$W,MATCH($A19,ВВОД!K:K,0)))</f>
        <v>289 - 287       287 - 289</v>
      </c>
      <c r="E19" s="99" t="str">
        <f>IF(ISNA(INDEX(ВВОД!$X:$X,MATCH($A19,ВВОД!K:K,0))),"",INDEX(ВВОД!$X:$X,MATCH($A19,ВВОД!K:K,0)))</f>
        <v>Чорноліська 30-28, 18, 16, 10, 8, 40, 44</v>
      </c>
      <c r="F19" s="266">
        <f>IF(ISNA(INDEX(ВВОД!$Q:$Q,MATCH($A19,ВВОД!K:K,0))),"",INDEX(ВВОД!$Q:$Q,MATCH($A19,ВВОД!K:K,0)))</f>
        <v>6</v>
      </c>
      <c r="G19" s="266">
        <f>IF(ISNA(INDEX(ВВОД!$R:$R,MATCH($A19,ВВОД!K:K,0))),"",INDEX(ВВОД!$R:$R,MATCH($A19,ВВОД!K:K,0))+INDEX(ВВОД!$S:$S,MATCH($A19,ВВОД!K:K,0)))</f>
        <v>8</v>
      </c>
      <c r="H19" s="267"/>
      <c r="I19" s="267"/>
    </row>
    <row r="20" spans="1:9">
      <c r="A20" s="267">
        <v>15</v>
      </c>
      <c r="B20" s="265" t="str">
        <f>IF(ISNA(INDEX(ВВОД!$U:$U,MATCH($A20,ВВОД!K:K,0))),"Резерв",INDEX(ВВОД!$U:$U,MATCH($A20,ВВОД!K:K,0)))</f>
        <v>Вихідний</v>
      </c>
      <c r="C20" s="99">
        <f>IF(ISNA(INDEX(ВВОД!$V:$V,MATCH($A20,ВВОД!K:K,0))),"",INDEX(ВВОД!$V:$V,MATCH($A20,ВВОД!K:K,0)))</f>
        <v>0</v>
      </c>
      <c r="D20" s="99">
        <f>IF(ISNA(INDEX(ВВОД!$W:$W,MATCH($A20,ВВОД!K:K,0))),"",INDEX(ВВОД!$W:$W,MATCH($A20,ВВОД!K:K,0)))</f>
        <v>0</v>
      </c>
      <c r="E20" s="99">
        <f>IF(ISNA(INDEX(ВВОД!$X:$X,MATCH($A20,ВВОД!K:K,0))),"",INDEX(ВВОД!$X:$X,MATCH($A20,ВВОД!K:K,0)))</f>
        <v>0</v>
      </c>
      <c r="F20" s="266">
        <f>IF(ISNA(INDEX(ВВОД!$Q:$Q,MATCH($A20,ВВОД!K:K,0))),"",INDEX(ВВОД!$Q:$Q,MATCH($A20,ВВОД!K:K,0)))</f>
        <v>0</v>
      </c>
      <c r="G20" s="266">
        <f>IF(ISNA(INDEX(ВВОД!$R:$R,MATCH($A20,ВВОД!K:K,0))),"",INDEX(ВВОД!$R:$R,MATCH($A20,ВВОД!K:K,0))+INDEX(ВВОД!$S:$S,MATCH($A20,ВВОД!K:K,0)))</f>
        <v>0</v>
      </c>
      <c r="H20" s="267"/>
      <c r="I20" s="267"/>
    </row>
    <row r="21" spans="1:9">
      <c r="A21" s="267">
        <v>16</v>
      </c>
      <c r="B21" s="265" t="str">
        <f>IF(ISNA(INDEX(ВВОД!$U:$U,MATCH($A21,ВВОД!K:K,0))),"Резерв",INDEX(ВВОД!$U:$U,MATCH($A21,ВВОД!K:K,0)))</f>
        <v>Вихідний</v>
      </c>
      <c r="C21" s="99">
        <f>IF(ISNA(INDEX(ВВОД!$V:$V,MATCH($A21,ВВОД!K:K,0))),"",INDEX(ВВОД!$V:$V,MATCH($A21,ВВОД!K:K,0)))</f>
        <v>0</v>
      </c>
      <c r="D21" s="99">
        <f>IF(ISNA(INDEX(ВВОД!$W:$W,MATCH($A21,ВВОД!K:K,0))),"",INDEX(ВВОД!$W:$W,MATCH($A21,ВВОД!K:K,0)))</f>
        <v>0</v>
      </c>
      <c r="E21" s="99">
        <f>IF(ISNA(INDEX(ВВОД!$X:$X,MATCH($A21,ВВОД!K:K,0))),"",INDEX(ВВОД!$X:$X,MATCH($A21,ВВОД!K:K,0)))</f>
        <v>0</v>
      </c>
      <c r="F21" s="266">
        <f>IF(ISNA(INDEX(ВВОД!$Q:$Q,MATCH($A21,ВВОД!K:K,0))),"",INDEX(ВВОД!$Q:$Q,MATCH($A21,ВВОД!K:K,0)))</f>
        <v>0</v>
      </c>
      <c r="G21" s="266">
        <f>IF(ISNA(INDEX(ВВОД!$R:$R,MATCH($A21,ВВОД!K:K,0))),"",INDEX(ВВОД!$R:$R,MATCH($A21,ВВОД!K:K,0))+INDEX(ВВОД!$S:$S,MATCH($A21,ВВОД!K:K,0)))</f>
        <v>0</v>
      </c>
      <c r="H21" s="267"/>
      <c r="I21" s="267"/>
    </row>
    <row r="22" spans="1:9" ht="25.5">
      <c r="A22" s="267">
        <v>17</v>
      </c>
      <c r="B22" s="265" t="str">
        <f>IF(ISNA(INDEX(ВВОД!$U:$U,MATCH($A22,ВВОД!K:K,0))),"Резерв",INDEX(ВВОД!$U:$U,MATCH($A22,ВВОД!K:K,0)))</f>
        <v>Чорноліська - БП Західний</v>
      </c>
      <c r="C22" s="99" t="str">
        <f>IF(ISNA(INDEX(ВВОД!$V:$V,MATCH($A22,ВВОД!K:K,0))),"",INDEX(ВВОД!$V:$V,MATCH($A22,ВВОД!K:K,0)))</f>
        <v>непарна парна</v>
      </c>
      <c r="D22" s="99" t="str">
        <f>IF(ISNA(INDEX(ВВОД!$W:$W,MATCH($A22,ВВОД!K:K,0))),"",INDEX(ВВОД!$W:$W,MATCH($A22,ВВОД!K:K,0)))</f>
        <v>290 - 293 пк5  293 пк5 - 290</v>
      </c>
      <c r="E22" s="99" t="str">
        <f>IF(ISNA(INDEX(ВВОД!$X:$X,MATCH($A22,ВВОД!K:K,0))),"",INDEX(ВВОД!$X:$X,MATCH($A22,ВВОД!K:K,0)))</f>
        <v>Чорноліська 33, 29, 17, 13, 3, 5, 27, 35</v>
      </c>
      <c r="F22" s="266">
        <f>IF(ISNA(INDEX(ВВОД!$Q:$Q,MATCH($A22,ВВОД!K:K,0))),"",INDEX(ВВОД!$Q:$Q,MATCH($A22,ВВОД!K:K,0)))</f>
        <v>6.8</v>
      </c>
      <c r="G22" s="266">
        <f>IF(ISNA(INDEX(ВВОД!$R:$R,MATCH($A22,ВВОД!K:K,0))),"",INDEX(ВВОД!$R:$R,MATCH($A22,ВВОД!K:K,0))+INDEX(ВВОД!$S:$S,MATCH($A22,ВВОД!K:K,0)))</f>
        <v>8</v>
      </c>
      <c r="H22" s="267"/>
      <c r="I22" s="267"/>
    </row>
    <row r="23" spans="1:9">
      <c r="A23" s="267">
        <v>18</v>
      </c>
      <c r="B23" s="265" t="str">
        <f>IF(ISNA(INDEX(ВВОД!$U:$U,MATCH($A23,ВВОД!K:K,0))),"Резерв",INDEX(ВВОД!$U:$U,MATCH($A23,ВВОД!K:K,0)))</f>
        <v>Чорноліська - Трепівка</v>
      </c>
      <c r="C23" s="99" t="str">
        <f>IF(ISNA(INDEX(ВВОД!$V:$V,MATCH($A23,ВВОД!K:K,0))),"",INDEX(ВВОД!$V:$V,MATCH($A23,ВВОД!K:K,0)))</f>
        <v>парна</v>
      </c>
      <c r="D23" s="99" t="str">
        <f>IF(ISNA(INDEX(ВВОД!$W:$W,MATCH($A23,ВВОД!K:K,0))),"",INDEX(ВВОД!$W:$W,MATCH($A23,ВВОД!K:K,0)))</f>
        <v>327 - 320 пк8</v>
      </c>
      <c r="E23" s="99" t="str">
        <f>IF(ISNA(INDEX(ВВОД!$X:$X,MATCH($A23,ВВОД!K:K,0))),"",INDEX(ВВОД!$X:$X,MATCH($A23,ВВОД!K:K,0)))</f>
        <v>Чорноліська 30, 22, 20, 2</v>
      </c>
      <c r="F23" s="266">
        <f>IF(ISNA(INDEX(ВВОД!$Q:$Q,MATCH($A23,ВВОД!K:K,0))),"",INDEX(ВВОД!$Q:$Q,MATCH($A23,ВВОД!K:K,0)))</f>
        <v>7.3</v>
      </c>
      <c r="G23" s="266">
        <f>IF(ISNA(INDEX(ВВОД!$R:$R,MATCH($A23,ВВОД!K:K,0))),"",INDEX(ВВОД!$R:$R,MATCH($A23,ВВОД!K:K,0))+INDEX(ВВОД!$S:$S,MATCH($A23,ВВОД!K:K,0)))</f>
        <v>4</v>
      </c>
      <c r="H23" s="267"/>
      <c r="I23" s="267"/>
    </row>
    <row r="24" spans="1:9">
      <c r="A24" s="267">
        <v>19</v>
      </c>
      <c r="B24" s="265" t="str">
        <f>IF(ISNA(INDEX(ВВОД!$U:$U,MATCH($A24,ВВОД!K:K,0))),"Резерв",INDEX(ВВОД!$U:$U,MATCH($A24,ВВОД!K:K,0)))</f>
        <v>Чорноліська - Трепівка</v>
      </c>
      <c r="C24" s="99" t="str">
        <f>IF(ISNA(INDEX(ВВОД!$V:$V,MATCH($A24,ВВОД!K:K,0))),"",INDEX(ВВОД!$V:$V,MATCH($A24,ВВОД!K:K,0)))</f>
        <v>парна</v>
      </c>
      <c r="D24" s="99" t="str">
        <f>IF(ISNA(INDEX(ВВОД!$W:$W,MATCH($A24,ВВОД!K:K,0))),"",INDEX(ВВОД!$W:$W,MATCH($A24,ВВОД!K:K,0)))</f>
        <v>320 пк7 - 314</v>
      </c>
      <c r="E24" s="99" t="str">
        <f>IF(ISNA(INDEX(ВВОД!$X:$X,MATCH($A24,ВВОД!K:K,0))),"",INDEX(ВВОД!$X:$X,MATCH($A24,ВВОД!K:K,0)))</f>
        <v>Трепівка 1</v>
      </c>
      <c r="F24" s="266">
        <f>IF(ISNA(INDEX(ВВОД!$Q:$Q,MATCH($A24,ВВОД!K:K,0))),"",INDEX(ВВОД!$Q:$Q,MATCH($A24,ВВОД!K:K,0)))</f>
        <v>6.7</v>
      </c>
      <c r="G24" s="266">
        <f>IF(ISNA(INDEX(ВВОД!$R:$R,MATCH($A24,ВВОД!K:K,0))),"",INDEX(ВВОД!$R:$R,MATCH($A24,ВВОД!K:K,0))+INDEX(ВВОД!$S:$S,MATCH($A24,ВВОД!K:K,0)))</f>
        <v>1</v>
      </c>
      <c r="H24" s="267"/>
      <c r="I24" s="267"/>
    </row>
    <row r="25" spans="1:9" ht="38.25">
      <c r="A25" s="267">
        <v>20</v>
      </c>
      <c r="B25" s="265" t="str">
        <f>IF(ISNA(INDEX(ВВОД!$U:$U,MATCH($A25,ВВОД!K:K,0))),"Резерв",INDEX(ВВОД!$U:$U,MATCH($A25,ВВОД!K:K,0)))</f>
        <v>Знам'янка - Знам'янка пас</v>
      </c>
      <c r="C25" s="99" t="str">
        <f>IF(ISNA(INDEX(ВВОД!$V:$V,MATCH($A25,ВВОД!K:K,0))),"",INDEX(ВВОД!$V:$V,MATCH($A25,ВВОД!K:K,0)))</f>
        <v>непарна</v>
      </c>
      <c r="D25" s="99" t="str">
        <f>IF(ISNA(INDEX(ВВОД!$W:$W,MATCH($A25,ВВОД!K:K,0))),"",INDEX(ВВОД!$W:$W,MATCH($A25,ВВОД!K:K,0)))</f>
        <v>299 - 303</v>
      </c>
      <c r="E25" s="99" t="str">
        <f>IF(ISNA(INDEX(ВВОД!$X:$X,MATCH($A25,ВВОД!K:K,0))),"",INDEX(ВВОД!$X:$X,MATCH($A25,ВВОД!K:K,0)))</f>
        <v>Знам 46, 36, 230, 232, 124, 164, 149, 135, 129 Знам пас 2, 10, 12, 16, 18</v>
      </c>
      <c r="F25" s="266">
        <f>IF(ISNA(INDEX(ВВОД!$Q:$Q,MATCH($A25,ВВОД!K:K,0))),"",INDEX(ВВОД!$Q:$Q,MATCH($A25,ВВОД!K:K,0)))</f>
        <v>4.8</v>
      </c>
      <c r="G25" s="266">
        <f>IF(ISNA(INDEX(ВВОД!$R:$R,MATCH($A25,ВВОД!K:K,0))),"",INDEX(ВВОД!$R:$R,MATCH($A25,ВВОД!K:K,0))+INDEX(ВВОД!$S:$S,MATCH($A25,ВВОД!K:K,0)))</f>
        <v>11</v>
      </c>
      <c r="H25" s="267"/>
      <c r="I25" s="267"/>
    </row>
    <row r="26" spans="1:9" ht="38.25">
      <c r="A26" s="267">
        <v>21</v>
      </c>
      <c r="B26" s="265" t="str">
        <f>IF(ISNA(INDEX(ВВОД!$U:$U,MATCH($A26,ВВОД!K:K,0))),"Резерв",INDEX(ВВОД!$U:$U,MATCH($A26,ВВОД!K:K,0)))</f>
        <v>Роз'їзд 5 км - Сахарна</v>
      </c>
      <c r="C26" s="99" t="str">
        <f>IF(ISNA(INDEX(ВВОД!$V:$V,MATCH($A26,ВВОД!K:K,0))),"",INDEX(ВВОД!$V:$V,MATCH($A26,ВВОД!K:K,0)))</f>
        <v>одноколійна, 4 колія</v>
      </c>
      <c r="D26" s="99" t="str">
        <f>IF(ISNA(INDEX(ВВОД!$W:$W,MATCH($A26,ВВОД!K:K,0))),"",INDEX(ВВОД!$W:$W,MATCH($A26,ВВОД!K:K,0)))</f>
        <v>4 пк9 - 11</v>
      </c>
      <c r="E26" s="99" t="str">
        <f>IF(ISNA(INDEX(ВВОД!$X:$X,MATCH($A26,ВВОД!K:K,0))),"",INDEX(ВВОД!$X:$X,MATCH($A26,ВВОД!K:K,0)))</f>
        <v>Роз'їзд 19, 31, 33, Сахарна 1, 5, 7, 16, 14, 8-6</v>
      </c>
      <c r="F26" s="266">
        <f>IF(ISNA(INDEX(ВВОД!$Q:$Q,MATCH($A26,ВВОД!K:K,0))),"",INDEX(ВВОД!$Q:$Q,MATCH($A26,ВВОД!K:K,0)))</f>
        <v>8.1</v>
      </c>
      <c r="G26" s="266">
        <f>IF(ISNA(INDEX(ВВОД!$R:$R,MATCH($A26,ВВОД!K:K,0))),"",INDEX(ВВОД!$R:$R,MATCH($A26,ВВОД!K:K,0))+INDEX(ВВОД!$S:$S,MATCH($A26,ВВОД!K:K,0)))</f>
        <v>10</v>
      </c>
      <c r="H26" s="267"/>
      <c r="I26" s="267"/>
    </row>
    <row r="27" spans="1:9">
      <c r="A27" s="267">
        <v>22</v>
      </c>
      <c r="B27" s="265" t="str">
        <f>IF(ISNA(INDEX(ВВОД!$U:$U,MATCH($A27,ВВОД!K:K,0))),"Резерв",INDEX(ВВОД!$U:$U,MATCH($A27,ВВОД!K:K,0)))</f>
        <v>Вихідний</v>
      </c>
      <c r="C27" s="99">
        <f>IF(ISNA(INDEX(ВВОД!$V:$V,MATCH($A27,ВВОД!K:K,0))),"",INDEX(ВВОД!$V:$V,MATCH($A27,ВВОД!K:K,0)))</f>
        <v>0</v>
      </c>
      <c r="D27" s="99">
        <f>IF(ISNA(INDEX(ВВОД!$W:$W,MATCH($A27,ВВОД!K:K,0))),"",INDEX(ВВОД!$W:$W,MATCH($A27,ВВОД!K:K,0)))</f>
        <v>0</v>
      </c>
      <c r="E27" s="99">
        <f>IF(ISNA(INDEX(ВВОД!$X:$X,MATCH($A27,ВВОД!K:K,0))),"",INDEX(ВВОД!$X:$X,MATCH($A27,ВВОД!K:K,0)))</f>
        <v>0</v>
      </c>
      <c r="F27" s="266">
        <f>IF(ISNA(INDEX(ВВОД!$Q:$Q,MATCH($A27,ВВОД!K:K,0))),"",INDEX(ВВОД!$Q:$Q,MATCH($A27,ВВОД!K:K,0)))</f>
        <v>0</v>
      </c>
      <c r="G27" s="266">
        <f>IF(ISNA(INDEX(ВВОД!$R:$R,MATCH($A27,ВВОД!K:K,0))),"",INDEX(ВВОД!$R:$R,MATCH($A27,ВВОД!K:K,0))+INDEX(ВВОД!$S:$S,MATCH($A27,ВВОД!K:K,0)))</f>
        <v>0</v>
      </c>
      <c r="H27" s="267"/>
      <c r="I27" s="267"/>
    </row>
    <row r="28" spans="1:9">
      <c r="A28" s="267">
        <v>23</v>
      </c>
      <c r="B28" s="265" t="str">
        <f>IF(ISNA(INDEX(ВВОД!$U:$U,MATCH($A28,ВВОД!K:K,0))),"Резерв",INDEX(ВВОД!$U:$U,MATCH($A28,ВВОД!K:K,0)))</f>
        <v>Вихідний</v>
      </c>
      <c r="C28" s="99">
        <f>IF(ISNA(INDEX(ВВОД!$V:$V,MATCH($A28,ВВОД!K:K,0))),"",INDEX(ВВОД!$V:$V,MATCH($A28,ВВОД!K:K,0)))</f>
        <v>0</v>
      </c>
      <c r="D28" s="99">
        <f>IF(ISNA(INDEX(ВВОД!$W:$W,MATCH($A28,ВВОД!K:K,0))),"",INDEX(ВВОД!$W:$W,MATCH($A28,ВВОД!K:K,0)))</f>
        <v>0</v>
      </c>
      <c r="E28" s="99">
        <f>IF(ISNA(INDEX(ВВОД!$X:$X,MATCH($A28,ВВОД!K:K,0))),"",INDEX(ВВОД!$X:$X,MATCH($A28,ВВОД!K:K,0)))</f>
        <v>0</v>
      </c>
      <c r="F28" s="266">
        <f>IF(ISNA(INDEX(ВВОД!$Q:$Q,MATCH($A28,ВВОД!K:K,0))),"",INDEX(ВВОД!$Q:$Q,MATCH($A28,ВВОД!K:K,0)))</f>
        <v>0</v>
      </c>
      <c r="G28" s="266">
        <f>IF(ISNA(INDEX(ВВОД!$R:$R,MATCH($A28,ВВОД!K:K,0))),"",INDEX(ВВОД!$R:$R,MATCH($A28,ВВОД!K:K,0))+INDEX(ВВОД!$S:$S,MATCH($A28,ВВОД!K:K,0)))</f>
        <v>0</v>
      </c>
      <c r="H28" s="267"/>
      <c r="I28" s="267"/>
    </row>
    <row r="29" spans="1:9" ht="25.5">
      <c r="A29" s="267">
        <v>24</v>
      </c>
      <c r="B29" s="265" t="str">
        <f>IF(ISNA(INDEX(ВВОД!$U:$U,MATCH($A29,ВВОД!K:K,0))),"Резерв",INDEX(ВВОД!$U:$U,MATCH($A29,ВВОД!K:K,0)))</f>
        <v>Сахарна - Шарівка</v>
      </c>
      <c r="C29" s="99" t="str">
        <f>IF(ISNA(INDEX(ВВОД!$V:$V,MATCH($A29,ВВОД!K:K,0))),"",INDEX(ВВОД!$V:$V,MATCH($A29,ВВОД!K:K,0)))</f>
        <v>одноколійна</v>
      </c>
      <c r="D29" s="99" t="str">
        <f>IF(ISNA(INDEX(ВВОД!$W:$W,MATCH($A29,ВВОД!K:K,0))),"",INDEX(ВВОД!$W:$W,MATCH($A29,ВВОД!K:K,0)))</f>
        <v>12 - 23</v>
      </c>
      <c r="E29" s="99" t="str">
        <f>IF(ISNA(INDEX(ВВОД!$X:$X,MATCH($A29,ВВОД!K:K,0))),"",INDEX(ВВОД!$X:$X,MATCH($A29,ВВОД!K:K,0)))</f>
        <v>Сахарна 2, 6 Медерове 1, 3, 4, 2</v>
      </c>
      <c r="F29" s="266">
        <f>IF(ISNA(INDEX(ВВОД!$Q:$Q,MATCH($A29,ВВОД!K:K,0))),"",INDEX(ВВОД!$Q:$Q,MATCH($A29,ВВОД!K:K,0)))</f>
        <v>12</v>
      </c>
      <c r="G29" s="266">
        <f>IF(ISNA(INDEX(ВВОД!$R:$R,MATCH($A29,ВВОД!K:K,0))),"",INDEX(ВВОД!$R:$R,MATCH($A29,ВВОД!K:K,0))+INDEX(ВВОД!$S:$S,MATCH($A29,ВВОД!K:K,0)))</f>
        <v>6</v>
      </c>
      <c r="H29" s="267"/>
      <c r="I29" s="267"/>
    </row>
    <row r="30" spans="1:9">
      <c r="A30" s="267">
        <v>25</v>
      </c>
      <c r="B30" s="265" t="str">
        <f>IF(ISNA(INDEX(ВВОД!$U:$U,MATCH($A30,ВВОД!K:K,0))),"Резерв",INDEX(ВВОД!$U:$U,MATCH($A30,ВВОД!K:K,0)))</f>
        <v>Резерв</v>
      </c>
      <c r="C30" s="99" t="str">
        <f>IF(ISNA(INDEX(ВВОД!$V:$V,MATCH($A30,ВВОД!K:K,0))),"",INDEX(ВВОД!$V:$V,MATCH($A30,ВВОД!K:K,0)))</f>
        <v/>
      </c>
      <c r="D30" s="99" t="str">
        <f>IF(ISNA(INDEX(ВВОД!$W:$W,MATCH($A30,ВВОД!K:K,0))),"",INDEX(ВВОД!$W:$W,MATCH($A30,ВВОД!K:K,0)))</f>
        <v/>
      </c>
      <c r="E30" s="99" t="str">
        <f>IF(ISNA(INDEX(ВВОД!$X:$X,MATCH($A30,ВВОД!K:K,0))),"",INDEX(ВВОД!$X:$X,MATCH($A30,ВВОД!K:K,0)))</f>
        <v/>
      </c>
      <c r="F30" s="266" t="str">
        <f>IF(ISNA(INDEX(ВВОД!$Q:$Q,MATCH($A30,ВВОД!K:K,0))),"",INDEX(ВВОД!$Q:$Q,MATCH($A30,ВВОД!K:K,0)))</f>
        <v/>
      </c>
      <c r="G30" s="266" t="str">
        <f>IF(ISNA(INDEX(ВВОД!$R:$R,MATCH($A30,ВВОД!K:K,0))),"",INDEX(ВВОД!$R:$R,MATCH($A30,ВВОД!K:K,0))+INDEX(ВВОД!$S:$S,MATCH($A30,ВВОД!K:K,0)))</f>
        <v/>
      </c>
      <c r="H30" s="267"/>
      <c r="I30" s="267"/>
    </row>
    <row r="31" spans="1:9" ht="76.5">
      <c r="A31" s="267">
        <v>26</v>
      </c>
      <c r="B31" s="265" t="str">
        <f>IF(ISNA(INDEX(ВВОД!$U:$U,MATCH($A31,ВВОД!K:K,0))),"Резерв",INDEX(ВВОД!$U:$U,MATCH($A31,ВВОД!K:K,0)))</f>
        <v>Фастовський парк</v>
      </c>
      <c r="C31" s="99" t="str">
        <f>IF(ISNA(INDEX(ВВОД!$V:$V,MATCH($A31,ВВОД!K:K,0))),"",INDEX(ВВОД!$V:$V,MATCH($A31,ВВОД!K:K,0)))</f>
        <v>3, 4, 5, 6, 7, 8, 9 колії</v>
      </c>
      <c r="D31" s="99">
        <f>IF(ISNA(INDEX(ВВОД!$W:$W,MATCH($A31,ВВОД!K:K,0))),"",INDEX(ВВОД!$W:$W,MATCH($A31,ВВОД!K:K,0)))</f>
        <v>0</v>
      </c>
      <c r="E31" s="99" t="str">
        <f>IF(ISNA(INDEX(ВВОД!$X:$X,MATCH($A31,ВВОД!K:K,0))),"",INDEX(ВВОД!$X:$X,MATCH($A31,ВВОД!K:K,0)))</f>
        <v>Фастовський парк 96, 166, 184, 155, 149, 122-124,164-166, 112, 145, 126, 153, 136, 148, 129-131, 135-137, 139-141, 147, 143, 141, 123, 133, 123-ГП4-113/117, 152, 182</v>
      </c>
      <c r="F31" s="266">
        <f>IF(ISNA(INDEX(ВВОД!$Q:$Q,MATCH($A31,ВВОД!K:K,0))),"",INDEX(ВВОД!$Q:$Q,MATCH($A31,ВВОД!K:K,0)))</f>
        <v>8.6</v>
      </c>
      <c r="G31" s="266">
        <f>IF(ISNA(INDEX(ВВОД!$R:$R,MATCH($A31,ВВОД!K:K,0))),"",INDEX(ВВОД!$R:$R,MATCH($A31,ВВОД!K:K,0))+INDEX(ВВОД!$S:$S,MATCH($A31,ВВОД!K:K,0)))</f>
        <v>31</v>
      </c>
      <c r="H31" s="267"/>
      <c r="I31" s="267"/>
    </row>
    <row r="32" spans="1:9">
      <c r="A32" s="267">
        <v>27</v>
      </c>
      <c r="B32" s="265" t="str">
        <f>IF(ISNA(INDEX(ВВОД!$U:$U,MATCH($A32,ВВОД!K:K,0))),"Резерв",INDEX(ВВОД!$U:$U,MATCH($A32,ВВОД!K:K,0)))</f>
        <v>Трепівка - Канатове</v>
      </c>
      <c r="C32" s="99" t="str">
        <f>IF(ISNA(INDEX(ВВОД!$V:$V,MATCH($A32,ВВОД!K:K,0))),"",INDEX(ВВОД!$V:$V,MATCH($A32,ВВОД!K:K,0)))</f>
        <v>парна</v>
      </c>
      <c r="D32" s="99" t="str">
        <f>IF(ISNA(INDEX(ВВОД!$W:$W,MATCH($A32,ВВОД!K:K,0))),"",INDEX(ВВОД!$W:$W,MATCH($A32,ВВОД!K:K,0)))</f>
        <v>313 - 307</v>
      </c>
      <c r="E32" s="99" t="str">
        <f>IF(ISNA(INDEX(ВВОД!$X:$X,MATCH($A32,ВВОД!K:K,0))),"",INDEX(ВВОД!$X:$X,MATCH($A32,ВВОД!K:K,0)))</f>
        <v>Трепівка 10, 2</v>
      </c>
      <c r="F32" s="266">
        <f>IF(ISNA(INDEX(ВВОД!$Q:$Q,MATCH($A32,ВВОД!K:K,0))),"",INDEX(ВВОД!$Q:$Q,MATCH($A32,ВВОД!K:K,0)))</f>
        <v>6.9</v>
      </c>
      <c r="G32" s="266">
        <f>IF(ISNA(INDEX(ВВОД!$R:$R,MATCH($A32,ВВОД!K:K,0))),"",INDEX(ВВОД!$R:$R,MATCH($A32,ВВОД!K:K,0))+INDEX(ВВОД!$S:$S,MATCH($A32,ВВОД!K:K,0)))</f>
        <v>2</v>
      </c>
      <c r="H32" s="267"/>
      <c r="I32" s="267"/>
    </row>
    <row r="33" spans="1:9">
      <c r="A33" s="267">
        <v>28</v>
      </c>
      <c r="B33" s="265" t="str">
        <f>IF(ISNA(INDEX(ВВОД!$U:$U,MATCH($A33,ВВОД!K:K,0))),"Резерв",INDEX(ВВОД!$U:$U,MATCH($A33,ВВОД!K:K,0)))</f>
        <v>Трепівка - Канатове</v>
      </c>
      <c r="C33" s="99" t="str">
        <f>IF(ISNA(INDEX(ВВОД!$V:$V,MATCH($A33,ВВОД!K:K,0))),"",INDEX(ВВОД!$V:$V,MATCH($A33,ВВОД!K:K,0)))</f>
        <v>парна</v>
      </c>
      <c r="D33" s="99" t="str">
        <f>IF(ISNA(INDEX(ВВОД!$W:$W,MATCH($A33,ВВОД!K:K,0))),"",INDEX(ВВОД!$W:$W,MATCH($A33,ВВОД!K:K,0)))</f>
        <v>306 -302 пк4</v>
      </c>
      <c r="E33" s="99" t="str">
        <f>IF(ISNA(INDEX(ВВОД!$X:$X,MATCH($A33,ВВОД!K:K,0))),"",INDEX(ВВОД!$X:$X,MATCH($A33,ВВОД!K:K,0)))</f>
        <v>Канатове 1</v>
      </c>
      <c r="F33" s="266">
        <f>IF(ISNA(INDEX(ВВОД!$Q:$Q,MATCH($A33,ВВОД!K:K,0))),"",INDEX(ВВОД!$Q:$Q,MATCH($A33,ВВОД!K:K,0)))</f>
        <v>4.8</v>
      </c>
      <c r="G33" s="266">
        <f>IF(ISNA(INDEX(ВВОД!$R:$R,MATCH($A33,ВВОД!K:K,0))),"",INDEX(ВВОД!$R:$R,MATCH($A33,ВВОД!K:K,0))+INDEX(ВВОД!$S:$S,MATCH($A33,ВВОД!K:K,0)))</f>
        <v>1</v>
      </c>
      <c r="H33" s="267"/>
      <c r="I33" s="267"/>
    </row>
    <row r="34" spans="1:9">
      <c r="A34" s="267">
        <v>29</v>
      </c>
      <c r="B34" s="265" t="str">
        <f>IF(ISNA(INDEX(ВВОД!$U:$U,MATCH($A34,ВВОД!K:K,0))),"Резерв",INDEX(ВВОД!$U:$U,MATCH($A34,ВВОД!K:K,0)))</f>
        <v>Вихідний</v>
      </c>
      <c r="C34" s="99">
        <f>IF(ISNA(INDEX(ВВОД!$V:$V,MATCH($A34,ВВОД!K:K,0))),"",INDEX(ВВОД!$V:$V,MATCH($A34,ВВОД!K:K,0)))</f>
        <v>0</v>
      </c>
      <c r="D34" s="99">
        <f>IF(ISNA(INDEX(ВВОД!$W:$W,MATCH($A34,ВВОД!K:K,0))),"",INDEX(ВВОД!$W:$W,MATCH($A34,ВВОД!K:K,0)))</f>
        <v>0</v>
      </c>
      <c r="E34" s="99">
        <f>IF(ISNA(INDEX(ВВОД!$X:$X,MATCH($A34,ВВОД!K:K,0))),"",INDEX(ВВОД!$X:$X,MATCH($A34,ВВОД!K:K,0)))</f>
        <v>0</v>
      </c>
      <c r="F34" s="266">
        <f>IF(ISNA(INDEX(ВВОД!$Q:$Q,MATCH($A34,ВВОД!K:K,0))),"",INDEX(ВВОД!$Q:$Q,MATCH($A34,ВВОД!K:K,0)))</f>
        <v>0</v>
      </c>
      <c r="G34" s="266">
        <f>IF(ISNA(INDEX(ВВОД!$R:$R,MATCH($A34,ВВОД!K:K,0))),"",INDEX(ВВОД!$R:$R,MATCH($A34,ВВОД!K:K,0))+INDEX(ВВОД!$S:$S,MATCH($A34,ВВОД!K:K,0)))</f>
        <v>0</v>
      </c>
      <c r="H34" s="267"/>
      <c r="I34" s="267"/>
    </row>
    <row r="35" spans="1:9">
      <c r="A35" s="267">
        <v>30</v>
      </c>
      <c r="B35" s="265" t="str">
        <f>IF(ISNA(INDEX(ВВОД!$U:$U,MATCH($A35,ВВОД!K:K,0))),"Резерв",INDEX(ВВОД!$U:$U,MATCH($A35,ВВОД!K:K,0)))</f>
        <v>Вихідний</v>
      </c>
      <c r="C35" s="99">
        <f>IF(ISNA(INDEX(ВВОД!$V:$V,MATCH($A35,ВВОД!K:K,0))),"",INDEX(ВВОД!$V:$V,MATCH($A35,ВВОД!K:K,0)))</f>
        <v>0</v>
      </c>
      <c r="D35" s="99">
        <f>IF(ISNA(INDEX(ВВОД!$W:$W,MATCH($A35,ВВОД!K:K,0))),"",INDEX(ВВОД!$W:$W,MATCH($A35,ВВОД!K:K,0)))</f>
        <v>0</v>
      </c>
      <c r="E35" s="99">
        <f>IF(ISNA(INDEX(ВВОД!$X:$X,MATCH($A35,ВВОД!K:K,0))),"",INDEX(ВВОД!$X:$X,MATCH($A35,ВВОД!K:K,0)))</f>
        <v>0</v>
      </c>
      <c r="F35" s="266">
        <f>IF(ISNA(INDEX(ВВОД!$Q:$Q,MATCH($A35,ВВОД!K:K,0))),"",INDEX(ВВОД!$Q:$Q,MATCH($A35,ВВОД!K:K,0)))</f>
        <v>0</v>
      </c>
      <c r="G35" s="266">
        <f>IF(ISNA(INDEX(ВВОД!$R:$R,MATCH($A35,ВВОД!K:K,0))),"",INDEX(ВВОД!$R:$R,MATCH($A35,ВВОД!K:K,0))+INDEX(ВВОД!$S:$S,MATCH($A35,ВВОД!K:K,0)))</f>
        <v>0</v>
      </c>
      <c r="H35" s="267"/>
      <c r="I35" s="267"/>
    </row>
    <row r="36" spans="1:9">
      <c r="A36" s="267">
        <v>31</v>
      </c>
      <c r="B36" s="265" t="str">
        <f>IF(ISNA(INDEX(ВВОД!$U:$U,MATCH($A36,ВВОД!K:K,0))),"Резерв",INDEX(ВВОД!$U:$U,MATCH($A36,ВВОД!K:K,0)))</f>
        <v>Немає</v>
      </c>
      <c r="C36" s="99">
        <f>IF(ISNA(INDEX(ВВОД!$V:$V,MATCH($A36,ВВОД!K:K,0))),"",INDEX(ВВОД!$V:$V,MATCH($A36,ВВОД!K:K,0)))</f>
        <v>0</v>
      </c>
      <c r="D36" s="99">
        <f>IF(ISNA(INDEX(ВВОД!$W:$W,MATCH($A36,ВВОД!K:K,0))),"",INDEX(ВВОД!$W:$W,MATCH($A36,ВВОД!K:K,0)))</f>
        <v>0</v>
      </c>
      <c r="E36" s="99">
        <f>IF(ISNA(INDEX(ВВОД!$X:$X,MATCH($A36,ВВОД!K:K,0))),"",INDEX(ВВОД!$X:$X,MATCH($A36,ВВОД!K:K,0)))</f>
        <v>0</v>
      </c>
      <c r="F36" s="266">
        <f>IF(ISNA(INDEX(ВВОД!$Q:$Q,MATCH($A36,ВВОД!K:K,0))),"",INDEX(ВВОД!$Q:$Q,MATCH($A36,ВВОД!K:K,0)))</f>
        <v>0</v>
      </c>
      <c r="G36" s="266">
        <f>IF(ISNA(INDEX(ВВОД!$R:$R,MATCH($A36,ВВОД!K:K,0))),"",INDEX(ВВОД!$R:$R,MATCH($A36,ВВОД!K:K,0))+INDEX(ВВОД!$S:$S,MATCH($A36,ВВОД!K:K,0)))</f>
        <v>0</v>
      </c>
      <c r="H36" s="267"/>
      <c r="I36" s="267"/>
    </row>
    <row r="37" spans="1:9">
      <c r="A37" s="267"/>
      <c r="B37" s="65" t="s">
        <v>78</v>
      </c>
      <c r="C37" s="267"/>
      <c r="D37" s="267"/>
      <c r="E37" s="267"/>
      <c r="F37" s="267">
        <f>SUM(F6:F36)</f>
        <v>110.79999999999998</v>
      </c>
      <c r="G37" s="267">
        <f>SUM(G6:G36)</f>
        <v>121</v>
      </c>
      <c r="H37" s="267"/>
      <c r="I37" s="267"/>
    </row>
    <row r="38" spans="1:9">
      <c r="B38" s="82"/>
      <c r="C38" s="83"/>
      <c r="D38" s="83"/>
      <c r="E38" s="83"/>
    </row>
    <row r="39" spans="1:9">
      <c r="C39" s="83" t="s">
        <v>5</v>
      </c>
      <c r="D39" s="294"/>
      <c r="E39" s="194" t="s">
        <v>2223</v>
      </c>
    </row>
  </sheetData>
  <mergeCells count="9">
    <mergeCell ref="A1:I1"/>
    <mergeCell ref="A2:I2"/>
    <mergeCell ref="C3:D3"/>
    <mergeCell ref="F4:I4"/>
    <mergeCell ref="A4:A5"/>
    <mergeCell ref="B4:B5"/>
    <mergeCell ref="C4:C5"/>
    <mergeCell ref="D4:D5"/>
    <mergeCell ref="E4:E5"/>
  </mergeCells>
  <phoneticPr fontId="6" type="noConversion"/>
  <conditionalFormatting sqref="A6:I36">
    <cfRule type="expression" dxfId="5" priority="2">
      <formula>OR($B6="Вихідний",$B6="Немає")</formula>
    </cfRule>
  </conditionalFormatting>
  <conditionalFormatting sqref="L6">
    <cfRule type="expression" dxfId="4" priority="1">
      <formula>$B6="Вихідний"</formula>
    </cfRule>
  </conditionalFormatting>
  <pageMargins left="0.19685039370078741" right="0.19685039370078741" top="0.19685039370078741" bottom="0.19685039370078741" header="0" footer="0"/>
  <pageSetup paperSize="9" orientation="portrait" horizontalDpi="4294967294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2060"/>
    <pageSetUpPr fitToPage="1"/>
  </sheetPr>
  <dimension ref="A1:Y39"/>
  <sheetViews>
    <sheetView showZeros="0" view="pageLayout" zoomScaleSheetLayoutView="75" workbookViewId="0">
      <selection activeCell="A2" sqref="A2:I2"/>
    </sheetView>
  </sheetViews>
  <sheetFormatPr defaultRowHeight="12.75"/>
  <cols>
    <col min="1" max="1" width="4.5703125" style="13" customWidth="1"/>
    <col min="2" max="2" width="24.85546875" style="76" customWidth="1"/>
    <col min="3" max="3" width="5.5703125" style="74" customWidth="1"/>
    <col min="4" max="4" width="9.140625" style="74" customWidth="1"/>
    <col min="5" max="5" width="43.5703125" style="74" customWidth="1"/>
    <col min="6" max="6" width="4" style="2" customWidth="1"/>
    <col min="7" max="7" width="4.140625" style="13" customWidth="1"/>
    <col min="8" max="8" width="4" style="1" customWidth="1"/>
    <col min="9" max="9" width="4" style="2" customWidth="1"/>
    <col min="10" max="10" width="9.140625" style="1"/>
    <col min="11" max="11" width="9.140625" style="2"/>
    <col min="12" max="13" width="9.140625" style="1"/>
    <col min="14" max="15" width="9.140625" style="2"/>
    <col min="16" max="17" width="9.140625" style="13"/>
    <col min="18" max="18" width="9.140625" style="1"/>
    <col min="19" max="19" width="9.140625" style="2"/>
    <col min="20" max="21" width="9.140625" style="1"/>
    <col min="22" max="22" width="9.140625" style="2"/>
    <col min="23" max="24" width="9.140625" style="1"/>
    <col min="25" max="25" width="9.140625" style="2"/>
    <col min="26" max="16384" width="9.140625" style="1"/>
  </cols>
  <sheetData>
    <row r="1" spans="1:25" s="18" customFormat="1" ht="15">
      <c r="A1" s="1398" t="s">
        <v>2181</v>
      </c>
      <c r="B1" s="1398"/>
      <c r="C1" s="1398"/>
      <c r="D1" s="1398"/>
      <c r="E1" s="1398"/>
      <c r="F1" s="1398"/>
      <c r="G1" s="1398"/>
      <c r="H1" s="1398"/>
      <c r="I1" s="1398"/>
      <c r="K1" s="11"/>
      <c r="N1" s="11"/>
      <c r="O1" s="11"/>
      <c r="P1" s="19"/>
      <c r="Q1" s="19"/>
      <c r="S1" s="11"/>
      <c r="V1" s="11"/>
      <c r="Y1" s="11"/>
    </row>
    <row r="2" spans="1:25" s="18" customFormat="1" ht="15">
      <c r="A2" s="1389" t="str">
        <f>ВВОД!D2</f>
        <v>Червень 2024</v>
      </c>
      <c r="B2" s="1389"/>
      <c r="C2" s="1389"/>
      <c r="D2" s="1389"/>
      <c r="E2" s="1389"/>
      <c r="F2" s="1389"/>
      <c r="G2" s="1389"/>
      <c r="H2" s="1389"/>
      <c r="I2" s="1389"/>
      <c r="K2" s="11"/>
      <c r="N2" s="11"/>
      <c r="O2" s="11"/>
      <c r="P2" s="19"/>
      <c r="Q2" s="19"/>
      <c r="S2" s="11"/>
      <c r="V2" s="11"/>
      <c r="Y2" s="11"/>
    </row>
    <row r="3" spans="1:25" ht="30" customHeight="1">
      <c r="A3" s="40"/>
      <c r="B3" s="1040" t="s">
        <v>2216</v>
      </c>
      <c r="C3" s="1396" t="str">
        <f>ВВОД!L4</f>
        <v>УДС2М-11 №606</v>
      </c>
      <c r="D3" s="1397"/>
      <c r="E3" s="271" t="s">
        <v>2178</v>
      </c>
      <c r="F3" s="271"/>
      <c r="G3" s="271"/>
      <c r="H3" s="271"/>
      <c r="I3" s="40"/>
    </row>
    <row r="4" spans="1:25" ht="25.5" customHeight="1">
      <c r="A4" s="1402" t="s">
        <v>39</v>
      </c>
      <c r="B4" s="1393" t="s">
        <v>63</v>
      </c>
      <c r="C4" s="1393" t="s">
        <v>64</v>
      </c>
      <c r="D4" s="1393" t="s">
        <v>65</v>
      </c>
      <c r="E4" s="1393" t="s">
        <v>70</v>
      </c>
      <c r="F4" s="1399" t="s">
        <v>66</v>
      </c>
      <c r="G4" s="1400"/>
      <c r="H4" s="1400"/>
      <c r="I4" s="1401"/>
    </row>
    <row r="5" spans="1:25" ht="36.75">
      <c r="A5" s="1403"/>
      <c r="B5" s="1394"/>
      <c r="C5" s="1394"/>
      <c r="D5" s="1394"/>
      <c r="E5" s="1394"/>
      <c r="F5" s="267" t="s">
        <v>42</v>
      </c>
      <c r="G5" s="272" t="s">
        <v>45</v>
      </c>
      <c r="H5" s="273" t="s">
        <v>39</v>
      </c>
      <c r="I5" s="274" t="s">
        <v>67</v>
      </c>
      <c r="K5" s="110"/>
      <c r="L5" s="111"/>
    </row>
    <row r="6" spans="1:25" ht="16.5" customHeight="1">
      <c r="A6" s="1039">
        <v>1</v>
      </c>
      <c r="B6" s="265" t="str">
        <f>IF(ISNA(INDEX(ВВОД!$U:$U,MATCH($A6,ВВОД!L:L,0))),"Резерв",INDEX(ВВОД!$U:$U,MATCH($A6,ВВОД!L:L,0)))</f>
        <v>Вихідний</v>
      </c>
      <c r="C6" s="99">
        <f>IF(ISNA(INDEX(ВВОД!$V:$V,MATCH($A6,ВВОД!L:L,0))),"",INDEX(ВВОД!$V:$V,MATCH($A6,ВВОД!L:L,0)))</f>
        <v>0</v>
      </c>
      <c r="D6" s="99">
        <f>IF(ISNA(INDEX(ВВОД!$W:$W,MATCH($A6,ВВОД!L:L,0))),"",INDEX(ВВОД!$W:$W,MATCH($A6,ВВОД!L:L,0)))</f>
        <v>0</v>
      </c>
      <c r="E6" s="99">
        <f>IF(ISNA(INDEX(ВВОД!$X:$X,MATCH($A6,ВВОД!L:L,0))),"",INDEX(ВВОД!$X:$X,MATCH($A6,ВВОД!L:L,0)))</f>
        <v>0</v>
      </c>
      <c r="F6" s="266">
        <f>IF(ISNA(INDEX(ВВОД!$Q:$Q,MATCH($A6,ВВОД!L:L,0))),"",INDEX(ВВОД!$Q:$Q,MATCH($A6,ВВОД!L:L,0)))</f>
        <v>0</v>
      </c>
      <c r="G6" s="266">
        <f>IF(ISNA(INDEX(ВВОД!$R:$R,MATCH($A6,ВВОД!L:L,0))),"",INDEX(ВВОД!$R:$R,MATCH($A6,ВВОД!L:L,0))+INDEX(ВВОД!$S:$S,MATCH($A6,ВВОД!L:L,0)))</f>
        <v>0</v>
      </c>
      <c r="H6" s="267"/>
      <c r="I6" s="267"/>
      <c r="K6" s="268"/>
      <c r="L6" s="111"/>
    </row>
    <row r="7" spans="1:25">
      <c r="A7" s="267">
        <v>2</v>
      </c>
      <c r="B7" s="265" t="str">
        <f>IF(ISNA(INDEX(ВВОД!$U:$U,MATCH($A7,ВВОД!L:L,0))),"Резерв",INDEX(ВВОД!$U:$U,MATCH($A7,ВВОД!L:L,0)))</f>
        <v>Вихідний</v>
      </c>
      <c r="C7" s="99">
        <f>IF(ISNA(INDEX(ВВОД!$V:$V,MATCH($A7,ВВОД!L:L,0))),"",INDEX(ВВОД!$V:$V,MATCH($A7,ВВОД!L:L,0)))</f>
        <v>0</v>
      </c>
      <c r="D7" s="99">
        <f>IF(ISNA(INDEX(ВВОД!$W:$W,MATCH($A7,ВВОД!L:L,0))),"",INDEX(ВВОД!$W:$W,MATCH($A7,ВВОД!L:L,0)))</f>
        <v>0</v>
      </c>
      <c r="E7" s="99">
        <f>IF(ISNA(INDEX(ВВОД!$X:$X,MATCH($A7,ВВОД!L:L,0))),"",INDEX(ВВОД!$X:$X,MATCH($A7,ВВОД!L:L,0)))</f>
        <v>0</v>
      </c>
      <c r="F7" s="266">
        <f>IF(ISNA(INDEX(ВВОД!$Q:$Q,MATCH($A7,ВВОД!L:L,0))),"",INDEX(ВВОД!$Q:$Q,MATCH($A7,ВВОД!L:L,0)))</f>
        <v>0</v>
      </c>
      <c r="G7" s="266">
        <f>IF(ISNA(INDEX(ВВОД!$R:$R,MATCH($A7,ВВОД!L:L,0))),"",INDEX(ВВОД!$R:$R,MATCH($A7,ВВОД!L:L,0))+INDEX(ВВОД!$S:$S,MATCH($A7,ВВОД!L:L,0)))</f>
        <v>0</v>
      </c>
      <c r="H7" s="267"/>
      <c r="I7" s="267"/>
    </row>
    <row r="8" spans="1:25" ht="25.5">
      <c r="A8" s="267">
        <v>3</v>
      </c>
      <c r="B8" s="265" t="str">
        <f>IF(ISNA(INDEX(ВВОД!$U:$U,MATCH($A8,ВВОД!L:L,0))),"Резерв",INDEX(ВВОД!$U:$U,MATCH($A8,ВВОД!L:L,0)))</f>
        <v>Західна горловина Фастівського парку</v>
      </c>
      <c r="C8" s="99" t="str">
        <f>IF(ISNA(INDEX(ВВОД!$V:$V,MATCH($A8,ВВОД!L:L,0))),"",INDEX(ВВОД!$V:$V,MATCH($A8,ВВОД!L:L,0)))</f>
        <v>СП</v>
      </c>
      <c r="D8" s="99">
        <f>IF(ISNA(INDEX(ВВОД!$W:$W,MATCH($A8,ВВОД!L:L,0))),"",INDEX(ВВОД!$W:$W,MATCH($A8,ВВОД!L:L,0)))</f>
        <v>0</v>
      </c>
      <c r="E8" s="99" t="str">
        <f>IF(ISNA(INDEX(ВВОД!$X:$X,MATCH($A8,ВВОД!L:L,0))),"",INDEX(ВВОД!$X:$X,MATCH($A8,ВВОД!L:L,0)))</f>
        <v>230, 232, 234, 236, 246, 112, 122, 124, 164, 226, 96, 166, 184</v>
      </c>
      <c r="F8" s="266">
        <f>IF(ISNA(INDEX(ВВОД!$Q:$Q,MATCH($A8,ВВОД!L:L,0))),"",INDEX(ВВОД!$Q:$Q,MATCH($A8,ВВОД!L:L,0)))</f>
        <v>0</v>
      </c>
      <c r="G8" s="266">
        <f>IF(ISNA(INDEX(ВВОД!$R:$R,MATCH($A8,ВВОД!L:L,0))),"",INDEX(ВВОД!$R:$R,MATCH($A8,ВВОД!L:L,0))+INDEX(ВВОД!$S:$S,MATCH($A8,ВВОД!L:L,0)))</f>
        <v>13</v>
      </c>
      <c r="H8" s="267"/>
      <c r="I8" s="267"/>
    </row>
    <row r="9" spans="1:25">
      <c r="A9" s="267">
        <v>4</v>
      </c>
      <c r="B9" s="265" t="str">
        <f>IF(ISNA(INDEX(ВВОД!$U:$U,MATCH($A9,ВВОД!L:L,0))),"Резерв",INDEX(ВВОД!$U:$U,MATCH($A9,ВВОД!L:L,0)))</f>
        <v>ст. Канатове</v>
      </c>
      <c r="C9" s="99" t="str">
        <f>IF(ISNA(INDEX(ВВОД!$V:$V,MATCH($A9,ВВОД!L:L,0))),"",INDEX(ВВОД!$V:$V,MATCH($A9,ВВОД!L:L,0)))</f>
        <v>СП</v>
      </c>
      <c r="D9" s="99">
        <f>IF(ISNA(INDEX(ВВОД!$W:$W,MATCH($A9,ВВОД!L:L,0))),"",INDEX(ВВОД!$W:$W,MATCH($A9,ВВОД!L:L,0)))</f>
        <v>0</v>
      </c>
      <c r="E9" s="99" t="str">
        <f>IF(ISNA(INDEX(ВВОД!$X:$X,MATCH($A9,ВВОД!L:L,0))),"",INDEX(ВВОД!$X:$X,MATCH($A9,ВВОД!L:L,0)))</f>
        <v>1, 3, 5, 7, 9, 23, 25, 4, 6, 8, 10, 12, 14, 16, 18</v>
      </c>
      <c r="F9" s="266">
        <f>IF(ISNA(INDEX(ВВОД!$Q:$Q,MATCH($A9,ВВОД!L:L,0))),"",INDEX(ВВОД!$Q:$Q,MATCH($A9,ВВОД!L:L,0)))</f>
        <v>0</v>
      </c>
      <c r="G9" s="266">
        <f>IF(ISNA(INDEX(ВВОД!$R:$R,MATCH($A9,ВВОД!L:L,0))),"",INDEX(ВВОД!$R:$R,MATCH($A9,ВВОД!L:L,0))+INDEX(ВВОД!$S:$S,MATCH($A9,ВВОД!L:L,0)))</f>
        <v>15</v>
      </c>
      <c r="H9" s="267"/>
      <c r="I9" s="267"/>
    </row>
    <row r="10" spans="1:25">
      <c r="A10" s="267">
        <v>5</v>
      </c>
      <c r="B10" s="265" t="str">
        <f>IF(ISNA(INDEX(ВВОД!$U:$U,MATCH($A10,ВВОД!L:L,0))),"Резерв",INDEX(ВВОД!$U:$U,MATCH($A10,ВВОД!L:L,0)))</f>
        <v>ст. Чорноліська</v>
      </c>
      <c r="C10" s="99" t="str">
        <f>IF(ISNA(INDEX(ВВОД!$V:$V,MATCH($A10,ВВОД!L:L,0))),"",INDEX(ВВОД!$V:$V,MATCH($A10,ВВОД!L:L,0)))</f>
        <v>СП</v>
      </c>
      <c r="D10" s="99">
        <f>IF(ISNA(INDEX(ВВОД!$W:$W,MATCH($A10,ВВОД!L:L,0))),"",INDEX(ВВОД!$W:$W,MATCH($A10,ВВОД!L:L,0)))</f>
        <v>0</v>
      </c>
      <c r="E10" s="99" t="str">
        <f>IF(ISNA(INDEX(ВВОД!$X:$X,MATCH($A10,ВВОД!L:L,0))),"",INDEX(ВВОД!$X:$X,MATCH($A10,ВВОД!L:L,0)))</f>
        <v>1, 3, 5, 7, 9, 11, 13, 15, 17, 19, 21, 25, 27, 29, 31</v>
      </c>
      <c r="F10" s="266">
        <f>IF(ISNA(INDEX(ВВОД!$Q:$Q,MATCH($A10,ВВОД!L:L,0))),"",INDEX(ВВОД!$Q:$Q,MATCH($A10,ВВОД!L:L,0)))</f>
        <v>0</v>
      </c>
      <c r="G10" s="266">
        <f>IF(ISNA(INDEX(ВВОД!$R:$R,MATCH($A10,ВВОД!L:L,0))),"",INDEX(ВВОД!$R:$R,MATCH($A10,ВВОД!L:L,0))+INDEX(ВВОД!$S:$S,MATCH($A10,ВВОД!L:L,0)))</f>
        <v>15</v>
      </c>
      <c r="H10" s="267"/>
      <c r="I10" s="267"/>
    </row>
    <row r="11" spans="1:25" ht="25.5">
      <c r="A11" s="267">
        <v>6</v>
      </c>
      <c r="B11" s="265" t="str">
        <f>IF(ISNA(INDEX(ВВОД!$U:$U,MATCH($A11,ВВОД!L:L,0))),"Резерв",INDEX(ВВОД!$U:$U,MATCH($A11,ВВОД!L:L,0)))</f>
        <v>ст. Чорноліська</v>
      </c>
      <c r="C11" s="99" t="str">
        <f>IF(ISNA(INDEX(ВВОД!$V:$V,MATCH($A11,ВВОД!L:L,0))),"",INDEX(ВВОД!$V:$V,MATCH($A11,ВВОД!L:L,0)))</f>
        <v>СП</v>
      </c>
      <c r="D11" s="99">
        <f>IF(ISNA(INDEX(ВВОД!$W:$W,MATCH($A11,ВВОД!L:L,0))),"",INDEX(ВВОД!$W:$W,MATCH($A11,ВВОД!L:L,0)))</f>
        <v>0</v>
      </c>
      <c r="E11" s="99" t="str">
        <f>IF(ISNA(INDEX(ВВОД!$X:$X,MATCH($A11,ВВОД!L:L,0))),"",INDEX(ВВОД!$X:$X,MATCH($A11,ВВОД!L:L,0)))</f>
        <v>33, 35, 37, 39, 41, 43, 45, 30, 32, 34,  36, 40, 44, 46, 48с</v>
      </c>
      <c r="F11" s="266">
        <f>IF(ISNA(INDEX(ВВОД!$Q:$Q,MATCH($A11,ВВОД!L:L,0))),"",INDEX(ВВОД!$Q:$Q,MATCH($A11,ВВОД!L:L,0)))</f>
        <v>0</v>
      </c>
      <c r="G11" s="266">
        <f>IF(ISNA(INDEX(ВВОД!$R:$R,MATCH($A11,ВВОД!L:L,0))),"",INDEX(ВВОД!$R:$R,MATCH($A11,ВВОД!L:L,0))+INDEX(ВВОД!$S:$S,MATCH($A11,ВВОД!L:L,0)))</f>
        <v>15</v>
      </c>
      <c r="H11" s="267"/>
      <c r="I11" s="267"/>
    </row>
    <row r="12" spans="1:25">
      <c r="A12" s="267">
        <v>7</v>
      </c>
      <c r="B12" s="265" t="str">
        <f>IF(ISNA(INDEX(ВВОД!$U:$U,MATCH($A12,ВВОД!L:L,0))),"Резерв",INDEX(ВВОД!$U:$U,MATCH($A12,ВВОД!L:L,0)))</f>
        <v>ст. Чорноліська</v>
      </c>
      <c r="C12" s="99" t="str">
        <f>IF(ISNA(INDEX(ВВОД!$V:$V,MATCH($A12,ВВОД!L:L,0))),"",INDEX(ВВОД!$V:$V,MATCH($A12,ВВОД!L:L,0)))</f>
        <v>СП</v>
      </c>
      <c r="D12" s="99">
        <f>IF(ISNA(INDEX(ВВОД!$W:$W,MATCH($A12,ВВОД!L:L,0))),"",INDEX(ВВОД!$W:$W,MATCH($A12,ВВОД!L:L,0)))</f>
        <v>0</v>
      </c>
      <c r="E12" s="99" t="str">
        <f>IF(ISNA(INDEX(ВВОД!$X:$X,MATCH($A12,ВВОД!L:L,0))),"",INDEX(ВВОД!$X:$X,MATCH($A12,ВВОД!L:L,0)))</f>
        <v>2, 4, 8, 10, 12, 14, 16, 18, 20, 22, 24, 28</v>
      </c>
      <c r="F12" s="266">
        <f>IF(ISNA(INDEX(ВВОД!$Q:$Q,MATCH($A12,ВВОД!L:L,0))),"",INDEX(ВВОД!$Q:$Q,MATCH($A12,ВВОД!L:L,0)))</f>
        <v>0</v>
      </c>
      <c r="G12" s="266">
        <f>IF(ISNA(INDEX(ВВОД!$R:$R,MATCH($A12,ВВОД!L:L,0))),"",INDEX(ВВОД!$R:$R,MATCH($A12,ВВОД!L:L,0))+INDEX(ВВОД!$S:$S,MATCH($A12,ВВОД!L:L,0)))</f>
        <v>12</v>
      </c>
      <c r="H12" s="267"/>
      <c r="I12" s="267"/>
    </row>
    <row r="13" spans="1:25">
      <c r="A13" s="267">
        <v>8</v>
      </c>
      <c r="B13" s="265" t="str">
        <f>IF(ISNA(INDEX(ВВОД!$U:$U,MATCH($A13,ВВОД!L:L,0))),"Резерв",INDEX(ВВОД!$U:$U,MATCH($A13,ВВОД!L:L,0)))</f>
        <v>Вихідний</v>
      </c>
      <c r="C13" s="99">
        <f>IF(ISNA(INDEX(ВВОД!$V:$V,MATCH($A13,ВВОД!L:L,0))),"",INDEX(ВВОД!$V:$V,MATCH($A13,ВВОД!L:L,0)))</f>
        <v>0</v>
      </c>
      <c r="D13" s="99">
        <f>IF(ISNA(INDEX(ВВОД!$W:$W,MATCH($A13,ВВОД!L:L,0))),"",INDEX(ВВОД!$W:$W,MATCH($A13,ВВОД!L:L,0)))</f>
        <v>0</v>
      </c>
      <c r="E13" s="99">
        <f>IF(ISNA(INDEX(ВВОД!$X:$X,MATCH($A13,ВВОД!L:L,0))),"",INDEX(ВВОД!$X:$X,MATCH($A13,ВВОД!L:L,0)))</f>
        <v>0</v>
      </c>
      <c r="F13" s="266">
        <f>IF(ISNA(INDEX(ВВОД!$Q:$Q,MATCH($A13,ВВОД!L:L,0))),"",INDEX(ВВОД!$Q:$Q,MATCH($A13,ВВОД!L:L,0)))</f>
        <v>0</v>
      </c>
      <c r="G13" s="266">
        <f>IF(ISNA(INDEX(ВВОД!$R:$R,MATCH($A13,ВВОД!L:L,0))),"",INDEX(ВВОД!$R:$R,MATCH($A13,ВВОД!L:L,0))+INDEX(ВВОД!$S:$S,MATCH($A13,ВВОД!L:L,0)))</f>
        <v>0</v>
      </c>
      <c r="H13" s="267"/>
      <c r="I13" s="267"/>
    </row>
    <row r="14" spans="1:25">
      <c r="A14" s="267">
        <v>9</v>
      </c>
      <c r="B14" s="265" t="str">
        <f>IF(ISNA(INDEX(ВВОД!$U:$U,MATCH($A14,ВВОД!L:L,0))),"Резерв",INDEX(ВВОД!$U:$U,MATCH($A14,ВВОД!L:L,0)))</f>
        <v>Вихідний</v>
      </c>
      <c r="C14" s="99">
        <f>IF(ISNA(INDEX(ВВОД!$V:$V,MATCH($A14,ВВОД!L:L,0))),"",INDEX(ВВОД!$V:$V,MATCH($A14,ВВОД!L:L,0)))</f>
        <v>0</v>
      </c>
      <c r="D14" s="99">
        <f>IF(ISNA(INDEX(ВВОД!$W:$W,MATCH($A14,ВВОД!L:L,0))),"",INDEX(ВВОД!$W:$W,MATCH($A14,ВВОД!L:L,0)))</f>
        <v>0</v>
      </c>
      <c r="E14" s="99">
        <f>IF(ISNA(INDEX(ВВОД!$X:$X,MATCH($A14,ВВОД!L:L,0))),"",INDEX(ВВОД!$X:$X,MATCH($A14,ВВОД!L:L,0)))</f>
        <v>0</v>
      </c>
      <c r="F14" s="266">
        <f>IF(ISNA(INDEX(ВВОД!$Q:$Q,MATCH($A14,ВВОД!L:L,0))),"",INDEX(ВВОД!$Q:$Q,MATCH($A14,ВВОД!L:L,0)))</f>
        <v>0</v>
      </c>
      <c r="G14" s="266">
        <f>IF(ISNA(INDEX(ВВОД!$R:$R,MATCH($A14,ВВОД!L:L,0))),"",INDEX(ВВОД!$R:$R,MATCH($A14,ВВОД!L:L,0))+INDEX(ВВОД!$S:$S,MATCH($A14,ВВОД!L:L,0)))</f>
        <v>0</v>
      </c>
      <c r="H14" s="267"/>
      <c r="I14" s="267"/>
    </row>
    <row r="15" spans="1:25">
      <c r="A15" s="267">
        <v>10</v>
      </c>
      <c r="B15" s="265" t="str">
        <f>IF(ISNA(INDEX(ВВОД!$U:$U,MATCH($A15,ВВОД!L:L,0))),"Резерв",INDEX(ВВОД!$U:$U,MATCH($A15,ВВОД!L:L,0)))</f>
        <v>ст. Трепівка</v>
      </c>
      <c r="C15" s="99" t="str">
        <f>IF(ISNA(INDEX(ВВОД!$V:$V,MATCH($A15,ВВОД!L:L,0))),"",INDEX(ВВОД!$V:$V,MATCH($A15,ВВОД!L:L,0)))</f>
        <v>СП</v>
      </c>
      <c r="D15" s="99">
        <f>IF(ISNA(INDEX(ВВОД!$W:$W,MATCH($A15,ВВОД!L:L,0))),"",INDEX(ВВОД!$W:$W,MATCH($A15,ВВОД!L:L,0)))</f>
        <v>0</v>
      </c>
      <c r="E15" s="99" t="str">
        <f>IF(ISNA(INDEX(ВВОД!$X:$X,MATCH($A15,ВВОД!L:L,0))),"",INDEX(ВВОД!$X:$X,MATCH($A15,ВВОД!L:L,0)))</f>
        <v>1, 3, 11, 15, 2, 4, 10, 14, 16</v>
      </c>
      <c r="F15" s="266">
        <f>IF(ISNA(INDEX(ВВОД!$Q:$Q,MATCH($A15,ВВОД!L:L,0))),"",INDEX(ВВОД!$Q:$Q,MATCH($A15,ВВОД!L:L,0)))</f>
        <v>0</v>
      </c>
      <c r="G15" s="266">
        <f>IF(ISNA(INDEX(ВВОД!$R:$R,MATCH($A15,ВВОД!L:L,0))),"",INDEX(ВВОД!$R:$R,MATCH($A15,ВВОД!L:L,0))+INDEX(ВВОД!$S:$S,MATCH($A15,ВВОД!L:L,0)))</f>
        <v>9</v>
      </c>
      <c r="H15" s="267"/>
      <c r="I15" s="267"/>
    </row>
    <row r="16" spans="1:25">
      <c r="A16" s="267">
        <v>11</v>
      </c>
      <c r="B16" s="265" t="str">
        <f>IF(ISNA(INDEX(ВВОД!$U:$U,MATCH($A16,ВВОД!L:L,0))),"Резерв",INDEX(ВВОД!$U:$U,MATCH($A16,ВВОД!L:L,0)))</f>
        <v>БП Західний</v>
      </c>
      <c r="C16" s="99" t="str">
        <f>IF(ISNA(INDEX(ВВОД!$V:$V,MATCH($A16,ВВОД!L:L,0))),"",INDEX(ВВОД!$V:$V,MATCH($A16,ВВОД!L:L,0)))</f>
        <v>СП</v>
      </c>
      <c r="D16" s="99">
        <f>IF(ISNA(INDEX(ВВОД!$W:$W,MATCH($A16,ВВОД!L:L,0))),"",INDEX(ВВОД!$W:$W,MATCH($A16,ВВОД!L:L,0)))</f>
        <v>0</v>
      </c>
      <c r="E16" s="99" t="str">
        <f>IF(ISNA(INDEX(ВВОД!$X:$X,MATCH($A16,ВВОД!L:L,0))),"",INDEX(ВВОД!$X:$X,MATCH($A16,ВВОД!L:L,0)))</f>
        <v>1, 2, 3, 4, 6</v>
      </c>
      <c r="F16" s="266">
        <f>IF(ISNA(INDEX(ВВОД!$Q:$Q,MATCH($A16,ВВОД!L:L,0))),"",INDEX(ВВОД!$Q:$Q,MATCH($A16,ВВОД!L:L,0)))</f>
        <v>0</v>
      </c>
      <c r="G16" s="266">
        <f>IF(ISNA(INDEX(ВВОД!$R:$R,MATCH($A16,ВВОД!L:L,0))),"",INDEX(ВВОД!$R:$R,MATCH($A16,ВВОД!L:L,0))+INDEX(ВВОД!$S:$S,MATCH($A16,ВВОД!L:L,0)))</f>
        <v>5</v>
      </c>
      <c r="H16" s="267"/>
      <c r="I16" s="267"/>
    </row>
    <row r="17" spans="1:25">
      <c r="A17" s="267">
        <v>12</v>
      </c>
      <c r="B17" s="265" t="str">
        <f>IF(ISNA(INDEX(ВВОД!$U:$U,MATCH($A17,ВВОД!L:L,0))),"Резерв",INDEX(ВВОД!$U:$U,MATCH($A17,ВВОД!L:L,0)))</f>
        <v>ст. Сахарна</v>
      </c>
      <c r="C17" s="99" t="str">
        <f>IF(ISNA(INDEX(ВВОД!$V:$V,MATCH($A17,ВВОД!L:L,0))),"",INDEX(ВВОД!$V:$V,MATCH($A17,ВВОД!L:L,0)))</f>
        <v>СП</v>
      </c>
      <c r="D17" s="99">
        <f>IF(ISNA(INDEX(ВВОД!$W:$W,MATCH($A17,ВВОД!L:L,0))),"",INDEX(ВВОД!$W:$W,MATCH($A17,ВВОД!L:L,0)))</f>
        <v>0</v>
      </c>
      <c r="E17" s="99" t="str">
        <f>IF(ISNA(INDEX(ВВОД!$X:$X,MATCH($A17,ВВОД!L:L,0))),"",INDEX(ВВОД!$X:$X,MATCH($A17,ВВОД!L:L,0)))</f>
        <v>1, 3, 5, 7, 9, 11, 6, 8, 14, 16, 18, 20, 22, 24</v>
      </c>
      <c r="F17" s="266">
        <f>IF(ISNA(INDEX(ВВОД!$Q:$Q,MATCH($A17,ВВОД!L:L,0))),"",INDEX(ВВОД!$Q:$Q,MATCH($A17,ВВОД!L:L,0)))</f>
        <v>0</v>
      </c>
      <c r="G17" s="266">
        <f>IF(ISNA(INDEX(ВВОД!$R:$R,MATCH($A17,ВВОД!L:L,0))),"",INDEX(ВВОД!$R:$R,MATCH($A17,ВВОД!L:L,0))+INDEX(ВВОД!$S:$S,MATCH($A17,ВВОД!L:L,0)))</f>
        <v>14</v>
      </c>
      <c r="H17" s="267"/>
      <c r="I17" s="267"/>
      <c r="K17" s="1"/>
      <c r="N17" s="1"/>
      <c r="O17" s="1"/>
      <c r="P17" s="1"/>
      <c r="Q17" s="1"/>
      <c r="S17" s="1"/>
      <c r="V17" s="1"/>
      <c r="Y17" s="1"/>
    </row>
    <row r="18" spans="1:25">
      <c r="A18" s="267">
        <v>13</v>
      </c>
      <c r="B18" s="265" t="str">
        <f>IF(ISNA(INDEX(ВВОД!$U:$U,MATCH($A18,ВВОД!L:L,0))),"Резерв",INDEX(ВВОД!$U:$U,MATCH($A18,ВВОД!L:L,0)))</f>
        <v>ст. Медерове</v>
      </c>
      <c r="C18" s="99" t="str">
        <f>IF(ISNA(INDEX(ВВОД!$V:$V,MATCH($A18,ВВОД!L:L,0))),"",INDEX(ВВОД!$V:$V,MATCH($A18,ВВОД!L:L,0)))</f>
        <v>СП</v>
      </c>
      <c r="D18" s="99">
        <f>IF(ISNA(INDEX(ВВОД!$W:$W,MATCH($A18,ВВОД!L:L,0))),"",INDEX(ВВОД!$W:$W,MATCH($A18,ВВОД!L:L,0)))</f>
        <v>0</v>
      </c>
      <c r="E18" s="99" t="str">
        <f>IF(ISNA(INDEX(ВВОД!$X:$X,MATCH($A18,ВВОД!L:L,0))),"",INDEX(ВВОД!$X:$X,MATCH($A18,ВВОД!L:L,0)))</f>
        <v>1, 3, 2, 4</v>
      </c>
      <c r="F18" s="266">
        <f>IF(ISNA(INDEX(ВВОД!$Q:$Q,MATCH($A18,ВВОД!L:L,0))),"",INDEX(ВВОД!$Q:$Q,MATCH($A18,ВВОД!L:L,0)))</f>
        <v>0</v>
      </c>
      <c r="G18" s="266">
        <f>IF(ISNA(INDEX(ВВОД!$R:$R,MATCH($A18,ВВОД!L:L,0))),"",INDEX(ВВОД!$R:$R,MATCH($A18,ВВОД!L:L,0))+INDEX(ВВОД!$S:$S,MATCH($A18,ВВОД!L:L,0)))</f>
        <v>4</v>
      </c>
      <c r="H18" s="267"/>
      <c r="I18" s="267"/>
      <c r="K18" s="1"/>
      <c r="N18" s="1"/>
      <c r="O18" s="1"/>
      <c r="P18" s="1"/>
      <c r="Q18" s="1"/>
      <c r="S18" s="1"/>
      <c r="V18" s="1"/>
      <c r="Y18" s="1"/>
    </row>
    <row r="19" spans="1:25" ht="25.5">
      <c r="A19" s="267">
        <v>14</v>
      </c>
      <c r="B19" s="265" t="str">
        <f>IF(ISNA(INDEX(ВВОД!$U:$U,MATCH($A19,ВВОД!L:L,0))),"Резерв",INDEX(ВВОД!$U:$U,MATCH($A19,ВВОД!L:L,0)))</f>
        <v>Східна горловина Фастівського парку</v>
      </c>
      <c r="C19" s="99" t="str">
        <f>IF(ISNA(INDEX(ВВОД!$V:$V,MATCH($A19,ВВОД!L:L,0))),"",INDEX(ВВОД!$V:$V,MATCH($A19,ВВОД!L:L,0)))</f>
        <v>СП</v>
      </c>
      <c r="D19" s="99">
        <f>IF(ISNA(INDEX(ВВОД!$W:$W,MATCH($A19,ВВОД!L:L,0))),"",INDEX(ВВОД!$W:$W,MATCH($A19,ВВОД!L:L,0)))</f>
        <v>0</v>
      </c>
      <c r="E19" s="99" t="str">
        <f>IF(ISNA(INDEX(ВВОД!$X:$X,MATCH($A19,ВВОД!L:L,0))),"",INDEX(ВВОД!$X:$X,MATCH($A19,ВВОД!L:L,0)))</f>
        <v>149, 145, 135, 137, 139, 133, 131,  129, 105, 151, 155, 153</v>
      </c>
      <c r="F19" s="266">
        <f>IF(ISNA(INDEX(ВВОД!$Q:$Q,MATCH($A19,ВВОД!L:L,0))),"",INDEX(ВВОД!$Q:$Q,MATCH($A19,ВВОД!L:L,0)))</f>
        <v>0</v>
      </c>
      <c r="G19" s="266">
        <f>IF(ISNA(INDEX(ВВОД!$R:$R,MATCH($A19,ВВОД!L:L,0))),"",INDEX(ВВОД!$R:$R,MATCH($A19,ВВОД!L:L,0))+INDEX(ВВОД!$S:$S,MATCH($A19,ВВОД!L:L,0)))</f>
        <v>12</v>
      </c>
      <c r="H19" s="267"/>
      <c r="I19" s="267"/>
      <c r="K19" s="1"/>
      <c r="N19" s="1"/>
      <c r="O19" s="1"/>
      <c r="P19" s="1"/>
      <c r="Q19" s="1"/>
      <c r="S19" s="1"/>
      <c r="V19" s="1"/>
      <c r="Y19" s="1"/>
    </row>
    <row r="20" spans="1:25">
      <c r="A20" s="267">
        <v>15</v>
      </c>
      <c r="B20" s="265" t="str">
        <f>IF(ISNA(INDEX(ВВОД!$U:$U,MATCH($A20,ВВОД!L:L,0))),"Резерв",INDEX(ВВОД!$U:$U,MATCH($A20,ВВОД!L:L,0)))</f>
        <v>Вихідний</v>
      </c>
      <c r="C20" s="99">
        <f>IF(ISNA(INDEX(ВВОД!$V:$V,MATCH($A20,ВВОД!L:L,0))),"",INDEX(ВВОД!$V:$V,MATCH($A20,ВВОД!L:L,0)))</f>
        <v>0</v>
      </c>
      <c r="D20" s="99">
        <f>IF(ISNA(INDEX(ВВОД!$W:$W,MATCH($A20,ВВОД!L:L,0))),"",INDEX(ВВОД!$W:$W,MATCH($A20,ВВОД!L:L,0)))</f>
        <v>0</v>
      </c>
      <c r="E20" s="99">
        <f>IF(ISNA(INDEX(ВВОД!$X:$X,MATCH($A20,ВВОД!L:L,0))),"",INDEX(ВВОД!$X:$X,MATCH($A20,ВВОД!L:L,0)))</f>
        <v>0</v>
      </c>
      <c r="F20" s="266">
        <f>IF(ISNA(INDEX(ВВОД!$Q:$Q,MATCH($A20,ВВОД!L:L,0))),"",INDEX(ВВОД!$Q:$Q,MATCH($A20,ВВОД!L:L,0)))</f>
        <v>0</v>
      </c>
      <c r="G20" s="266">
        <f>IF(ISNA(INDEX(ВВОД!$R:$R,MATCH($A20,ВВОД!L:L,0))),"",INDEX(ВВОД!$R:$R,MATCH($A20,ВВОД!L:L,0))+INDEX(ВВОД!$S:$S,MATCH($A20,ВВОД!L:L,0)))</f>
        <v>0</v>
      </c>
      <c r="H20" s="267"/>
      <c r="I20" s="267"/>
      <c r="K20" s="1"/>
      <c r="N20" s="1"/>
      <c r="O20" s="1"/>
      <c r="P20" s="1"/>
      <c r="Q20" s="1"/>
      <c r="S20" s="1"/>
      <c r="V20" s="1"/>
      <c r="Y20" s="1"/>
    </row>
    <row r="21" spans="1:25">
      <c r="A21" s="267">
        <v>16</v>
      </c>
      <c r="B21" s="265" t="str">
        <f>IF(ISNA(INDEX(ВВОД!$U:$U,MATCH($A21,ВВОД!L:L,0))),"Резерв",INDEX(ВВОД!$U:$U,MATCH($A21,ВВОД!L:L,0)))</f>
        <v>Вихідний</v>
      </c>
      <c r="C21" s="99">
        <f>IF(ISNA(INDEX(ВВОД!$V:$V,MATCH($A21,ВВОД!L:L,0))),"",INDEX(ВВОД!$V:$V,MATCH($A21,ВВОД!L:L,0)))</f>
        <v>0</v>
      </c>
      <c r="D21" s="99">
        <f>IF(ISNA(INDEX(ВВОД!$W:$W,MATCH($A21,ВВОД!L:L,0))),"",INDEX(ВВОД!$W:$W,MATCH($A21,ВВОД!L:L,0)))</f>
        <v>0</v>
      </c>
      <c r="E21" s="99">
        <f>IF(ISNA(INDEX(ВВОД!$X:$X,MATCH($A21,ВВОД!L:L,0))),"",INDEX(ВВОД!$X:$X,MATCH($A21,ВВОД!L:L,0)))</f>
        <v>0</v>
      </c>
      <c r="F21" s="266">
        <f>IF(ISNA(INDEX(ВВОД!$Q:$Q,MATCH($A21,ВВОД!L:L,0))),"",INDEX(ВВОД!$Q:$Q,MATCH($A21,ВВОД!L:L,0)))</f>
        <v>0</v>
      </c>
      <c r="G21" s="266">
        <f>IF(ISNA(INDEX(ВВОД!$R:$R,MATCH($A21,ВВОД!L:L,0))),"",INDEX(ВВОД!$R:$R,MATCH($A21,ВВОД!L:L,0))+INDEX(ВВОД!$S:$S,MATCH($A21,ВВОД!L:L,0)))</f>
        <v>0</v>
      </c>
      <c r="H21" s="267"/>
      <c r="I21" s="267"/>
      <c r="K21" s="1"/>
      <c r="N21" s="1"/>
      <c r="O21" s="1"/>
      <c r="P21" s="1"/>
      <c r="Q21" s="1"/>
      <c r="S21" s="1"/>
      <c r="V21" s="1"/>
      <c r="Y21" s="1"/>
    </row>
    <row r="22" spans="1:25" ht="25.5">
      <c r="A22" s="267">
        <v>17</v>
      </c>
      <c r="B22" s="265" t="str">
        <f>IF(ISNA(INDEX(ВВОД!$U:$U,MATCH($A22,ВВОД!L:L,0))),"Резерв",INDEX(ВВОД!$U:$U,MATCH($A22,ВВОД!L:L,0)))</f>
        <v>Західна горловина парку відправлення (ГК)</v>
      </c>
      <c r="C22" s="99" t="str">
        <f>IF(ISNA(INDEX(ВВОД!$V:$V,MATCH($A22,ВВОД!L:L,0))),"",INDEX(ВВОД!$V:$V,MATCH($A22,ВВОД!L:L,0)))</f>
        <v>СП</v>
      </c>
      <c r="D22" s="99">
        <f>IF(ISNA(INDEX(ВВОД!$W:$W,MATCH($A22,ВВОД!L:L,0))),"",INDEX(ВВОД!$W:$W,MATCH($A22,ВВОД!L:L,0)))</f>
        <v>0</v>
      </c>
      <c r="E22" s="99" t="str">
        <f>IF(ISNA(INDEX(ВВОД!$X:$X,MATCH($A22,ВВОД!L:L,0))),"",INDEX(ВВОД!$X:$X,MATCH($A22,ВВОД!L:L,0)))</f>
        <v>4, 6, 8, 32, 34, 36, 46, 10, 12, 20, 22, 18, 52</v>
      </c>
      <c r="F22" s="266">
        <f>IF(ISNA(INDEX(ВВОД!$Q:$Q,MATCH($A22,ВВОД!L:L,0))),"",INDEX(ВВОД!$Q:$Q,MATCH($A22,ВВОД!L:L,0)))</f>
        <v>0</v>
      </c>
      <c r="G22" s="266">
        <f>IF(ISNA(INDEX(ВВОД!$R:$R,MATCH($A22,ВВОД!L:L,0))),"",INDEX(ВВОД!$R:$R,MATCH($A22,ВВОД!L:L,0))+INDEX(ВВОД!$S:$S,MATCH($A22,ВВОД!L:L,0)))</f>
        <v>13</v>
      </c>
      <c r="H22" s="267"/>
      <c r="I22" s="267"/>
      <c r="K22" s="1"/>
      <c r="N22" s="1"/>
      <c r="O22" s="1"/>
      <c r="P22" s="1"/>
      <c r="Q22" s="1"/>
      <c r="S22" s="1"/>
      <c r="V22" s="1"/>
      <c r="Y22" s="1"/>
    </row>
    <row r="23" spans="1:25">
      <c r="A23" s="267">
        <v>18</v>
      </c>
      <c r="B23" s="265" t="str">
        <f>IF(ISNA(INDEX(ВВОД!$U:$U,MATCH($A23,ВВОД!L:L,0))),"Резерв",INDEX(ВВОД!$U:$U,MATCH($A23,ВВОД!L:L,0)))</f>
        <v>Резерв</v>
      </c>
      <c r="C23" s="99" t="str">
        <f>IF(ISNA(INDEX(ВВОД!$V:$V,MATCH($A23,ВВОД!L:L,0))),"",INDEX(ВВОД!$V:$V,MATCH($A23,ВВОД!L:L,0)))</f>
        <v/>
      </c>
      <c r="D23" s="99" t="str">
        <f>IF(ISNA(INDEX(ВВОД!$W:$W,MATCH($A23,ВВОД!L:L,0))),"",INDEX(ВВОД!$W:$W,MATCH($A23,ВВОД!L:L,0)))</f>
        <v/>
      </c>
      <c r="E23" s="99" t="str">
        <f>IF(ISNA(INDEX(ВВОД!$X:$X,MATCH($A23,ВВОД!L:L,0))),"",INDEX(ВВОД!$X:$X,MATCH($A23,ВВОД!L:L,0)))</f>
        <v/>
      </c>
      <c r="F23" s="266" t="str">
        <f>IF(ISNA(INDEX(ВВОД!$Q:$Q,MATCH($A23,ВВОД!L:L,0))),"",INDEX(ВВОД!$Q:$Q,MATCH($A23,ВВОД!L:L,0)))</f>
        <v/>
      </c>
      <c r="G23" s="266" t="str">
        <f>IF(ISNA(INDEX(ВВОД!$R:$R,MATCH($A23,ВВОД!L:L,0))),"",INDEX(ВВОД!$R:$R,MATCH($A23,ВВОД!L:L,0))+INDEX(ВВОД!$S:$S,MATCH($A23,ВВОД!L:L,0)))</f>
        <v/>
      </c>
      <c r="H23" s="267"/>
      <c r="I23" s="267"/>
      <c r="K23" s="1"/>
      <c r="N23" s="1"/>
      <c r="O23" s="1"/>
      <c r="P23" s="1"/>
      <c r="Q23" s="1"/>
      <c r="S23" s="1"/>
      <c r="V23" s="1"/>
      <c r="Y23" s="1"/>
    </row>
    <row r="24" spans="1:25" ht="25.5">
      <c r="A24" s="267">
        <v>19</v>
      </c>
      <c r="B24" s="265" t="str">
        <f>IF(ISNA(INDEX(ВВОД!$U:$U,MATCH($A24,ВВОД!L:L,0))),"Резерв",INDEX(ВВОД!$U:$U,MATCH($A24,ВВОД!L:L,0)))</f>
        <v>Техніч.обслуговування (ТО)</v>
      </c>
      <c r="C24" s="99">
        <f>IF(ISNA(INDEX(ВВОД!$V:$V,MATCH($A24,ВВОД!L:L,0))),"",INDEX(ВВОД!$V:$V,MATCH($A24,ВВОД!L:L,0)))</f>
        <v>0</v>
      </c>
      <c r="D24" s="99">
        <f>IF(ISNA(INDEX(ВВОД!$W:$W,MATCH($A24,ВВОД!L:L,0))),"",INDEX(ВВОД!$W:$W,MATCH($A24,ВВОД!L:L,0)))</f>
        <v>0</v>
      </c>
      <c r="E24" s="99">
        <f>IF(ISNA(INDEX(ВВОД!$X:$X,MATCH($A24,ВВОД!L:L,0))),"",INDEX(ВВОД!$X:$X,MATCH($A24,ВВОД!L:L,0)))</f>
        <v>0</v>
      </c>
      <c r="F24" s="266">
        <f>IF(ISNA(INDEX(ВВОД!$Q:$Q,MATCH($A24,ВВОД!L:L,0))),"",INDEX(ВВОД!$Q:$Q,MATCH($A24,ВВОД!L:L,0)))</f>
        <v>0</v>
      </c>
      <c r="G24" s="266">
        <f>IF(ISNA(INDEX(ВВОД!$R:$R,MATCH($A24,ВВОД!L:L,0))),"",INDEX(ВВОД!$R:$R,MATCH($A24,ВВОД!L:L,0))+INDEX(ВВОД!$S:$S,MATCH($A24,ВВОД!L:L,0)))</f>
        <v>0</v>
      </c>
      <c r="H24" s="267"/>
      <c r="I24" s="267"/>
      <c r="K24" s="1"/>
      <c r="N24" s="1"/>
      <c r="O24" s="1"/>
      <c r="P24" s="1"/>
      <c r="Q24" s="1"/>
      <c r="S24" s="1"/>
      <c r="V24" s="1"/>
      <c r="Y24" s="1"/>
    </row>
    <row r="25" spans="1:25" ht="25.5">
      <c r="A25" s="267">
        <v>20</v>
      </c>
      <c r="B25" s="265" t="str">
        <f>IF(ISNA(INDEX(ВВОД!$U:$U,MATCH($A25,ВВОД!L:L,0))),"Резерв",INDEX(ВВОД!$U:$U,MATCH($A25,ВВОД!L:L,0)))</f>
        <v>Західна горловина Кременчуцького парку (ГК)</v>
      </c>
      <c r="C25" s="99" t="str">
        <f>IF(ISNA(INDEX(ВВОД!$V:$V,MATCH($A25,ВВОД!L:L,0))),"",INDEX(ВВОД!$V:$V,MATCH($A25,ВВОД!L:L,0)))</f>
        <v>СП</v>
      </c>
      <c r="D25" s="99">
        <f>IF(ISNA(INDEX(ВВОД!$W:$W,MATCH($A25,ВВОД!L:L,0))),"",INDEX(ВВОД!$W:$W,MATCH($A25,ВВОД!L:L,0)))</f>
        <v>0</v>
      </c>
      <c r="E25" s="99" t="str">
        <f>IF(ISNA(INDEX(ВВОД!$X:$X,MATCH($A25,ВВОД!L:L,0))),"",INDEX(ВВОД!$X:$X,MATCH($A25,ВВОД!L:L,0)))</f>
        <v>26, 28, 30, 310, 324, 332,  40, 50, 302, 308, 328, 334</v>
      </c>
      <c r="F25" s="266">
        <f>IF(ISNA(INDEX(ВВОД!$Q:$Q,MATCH($A25,ВВОД!L:L,0))),"",INDEX(ВВОД!$Q:$Q,MATCH($A25,ВВОД!L:L,0)))</f>
        <v>0</v>
      </c>
      <c r="G25" s="266">
        <f>IF(ISNA(INDEX(ВВОД!$R:$R,MATCH($A25,ВВОД!L:L,0))),"",INDEX(ВВОД!$R:$R,MATCH($A25,ВВОД!L:L,0))+INDEX(ВВОД!$S:$S,MATCH($A25,ВВОД!L:L,0)))</f>
        <v>12</v>
      </c>
      <c r="H25" s="267"/>
      <c r="I25" s="267"/>
      <c r="K25" s="1"/>
      <c r="N25" s="1"/>
      <c r="O25" s="1"/>
      <c r="P25" s="1"/>
      <c r="Q25" s="1"/>
      <c r="S25" s="1"/>
      <c r="V25" s="1"/>
      <c r="Y25" s="1"/>
    </row>
    <row r="26" spans="1:25" ht="25.5">
      <c r="A26" s="267">
        <v>21</v>
      </c>
      <c r="B26" s="265" t="str">
        <f>IF(ISNA(INDEX(ВВОД!$U:$U,MATCH($A26,ВВОД!L:L,0))),"Резерв",INDEX(ВВОД!$U:$U,MATCH($A26,ВВОД!L:L,0)))</f>
        <v>Східна горловина Кременчуцького парку (ГК)</v>
      </c>
      <c r="C26" s="99" t="str">
        <f>IF(ISNA(INDEX(ВВОД!$V:$V,MATCH($A26,ВВОД!L:L,0))),"",INDEX(ВВОД!$V:$V,MATCH($A26,ВВОД!L:L,0)))</f>
        <v>СП</v>
      </c>
      <c r="D26" s="99">
        <f>IF(ISNA(INDEX(ВВОД!$W:$W,MATCH($A26,ВВОД!L:L,0))),"",INDEX(ВВОД!$W:$W,MATCH($A26,ВВОД!L:L,0)))</f>
        <v>0</v>
      </c>
      <c r="E26" s="99" t="str">
        <f>IF(ISNA(INDEX(ВВОД!$X:$X,MATCH($A26,ВВОД!L:L,0))),"",INDEX(ВВОД!$X:$X,MATCH($A26,ВВОД!L:L,0)))</f>
        <v>257, 263, 259, 225, 227, 237, 241,  255, 261, ГП7, 253, 267, 243, 271</v>
      </c>
      <c r="F26" s="266">
        <f>IF(ISNA(INDEX(ВВОД!$Q:$Q,MATCH($A26,ВВОД!L:L,0))),"",INDEX(ВВОД!$Q:$Q,MATCH($A26,ВВОД!L:L,0)))</f>
        <v>0</v>
      </c>
      <c r="G26" s="266">
        <f>IF(ISNA(INDEX(ВВОД!$R:$R,MATCH($A26,ВВОД!L:L,0))),"",INDEX(ВВОД!$R:$R,MATCH($A26,ВВОД!L:L,0))+INDEX(ВВОД!$S:$S,MATCH($A26,ВВОД!L:L,0)))</f>
        <v>14</v>
      </c>
      <c r="H26" s="267"/>
      <c r="I26" s="267"/>
      <c r="K26" s="1"/>
      <c r="N26" s="1"/>
      <c r="O26" s="1"/>
      <c r="P26" s="1"/>
      <c r="Q26" s="1"/>
      <c r="S26" s="1"/>
      <c r="V26" s="1"/>
      <c r="Y26" s="1"/>
    </row>
    <row r="27" spans="1:25">
      <c r="A27" s="267">
        <v>22</v>
      </c>
      <c r="B27" s="265" t="str">
        <f>IF(ISNA(INDEX(ВВОД!$U:$U,MATCH($A27,ВВОД!L:L,0))),"Резерв",INDEX(ВВОД!$U:$U,MATCH($A27,ВВОД!L:L,0)))</f>
        <v>Вихідний</v>
      </c>
      <c r="C27" s="99">
        <f>IF(ISNA(INDEX(ВВОД!$V:$V,MATCH($A27,ВВОД!L:L,0))),"",INDEX(ВВОД!$V:$V,MATCH($A27,ВВОД!L:L,0)))</f>
        <v>0</v>
      </c>
      <c r="D27" s="99">
        <f>IF(ISNA(INDEX(ВВОД!$W:$W,MATCH($A27,ВВОД!L:L,0))),"",INDEX(ВВОД!$W:$W,MATCH($A27,ВВОД!L:L,0)))</f>
        <v>0</v>
      </c>
      <c r="E27" s="99">
        <f>IF(ISNA(INDEX(ВВОД!$X:$X,MATCH($A27,ВВОД!L:L,0))),"",INDEX(ВВОД!$X:$X,MATCH($A27,ВВОД!L:L,0)))</f>
        <v>0</v>
      </c>
      <c r="F27" s="266">
        <f>IF(ISNA(INDEX(ВВОД!$Q:$Q,MATCH($A27,ВВОД!L:L,0))),"",INDEX(ВВОД!$Q:$Q,MATCH($A27,ВВОД!L:L,0)))</f>
        <v>0</v>
      </c>
      <c r="G27" s="266">
        <f>IF(ISNA(INDEX(ВВОД!$R:$R,MATCH($A27,ВВОД!L:L,0))),"",INDEX(ВВОД!$R:$R,MATCH($A27,ВВОД!L:L,0))+INDEX(ВВОД!$S:$S,MATCH($A27,ВВОД!L:L,0)))</f>
        <v>0</v>
      </c>
      <c r="H27" s="267"/>
      <c r="I27" s="267"/>
      <c r="K27" s="1"/>
      <c r="N27" s="1"/>
      <c r="O27" s="1"/>
      <c r="P27" s="1"/>
      <c r="Q27" s="1"/>
      <c r="S27" s="1"/>
      <c r="V27" s="1"/>
      <c r="Y27" s="1"/>
    </row>
    <row r="28" spans="1:25">
      <c r="A28" s="267">
        <v>23</v>
      </c>
      <c r="B28" s="265" t="str">
        <f>IF(ISNA(INDEX(ВВОД!$U:$U,MATCH($A28,ВВОД!L:L,0))),"Резерв",INDEX(ВВОД!$U:$U,MATCH($A28,ВВОД!L:L,0)))</f>
        <v>Вихідний</v>
      </c>
      <c r="C28" s="99">
        <f>IF(ISNA(INDEX(ВВОД!$V:$V,MATCH($A28,ВВОД!L:L,0))),"",INDEX(ВВОД!$V:$V,MATCH($A28,ВВОД!L:L,0)))</f>
        <v>0</v>
      </c>
      <c r="D28" s="99">
        <f>IF(ISNA(INDEX(ВВОД!$W:$W,MATCH($A28,ВВОД!L:L,0))),"",INDEX(ВВОД!$W:$W,MATCH($A28,ВВОД!L:L,0)))</f>
        <v>0</v>
      </c>
      <c r="E28" s="99">
        <f>IF(ISNA(INDEX(ВВОД!$X:$X,MATCH($A28,ВВОД!L:L,0))),"",INDEX(ВВОД!$X:$X,MATCH($A28,ВВОД!L:L,0)))</f>
        <v>0</v>
      </c>
      <c r="F28" s="266">
        <f>IF(ISNA(INDEX(ВВОД!$Q:$Q,MATCH($A28,ВВОД!L:L,0))),"",INDEX(ВВОД!$Q:$Q,MATCH($A28,ВВОД!L:L,0)))</f>
        <v>0</v>
      </c>
      <c r="G28" s="266">
        <f>IF(ISNA(INDEX(ВВОД!$R:$R,MATCH($A28,ВВОД!L:L,0))),"",INDEX(ВВОД!$R:$R,MATCH($A28,ВВОД!L:L,0))+INDEX(ВВОД!$S:$S,MATCH($A28,ВВОД!L:L,0)))</f>
        <v>0</v>
      </c>
      <c r="H28" s="267"/>
      <c r="I28" s="267"/>
      <c r="K28" s="1"/>
      <c r="N28" s="1"/>
      <c r="O28" s="1"/>
      <c r="P28" s="1"/>
      <c r="Q28" s="1"/>
      <c r="S28" s="1"/>
      <c r="V28" s="1"/>
      <c r="Y28" s="1"/>
    </row>
    <row r="29" spans="1:25">
      <c r="A29" s="267">
        <v>24</v>
      </c>
      <c r="B29" s="265" t="str">
        <f>IF(ISNA(INDEX(ВВОД!$U:$U,MATCH($A29,ВВОД!L:L,0))),"Резерв",INDEX(ВВОД!$U:$U,MATCH($A29,ВВОД!L:L,0)))</f>
        <v>Роз'їзд 5 км</v>
      </c>
      <c r="C29" s="99" t="str">
        <f>IF(ISNA(INDEX(ВВОД!$V:$V,MATCH($A29,ВВОД!L:L,0))),"",INDEX(ВВОД!$V:$V,MATCH($A29,ВВОД!L:L,0)))</f>
        <v>СП</v>
      </c>
      <c r="D29" s="99">
        <f>IF(ISNA(INDEX(ВВОД!$W:$W,MATCH($A29,ВВОД!L:L,0))),"",INDEX(ВВОД!$W:$W,MATCH($A29,ВВОД!L:L,0)))</f>
        <v>0</v>
      </c>
      <c r="E29" s="99" t="str">
        <f>IF(ISNA(INDEX(ВВОД!$X:$X,MATCH($A29,ВВОД!L:L,0))),"",INDEX(ВВОД!$X:$X,MATCH($A29,ВВОД!L:L,0)))</f>
        <v>5, 7, 9, 11, 13, 15, 17, 19, 27, 29, 31, 33, 35</v>
      </c>
      <c r="F29" s="266">
        <f>IF(ISNA(INDEX(ВВОД!$Q:$Q,MATCH($A29,ВВОД!L:L,0))),"",INDEX(ВВОД!$Q:$Q,MATCH($A29,ВВОД!L:L,0)))</f>
        <v>0</v>
      </c>
      <c r="G29" s="266">
        <f>IF(ISNA(INDEX(ВВОД!$R:$R,MATCH($A29,ВВОД!L:L,0))),"",INDEX(ВВОД!$R:$R,MATCH($A29,ВВОД!L:L,0))+INDEX(ВВОД!$S:$S,MATCH($A29,ВВОД!L:L,0)))</f>
        <v>13</v>
      </c>
      <c r="H29" s="267"/>
      <c r="I29" s="267"/>
      <c r="K29" s="1"/>
      <c r="N29" s="1"/>
      <c r="O29" s="1"/>
      <c r="P29" s="1"/>
      <c r="Q29" s="1"/>
      <c r="S29" s="1"/>
      <c r="V29" s="1"/>
      <c r="Y29" s="1"/>
    </row>
    <row r="30" spans="1:25" ht="25.5">
      <c r="A30" s="267">
        <v>25</v>
      </c>
      <c r="B30" s="265" t="str">
        <f>IF(ISNA(INDEX(ВВОД!$U:$U,MATCH($A30,ВВОД!L:L,0))),"Резерв",INDEX(ВВОД!$U:$U,MATCH($A30,ВВОД!L:L,0)))</f>
        <v>Знам'янка пас.</v>
      </c>
      <c r="C30" s="99" t="str">
        <f>IF(ISNA(INDEX(ВВОД!$V:$V,MATCH($A30,ВВОД!L:L,0))),"",INDEX(ВВОД!$V:$V,MATCH($A30,ВВОД!L:L,0)))</f>
        <v>СП</v>
      </c>
      <c r="D30" s="99">
        <f>IF(ISNA(INDEX(ВВОД!$W:$W,MATCH($A30,ВВОД!L:L,0))),"",INDEX(ВВОД!$W:$W,MATCH($A30,ВВОД!L:L,0)))</f>
        <v>0</v>
      </c>
      <c r="E30" s="99" t="str">
        <f>IF(ISNA(INDEX(ВВОД!$X:$X,MATCH($A30,ВВОД!L:L,0))),"",INDEX(ВВОД!$X:$X,MATCH($A30,ВВОД!L:L,0)))</f>
        <v>1, 3, 5, 7, 9, 13, 15, 17, 19,  21, 23, 27, 35, 39, 41</v>
      </c>
      <c r="F30" s="266">
        <f>IF(ISNA(INDEX(ВВОД!$Q:$Q,MATCH($A30,ВВОД!L:L,0))),"",INDEX(ВВОД!$Q:$Q,MATCH($A30,ВВОД!L:L,0)))</f>
        <v>0</v>
      </c>
      <c r="G30" s="266">
        <f>IF(ISNA(INDEX(ВВОД!$R:$R,MATCH($A30,ВВОД!L:L,0))),"",INDEX(ВВОД!$R:$R,MATCH($A30,ВВОД!L:L,0))+INDEX(ВВОД!$S:$S,MATCH($A30,ВВОД!L:L,0)))</f>
        <v>15</v>
      </c>
      <c r="H30" s="267"/>
      <c r="I30" s="267"/>
      <c r="K30" s="1"/>
      <c r="N30" s="1"/>
      <c r="O30" s="1"/>
      <c r="P30" s="1"/>
      <c r="Q30" s="1"/>
      <c r="S30" s="1"/>
      <c r="V30" s="1"/>
      <c r="Y30" s="1"/>
    </row>
    <row r="31" spans="1:25" ht="25.5">
      <c r="A31" s="267">
        <v>26</v>
      </c>
      <c r="B31" s="265" t="str">
        <f>IF(ISNA(INDEX(ВВОД!$U:$U,MATCH($A31,ВВОД!L:L,0))),"Резерв",INDEX(ВВОД!$U:$U,MATCH($A31,ВВОД!L:L,0)))</f>
        <v>Знам'янка пас.</v>
      </c>
      <c r="C31" s="99" t="str">
        <f>IF(ISNA(INDEX(ВВОД!$V:$V,MATCH($A31,ВВОД!L:L,0))),"",INDEX(ВВОД!$V:$V,MATCH($A31,ВВОД!L:L,0)))</f>
        <v>СП</v>
      </c>
      <c r="D31" s="99">
        <f>IF(ISNA(INDEX(ВВОД!$W:$W,MATCH($A31,ВВОД!L:L,0))),"",INDEX(ВВОД!$W:$W,MATCH($A31,ВВОД!L:L,0)))</f>
        <v>0</v>
      </c>
      <c r="E31" s="99" t="str">
        <f>IF(ISNA(INDEX(ВВОД!$X:$X,MATCH($A31,ВВОД!L:L,0))),"",INDEX(ВВОД!$X:$X,MATCH($A31,ВВОД!L:L,0)))</f>
        <v>43, 45, 30, 32, 34, 36, 38, 40, 42, 44, 46, 54, 56, 60, 62, 64</v>
      </c>
      <c r="F31" s="266">
        <f>IF(ISNA(INDEX(ВВОД!$Q:$Q,MATCH($A31,ВВОД!L:L,0))),"",INDEX(ВВОД!$Q:$Q,MATCH($A31,ВВОД!L:L,0)))</f>
        <v>0</v>
      </c>
      <c r="G31" s="266">
        <f>IF(ISNA(INDEX(ВВОД!$R:$R,MATCH($A31,ВВОД!L:L,0))),"",INDEX(ВВОД!$R:$R,MATCH($A31,ВВОД!L:L,0))+INDEX(ВВОД!$S:$S,MATCH($A31,ВВОД!L:L,0)))</f>
        <v>16</v>
      </c>
      <c r="H31" s="267"/>
      <c r="I31" s="267"/>
      <c r="K31" s="1"/>
      <c r="N31" s="1"/>
      <c r="O31" s="1"/>
      <c r="P31" s="1"/>
      <c r="Q31" s="1"/>
      <c r="S31" s="1"/>
      <c r="V31" s="1"/>
      <c r="Y31" s="1"/>
    </row>
    <row r="32" spans="1:25" ht="25.5">
      <c r="A32" s="267">
        <v>27</v>
      </c>
      <c r="B32" s="265" t="str">
        <f>IF(ISNA(INDEX(ВВОД!$U:$U,MATCH($A32,ВВОД!L:L,0))),"Резерв",INDEX(ВВОД!$U:$U,MATCH($A32,ВВОД!L:L,0)))</f>
        <v>Знам'янка пас.</v>
      </c>
      <c r="C32" s="99" t="str">
        <f>IF(ISNA(INDEX(ВВОД!$V:$V,MATCH($A32,ВВОД!L:L,0))),"",INDEX(ВВОД!$V:$V,MATCH($A32,ВВОД!L:L,0)))</f>
        <v>СП</v>
      </c>
      <c r="D32" s="99">
        <f>IF(ISNA(INDEX(ВВОД!$W:$W,MATCH($A32,ВВОД!L:L,0))),"",INDEX(ВВОД!$W:$W,MATCH($A32,ВВОД!L:L,0)))</f>
        <v>0</v>
      </c>
      <c r="E32" s="99" t="str">
        <f>IF(ISNA(INDEX(ВВОД!$X:$X,MATCH($A32,ВВОД!L:L,0))),"",INDEX(ВВОД!$X:$X,MATCH($A32,ВВОД!L:L,0)))</f>
        <v>2, 4,  6, 8, 10, 12, 14, 16, 18, 20, 22, 24, 26, 28, 48, 58</v>
      </c>
      <c r="F32" s="266">
        <f>IF(ISNA(INDEX(ВВОД!$Q:$Q,MATCH($A32,ВВОД!L:L,0))),"",INDEX(ВВОД!$Q:$Q,MATCH($A32,ВВОД!L:L,0)))</f>
        <v>0</v>
      </c>
      <c r="G32" s="266">
        <f>IF(ISNA(INDEX(ВВОД!$R:$R,MATCH($A32,ВВОД!L:L,0))),"",INDEX(ВВОД!$R:$R,MATCH($A32,ВВОД!L:L,0))+INDEX(ВВОД!$S:$S,MATCH($A32,ВВОД!L:L,0)))</f>
        <v>16</v>
      </c>
      <c r="H32" s="267"/>
      <c r="I32" s="267"/>
      <c r="K32" s="1"/>
      <c r="N32" s="1"/>
      <c r="O32" s="1"/>
      <c r="P32" s="1"/>
      <c r="Q32" s="1"/>
      <c r="S32" s="1"/>
      <c r="V32" s="1"/>
      <c r="Y32" s="1"/>
    </row>
    <row r="33" spans="1:25">
      <c r="A33" s="267">
        <v>28</v>
      </c>
      <c r="B33" s="265" t="str">
        <f>IF(ISNA(INDEX(ВВОД!$U:$U,MATCH($A33,ВВОД!L:L,0))),"Резерв",INDEX(ВВОД!$U:$U,MATCH($A33,ВВОД!L:L,0)))</f>
        <v>ОП 309 км</v>
      </c>
      <c r="C33" s="99" t="str">
        <f>IF(ISNA(INDEX(ВВОД!$V:$V,MATCH($A33,ВВОД!L:L,0))),"",INDEX(ВВОД!$V:$V,MATCH($A33,ВВОД!L:L,0)))</f>
        <v>СП</v>
      </c>
      <c r="D33" s="99">
        <f>IF(ISNA(INDEX(ВВОД!$W:$W,MATCH($A33,ВВОД!L:L,0))),"",INDEX(ВВОД!$W:$W,MATCH($A33,ВВОД!L:L,0)))</f>
        <v>0</v>
      </c>
      <c r="E33" s="99" t="str">
        <f>IF(ISNA(INDEX(ВВОД!$X:$X,MATCH($A33,ВВОД!L:L,0))),"",INDEX(ВВОД!$X:$X,MATCH($A33,ВВОД!L:L,0)))</f>
        <v>5, 7, 9</v>
      </c>
      <c r="F33" s="266">
        <f>IF(ISNA(INDEX(ВВОД!$Q:$Q,MATCH($A33,ВВОД!L:L,0))),"",INDEX(ВВОД!$Q:$Q,MATCH($A33,ВВОД!L:L,0)))</f>
        <v>0</v>
      </c>
      <c r="G33" s="266">
        <f>IF(ISNA(INDEX(ВВОД!$R:$R,MATCH($A33,ВВОД!L:L,0))),"",INDEX(ВВОД!$R:$R,MATCH($A33,ВВОД!L:L,0))+INDEX(ВВОД!$S:$S,MATCH($A33,ВВОД!L:L,0)))</f>
        <v>3</v>
      </c>
      <c r="H33" s="267"/>
      <c r="I33" s="267"/>
      <c r="K33" s="1"/>
      <c r="N33" s="1"/>
      <c r="O33" s="1"/>
      <c r="P33" s="1"/>
      <c r="Q33" s="1"/>
      <c r="S33" s="1"/>
      <c r="V33" s="1"/>
      <c r="Y33" s="1"/>
    </row>
    <row r="34" spans="1:25">
      <c r="A34" s="267">
        <v>29</v>
      </c>
      <c r="B34" s="265" t="str">
        <f>IF(ISNA(INDEX(ВВОД!$U:$U,MATCH($A34,ВВОД!L:L,0))),"Резерв",INDEX(ВВОД!$U:$U,MATCH($A34,ВВОД!L:L,0)))</f>
        <v>Вихідний</v>
      </c>
      <c r="C34" s="99">
        <f>IF(ISNA(INDEX(ВВОД!$V:$V,MATCH($A34,ВВОД!L:L,0))),"",INDEX(ВВОД!$V:$V,MATCH($A34,ВВОД!L:L,0)))</f>
        <v>0</v>
      </c>
      <c r="D34" s="99">
        <f>IF(ISNA(INDEX(ВВОД!$W:$W,MATCH($A34,ВВОД!L:L,0))),"",INDEX(ВВОД!$W:$W,MATCH($A34,ВВОД!L:L,0)))</f>
        <v>0</v>
      </c>
      <c r="E34" s="99">
        <f>IF(ISNA(INDEX(ВВОД!$X:$X,MATCH($A34,ВВОД!L:L,0))),"",INDEX(ВВОД!$X:$X,MATCH($A34,ВВОД!L:L,0)))</f>
        <v>0</v>
      </c>
      <c r="F34" s="266">
        <f>IF(ISNA(INDEX(ВВОД!$Q:$Q,MATCH($A34,ВВОД!L:L,0))),"",INDEX(ВВОД!$Q:$Q,MATCH($A34,ВВОД!L:L,0)))</f>
        <v>0</v>
      </c>
      <c r="G34" s="266">
        <f>IF(ISNA(INDEX(ВВОД!$R:$R,MATCH($A34,ВВОД!L:L,0))),"",INDEX(ВВОД!$R:$R,MATCH($A34,ВВОД!L:L,0))+INDEX(ВВОД!$S:$S,MATCH($A34,ВВОД!L:L,0)))</f>
        <v>0</v>
      </c>
      <c r="H34" s="267"/>
      <c r="I34" s="267"/>
      <c r="K34" s="1"/>
      <c r="N34" s="1"/>
      <c r="O34" s="1"/>
      <c r="P34" s="1"/>
      <c r="Q34" s="1"/>
      <c r="S34" s="1"/>
      <c r="V34" s="1"/>
      <c r="Y34" s="1"/>
    </row>
    <row r="35" spans="1:25">
      <c r="A35" s="267">
        <v>30</v>
      </c>
      <c r="B35" s="265" t="str">
        <f>IF(ISNA(INDEX(ВВОД!$U:$U,MATCH($A35,ВВОД!L:L,0))),"Резерв",INDEX(ВВОД!$U:$U,MATCH($A35,ВВОД!L:L,0)))</f>
        <v>Вихідний</v>
      </c>
      <c r="C35" s="99">
        <f>IF(ISNA(INDEX(ВВОД!$V:$V,MATCH($A35,ВВОД!L:L,0))),"",INDEX(ВВОД!$V:$V,MATCH($A35,ВВОД!L:L,0)))</f>
        <v>0</v>
      </c>
      <c r="D35" s="99">
        <f>IF(ISNA(INDEX(ВВОД!$W:$W,MATCH($A35,ВВОД!L:L,0))),"",INDEX(ВВОД!$W:$W,MATCH($A35,ВВОД!L:L,0)))</f>
        <v>0</v>
      </c>
      <c r="E35" s="99">
        <f>IF(ISNA(INDEX(ВВОД!$X:$X,MATCH($A35,ВВОД!L:L,0))),"",INDEX(ВВОД!$X:$X,MATCH($A35,ВВОД!L:L,0)))</f>
        <v>0</v>
      </c>
      <c r="F35" s="266">
        <f>IF(ISNA(INDEX(ВВОД!$Q:$Q,MATCH($A35,ВВОД!L:L,0))),"",INDEX(ВВОД!$Q:$Q,MATCH($A35,ВВОД!L:L,0)))</f>
        <v>0</v>
      </c>
      <c r="G35" s="266">
        <f>IF(ISNA(INDEX(ВВОД!$R:$R,MATCH($A35,ВВОД!L:L,0))),"",INDEX(ВВОД!$R:$R,MATCH($A35,ВВОД!L:L,0))+INDEX(ВВОД!$S:$S,MATCH($A35,ВВОД!L:L,0)))</f>
        <v>0</v>
      </c>
      <c r="H35" s="267"/>
      <c r="I35" s="267"/>
      <c r="K35" s="1"/>
      <c r="N35" s="1"/>
      <c r="O35" s="1"/>
      <c r="P35" s="1"/>
      <c r="Q35" s="1"/>
      <c r="S35" s="1"/>
      <c r="V35" s="1"/>
      <c r="Y35" s="1"/>
    </row>
    <row r="36" spans="1:25">
      <c r="A36" s="267">
        <v>31</v>
      </c>
      <c r="B36" s="265" t="str">
        <f>IF(ISNA(INDEX(ВВОД!$U:$U,MATCH($A36,ВВОД!L:L,0))),"Резерв",INDEX(ВВОД!$U:$U,MATCH($A36,ВВОД!L:L,0)))</f>
        <v>Немає</v>
      </c>
      <c r="C36" s="99">
        <f>IF(ISNA(INDEX(ВВОД!$V:$V,MATCH($A36,ВВОД!L:L,0))),"",INDEX(ВВОД!$V:$V,MATCH($A36,ВВОД!L:L,0)))</f>
        <v>0</v>
      </c>
      <c r="D36" s="99">
        <f>IF(ISNA(INDEX(ВВОД!$W:$W,MATCH($A36,ВВОД!L:L,0))),"",INDEX(ВВОД!$W:$W,MATCH($A36,ВВОД!L:L,0)))</f>
        <v>0</v>
      </c>
      <c r="E36" s="99">
        <f>IF(ISNA(INDEX(ВВОД!$X:$X,MATCH($A36,ВВОД!L:L,0))),"",INDEX(ВВОД!$X:$X,MATCH($A36,ВВОД!L:L,0)))</f>
        <v>0</v>
      </c>
      <c r="F36" s="266">
        <f>IF(ISNA(INDEX(ВВОД!$Q:$Q,MATCH($A36,ВВОД!L:L,0))),"",INDEX(ВВОД!$Q:$Q,MATCH($A36,ВВОД!L:L,0)))</f>
        <v>0</v>
      </c>
      <c r="G36" s="266">
        <f>IF(ISNA(INDEX(ВВОД!$R:$R,MATCH($A36,ВВОД!L:L,0))),"",INDEX(ВВОД!$R:$R,MATCH($A36,ВВОД!L:L,0))+INDEX(ВВОД!$S:$S,MATCH($A36,ВВОД!L:L,0)))</f>
        <v>0</v>
      </c>
      <c r="H36" s="267"/>
      <c r="I36" s="267"/>
      <c r="K36" s="1"/>
      <c r="N36" s="1"/>
      <c r="O36" s="1"/>
      <c r="P36" s="1"/>
      <c r="Q36" s="1"/>
      <c r="S36" s="1"/>
      <c r="V36" s="1"/>
      <c r="Y36" s="1"/>
    </row>
    <row r="37" spans="1:25">
      <c r="A37" s="267"/>
      <c r="B37" s="65" t="s">
        <v>78</v>
      </c>
      <c r="C37" s="267"/>
      <c r="D37" s="267"/>
      <c r="E37" s="267"/>
      <c r="F37" s="267">
        <f>SUM(F6:F36)</f>
        <v>0</v>
      </c>
      <c r="G37" s="267">
        <f>SUM(G6:G36)</f>
        <v>216</v>
      </c>
      <c r="H37" s="267"/>
      <c r="I37" s="267"/>
      <c r="K37" s="1"/>
      <c r="N37" s="1"/>
      <c r="O37" s="1"/>
      <c r="P37" s="1"/>
      <c r="Q37" s="1"/>
      <c r="S37" s="1"/>
      <c r="V37" s="1"/>
      <c r="Y37" s="1"/>
    </row>
    <row r="38" spans="1:25">
      <c r="B38" s="82"/>
      <c r="C38" s="83"/>
      <c r="D38" s="83"/>
      <c r="E38" s="83"/>
      <c r="K38" s="1"/>
      <c r="N38" s="1"/>
      <c r="O38" s="1"/>
      <c r="P38" s="1"/>
      <c r="Q38" s="1"/>
      <c r="S38" s="1"/>
      <c r="V38" s="1"/>
      <c r="Y38" s="1"/>
    </row>
    <row r="39" spans="1:25">
      <c r="C39" s="83" t="s">
        <v>5</v>
      </c>
      <c r="D39" s="294"/>
      <c r="E39" s="194" t="s">
        <v>2223</v>
      </c>
      <c r="K39" s="1"/>
      <c r="N39" s="1"/>
      <c r="O39" s="1"/>
      <c r="P39" s="1"/>
      <c r="Q39" s="1"/>
      <c r="S39" s="1"/>
      <c r="V39" s="1"/>
      <c r="Y39" s="1"/>
    </row>
  </sheetData>
  <mergeCells count="9">
    <mergeCell ref="A1:I1"/>
    <mergeCell ref="A2:I2"/>
    <mergeCell ref="C3:D3"/>
    <mergeCell ref="A4:A5"/>
    <mergeCell ref="B4:B5"/>
    <mergeCell ref="C4:C5"/>
    <mergeCell ref="D4:D5"/>
    <mergeCell ref="E4:E5"/>
    <mergeCell ref="F4:I4"/>
  </mergeCells>
  <conditionalFormatting sqref="A6:I36">
    <cfRule type="expression" dxfId="3" priority="2">
      <formula>OR($B6="Вихідний",$B6="Немає")</formula>
    </cfRule>
  </conditionalFormatting>
  <pageMargins left="0.19685039370078741" right="0.19685039370078741" top="0.19685039370078741" bottom="0.19685039370078741" header="0" footer="0"/>
  <pageSetup paperSize="9" scale="98" orientation="portrait" horizontalDpi="4294967294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Лист12">
    <pageSetUpPr fitToPage="1"/>
  </sheetPr>
  <dimension ref="A1:Z39"/>
  <sheetViews>
    <sheetView showZeros="0" view="pageLayout" zoomScaleSheetLayoutView="75" workbookViewId="0">
      <selection activeCell="G6" sqref="G6"/>
    </sheetView>
  </sheetViews>
  <sheetFormatPr defaultRowHeight="12.75"/>
  <cols>
    <col min="1" max="1" width="4.5703125" style="13" customWidth="1"/>
    <col min="2" max="2" width="26" style="289" customWidth="1"/>
    <col min="3" max="3" width="9.28515625" style="86" customWidth="1"/>
    <col min="4" max="4" width="14.7109375" style="74" customWidth="1"/>
    <col min="5" max="5" width="30" style="74" customWidth="1"/>
    <col min="6" max="6" width="5.42578125" style="2" customWidth="1"/>
    <col min="7" max="7" width="4.140625" style="13" customWidth="1"/>
    <col min="8" max="8" width="4" style="1" customWidth="1"/>
    <col min="9" max="9" width="4" style="2" customWidth="1"/>
    <col min="10" max="10" width="9.28515625" style="1" customWidth="1"/>
    <col min="11" max="11" width="9.140625" style="1"/>
    <col min="12" max="12" width="9.140625" style="2"/>
    <col min="13" max="14" width="9.140625" style="1"/>
    <col min="15" max="16" width="9.140625" style="2"/>
    <col min="17" max="18" width="9.140625" style="13"/>
    <col min="19" max="19" width="9.140625" style="1"/>
    <col min="20" max="20" width="9.140625" style="2"/>
    <col min="21" max="22" width="9.140625" style="1"/>
    <col min="23" max="23" width="9.140625" style="2"/>
    <col min="24" max="25" width="9.140625" style="1"/>
    <col min="26" max="26" width="9.140625" style="2"/>
    <col min="27" max="16384" width="9.140625" style="1"/>
  </cols>
  <sheetData>
    <row r="1" spans="1:26" s="18" customFormat="1" ht="15">
      <c r="A1" s="1385" t="s">
        <v>2181</v>
      </c>
      <c r="B1" s="1385"/>
      <c r="C1" s="1385"/>
      <c r="D1" s="1385"/>
      <c r="E1" s="1385"/>
      <c r="F1" s="1385"/>
      <c r="G1" s="1385"/>
      <c r="H1" s="1385"/>
      <c r="I1" s="1385"/>
      <c r="L1" s="11"/>
      <c r="O1" s="11"/>
      <c r="P1" s="11"/>
      <c r="Q1" s="19"/>
      <c r="R1" s="19"/>
      <c r="T1" s="11"/>
      <c r="W1" s="11"/>
      <c r="Z1" s="11"/>
    </row>
    <row r="2" spans="1:26" s="18" customFormat="1" ht="15">
      <c r="A2" s="1389" t="str">
        <f>ВВОД!D2</f>
        <v>Червень 2024</v>
      </c>
      <c r="B2" s="1389"/>
      <c r="C2" s="1389"/>
      <c r="D2" s="1389"/>
      <c r="E2" s="1389"/>
      <c r="F2" s="1389"/>
      <c r="G2" s="1389"/>
      <c r="H2" s="1389"/>
      <c r="I2" s="1389"/>
      <c r="L2" s="11"/>
      <c r="O2" s="11"/>
      <c r="P2" s="11"/>
      <c r="Q2" s="19"/>
      <c r="R2" s="19"/>
      <c r="T2" s="11"/>
      <c r="W2" s="11"/>
      <c r="Z2" s="11"/>
    </row>
    <row r="3" spans="1:26" ht="30" customHeight="1">
      <c r="A3" s="14"/>
      <c r="B3" s="278" t="s">
        <v>2216</v>
      </c>
      <c r="C3" s="1396" t="str">
        <f>ВВОД!J4</f>
        <v>РДМ-2 №1031</v>
      </c>
      <c r="D3" s="1397"/>
      <c r="E3" s="15" t="s">
        <v>2178</v>
      </c>
      <c r="F3" s="15"/>
      <c r="G3" s="15"/>
      <c r="H3" s="15"/>
      <c r="I3" s="16"/>
    </row>
    <row r="4" spans="1:26" ht="25.5" customHeight="1">
      <c r="A4" s="1386" t="s">
        <v>39</v>
      </c>
      <c r="B4" s="1393" t="s">
        <v>63</v>
      </c>
      <c r="C4" s="1380" t="s">
        <v>64</v>
      </c>
      <c r="D4" s="1380" t="s">
        <v>65</v>
      </c>
      <c r="E4" s="1380" t="s">
        <v>70</v>
      </c>
      <c r="F4" s="1382" t="s">
        <v>66</v>
      </c>
      <c r="G4" s="1383"/>
      <c r="H4" s="1383"/>
      <c r="I4" s="1384"/>
    </row>
    <row r="5" spans="1:26" ht="36.75">
      <c r="A5" s="1392"/>
      <c r="B5" s="1394"/>
      <c r="C5" s="1381"/>
      <c r="D5" s="1381"/>
      <c r="E5" s="1381"/>
      <c r="F5" s="5" t="s">
        <v>42</v>
      </c>
      <c r="G5" s="77" t="s">
        <v>45</v>
      </c>
      <c r="H5" s="6" t="str">
        <f>IF(H37=0,"Дата","Зварки")</f>
        <v>Дата</v>
      </c>
      <c r="I5" s="134" t="s">
        <v>67</v>
      </c>
    </row>
    <row r="6" spans="1:26" s="284" customFormat="1" ht="37.5" customHeight="1">
      <c r="A6" s="4">
        <v>1</v>
      </c>
      <c r="B6" s="265" t="str">
        <f>IF(ISNA(INDEX(ВВОД!$U:$U,MATCH($A6,ВВОД!J:J,0))),"Резерв",INDEX(ВВОД!$U:$U,MATCH($A6,ВВОД!J:J,0)))</f>
        <v>Вихідний</v>
      </c>
      <c r="C6" s="99">
        <f>IF(ISNA(INDEX(ВВОД!$V:$V,MATCH($A6,ВВОД!J:J,0))),"",INDEX(ВВОД!$V:$V,MATCH($A6,ВВОД!J:J,0)))</f>
        <v>0</v>
      </c>
      <c r="D6" s="99">
        <f>IF(ISNA(INDEX(ВВОД!$W:$W,MATCH($A6,ВВОД!J:J,0))),"",INDEX(ВВОД!$W:$W,MATCH($A6,ВВОД!J:J,0)))</f>
        <v>0</v>
      </c>
      <c r="E6" s="99">
        <f>IF(ISNA(INDEX(ВВОД!$X:$X,MATCH($A6,ВВОД!J:J,0))),"",INDEX(ВВОД!$X:$X,MATCH($A6,ВВОД!J:J,0)))</f>
        <v>0</v>
      </c>
      <c r="F6" s="99">
        <f>IF(ISNA(INDEX(ВВОД!$Q:$Q,MATCH($A6,ВВОД!J:J,0))),"",INDEX(ВВОД!$Q:$Q,MATCH($A6,ВВОД!J:J,0)))</f>
        <v>0</v>
      </c>
      <c r="G6" s="99">
        <f>IF(ISNA(INDEX(ВВОД!$R:$R,MATCH($A6,ВВОД!J:J,0))),"",INDEX(ВВОД!$R:$R,MATCH($A6,ВВОД!J:J,0))+INDEX(ВВОД!$S:$S,MATCH($A6,ВВОД!J:J,0)))</f>
        <v>0</v>
      </c>
      <c r="H6" s="287"/>
      <c r="I6" s="287"/>
      <c r="L6" s="268"/>
      <c r="O6" s="285"/>
      <c r="P6" s="285"/>
      <c r="Q6" s="286"/>
      <c r="R6" s="286"/>
      <c r="T6" s="285"/>
      <c r="W6" s="285"/>
      <c r="Z6" s="285"/>
    </row>
    <row r="7" spans="1:26" s="284" customFormat="1">
      <c r="A7" s="163">
        <v>2</v>
      </c>
      <c r="B7" s="265" t="str">
        <f>IF(ISNA(INDEX(ВВОД!$U:$U,MATCH($A7,ВВОД!J:J,0))),"Резерв",INDEX(ВВОД!$U:$U,MATCH($A7,ВВОД!J:J,0)))</f>
        <v>Вихідний</v>
      </c>
      <c r="C7" s="99">
        <f>IF(ISNA(INDEX(ВВОД!$V:$V,MATCH($A7,ВВОД!J:J,0))),"",INDEX(ВВОД!$V:$V,MATCH($A7,ВВОД!J:J,0)))</f>
        <v>0</v>
      </c>
      <c r="D7" s="99">
        <f>IF(ISNA(INDEX(ВВОД!$W:$W,MATCH($A7,ВВОД!J:J,0))),"",INDEX(ВВОД!$W:$W,MATCH($A7,ВВОД!J:J,0)))</f>
        <v>0</v>
      </c>
      <c r="E7" s="99">
        <f>IF(ISNA(INDEX(ВВОД!$X:$X,MATCH($A7,ВВОД!J:J,0))),"",INDEX(ВВОД!$X:$X,MATCH($A7,ВВОД!J:J,0)))</f>
        <v>0</v>
      </c>
      <c r="F7" s="99">
        <f>IF(ISNA(INDEX(ВВОД!$Q:$Q,MATCH($A7,ВВОД!J:J,0))),"",INDEX(ВВОД!$Q:$Q,MATCH($A7,ВВОД!J:J,0)))</f>
        <v>0</v>
      </c>
      <c r="G7" s="99">
        <f>IF(ISNA(INDEX(ВВОД!$R:$R,MATCH($A7,ВВОД!J:J,0))),"",INDEX(ВВОД!$R:$R,MATCH($A7,ВВОД!J:J,0))+INDEX(ВВОД!$S:$S,MATCH($A7,ВВОД!J:J,0)))</f>
        <v>0</v>
      </c>
      <c r="H7" s="287"/>
      <c r="I7" s="287"/>
      <c r="L7" s="285"/>
      <c r="O7" s="285"/>
      <c r="P7" s="285"/>
      <c r="Q7" s="286"/>
      <c r="R7" s="286"/>
      <c r="T7" s="285"/>
      <c r="W7" s="285"/>
      <c r="Z7" s="285"/>
    </row>
    <row r="8" spans="1:26" s="284" customFormat="1">
      <c r="A8" s="163">
        <v>3</v>
      </c>
      <c r="B8" s="265" t="str">
        <f>IF(ISNA(INDEX(ВВОД!$U:$U,MATCH($A8,ВВОД!J:J,0))),"Резерв",INDEX(ВВОД!$U:$U,MATCH($A8,ВВОД!J:J,0)))</f>
        <v>Резерв</v>
      </c>
      <c r="C8" s="99" t="str">
        <f>IF(ISNA(INDEX(ВВОД!$V:$V,MATCH($A8,ВВОД!J:J,0))),"",INDEX(ВВОД!$V:$V,MATCH($A8,ВВОД!J:J,0)))</f>
        <v/>
      </c>
      <c r="D8" s="99" t="str">
        <f>IF(ISNA(INDEX(ВВОД!$W:$W,MATCH($A8,ВВОД!J:J,0))),"",INDEX(ВВОД!$W:$W,MATCH($A8,ВВОД!J:J,0)))</f>
        <v/>
      </c>
      <c r="E8" s="99" t="str">
        <f>IF(ISNA(INDEX(ВВОД!$X:$X,MATCH($A8,ВВОД!J:J,0))),"",INDEX(ВВОД!$X:$X,MATCH($A8,ВВОД!J:J,0)))</f>
        <v/>
      </c>
      <c r="F8" s="99" t="str">
        <f>IF(ISNA(INDEX(ВВОД!$Q:$Q,MATCH($A8,ВВОД!J:J,0))),"",INDEX(ВВОД!$Q:$Q,MATCH($A8,ВВОД!J:J,0)))</f>
        <v/>
      </c>
      <c r="G8" s="99" t="str">
        <f>IF(ISNA(INDEX(ВВОД!$R:$R,MATCH($A8,ВВОД!J:J,0))),"",INDEX(ВВОД!$R:$R,MATCH($A8,ВВОД!J:J,0))+INDEX(ВВОД!$S:$S,MATCH($A8,ВВОД!J:J,0)))</f>
        <v/>
      </c>
      <c r="H8" s="287"/>
      <c r="I8" s="287"/>
      <c r="L8" s="285"/>
      <c r="O8" s="285"/>
      <c r="P8" s="285"/>
      <c r="Q8" s="286"/>
      <c r="R8" s="286"/>
      <c r="T8" s="285"/>
      <c r="W8" s="285"/>
      <c r="Z8" s="285"/>
    </row>
    <row r="9" spans="1:26" s="284" customFormat="1">
      <c r="A9" s="163">
        <v>4</v>
      </c>
      <c r="B9" s="265" t="str">
        <f>IF(ISNA(INDEX(ВВОД!$U:$U,MATCH($A9,ВВОД!J:J,0))),"Резерв",INDEX(ВВОД!$U:$U,MATCH($A9,ВВОД!J:J,0)))</f>
        <v>Резерв</v>
      </c>
      <c r="C9" s="99" t="str">
        <f>IF(ISNA(INDEX(ВВОД!$V:$V,MATCH($A9,ВВОД!J:J,0))),"",INDEX(ВВОД!$V:$V,MATCH($A9,ВВОД!J:J,0)))</f>
        <v/>
      </c>
      <c r="D9" s="99" t="str">
        <f>IF(ISNA(INDEX(ВВОД!$W:$W,MATCH($A9,ВВОД!J:J,0))),"",INDEX(ВВОД!$W:$W,MATCH($A9,ВВОД!J:J,0)))</f>
        <v/>
      </c>
      <c r="E9" s="99" t="str">
        <f>IF(ISNA(INDEX(ВВОД!$X:$X,MATCH($A9,ВВОД!J:J,0))),"",INDEX(ВВОД!$X:$X,MATCH($A9,ВВОД!J:J,0)))</f>
        <v/>
      </c>
      <c r="F9" s="99" t="str">
        <f>IF(ISNA(INDEX(ВВОД!$Q:$Q,MATCH($A9,ВВОД!J:J,0))),"",INDEX(ВВОД!$Q:$Q,MATCH($A9,ВВОД!J:J,0)))</f>
        <v/>
      </c>
      <c r="G9" s="99" t="str">
        <f>IF(ISNA(INDEX(ВВОД!$R:$R,MATCH($A9,ВВОД!J:J,0))),"",INDEX(ВВОД!$R:$R,MATCH($A9,ВВОД!J:J,0))+INDEX(ВВОД!$S:$S,MATCH($A9,ВВОД!J:J,0)))</f>
        <v/>
      </c>
      <c r="H9" s="287"/>
      <c r="I9" s="287"/>
      <c r="L9" s="285"/>
      <c r="O9" s="285"/>
      <c r="P9" s="285"/>
      <c r="Q9" s="286"/>
      <c r="R9" s="286"/>
      <c r="T9" s="285"/>
      <c r="W9" s="285"/>
      <c r="Z9" s="285"/>
    </row>
    <row r="10" spans="1:26" s="284" customFormat="1">
      <c r="A10" s="163">
        <v>5</v>
      </c>
      <c r="B10" s="265" t="str">
        <f>IF(ISNA(INDEX(ВВОД!$U:$U,MATCH($A10,ВВОД!J:J,0))),"Резерв",INDEX(ВВОД!$U:$U,MATCH($A10,ВВОД!J:J,0)))</f>
        <v>Резерв</v>
      </c>
      <c r="C10" s="99" t="str">
        <f>IF(ISNA(INDEX(ВВОД!$V:$V,MATCH($A10,ВВОД!J:J,0))),"",INDEX(ВВОД!$V:$V,MATCH($A10,ВВОД!J:J,0)))</f>
        <v/>
      </c>
      <c r="D10" s="99" t="str">
        <f>IF(ISNA(INDEX(ВВОД!$W:$W,MATCH($A10,ВВОД!J:J,0))),"",INDEX(ВВОД!$W:$W,MATCH($A10,ВВОД!J:J,0)))</f>
        <v/>
      </c>
      <c r="E10" s="99" t="str">
        <f>IF(ISNA(INDEX(ВВОД!$X:$X,MATCH($A10,ВВОД!J:J,0))),"",INDEX(ВВОД!$X:$X,MATCH($A10,ВВОД!J:J,0)))</f>
        <v/>
      </c>
      <c r="F10" s="99" t="str">
        <f>IF(ISNA(INDEX(ВВОД!$Q:$Q,MATCH($A10,ВВОД!J:J,0))),"",INDEX(ВВОД!$Q:$Q,MATCH($A10,ВВОД!J:J,0)))</f>
        <v/>
      </c>
      <c r="G10" s="99" t="str">
        <f>IF(ISNA(INDEX(ВВОД!$R:$R,MATCH($A10,ВВОД!J:J,0))),"",INDEX(ВВОД!$R:$R,MATCH($A10,ВВОД!J:J,0))+INDEX(ВВОД!$S:$S,MATCH($A10,ВВОД!J:J,0)))</f>
        <v/>
      </c>
      <c r="H10" s="287"/>
      <c r="I10" s="287"/>
      <c r="L10" s="285"/>
      <c r="O10" s="285"/>
      <c r="P10" s="285"/>
      <c r="Q10" s="286"/>
      <c r="R10" s="286"/>
      <c r="T10" s="285"/>
      <c r="W10" s="285"/>
      <c r="Z10" s="285"/>
    </row>
    <row r="11" spans="1:26" s="284" customFormat="1">
      <c r="A11" s="163">
        <v>6</v>
      </c>
      <c r="B11" s="265" t="str">
        <f>IF(ISNA(INDEX(ВВОД!$U:$U,MATCH($A11,ВВОД!J:J,0))),"Резерв",INDEX(ВВОД!$U:$U,MATCH($A11,ВВОД!J:J,0)))</f>
        <v>Резерв</v>
      </c>
      <c r="C11" s="99" t="str">
        <f>IF(ISNA(INDEX(ВВОД!$V:$V,MATCH($A11,ВВОД!J:J,0))),"",INDEX(ВВОД!$V:$V,MATCH($A11,ВВОД!J:J,0)))</f>
        <v/>
      </c>
      <c r="D11" s="99" t="str">
        <f>IF(ISNA(INDEX(ВВОД!$W:$W,MATCH($A11,ВВОД!J:J,0))),"",INDEX(ВВОД!$W:$W,MATCH($A11,ВВОД!J:J,0)))</f>
        <v/>
      </c>
      <c r="E11" s="99" t="str">
        <f>IF(ISNA(INDEX(ВВОД!$X:$X,MATCH($A11,ВВОД!J:J,0))),"",INDEX(ВВОД!$X:$X,MATCH($A11,ВВОД!J:J,0)))</f>
        <v/>
      </c>
      <c r="F11" s="99" t="str">
        <f>IF(ISNA(INDEX(ВВОД!$Q:$Q,MATCH($A11,ВВОД!J:J,0))),"",INDEX(ВВОД!$Q:$Q,MATCH($A11,ВВОД!J:J,0)))</f>
        <v/>
      </c>
      <c r="G11" s="99" t="str">
        <f>IF(ISNA(INDEX(ВВОД!$R:$R,MATCH($A11,ВВОД!J:J,0))),"",INDEX(ВВОД!$R:$R,MATCH($A11,ВВОД!J:J,0))+INDEX(ВВОД!$S:$S,MATCH($A11,ВВОД!J:J,0)))</f>
        <v/>
      </c>
      <c r="H11" s="287"/>
      <c r="I11" s="287"/>
      <c r="L11" s="285"/>
      <c r="O11" s="285"/>
      <c r="P11" s="285"/>
      <c r="Q11" s="286"/>
      <c r="R11" s="286"/>
      <c r="T11" s="285"/>
      <c r="W11" s="285"/>
      <c r="Z11" s="285"/>
    </row>
    <row r="12" spans="1:26" s="284" customFormat="1">
      <c r="A12" s="163">
        <v>7</v>
      </c>
      <c r="B12" s="265" t="str">
        <f>IF(ISNA(INDEX(ВВОД!$U:$U,MATCH($A12,ВВОД!J:J,0))),"Резерв",INDEX(ВВОД!$U:$U,MATCH($A12,ВВОД!J:J,0)))</f>
        <v>Резерв</v>
      </c>
      <c r="C12" s="99" t="str">
        <f>IF(ISNA(INDEX(ВВОД!$V:$V,MATCH($A12,ВВОД!J:J,0))),"",INDEX(ВВОД!$V:$V,MATCH($A12,ВВОД!J:J,0)))</f>
        <v/>
      </c>
      <c r="D12" s="99" t="str">
        <f>IF(ISNA(INDEX(ВВОД!$W:$W,MATCH($A12,ВВОД!J:J,0))),"",INDEX(ВВОД!$W:$W,MATCH($A12,ВВОД!J:J,0)))</f>
        <v/>
      </c>
      <c r="E12" s="99" t="str">
        <f>IF(ISNA(INDEX(ВВОД!$X:$X,MATCH($A12,ВВОД!J:J,0))),"",INDEX(ВВОД!$X:$X,MATCH($A12,ВВОД!J:J,0)))</f>
        <v/>
      </c>
      <c r="F12" s="99" t="str">
        <f>IF(ISNA(INDEX(ВВОД!$Q:$Q,MATCH($A12,ВВОД!J:J,0))),"",INDEX(ВВОД!$Q:$Q,MATCH($A12,ВВОД!J:J,0)))</f>
        <v/>
      </c>
      <c r="G12" s="99" t="str">
        <f>IF(ISNA(INDEX(ВВОД!$R:$R,MATCH($A12,ВВОД!J:J,0))),"",INDEX(ВВОД!$R:$R,MATCH($A12,ВВОД!J:J,0))+INDEX(ВВОД!$S:$S,MATCH($A12,ВВОД!J:J,0)))</f>
        <v/>
      </c>
      <c r="H12" s="287"/>
      <c r="I12" s="287"/>
      <c r="L12" s="285"/>
      <c r="O12" s="285"/>
      <c r="P12" s="285"/>
      <c r="Q12" s="286"/>
      <c r="R12" s="286"/>
      <c r="T12" s="285"/>
      <c r="W12" s="285"/>
      <c r="Z12" s="285"/>
    </row>
    <row r="13" spans="1:26" s="284" customFormat="1">
      <c r="A13" s="163">
        <v>8</v>
      </c>
      <c r="B13" s="265" t="str">
        <f>IF(ISNA(INDEX(ВВОД!$U:$U,MATCH($A13,ВВОД!J:J,0))),"Резерв",INDEX(ВВОД!$U:$U,MATCH($A13,ВВОД!J:J,0)))</f>
        <v>Вихідний</v>
      </c>
      <c r="C13" s="99">
        <f>IF(ISNA(INDEX(ВВОД!$V:$V,MATCH($A13,ВВОД!J:J,0))),"",INDEX(ВВОД!$V:$V,MATCH($A13,ВВОД!J:J,0)))</f>
        <v>0</v>
      </c>
      <c r="D13" s="99">
        <f>IF(ISNA(INDEX(ВВОД!$W:$W,MATCH($A13,ВВОД!J:J,0))),"",INDEX(ВВОД!$W:$W,MATCH($A13,ВВОД!J:J,0)))</f>
        <v>0</v>
      </c>
      <c r="E13" s="99">
        <f>IF(ISNA(INDEX(ВВОД!$X:$X,MATCH($A13,ВВОД!J:J,0))),"",INDEX(ВВОД!$X:$X,MATCH($A13,ВВОД!J:J,0)))</f>
        <v>0</v>
      </c>
      <c r="F13" s="99">
        <f>IF(ISNA(INDEX(ВВОД!$Q:$Q,MATCH($A13,ВВОД!J:J,0))),"",INDEX(ВВОД!$Q:$Q,MATCH($A13,ВВОД!J:J,0)))</f>
        <v>0</v>
      </c>
      <c r="G13" s="99">
        <f>IF(ISNA(INDEX(ВВОД!$R:$R,MATCH($A13,ВВОД!J:J,0))),"",INDEX(ВВОД!$R:$R,MATCH($A13,ВВОД!J:J,0))+INDEX(ВВОД!$S:$S,MATCH($A13,ВВОД!J:J,0)))</f>
        <v>0</v>
      </c>
      <c r="H13" s="287"/>
      <c r="I13" s="287"/>
      <c r="L13" s="285"/>
      <c r="O13" s="285"/>
      <c r="P13" s="285"/>
      <c r="Q13" s="286"/>
      <c r="R13" s="286"/>
      <c r="T13" s="285"/>
      <c r="W13" s="285"/>
      <c r="Z13" s="285"/>
    </row>
    <row r="14" spans="1:26" s="284" customFormat="1">
      <c r="A14" s="163">
        <v>9</v>
      </c>
      <c r="B14" s="265" t="str">
        <f>IF(ISNA(INDEX(ВВОД!$U:$U,MATCH($A14,ВВОД!J:J,0))),"Резерв",INDEX(ВВОД!$U:$U,MATCH($A14,ВВОД!J:J,0)))</f>
        <v>Вихідний</v>
      </c>
      <c r="C14" s="99">
        <f>IF(ISNA(INDEX(ВВОД!$V:$V,MATCH($A14,ВВОД!J:J,0))),"",INDEX(ВВОД!$V:$V,MATCH($A14,ВВОД!J:J,0)))</f>
        <v>0</v>
      </c>
      <c r="D14" s="99">
        <f>IF(ISNA(INDEX(ВВОД!$W:$W,MATCH($A14,ВВОД!J:J,0))),"",INDEX(ВВОД!$W:$W,MATCH($A14,ВВОД!J:J,0)))</f>
        <v>0</v>
      </c>
      <c r="E14" s="99">
        <f>IF(ISNA(INDEX(ВВОД!$X:$X,MATCH($A14,ВВОД!J:J,0))),"",INDEX(ВВОД!$X:$X,MATCH($A14,ВВОД!J:J,0)))</f>
        <v>0</v>
      </c>
      <c r="F14" s="99">
        <f>IF(ISNA(INDEX(ВВОД!$Q:$Q,MATCH($A14,ВВОД!J:J,0))),"",INDEX(ВВОД!$Q:$Q,MATCH($A14,ВВОД!J:J,0)))</f>
        <v>0</v>
      </c>
      <c r="G14" s="99">
        <f>IF(ISNA(INDEX(ВВОД!$R:$R,MATCH($A14,ВВОД!J:J,0))),"",INDEX(ВВОД!$R:$R,MATCH($A14,ВВОД!J:J,0))+INDEX(ВВОД!$S:$S,MATCH($A14,ВВОД!J:J,0)))</f>
        <v>0</v>
      </c>
      <c r="H14" s="287"/>
      <c r="I14" s="287"/>
      <c r="L14" s="285"/>
      <c r="O14" s="285"/>
      <c r="P14" s="285"/>
      <c r="Q14" s="286"/>
      <c r="R14" s="286"/>
      <c r="T14" s="285"/>
      <c r="W14" s="285"/>
      <c r="Z14" s="285"/>
    </row>
    <row r="15" spans="1:26" s="284" customFormat="1">
      <c r="A15" s="163">
        <v>10</v>
      </c>
      <c r="B15" s="265" t="str">
        <f>IF(ISNA(INDEX(ВВОД!$U:$U,MATCH($A15,ВВОД!J:J,0))),"Резерв",INDEX(ВВОД!$U:$U,MATCH($A15,ВВОД!J:J,0)))</f>
        <v>Резерв</v>
      </c>
      <c r="C15" s="99" t="str">
        <f>IF(ISNA(INDEX(ВВОД!$V:$V,MATCH($A15,ВВОД!J:J,0))),"",INDEX(ВВОД!$V:$V,MATCH($A15,ВВОД!J:J,0)))</f>
        <v/>
      </c>
      <c r="D15" s="99" t="str">
        <f>IF(ISNA(INDEX(ВВОД!$W:$W,MATCH($A15,ВВОД!J:J,0))),"",INDEX(ВВОД!$W:$W,MATCH($A15,ВВОД!J:J,0)))</f>
        <v/>
      </c>
      <c r="E15" s="99" t="str">
        <f>IF(ISNA(INDEX(ВВОД!$X:$X,MATCH($A15,ВВОД!J:J,0))),"",INDEX(ВВОД!$X:$X,MATCH($A15,ВВОД!J:J,0)))</f>
        <v/>
      </c>
      <c r="F15" s="99" t="str">
        <f>IF(ISNA(INDEX(ВВОД!$Q:$Q,MATCH($A15,ВВОД!J:J,0))),"",INDEX(ВВОД!$Q:$Q,MATCH($A15,ВВОД!J:J,0)))</f>
        <v/>
      </c>
      <c r="G15" s="99" t="str">
        <f>IF(ISNA(INDEX(ВВОД!$R:$R,MATCH($A15,ВВОД!J:J,0))),"",INDEX(ВВОД!$R:$R,MATCH($A15,ВВОД!J:J,0))+INDEX(ВВОД!$S:$S,MATCH($A15,ВВОД!J:J,0)))</f>
        <v/>
      </c>
      <c r="H15" s="287"/>
      <c r="I15" s="287"/>
      <c r="L15" s="285"/>
      <c r="O15" s="285"/>
      <c r="P15" s="285"/>
      <c r="Q15" s="286"/>
      <c r="R15" s="286"/>
      <c r="T15" s="285"/>
      <c r="W15" s="285"/>
      <c r="Z15" s="285"/>
    </row>
    <row r="16" spans="1:26" s="284" customFormat="1">
      <c r="A16" s="163">
        <v>11</v>
      </c>
      <c r="B16" s="265" t="str">
        <f>IF(ISNA(INDEX(ВВОД!$U:$U,MATCH($A16,ВВОД!J:J,0))),"Резерв",INDEX(ВВОД!$U:$U,MATCH($A16,ВВОД!J:J,0)))</f>
        <v>Резерв</v>
      </c>
      <c r="C16" s="99" t="str">
        <f>IF(ISNA(INDEX(ВВОД!$V:$V,MATCH($A16,ВВОД!J:J,0))),"",INDEX(ВВОД!$V:$V,MATCH($A16,ВВОД!J:J,0)))</f>
        <v/>
      </c>
      <c r="D16" s="99" t="str">
        <f>IF(ISNA(INDEX(ВВОД!$W:$W,MATCH($A16,ВВОД!J:J,0))),"",INDEX(ВВОД!$W:$W,MATCH($A16,ВВОД!J:J,0)))</f>
        <v/>
      </c>
      <c r="E16" s="99" t="str">
        <f>IF(ISNA(INDEX(ВВОД!$X:$X,MATCH($A16,ВВОД!J:J,0))),"",INDEX(ВВОД!$X:$X,MATCH($A16,ВВОД!J:J,0)))</f>
        <v/>
      </c>
      <c r="F16" s="99" t="str">
        <f>IF(ISNA(INDEX(ВВОД!$Q:$Q,MATCH($A16,ВВОД!J:J,0))),"",INDEX(ВВОД!$Q:$Q,MATCH($A16,ВВОД!J:J,0)))</f>
        <v/>
      </c>
      <c r="G16" s="99" t="str">
        <f>IF(ISNA(INDEX(ВВОД!$R:$R,MATCH($A16,ВВОД!J:J,0))),"",INDEX(ВВОД!$R:$R,MATCH($A16,ВВОД!J:J,0))+INDEX(ВВОД!$S:$S,MATCH($A16,ВВОД!J:J,0)))</f>
        <v/>
      </c>
      <c r="H16" s="287"/>
      <c r="I16" s="287"/>
      <c r="L16" s="285"/>
      <c r="O16" s="285"/>
      <c r="P16" s="285"/>
      <c r="Q16" s="286"/>
      <c r="R16" s="286"/>
      <c r="T16" s="285"/>
      <c r="W16" s="285"/>
      <c r="Z16" s="285"/>
    </row>
    <row r="17" spans="1:26" s="284" customFormat="1">
      <c r="A17" s="163">
        <v>12</v>
      </c>
      <c r="B17" s="265" t="str">
        <f>IF(ISNA(INDEX(ВВОД!$U:$U,MATCH($A17,ВВОД!J:J,0))),"Резерв",INDEX(ВВОД!$U:$U,MATCH($A17,ВВОД!J:J,0)))</f>
        <v>Резерв</v>
      </c>
      <c r="C17" s="99" t="str">
        <f>IF(ISNA(INDEX(ВВОД!$V:$V,MATCH($A17,ВВОД!J:J,0))),"",INDEX(ВВОД!$V:$V,MATCH($A17,ВВОД!J:J,0)))</f>
        <v/>
      </c>
      <c r="D17" s="99" t="str">
        <f>IF(ISNA(INDEX(ВВОД!$W:$W,MATCH($A17,ВВОД!J:J,0))),"",INDEX(ВВОД!$W:$W,MATCH($A17,ВВОД!J:J,0)))</f>
        <v/>
      </c>
      <c r="E17" s="99" t="str">
        <f>IF(ISNA(INDEX(ВВОД!$X:$X,MATCH($A17,ВВОД!J:J,0))),"",INDEX(ВВОД!$X:$X,MATCH($A17,ВВОД!J:J,0)))</f>
        <v/>
      </c>
      <c r="F17" s="99" t="str">
        <f>IF(ISNA(INDEX(ВВОД!$Q:$Q,MATCH($A17,ВВОД!J:J,0))),"",INDEX(ВВОД!$Q:$Q,MATCH($A17,ВВОД!J:J,0)))</f>
        <v/>
      </c>
      <c r="G17" s="99" t="str">
        <f>IF(ISNA(INDEX(ВВОД!$R:$R,MATCH($A17,ВВОД!J:J,0))),"",INDEX(ВВОД!$R:$R,MATCH($A17,ВВОД!J:J,0))+INDEX(ВВОД!$S:$S,MATCH($A17,ВВОД!J:J,0)))</f>
        <v/>
      </c>
      <c r="H17" s="287"/>
      <c r="I17" s="287"/>
      <c r="L17" s="285"/>
      <c r="O17" s="285"/>
      <c r="P17" s="285"/>
      <c r="Q17" s="286"/>
      <c r="R17" s="286"/>
      <c r="T17" s="285"/>
      <c r="W17" s="285"/>
      <c r="Z17" s="285"/>
    </row>
    <row r="18" spans="1:26" s="284" customFormat="1">
      <c r="A18" s="163">
        <v>13</v>
      </c>
      <c r="B18" s="265" t="str">
        <f>IF(ISNA(INDEX(ВВОД!$U:$U,MATCH($A18,ВВОД!J:J,0))),"Резерв",INDEX(ВВОД!$U:$U,MATCH($A18,ВВОД!J:J,0)))</f>
        <v>Резерв</v>
      </c>
      <c r="C18" s="99" t="str">
        <f>IF(ISNA(INDEX(ВВОД!$V:$V,MATCH($A18,ВВОД!J:J,0))),"",INDEX(ВВОД!$V:$V,MATCH($A18,ВВОД!J:J,0)))</f>
        <v/>
      </c>
      <c r="D18" s="99" t="str">
        <f>IF(ISNA(INDEX(ВВОД!$W:$W,MATCH($A18,ВВОД!J:J,0))),"",INDEX(ВВОД!$W:$W,MATCH($A18,ВВОД!J:J,0)))</f>
        <v/>
      </c>
      <c r="E18" s="99" t="str">
        <f>IF(ISNA(INDEX(ВВОД!$X:$X,MATCH($A18,ВВОД!J:J,0))),"",INDEX(ВВОД!$X:$X,MATCH($A18,ВВОД!J:J,0)))</f>
        <v/>
      </c>
      <c r="F18" s="99" t="str">
        <f>IF(ISNA(INDEX(ВВОД!$Q:$Q,MATCH($A18,ВВОД!J:J,0))),"",INDEX(ВВОД!$Q:$Q,MATCH($A18,ВВОД!J:J,0)))</f>
        <v/>
      </c>
      <c r="G18" s="99" t="str">
        <f>IF(ISNA(INDEX(ВВОД!$R:$R,MATCH($A18,ВВОД!J:J,0))),"",INDEX(ВВОД!$R:$R,MATCH($A18,ВВОД!J:J,0))+INDEX(ВВОД!$S:$S,MATCH($A18,ВВОД!J:J,0)))</f>
        <v/>
      </c>
      <c r="H18" s="287"/>
      <c r="I18" s="287"/>
      <c r="L18" s="285"/>
      <c r="O18" s="285"/>
      <c r="P18" s="285"/>
      <c r="Q18" s="286"/>
      <c r="R18" s="286"/>
      <c r="T18" s="285"/>
      <c r="W18" s="285"/>
      <c r="Z18" s="285"/>
    </row>
    <row r="19" spans="1:26" s="284" customFormat="1">
      <c r="A19" s="163">
        <v>14</v>
      </c>
      <c r="B19" s="265" t="str">
        <f>IF(ISNA(INDEX(ВВОД!$U:$U,MATCH($A19,ВВОД!J:J,0))),"Резерв",INDEX(ВВОД!$U:$U,MATCH($A19,ВВОД!J:J,0)))</f>
        <v>Резерв</v>
      </c>
      <c r="C19" s="99" t="str">
        <f>IF(ISNA(INDEX(ВВОД!$V:$V,MATCH($A19,ВВОД!J:J,0))),"",INDEX(ВВОД!$V:$V,MATCH($A19,ВВОД!J:J,0)))</f>
        <v/>
      </c>
      <c r="D19" s="99" t="str">
        <f>IF(ISNA(INDEX(ВВОД!$W:$W,MATCH($A19,ВВОД!J:J,0))),"",INDEX(ВВОД!$W:$W,MATCH($A19,ВВОД!J:J,0)))</f>
        <v/>
      </c>
      <c r="E19" s="99" t="str">
        <f>IF(ISNA(INDEX(ВВОД!$X:$X,MATCH($A19,ВВОД!J:J,0))),"",INDEX(ВВОД!$X:$X,MATCH($A19,ВВОД!J:J,0)))</f>
        <v/>
      </c>
      <c r="F19" s="99" t="str">
        <f>IF(ISNA(INDEX(ВВОД!$Q:$Q,MATCH($A19,ВВОД!J:J,0))),"",INDEX(ВВОД!$Q:$Q,MATCH($A19,ВВОД!J:J,0)))</f>
        <v/>
      </c>
      <c r="G19" s="99" t="str">
        <f>IF(ISNA(INDEX(ВВОД!$R:$R,MATCH($A19,ВВОД!J:J,0))),"",INDEX(ВВОД!$R:$R,MATCH($A19,ВВОД!J:J,0))+INDEX(ВВОД!$S:$S,MATCH($A19,ВВОД!J:J,0)))</f>
        <v/>
      </c>
      <c r="H19" s="287"/>
      <c r="I19" s="287"/>
      <c r="L19" s="285"/>
      <c r="O19" s="285"/>
      <c r="P19" s="285"/>
      <c r="Q19" s="286"/>
      <c r="R19" s="286"/>
      <c r="T19" s="285"/>
      <c r="W19" s="285"/>
      <c r="Z19" s="285"/>
    </row>
    <row r="20" spans="1:26" s="284" customFormat="1">
      <c r="A20" s="163">
        <v>15</v>
      </c>
      <c r="B20" s="265" t="str">
        <f>IF(ISNA(INDEX(ВВОД!$U:$U,MATCH($A20,ВВОД!J:J,0))),"Резерв",INDEX(ВВОД!$U:$U,MATCH($A20,ВВОД!J:J,0)))</f>
        <v>Вихідний</v>
      </c>
      <c r="C20" s="99">
        <f>IF(ISNA(INDEX(ВВОД!$V:$V,MATCH($A20,ВВОД!J:J,0))),"",INDEX(ВВОД!$V:$V,MATCH($A20,ВВОД!J:J,0)))</f>
        <v>0</v>
      </c>
      <c r="D20" s="99">
        <f>IF(ISNA(INDEX(ВВОД!$W:$W,MATCH($A20,ВВОД!J:J,0))),"",INDEX(ВВОД!$W:$W,MATCH($A20,ВВОД!J:J,0)))</f>
        <v>0</v>
      </c>
      <c r="E20" s="99">
        <f>IF(ISNA(INDEX(ВВОД!$X:$X,MATCH($A20,ВВОД!J:J,0))),"",INDEX(ВВОД!$X:$X,MATCH($A20,ВВОД!J:J,0)))</f>
        <v>0</v>
      </c>
      <c r="F20" s="99">
        <f>IF(ISNA(INDEX(ВВОД!$Q:$Q,MATCH($A20,ВВОД!J:J,0))),"",INDEX(ВВОД!$Q:$Q,MATCH($A20,ВВОД!J:J,0)))</f>
        <v>0</v>
      </c>
      <c r="G20" s="99">
        <f>IF(ISNA(INDEX(ВВОД!$R:$R,MATCH($A20,ВВОД!J:J,0))),"",INDEX(ВВОД!$R:$R,MATCH($A20,ВВОД!J:J,0))+INDEX(ВВОД!$S:$S,MATCH($A20,ВВОД!J:J,0)))</f>
        <v>0</v>
      </c>
      <c r="H20" s="287"/>
      <c r="I20" s="287"/>
      <c r="L20" s="285"/>
      <c r="O20" s="285"/>
      <c r="P20" s="285"/>
      <c r="Q20" s="286"/>
      <c r="R20" s="286"/>
      <c r="T20" s="285"/>
      <c r="W20" s="285"/>
      <c r="Z20" s="285"/>
    </row>
    <row r="21" spans="1:26" s="284" customFormat="1">
      <c r="A21" s="163">
        <v>16</v>
      </c>
      <c r="B21" s="265" t="str">
        <f>IF(ISNA(INDEX(ВВОД!$U:$U,MATCH($A21,ВВОД!J:J,0))),"Резерв",INDEX(ВВОД!$U:$U,MATCH($A21,ВВОД!J:J,0)))</f>
        <v>Вихідний</v>
      </c>
      <c r="C21" s="99">
        <f>IF(ISNA(INDEX(ВВОД!$V:$V,MATCH($A21,ВВОД!J:J,0))),"",INDEX(ВВОД!$V:$V,MATCH($A21,ВВОД!J:J,0)))</f>
        <v>0</v>
      </c>
      <c r="D21" s="99">
        <f>IF(ISNA(INDEX(ВВОД!$W:$W,MATCH($A21,ВВОД!J:J,0))),"",INDEX(ВВОД!$W:$W,MATCH($A21,ВВОД!J:J,0)))</f>
        <v>0</v>
      </c>
      <c r="E21" s="99">
        <f>IF(ISNA(INDEX(ВВОД!$X:$X,MATCH($A21,ВВОД!J:J,0))),"",INDEX(ВВОД!$X:$X,MATCH($A21,ВВОД!J:J,0)))</f>
        <v>0</v>
      </c>
      <c r="F21" s="99">
        <f>IF(ISNA(INDEX(ВВОД!$Q:$Q,MATCH($A21,ВВОД!J:J,0))),"",INDEX(ВВОД!$Q:$Q,MATCH($A21,ВВОД!J:J,0)))</f>
        <v>0</v>
      </c>
      <c r="G21" s="99">
        <f>IF(ISNA(INDEX(ВВОД!$R:$R,MATCH($A21,ВВОД!J:J,0))),"",INDEX(ВВОД!$R:$R,MATCH($A21,ВВОД!J:J,0))+INDEX(ВВОД!$S:$S,MATCH($A21,ВВОД!J:J,0)))</f>
        <v>0</v>
      </c>
      <c r="H21" s="287"/>
      <c r="I21" s="287"/>
      <c r="L21" s="285"/>
      <c r="O21" s="285"/>
      <c r="P21" s="285"/>
      <c r="Q21" s="286"/>
      <c r="R21" s="286"/>
      <c r="T21" s="285"/>
      <c r="W21" s="285"/>
      <c r="Z21" s="285"/>
    </row>
    <row r="22" spans="1:26" s="284" customFormat="1">
      <c r="A22" s="163">
        <v>17</v>
      </c>
      <c r="B22" s="265" t="str">
        <f>IF(ISNA(INDEX(ВВОД!$U:$U,MATCH($A22,ВВОД!J:J,0))),"Резерв",INDEX(ВВОД!$U:$U,MATCH($A22,ВВОД!J:J,0)))</f>
        <v>Резерв</v>
      </c>
      <c r="C22" s="99" t="str">
        <f>IF(ISNA(INDEX(ВВОД!$V:$V,MATCH($A22,ВВОД!J:J,0))),"",INDEX(ВВОД!$V:$V,MATCH($A22,ВВОД!J:J,0)))</f>
        <v/>
      </c>
      <c r="D22" s="99" t="str">
        <f>IF(ISNA(INDEX(ВВОД!$W:$W,MATCH($A22,ВВОД!J:J,0))),"",INDEX(ВВОД!$W:$W,MATCH($A22,ВВОД!J:J,0)))</f>
        <v/>
      </c>
      <c r="E22" s="99" t="str">
        <f>IF(ISNA(INDEX(ВВОД!$X:$X,MATCH($A22,ВВОД!J:J,0))),"",INDEX(ВВОД!$X:$X,MATCH($A22,ВВОД!J:J,0)))</f>
        <v/>
      </c>
      <c r="F22" s="99" t="str">
        <f>IF(ISNA(INDEX(ВВОД!$Q:$Q,MATCH($A22,ВВОД!J:J,0))),"",INDEX(ВВОД!$Q:$Q,MATCH($A22,ВВОД!J:J,0)))</f>
        <v/>
      </c>
      <c r="G22" s="99" t="str">
        <f>IF(ISNA(INDEX(ВВОД!$R:$R,MATCH($A22,ВВОД!J:J,0))),"",INDEX(ВВОД!$R:$R,MATCH($A22,ВВОД!J:J,0))+INDEX(ВВОД!$S:$S,MATCH($A22,ВВОД!J:J,0)))</f>
        <v/>
      </c>
      <c r="H22" s="287"/>
      <c r="I22" s="287"/>
      <c r="L22" s="285"/>
      <c r="O22" s="285"/>
      <c r="P22" s="285"/>
      <c r="Q22" s="286"/>
      <c r="R22" s="286"/>
      <c r="T22" s="285"/>
      <c r="W22" s="285"/>
      <c r="Z22" s="285"/>
    </row>
    <row r="23" spans="1:26" s="284" customFormat="1">
      <c r="A23" s="163">
        <v>18</v>
      </c>
      <c r="B23" s="265" t="str">
        <f>IF(ISNA(INDEX(ВВОД!$U:$U,MATCH($A23,ВВОД!J:J,0))),"Резерв",INDEX(ВВОД!$U:$U,MATCH($A23,ВВОД!J:J,0)))</f>
        <v>Резерв</v>
      </c>
      <c r="C23" s="99" t="str">
        <f>IF(ISNA(INDEX(ВВОД!$V:$V,MATCH($A23,ВВОД!J:J,0))),"",INDEX(ВВОД!$V:$V,MATCH($A23,ВВОД!J:J,0)))</f>
        <v/>
      </c>
      <c r="D23" s="99" t="str">
        <f>IF(ISNA(INDEX(ВВОД!$W:$W,MATCH($A23,ВВОД!J:J,0))),"",INDEX(ВВОД!$W:$W,MATCH($A23,ВВОД!J:J,0)))</f>
        <v/>
      </c>
      <c r="E23" s="99" t="str">
        <f>IF(ISNA(INDEX(ВВОД!$X:$X,MATCH($A23,ВВОД!J:J,0))),"",INDEX(ВВОД!$X:$X,MATCH($A23,ВВОД!J:J,0)))</f>
        <v/>
      </c>
      <c r="F23" s="99" t="str">
        <f>IF(ISNA(INDEX(ВВОД!$Q:$Q,MATCH($A23,ВВОД!J:J,0))),"",INDEX(ВВОД!$Q:$Q,MATCH($A23,ВВОД!J:J,0)))</f>
        <v/>
      </c>
      <c r="G23" s="99" t="str">
        <f>IF(ISNA(INDEX(ВВОД!$R:$R,MATCH($A23,ВВОД!J:J,0))),"",INDEX(ВВОД!$R:$R,MATCH($A23,ВВОД!J:J,0))+INDEX(ВВОД!$S:$S,MATCH($A23,ВВОД!J:J,0)))</f>
        <v/>
      </c>
      <c r="H23" s="287"/>
      <c r="I23" s="287"/>
      <c r="L23" s="285"/>
      <c r="O23" s="285"/>
      <c r="P23" s="285"/>
      <c r="Q23" s="286"/>
      <c r="R23" s="286"/>
      <c r="T23" s="285"/>
      <c r="W23" s="285"/>
      <c r="Z23" s="285"/>
    </row>
    <row r="24" spans="1:26" s="284" customFormat="1">
      <c r="A24" s="163">
        <v>19</v>
      </c>
      <c r="B24" s="265" t="str">
        <f>IF(ISNA(INDEX(ВВОД!$U:$U,MATCH($A24,ВВОД!J:J,0))),"Резерв",INDEX(ВВОД!$U:$U,MATCH($A24,ВВОД!J:J,0)))</f>
        <v>Резерв</v>
      </c>
      <c r="C24" s="99" t="str">
        <f>IF(ISNA(INDEX(ВВОД!$V:$V,MATCH($A24,ВВОД!J:J,0))),"",INDEX(ВВОД!$V:$V,MATCH($A24,ВВОД!J:J,0)))</f>
        <v/>
      </c>
      <c r="D24" s="99" t="str">
        <f>IF(ISNA(INDEX(ВВОД!$W:$W,MATCH($A24,ВВОД!J:J,0))),"",INDEX(ВВОД!$W:$W,MATCH($A24,ВВОД!J:J,0)))</f>
        <v/>
      </c>
      <c r="E24" s="99" t="str">
        <f>IF(ISNA(INDEX(ВВОД!$X:$X,MATCH($A24,ВВОД!J:J,0))),"",INDEX(ВВОД!$X:$X,MATCH($A24,ВВОД!J:J,0)))</f>
        <v/>
      </c>
      <c r="F24" s="99" t="str">
        <f>IF(ISNA(INDEX(ВВОД!$Q:$Q,MATCH($A24,ВВОД!J:J,0))),"",INDEX(ВВОД!$Q:$Q,MATCH($A24,ВВОД!J:J,0)))</f>
        <v/>
      </c>
      <c r="G24" s="99" t="str">
        <f>IF(ISNA(INDEX(ВВОД!$R:$R,MATCH($A24,ВВОД!J:J,0))),"",INDEX(ВВОД!$R:$R,MATCH($A24,ВВОД!J:J,0))+INDEX(ВВОД!$S:$S,MATCH($A24,ВВОД!J:J,0)))</f>
        <v/>
      </c>
      <c r="H24" s="287"/>
      <c r="I24" s="287"/>
      <c r="L24" s="285"/>
      <c r="O24" s="285"/>
      <c r="P24" s="285"/>
      <c r="Q24" s="286"/>
      <c r="R24" s="286"/>
      <c r="T24" s="285"/>
      <c r="W24" s="285"/>
      <c r="Z24" s="285"/>
    </row>
    <row r="25" spans="1:26" s="284" customFormat="1">
      <c r="A25" s="163">
        <v>20</v>
      </c>
      <c r="B25" s="265" t="str">
        <f>IF(ISNA(INDEX(ВВОД!$U:$U,MATCH($A25,ВВОД!J:J,0))),"Резерв",INDEX(ВВОД!$U:$U,MATCH($A25,ВВОД!J:J,0)))</f>
        <v>Резерв</v>
      </c>
      <c r="C25" s="99" t="str">
        <f>IF(ISNA(INDEX(ВВОД!$V:$V,MATCH($A25,ВВОД!J:J,0))),"",INDEX(ВВОД!$V:$V,MATCH($A25,ВВОД!J:J,0)))</f>
        <v/>
      </c>
      <c r="D25" s="99" t="str">
        <f>IF(ISNA(INDEX(ВВОД!$W:$W,MATCH($A25,ВВОД!J:J,0))),"",INDEX(ВВОД!$W:$W,MATCH($A25,ВВОД!J:J,0)))</f>
        <v/>
      </c>
      <c r="E25" s="99" t="str">
        <f>IF(ISNA(INDEX(ВВОД!$X:$X,MATCH($A25,ВВОД!J:J,0))),"",INDEX(ВВОД!$X:$X,MATCH($A25,ВВОД!J:J,0)))</f>
        <v/>
      </c>
      <c r="F25" s="99" t="str">
        <f>IF(ISNA(INDEX(ВВОД!$Q:$Q,MATCH($A25,ВВОД!J:J,0))),"",INDEX(ВВОД!$Q:$Q,MATCH($A25,ВВОД!J:J,0)))</f>
        <v/>
      </c>
      <c r="G25" s="99" t="str">
        <f>IF(ISNA(INDEX(ВВОД!$R:$R,MATCH($A25,ВВОД!J:J,0))),"",INDEX(ВВОД!$R:$R,MATCH($A25,ВВОД!J:J,0))+INDEX(ВВОД!$S:$S,MATCH($A25,ВВОД!J:J,0)))</f>
        <v/>
      </c>
      <c r="H25" s="287"/>
      <c r="I25" s="287"/>
      <c r="L25" s="285"/>
      <c r="O25" s="285"/>
      <c r="P25" s="285"/>
      <c r="Q25" s="286"/>
      <c r="R25" s="286"/>
      <c r="T25" s="285"/>
      <c r="W25" s="285"/>
      <c r="Z25" s="285"/>
    </row>
    <row r="26" spans="1:26" s="284" customFormat="1">
      <c r="A26" s="163">
        <v>21</v>
      </c>
      <c r="B26" s="265" t="str">
        <f>IF(ISNA(INDEX(ВВОД!$U:$U,MATCH($A26,ВВОД!J:J,0))),"Резерв",INDEX(ВВОД!$U:$U,MATCH($A26,ВВОД!J:J,0)))</f>
        <v>Резерв</v>
      </c>
      <c r="C26" s="99" t="str">
        <f>IF(ISNA(INDEX(ВВОД!$V:$V,MATCH($A26,ВВОД!J:J,0))),"",INDEX(ВВОД!$V:$V,MATCH($A26,ВВОД!J:J,0)))</f>
        <v/>
      </c>
      <c r="D26" s="99" t="str">
        <f>IF(ISNA(INDEX(ВВОД!$W:$W,MATCH($A26,ВВОД!J:J,0))),"",INDEX(ВВОД!$W:$W,MATCH($A26,ВВОД!J:J,0)))</f>
        <v/>
      </c>
      <c r="E26" s="99" t="str">
        <f>IF(ISNA(INDEX(ВВОД!$X:$X,MATCH($A26,ВВОД!J:J,0))),"",INDEX(ВВОД!$X:$X,MATCH($A26,ВВОД!J:J,0)))</f>
        <v/>
      </c>
      <c r="F26" s="99" t="str">
        <f>IF(ISNA(INDEX(ВВОД!$Q:$Q,MATCH($A26,ВВОД!J:J,0))),"",INDEX(ВВОД!$Q:$Q,MATCH($A26,ВВОД!J:J,0)))</f>
        <v/>
      </c>
      <c r="G26" s="99" t="str">
        <f>IF(ISNA(INDEX(ВВОД!$R:$R,MATCH($A26,ВВОД!J:J,0))),"",INDEX(ВВОД!$R:$R,MATCH($A26,ВВОД!J:J,0))+INDEX(ВВОД!$S:$S,MATCH($A26,ВВОД!J:J,0)))</f>
        <v/>
      </c>
      <c r="H26" s="287"/>
      <c r="I26" s="287"/>
      <c r="L26" s="285"/>
      <c r="O26" s="285"/>
      <c r="P26" s="285"/>
      <c r="Q26" s="286"/>
      <c r="R26" s="286"/>
      <c r="T26" s="285"/>
      <c r="W26" s="285"/>
      <c r="Z26" s="285"/>
    </row>
    <row r="27" spans="1:26" s="284" customFormat="1">
      <c r="A27" s="163">
        <v>22</v>
      </c>
      <c r="B27" s="265" t="str">
        <f>IF(ISNA(INDEX(ВВОД!$U:$U,MATCH($A27,ВВОД!J:J,0))),"Резерв",INDEX(ВВОД!$U:$U,MATCH($A27,ВВОД!J:J,0)))</f>
        <v>Вихідний</v>
      </c>
      <c r="C27" s="99">
        <f>IF(ISNA(INDEX(ВВОД!$V:$V,MATCH($A27,ВВОД!J:J,0))),"",INDEX(ВВОД!$V:$V,MATCH($A27,ВВОД!J:J,0)))</f>
        <v>0</v>
      </c>
      <c r="D27" s="99">
        <f>IF(ISNA(INDEX(ВВОД!$W:$W,MATCH($A27,ВВОД!J:J,0))),"",INDEX(ВВОД!$W:$W,MATCH($A27,ВВОД!J:J,0)))</f>
        <v>0</v>
      </c>
      <c r="E27" s="99">
        <f>IF(ISNA(INDEX(ВВОД!$X:$X,MATCH($A27,ВВОД!J:J,0))),"",INDEX(ВВОД!$X:$X,MATCH($A27,ВВОД!J:J,0)))</f>
        <v>0</v>
      </c>
      <c r="F27" s="99">
        <f>IF(ISNA(INDEX(ВВОД!$Q:$Q,MATCH($A27,ВВОД!J:J,0))),"",INDEX(ВВОД!$Q:$Q,MATCH($A27,ВВОД!J:J,0)))</f>
        <v>0</v>
      </c>
      <c r="G27" s="99">
        <f>IF(ISNA(INDEX(ВВОД!$R:$R,MATCH($A27,ВВОД!J:J,0))),"",INDEX(ВВОД!$R:$R,MATCH($A27,ВВОД!J:J,0))+INDEX(ВВОД!$S:$S,MATCH($A27,ВВОД!J:J,0)))</f>
        <v>0</v>
      </c>
      <c r="H27" s="287"/>
      <c r="I27" s="287"/>
      <c r="L27" s="285"/>
      <c r="O27" s="285"/>
      <c r="P27" s="285"/>
      <c r="Q27" s="286"/>
      <c r="R27" s="286"/>
      <c r="T27" s="285"/>
      <c r="W27" s="285"/>
      <c r="Z27" s="285"/>
    </row>
    <row r="28" spans="1:26" s="284" customFormat="1">
      <c r="A28" s="163">
        <v>23</v>
      </c>
      <c r="B28" s="265" t="str">
        <f>IF(ISNA(INDEX(ВВОД!$U:$U,MATCH($A28,ВВОД!J:J,0))),"Резерв",INDEX(ВВОД!$U:$U,MATCH($A28,ВВОД!J:J,0)))</f>
        <v>Вихідний</v>
      </c>
      <c r="C28" s="99">
        <f>IF(ISNA(INDEX(ВВОД!$V:$V,MATCH($A28,ВВОД!J:J,0))),"",INDEX(ВВОД!$V:$V,MATCH($A28,ВВОД!J:J,0)))</f>
        <v>0</v>
      </c>
      <c r="D28" s="99">
        <f>IF(ISNA(INDEX(ВВОД!$W:$W,MATCH($A28,ВВОД!J:J,0))),"",INDEX(ВВОД!$W:$W,MATCH($A28,ВВОД!J:J,0)))</f>
        <v>0</v>
      </c>
      <c r="E28" s="99">
        <f>IF(ISNA(INDEX(ВВОД!$X:$X,MATCH($A28,ВВОД!J:J,0))),"",INDEX(ВВОД!$X:$X,MATCH($A28,ВВОД!J:J,0)))</f>
        <v>0</v>
      </c>
      <c r="F28" s="99">
        <f>IF(ISNA(INDEX(ВВОД!$Q:$Q,MATCH($A28,ВВОД!J:J,0))),"",INDEX(ВВОД!$Q:$Q,MATCH($A28,ВВОД!J:J,0)))</f>
        <v>0</v>
      </c>
      <c r="G28" s="99">
        <f>IF(ISNA(INDEX(ВВОД!$R:$R,MATCH($A28,ВВОД!J:J,0))),"",INDEX(ВВОД!$R:$R,MATCH($A28,ВВОД!J:J,0))+INDEX(ВВОД!$S:$S,MATCH($A28,ВВОД!J:J,0)))</f>
        <v>0</v>
      </c>
      <c r="H28" s="287"/>
      <c r="I28" s="287"/>
      <c r="L28" s="285"/>
      <c r="O28" s="285"/>
      <c r="P28" s="285"/>
      <c r="Q28" s="286"/>
      <c r="R28" s="286"/>
      <c r="T28" s="285"/>
      <c r="W28" s="285"/>
      <c r="Z28" s="285"/>
    </row>
    <row r="29" spans="1:26" s="284" customFormat="1">
      <c r="A29" s="163">
        <v>24</v>
      </c>
      <c r="B29" s="265" t="str">
        <f>IF(ISNA(INDEX(ВВОД!$U:$U,MATCH($A29,ВВОД!J:J,0))),"Резерв",INDEX(ВВОД!$U:$U,MATCH($A29,ВВОД!J:J,0)))</f>
        <v>Резерв</v>
      </c>
      <c r="C29" s="99" t="str">
        <f>IF(ISNA(INDEX(ВВОД!$V:$V,MATCH($A29,ВВОД!J:J,0))),"",INDEX(ВВОД!$V:$V,MATCH($A29,ВВОД!J:J,0)))</f>
        <v/>
      </c>
      <c r="D29" s="99" t="str">
        <f>IF(ISNA(INDEX(ВВОД!$W:$W,MATCH($A29,ВВОД!J:J,0))),"",INDEX(ВВОД!$W:$W,MATCH($A29,ВВОД!J:J,0)))</f>
        <v/>
      </c>
      <c r="E29" s="99" t="str">
        <f>IF(ISNA(INDEX(ВВОД!$X:$X,MATCH($A29,ВВОД!J:J,0))),"",INDEX(ВВОД!$X:$X,MATCH($A29,ВВОД!J:J,0)))</f>
        <v/>
      </c>
      <c r="F29" s="99" t="str">
        <f>IF(ISNA(INDEX(ВВОД!$Q:$Q,MATCH($A29,ВВОД!J:J,0))),"",INDEX(ВВОД!$Q:$Q,MATCH($A29,ВВОД!J:J,0)))</f>
        <v/>
      </c>
      <c r="G29" s="99" t="str">
        <f>IF(ISNA(INDEX(ВВОД!$R:$R,MATCH($A29,ВВОД!J:J,0))),"",INDEX(ВВОД!$R:$R,MATCH($A29,ВВОД!J:J,0))+INDEX(ВВОД!$S:$S,MATCH($A29,ВВОД!J:J,0)))</f>
        <v/>
      </c>
      <c r="H29" s="287"/>
      <c r="I29" s="287"/>
      <c r="L29" s="285"/>
      <c r="O29" s="285"/>
      <c r="P29" s="285"/>
      <c r="Q29" s="286"/>
      <c r="R29" s="286"/>
      <c r="T29" s="285"/>
      <c r="W29" s="285"/>
      <c r="Z29" s="285"/>
    </row>
    <row r="30" spans="1:26" s="284" customFormat="1">
      <c r="A30" s="163">
        <v>25</v>
      </c>
      <c r="B30" s="265" t="str">
        <f>IF(ISNA(INDEX(ВВОД!$U:$U,MATCH($A30,ВВОД!J:J,0))),"Резерв",INDEX(ВВОД!$U:$U,MATCH($A30,ВВОД!J:J,0)))</f>
        <v>Резерв</v>
      </c>
      <c r="C30" s="99" t="str">
        <f>IF(ISNA(INDEX(ВВОД!$V:$V,MATCH($A30,ВВОД!J:J,0))),"",INDEX(ВВОД!$V:$V,MATCH($A30,ВВОД!J:J,0)))</f>
        <v/>
      </c>
      <c r="D30" s="99" t="str">
        <f>IF(ISNA(INDEX(ВВОД!$W:$W,MATCH($A30,ВВОД!J:J,0))),"",INDEX(ВВОД!$W:$W,MATCH($A30,ВВОД!J:J,0)))</f>
        <v/>
      </c>
      <c r="E30" s="99" t="str">
        <f>IF(ISNA(INDEX(ВВОД!$X:$X,MATCH($A30,ВВОД!J:J,0))),"",INDEX(ВВОД!$X:$X,MATCH($A30,ВВОД!J:J,0)))</f>
        <v/>
      </c>
      <c r="F30" s="99" t="str">
        <f>IF(ISNA(INDEX(ВВОД!$Q:$Q,MATCH($A30,ВВОД!J:J,0))),"",INDEX(ВВОД!$Q:$Q,MATCH($A30,ВВОД!J:J,0)))</f>
        <v/>
      </c>
      <c r="G30" s="99" t="str">
        <f>IF(ISNA(INDEX(ВВОД!$R:$R,MATCH($A30,ВВОД!J:J,0))),"",INDEX(ВВОД!$R:$R,MATCH($A30,ВВОД!J:J,0))+INDEX(ВВОД!$S:$S,MATCH($A30,ВВОД!J:J,0)))</f>
        <v/>
      </c>
      <c r="H30" s="287"/>
      <c r="I30" s="287"/>
      <c r="L30" s="285"/>
      <c r="O30" s="285"/>
      <c r="P30" s="285"/>
      <c r="Q30" s="286"/>
      <c r="R30" s="286"/>
      <c r="T30" s="285"/>
      <c r="W30" s="285"/>
      <c r="Z30" s="285"/>
    </row>
    <row r="31" spans="1:26" s="284" customFormat="1">
      <c r="A31" s="163">
        <v>26</v>
      </c>
      <c r="B31" s="265" t="str">
        <f>IF(ISNA(INDEX(ВВОД!$U:$U,MATCH($A31,ВВОД!J:J,0))),"Резерв",INDEX(ВВОД!$U:$U,MATCH($A31,ВВОД!J:J,0)))</f>
        <v>Резерв</v>
      </c>
      <c r="C31" s="99" t="str">
        <f>IF(ISNA(INDEX(ВВОД!$V:$V,MATCH($A31,ВВОД!J:J,0))),"",INDEX(ВВОД!$V:$V,MATCH($A31,ВВОД!J:J,0)))</f>
        <v/>
      </c>
      <c r="D31" s="99" t="str">
        <f>IF(ISNA(INDEX(ВВОД!$W:$W,MATCH($A31,ВВОД!J:J,0))),"",INDEX(ВВОД!$W:$W,MATCH($A31,ВВОД!J:J,0)))</f>
        <v/>
      </c>
      <c r="E31" s="99" t="str">
        <f>IF(ISNA(INDEX(ВВОД!$X:$X,MATCH($A31,ВВОД!J:J,0))),"",INDEX(ВВОД!$X:$X,MATCH($A31,ВВОД!J:J,0)))</f>
        <v/>
      </c>
      <c r="F31" s="99" t="str">
        <f>IF(ISNA(INDEX(ВВОД!$Q:$Q,MATCH($A31,ВВОД!J:J,0))),"",INDEX(ВВОД!$Q:$Q,MATCH($A31,ВВОД!J:J,0)))</f>
        <v/>
      </c>
      <c r="G31" s="99" t="str">
        <f>IF(ISNA(INDEX(ВВОД!$R:$R,MATCH($A31,ВВОД!J:J,0))),"",INDEX(ВВОД!$R:$R,MATCH($A31,ВВОД!J:J,0))+INDEX(ВВОД!$S:$S,MATCH($A31,ВВОД!J:J,0)))</f>
        <v/>
      </c>
      <c r="H31" s="287"/>
      <c r="I31" s="287"/>
      <c r="L31" s="285"/>
      <c r="O31" s="285"/>
      <c r="P31" s="285"/>
      <c r="Q31" s="286"/>
      <c r="R31" s="286"/>
      <c r="T31" s="285"/>
      <c r="W31" s="285"/>
      <c r="Z31" s="285"/>
    </row>
    <row r="32" spans="1:26" s="284" customFormat="1">
      <c r="A32" s="163">
        <v>27</v>
      </c>
      <c r="B32" s="265" t="str">
        <f>IF(ISNA(INDEX(ВВОД!$U:$U,MATCH($A32,ВВОД!J:J,0))),"Резерв",INDEX(ВВОД!$U:$U,MATCH($A32,ВВОД!J:J,0)))</f>
        <v>Резерв</v>
      </c>
      <c r="C32" s="99" t="str">
        <f>IF(ISNA(INDEX(ВВОД!$V:$V,MATCH($A32,ВВОД!J:J,0))),"",INDEX(ВВОД!$V:$V,MATCH($A32,ВВОД!J:J,0)))</f>
        <v/>
      </c>
      <c r="D32" s="99" t="str">
        <f>IF(ISNA(INDEX(ВВОД!$W:$W,MATCH($A32,ВВОД!J:J,0))),"",INDEX(ВВОД!$W:$W,MATCH($A32,ВВОД!J:J,0)))</f>
        <v/>
      </c>
      <c r="E32" s="99" t="str">
        <f>IF(ISNA(INDEX(ВВОД!$X:$X,MATCH($A32,ВВОД!J:J,0))),"",INDEX(ВВОД!$X:$X,MATCH($A32,ВВОД!J:J,0)))</f>
        <v/>
      </c>
      <c r="F32" s="99" t="str">
        <f>IF(ISNA(INDEX(ВВОД!$Q:$Q,MATCH($A32,ВВОД!J:J,0))),"",INDEX(ВВОД!$Q:$Q,MATCH($A32,ВВОД!J:J,0)))</f>
        <v/>
      </c>
      <c r="G32" s="99" t="str">
        <f>IF(ISNA(INDEX(ВВОД!$R:$R,MATCH($A32,ВВОД!J:J,0))),"",INDEX(ВВОД!$R:$R,MATCH($A32,ВВОД!J:J,0))+INDEX(ВВОД!$S:$S,MATCH($A32,ВВОД!J:J,0)))</f>
        <v/>
      </c>
      <c r="H32" s="287"/>
      <c r="I32" s="287"/>
      <c r="L32" s="285"/>
      <c r="O32" s="285"/>
      <c r="P32" s="285"/>
      <c r="Q32" s="286"/>
      <c r="R32" s="286"/>
      <c r="T32" s="285"/>
      <c r="W32" s="285"/>
      <c r="Z32" s="285"/>
    </row>
    <row r="33" spans="1:26" s="284" customFormat="1">
      <c r="A33" s="163">
        <v>28</v>
      </c>
      <c r="B33" s="265" t="str">
        <f>IF(ISNA(INDEX(ВВОД!$U:$U,MATCH($A33,ВВОД!J:J,0))),"Резерв",INDEX(ВВОД!$U:$U,MATCH($A33,ВВОД!J:J,0)))</f>
        <v>Резерв</v>
      </c>
      <c r="C33" s="99" t="str">
        <f>IF(ISNA(INDEX(ВВОД!$V:$V,MATCH($A33,ВВОД!J:J,0))),"",INDEX(ВВОД!$V:$V,MATCH($A33,ВВОД!J:J,0)))</f>
        <v/>
      </c>
      <c r="D33" s="99" t="str">
        <f>IF(ISNA(INDEX(ВВОД!$W:$W,MATCH($A33,ВВОД!J:J,0))),"",INDEX(ВВОД!$W:$W,MATCH($A33,ВВОД!J:J,0)))</f>
        <v/>
      </c>
      <c r="E33" s="99" t="str">
        <f>IF(ISNA(INDEX(ВВОД!$X:$X,MATCH($A33,ВВОД!J:J,0))),"",INDEX(ВВОД!$X:$X,MATCH($A33,ВВОД!J:J,0)))</f>
        <v/>
      </c>
      <c r="F33" s="99" t="str">
        <f>IF(ISNA(INDEX(ВВОД!$Q:$Q,MATCH($A33,ВВОД!J:J,0))),"",INDEX(ВВОД!$Q:$Q,MATCH($A33,ВВОД!J:J,0)))</f>
        <v/>
      </c>
      <c r="G33" s="99" t="str">
        <f>IF(ISNA(INDEX(ВВОД!$R:$R,MATCH($A33,ВВОД!J:J,0))),"",INDEX(ВВОД!$R:$R,MATCH($A33,ВВОД!J:J,0))+INDEX(ВВОД!$S:$S,MATCH($A33,ВВОД!J:J,0)))</f>
        <v/>
      </c>
      <c r="H33" s="287"/>
      <c r="I33" s="287"/>
      <c r="L33" s="285"/>
      <c r="O33" s="285"/>
      <c r="P33" s="285"/>
      <c r="Q33" s="286"/>
      <c r="R33" s="286"/>
      <c r="T33" s="285"/>
      <c r="W33" s="285"/>
      <c r="Z33" s="285"/>
    </row>
    <row r="34" spans="1:26" s="284" customFormat="1">
      <c r="A34" s="163">
        <v>29</v>
      </c>
      <c r="B34" s="265" t="str">
        <f>IF(ISNA(INDEX(ВВОД!$U:$U,MATCH($A34,ВВОД!J:J,0))),"Резерв",INDEX(ВВОД!$U:$U,MATCH($A34,ВВОД!J:J,0)))</f>
        <v>Вихідний</v>
      </c>
      <c r="C34" s="99">
        <f>IF(ISNA(INDEX(ВВОД!$V:$V,MATCH($A34,ВВОД!J:J,0))),"",INDEX(ВВОД!$V:$V,MATCH($A34,ВВОД!J:J,0)))</f>
        <v>0</v>
      </c>
      <c r="D34" s="99">
        <f>IF(ISNA(INDEX(ВВОД!$W:$W,MATCH($A34,ВВОД!J:J,0))),"",INDEX(ВВОД!$W:$W,MATCH($A34,ВВОД!J:J,0)))</f>
        <v>0</v>
      </c>
      <c r="E34" s="99">
        <f>IF(ISNA(INDEX(ВВОД!$X:$X,MATCH($A34,ВВОД!J:J,0))),"",INDEX(ВВОД!$X:$X,MATCH($A34,ВВОД!J:J,0)))</f>
        <v>0</v>
      </c>
      <c r="F34" s="99">
        <f>IF(ISNA(INDEX(ВВОД!$Q:$Q,MATCH($A34,ВВОД!J:J,0))),"",INDEX(ВВОД!$Q:$Q,MATCH($A34,ВВОД!J:J,0)))</f>
        <v>0</v>
      </c>
      <c r="G34" s="99">
        <f>IF(ISNA(INDEX(ВВОД!$R:$R,MATCH($A34,ВВОД!J:J,0))),"",INDEX(ВВОД!$R:$R,MATCH($A34,ВВОД!J:J,0))+INDEX(ВВОД!$S:$S,MATCH($A34,ВВОД!J:J,0)))</f>
        <v>0</v>
      </c>
      <c r="H34" s="287"/>
      <c r="I34" s="287"/>
      <c r="L34" s="285"/>
      <c r="O34" s="285"/>
      <c r="P34" s="285"/>
      <c r="Q34" s="286"/>
      <c r="R34" s="286"/>
      <c r="T34" s="285"/>
      <c r="W34" s="285"/>
      <c r="Z34" s="285"/>
    </row>
    <row r="35" spans="1:26" s="284" customFormat="1">
      <c r="A35" s="163">
        <v>30</v>
      </c>
      <c r="B35" s="265" t="str">
        <f>IF(ISNA(INDEX(ВВОД!$U:$U,MATCH($A35,ВВОД!J:J,0))),"Резерв",INDEX(ВВОД!$U:$U,MATCH($A35,ВВОД!J:J,0)))</f>
        <v>Вихідний</v>
      </c>
      <c r="C35" s="99">
        <f>IF(ISNA(INDEX(ВВОД!$V:$V,MATCH($A35,ВВОД!J:J,0))),"",INDEX(ВВОД!$V:$V,MATCH($A35,ВВОД!J:J,0)))</f>
        <v>0</v>
      </c>
      <c r="D35" s="99">
        <f>IF(ISNA(INDEX(ВВОД!$W:$W,MATCH($A35,ВВОД!J:J,0))),"",INDEX(ВВОД!$W:$W,MATCH($A35,ВВОД!J:J,0)))</f>
        <v>0</v>
      </c>
      <c r="E35" s="99">
        <f>IF(ISNA(INDEX(ВВОД!$X:$X,MATCH($A35,ВВОД!J:J,0))),"",INDEX(ВВОД!$X:$X,MATCH($A35,ВВОД!J:J,0)))</f>
        <v>0</v>
      </c>
      <c r="F35" s="99">
        <f>IF(ISNA(INDEX(ВВОД!$Q:$Q,MATCH($A35,ВВОД!J:J,0))),"",INDEX(ВВОД!$Q:$Q,MATCH($A35,ВВОД!J:J,0)))</f>
        <v>0</v>
      </c>
      <c r="G35" s="99">
        <f>IF(ISNA(INDEX(ВВОД!$R:$R,MATCH($A35,ВВОД!J:J,0))),"",INDEX(ВВОД!$R:$R,MATCH($A35,ВВОД!J:J,0))+INDEX(ВВОД!$S:$S,MATCH($A35,ВВОД!J:J,0)))</f>
        <v>0</v>
      </c>
      <c r="H35" s="287"/>
      <c r="I35" s="287"/>
      <c r="L35" s="285"/>
      <c r="O35" s="285"/>
      <c r="P35" s="285"/>
      <c r="Q35" s="286"/>
      <c r="R35" s="286"/>
      <c r="T35" s="285"/>
      <c r="W35" s="285"/>
      <c r="Z35" s="285"/>
    </row>
    <row r="36" spans="1:26" s="284" customFormat="1">
      <c r="A36" s="163">
        <v>31</v>
      </c>
      <c r="B36" s="265" t="str">
        <f>IF(ISNA(INDEX(ВВОД!$U:$U,MATCH($A36,ВВОД!J:J,0))),"Резерв",INDEX(ВВОД!$U:$U,MATCH($A36,ВВОД!J:J,0)))</f>
        <v>Немає</v>
      </c>
      <c r="C36" s="99">
        <f>IF(ISNA(INDEX(ВВОД!$V:$V,MATCH($A36,ВВОД!J:J,0))),"",INDEX(ВВОД!$V:$V,MATCH($A36,ВВОД!J:J,0)))</f>
        <v>0</v>
      </c>
      <c r="D36" s="99">
        <f>IF(ISNA(INDEX(ВВОД!$W:$W,MATCH($A36,ВВОД!J:J,0))),"",INDEX(ВВОД!$W:$W,MATCH($A36,ВВОД!J:J,0)))</f>
        <v>0</v>
      </c>
      <c r="E36" s="99">
        <f>IF(ISNA(INDEX(ВВОД!$X:$X,MATCH($A36,ВВОД!J:J,0))),"",INDEX(ВВОД!$X:$X,MATCH($A36,ВВОД!J:J,0)))</f>
        <v>0</v>
      </c>
      <c r="F36" s="99">
        <f>IF(ISNA(INDEX(ВВОД!$Q:$Q,MATCH($A36,ВВОД!J:J,0))),"",INDEX(ВВОД!$Q:$Q,MATCH($A36,ВВОД!J:J,0)))</f>
        <v>0</v>
      </c>
      <c r="G36" s="99">
        <f>IF(ISNA(INDEX(ВВОД!$R:$R,MATCH($A36,ВВОД!J:J,0))),"",INDEX(ВВОД!$R:$R,MATCH($A36,ВВОД!J:J,0))+INDEX(ВВОД!$S:$S,MATCH($A36,ВВОД!J:J,0)))</f>
        <v>0</v>
      </c>
      <c r="H36" s="287"/>
      <c r="I36" s="287"/>
      <c r="L36" s="285"/>
      <c r="O36" s="285"/>
      <c r="P36" s="285"/>
      <c r="Q36" s="286"/>
      <c r="R36" s="286"/>
      <c r="T36" s="285"/>
      <c r="W36" s="285"/>
      <c r="Z36" s="285"/>
    </row>
    <row r="37" spans="1:26">
      <c r="A37" s="17"/>
      <c r="B37" s="65" t="s">
        <v>78</v>
      </c>
      <c r="C37" s="93"/>
      <c r="D37" s="71"/>
      <c r="E37" s="71"/>
      <c r="F37" s="5">
        <f>SUM(F6:F36)</f>
        <v>0</v>
      </c>
      <c r="G37" s="17">
        <f>SUM(G6:G36)</f>
        <v>0</v>
      </c>
      <c r="H37" s="17">
        <f>SUM(H6:H36)</f>
        <v>0</v>
      </c>
      <c r="I37" s="5"/>
    </row>
    <row r="38" spans="1:26">
      <c r="B38" s="291"/>
      <c r="C38" s="288"/>
      <c r="D38" s="83"/>
      <c r="E38" s="83"/>
    </row>
    <row r="39" spans="1:26">
      <c r="C39" s="288" t="s">
        <v>5</v>
      </c>
      <c r="D39" s="294"/>
      <c r="E39" s="194" t="s">
        <v>2223</v>
      </c>
    </row>
  </sheetData>
  <mergeCells count="9">
    <mergeCell ref="A1:I1"/>
    <mergeCell ref="A4:A5"/>
    <mergeCell ref="B4:B5"/>
    <mergeCell ref="C4:C5"/>
    <mergeCell ref="D4:D5"/>
    <mergeCell ref="E4:E5"/>
    <mergeCell ref="F4:I4"/>
    <mergeCell ref="A2:I2"/>
    <mergeCell ref="C3:D3"/>
  </mergeCells>
  <phoneticPr fontId="6" type="noConversion"/>
  <conditionalFormatting sqref="A6:I36">
    <cfRule type="expression" dxfId="2" priority="2">
      <formula>OR($B6="Вихідний",$B6="Немає")</formula>
    </cfRule>
  </conditionalFormatting>
  <pageMargins left="0.19685039370078741" right="0.19685039370078741" top="0.19685039370078741" bottom="0.19685039370078741" header="0" footer="0"/>
  <pageSetup paperSize="9" orientation="portrait" horizontalDpi="4294967294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1">
    <tabColor theme="9" tint="0.79998168889431442"/>
    <pageSetUpPr fitToPage="1"/>
  </sheetPr>
  <dimension ref="A1:Y240"/>
  <sheetViews>
    <sheetView showZeros="0" view="pageLayout" zoomScaleSheetLayoutView="75" workbookViewId="0">
      <selection activeCell="A5" sqref="A5"/>
    </sheetView>
  </sheetViews>
  <sheetFormatPr defaultRowHeight="14.25"/>
  <cols>
    <col min="1" max="1" width="7.7109375" style="19" customWidth="1"/>
    <col min="2" max="2" width="12.85546875" style="182" hidden="1" customWidth="1"/>
    <col min="3" max="3" width="16.5703125" style="153" customWidth="1"/>
    <col min="4" max="4" width="38.5703125" style="153" customWidth="1"/>
    <col min="5" max="5" width="16.7109375" style="159" customWidth="1"/>
    <col min="6" max="6" width="15.5703125" style="159" customWidth="1"/>
    <col min="7" max="7" width="18.28515625" style="159" customWidth="1"/>
    <col min="8" max="8" width="19.42578125" style="159" customWidth="1"/>
    <col min="9" max="9" width="9.28515625" style="18" customWidth="1"/>
    <col min="10" max="10" width="9.140625" style="18"/>
    <col min="11" max="11" width="9.140625" style="11"/>
    <col min="12" max="13" width="9.140625" style="18"/>
    <col min="14" max="15" width="9.140625" style="11"/>
    <col min="16" max="17" width="9.140625" style="19"/>
    <col min="18" max="18" width="9.140625" style="18"/>
    <col min="19" max="19" width="9.140625" style="11"/>
    <col min="20" max="21" width="9.140625" style="18"/>
    <col min="22" max="22" width="9.140625" style="11"/>
    <col min="23" max="24" width="9.140625" style="18"/>
    <col min="25" max="25" width="9.140625" style="11"/>
    <col min="26" max="16384" width="9.140625" style="18"/>
  </cols>
  <sheetData>
    <row r="1" spans="1:10" ht="15" customHeight="1">
      <c r="A1" s="1385" t="s">
        <v>2200</v>
      </c>
      <c r="B1" s="1385"/>
      <c r="C1" s="1385"/>
      <c r="D1" s="1385"/>
      <c r="E1" s="1385"/>
      <c r="F1" s="1385"/>
      <c r="G1" s="776" t="str">
        <f>ВВОД!D2</f>
        <v>Червень 2024</v>
      </c>
      <c r="H1" s="164"/>
      <c r="I1" s="11"/>
      <c r="J1" s="11"/>
    </row>
    <row r="2" spans="1:10" ht="14.1" customHeight="1">
      <c r="A2" s="20"/>
      <c r="B2" s="179"/>
      <c r="C2" s="230"/>
      <c r="G2" s="154"/>
      <c r="H2" s="154"/>
    </row>
    <row r="3" spans="1:10" ht="42.75">
      <c r="A3" s="163" t="s">
        <v>1077</v>
      </c>
      <c r="B3" s="180" t="s">
        <v>1051</v>
      </c>
      <c r="C3" s="93" t="s">
        <v>1078</v>
      </c>
      <c r="D3" s="155" t="s">
        <v>2201</v>
      </c>
      <c r="E3" s="155" t="s">
        <v>2199</v>
      </c>
      <c r="F3" s="155" t="s">
        <v>80</v>
      </c>
      <c r="G3" s="155" t="s">
        <v>1079</v>
      </c>
      <c r="H3" s="155" t="s">
        <v>2218</v>
      </c>
    </row>
    <row r="4" spans="1:10" ht="14.25" hidden="1" customHeight="1">
      <c r="A4" s="156">
        <f>SUM(ВВОД!D96:P96)</f>
        <v>0</v>
      </c>
      <c r="B4" s="178" t="str">
        <f>IF(ВВОД!$T$2=8,ВВОД!$Y58,ВВОД!$Z58)</f>
        <v>9:00 - 16:00</v>
      </c>
      <c r="C4" s="160" t="str">
        <f>IFERROR(INDEX(ВВОД!$D$4:$P$4,1,MATCH(A4,ВВОД!D96:P96,0)),"")</f>
        <v/>
      </c>
      <c r="D4" s="161" t="str">
        <f>ВВОД!U96</f>
        <v>Трепівка - Канатове</v>
      </c>
      <c r="E4" s="157" t="str">
        <f>ВВОД!V96</f>
        <v>парна</v>
      </c>
      <c r="F4" s="157" t="str">
        <f>ВВОД!W96</f>
        <v>306 -302 пк4</v>
      </c>
      <c r="G4" s="158"/>
      <c r="H4" s="158"/>
    </row>
    <row r="5" spans="1:10" ht="14.25" hidden="1" customHeight="1">
      <c r="A5" s="156">
        <f>SUM(ВВОД!D132:P132)</f>
        <v>0</v>
      </c>
      <c r="B5" s="178" t="str">
        <f>IF(ВВОД!$T$2=8,ВВОД!$Y72,ВВОД!$Z72)</f>
        <v>9:00 - 16:00</v>
      </c>
      <c r="C5" s="160" t="str">
        <f>IFERROR(INDEX(ВВОД!$D$4:$P$4,1,MATCH(A5,ВВОД!D132:P132,0)),"")</f>
        <v/>
      </c>
      <c r="D5" s="161" t="str">
        <f>ВВОД!U132</f>
        <v>Сахарна - Медерове</v>
      </c>
      <c r="E5" s="157" t="str">
        <f>ВВОД!V132</f>
        <v>одноколійна</v>
      </c>
      <c r="F5" s="157" t="str">
        <f>ВВОД!W132</f>
        <v>12 - 20</v>
      </c>
      <c r="G5" s="158"/>
      <c r="H5" s="158"/>
    </row>
    <row r="6" spans="1:10" ht="14.25" hidden="1" customHeight="1">
      <c r="A6" s="156">
        <f>SUM(ВВОД!D5:P5)</f>
        <v>0</v>
      </c>
      <c r="B6" s="178" t="str">
        <f>IF(ВВОД!$T$2=8,ВВОД!$Y5,ВВОД!$Z5)</f>
        <v>8:00 - 16:00</v>
      </c>
      <c r="C6" s="160" t="str">
        <f>IFERROR(INDEX(ВВОД!$D$4:$P$4,1,MATCH(A6,ВВОД!D5:P5,0)),"")</f>
        <v/>
      </c>
      <c r="D6" s="161" t="str">
        <f>ВВОД!U5</f>
        <v>Знам'янка пас- ОП 309 км</v>
      </c>
      <c r="E6" s="157" t="str">
        <f>ВВОД!V5</f>
        <v>непарна</v>
      </c>
      <c r="F6" s="157" t="str">
        <f>ВВОД!W5</f>
        <v>304 - 309</v>
      </c>
      <c r="G6" s="157"/>
      <c r="H6" s="157"/>
    </row>
    <row r="7" spans="1:10" ht="14.25" hidden="1" customHeight="1">
      <c r="A7" s="156">
        <f>SUM(ВВОД!D1005:P1005)</f>
        <v>0</v>
      </c>
      <c r="B7" s="178" t="str">
        <f>IF(ВВОД!$T$2=8,ВВОД!$Y79,ВВОД!$Z79)</f>
        <v>9:00 - 16:00</v>
      </c>
      <c r="C7" s="160" t="str">
        <f>IFERROR(INDEX(ВВОД!$D$4:$P$4,1,MATCH(A7,ВВОД!D152:P152,0)),"")</f>
        <v/>
      </c>
      <c r="D7" s="161"/>
      <c r="E7" s="157"/>
      <c r="F7" s="157"/>
      <c r="G7" s="158"/>
      <c r="H7" s="158"/>
    </row>
    <row r="8" spans="1:10" ht="14.25" hidden="1" customHeight="1">
      <c r="A8" s="156">
        <f>SUM(ВВОД!D100:P100)</f>
        <v>0</v>
      </c>
      <c r="B8" s="178" t="str">
        <f>IF(ВВОД!$T$2=8,ВВОД!$Y60,ВВОД!$Z60)</f>
        <v>9:00 - 16:00</v>
      </c>
      <c r="C8" s="160" t="str">
        <f>IFERROR(INDEX(ВВОД!$D$4:$P$4,1,MATCH(A8,ВВОД!D100:P100,0)),"")</f>
        <v/>
      </c>
      <c r="D8" s="161" t="str">
        <f>ВВОД!U100</f>
        <v>Канатове - Кропивницький</v>
      </c>
      <c r="E8" s="157" t="str">
        <f>ВВОД!V100</f>
        <v>парна</v>
      </c>
      <c r="F8" s="157" t="str">
        <f>ВВОД!W100</f>
        <v>302 пк3 - 293 пк6</v>
      </c>
      <c r="G8" s="158"/>
      <c r="H8" s="158"/>
    </row>
    <row r="9" spans="1:10" ht="14.25" hidden="1" customHeight="1">
      <c r="A9" s="156">
        <f>SUM(ВВОД!D1006:P1006)</f>
        <v>0</v>
      </c>
      <c r="B9" s="178" t="str">
        <f>IF(ВВОД!$T$2=8,ВВОД!$Y79,ВВОД!$Z79)</f>
        <v>9:00 - 16:00</v>
      </c>
      <c r="C9" s="160" t="str">
        <f>IFERROR(INDEX(ВВОД!$D$4:$P$4,1,MATCH(A9,ВВОД!D153:P153,0)),"")</f>
        <v/>
      </c>
      <c r="D9" s="161"/>
      <c r="E9" s="157"/>
      <c r="F9" s="157"/>
      <c r="G9" s="158"/>
      <c r="H9" s="158"/>
    </row>
    <row r="10" spans="1:10" ht="14.25" hidden="1" customHeight="1">
      <c r="A10" s="156">
        <f>SUM(ВВОД!D1007:P1007)</f>
        <v>0</v>
      </c>
      <c r="B10" s="178" t="str">
        <f>IF(ВВОД!$T$2=8,ВВОД!$Y79,ВВОД!$Z79)</f>
        <v>9:00 - 16:00</v>
      </c>
      <c r="C10" s="160" t="str">
        <f>IFERROR(INDEX(ВВОД!$D$4:$P$4,1,MATCH(A10,ВВОД!D154:P154,0)),"")</f>
        <v/>
      </c>
      <c r="D10" s="161"/>
      <c r="E10" s="157"/>
      <c r="F10" s="157"/>
      <c r="G10" s="158"/>
      <c r="H10" s="158"/>
    </row>
    <row r="11" spans="1:10" ht="14.25" hidden="1" customHeight="1">
      <c r="A11" s="156">
        <f>SUM(ВВОД!D10:P10)</f>
        <v>0</v>
      </c>
      <c r="B11" s="178" t="str">
        <f>IF(ВВОД!$T$2=8,ВВОД!$Y7,ВВОД!$Z7)</f>
        <v>9:00 - 16:00</v>
      </c>
      <c r="C11" s="160" t="str">
        <f>IFERROR(INDEX(ВВОД!$D$4:$P$4,1,MATCH(A11,ВВОД!D10:P10,0)),"")</f>
        <v/>
      </c>
      <c r="D11" s="161" t="str">
        <f>ВВОД!U10</f>
        <v>ОП 309 км - Пантаївка</v>
      </c>
      <c r="E11" s="157" t="str">
        <f>ВВОД!V10</f>
        <v>непарна</v>
      </c>
      <c r="F11" s="157" t="str">
        <f>ВВОД!W10</f>
        <v>310 - 314 пк2</v>
      </c>
      <c r="G11" s="157"/>
      <c r="H11" s="157"/>
    </row>
    <row r="12" spans="1:10" ht="14.25" hidden="1" customHeight="1">
      <c r="A12" s="156">
        <f>SUM(ВВОД!D108:P108)</f>
        <v>0</v>
      </c>
      <c r="B12" s="178" t="str">
        <f>IF(ВВОД!$T$2=8,ВВОД!$Y62,ВВОД!$Z62)</f>
        <v>9:00 - 16:00</v>
      </c>
      <c r="C12" s="160" t="str">
        <f>IFERROR(INDEX(ВВОД!$D$4:$P$4,1,MATCH(A12,ВВОД!D108:P108,0)),"")</f>
        <v/>
      </c>
      <c r="D12" s="161" t="str">
        <f>ВВОД!U108</f>
        <v>Кропивницький - Канатове</v>
      </c>
      <c r="E12" s="157" t="str">
        <f>ВВОД!V108</f>
        <v>непарна</v>
      </c>
      <c r="F12" s="157" t="str">
        <f>ВВОД!W108</f>
        <v>293 пк6 - 302 пк5</v>
      </c>
      <c r="G12" s="158"/>
      <c r="H12" s="158"/>
    </row>
    <row r="13" spans="1:10" ht="14.25" hidden="1" customHeight="1">
      <c r="A13" s="156">
        <f>SUM(ВВОД!D151:P151)</f>
        <v>0</v>
      </c>
      <c r="B13" s="178" t="str">
        <f>IF(ВВОД!$T$2=8,ВВОД!$Y78,ВВОД!$Z78)</f>
        <v>9:00 - 16:00</v>
      </c>
      <c r="C13" s="160" t="str">
        <f>IFERROR(INDEX(ВВОД!$D$4:$P$4,1,MATCH(A13,ВВОД!D151:P151,0)),"")</f>
        <v/>
      </c>
      <c r="D13" s="161" t="str">
        <f>ВВОД!U151</f>
        <v>ст. Канатове</v>
      </c>
      <c r="E13" s="157" t="str">
        <f>ВВОД!V151</f>
        <v>3, 4, 5, 6 колії</v>
      </c>
      <c r="F13" s="157">
        <f>ВВОД!W151</f>
        <v>0</v>
      </c>
      <c r="G13" s="158"/>
      <c r="H13" s="158"/>
    </row>
    <row r="14" spans="1:10" ht="14.25" hidden="1" customHeight="1">
      <c r="A14" s="156">
        <f>SUM(ВВОД!D50:P50)</f>
        <v>0</v>
      </c>
      <c r="B14" s="178" t="str">
        <f>IF(ВВОД!$T$2=8,ВВОД!$Y27,ВВОД!$Z27)</f>
        <v>9:00 - 16:00</v>
      </c>
      <c r="C14" s="160" t="str">
        <f>IFERROR(INDEX(ВВОД!$D$4:$P$4,1,MATCH(A14,ВВОД!D50:P50,0)),"")</f>
        <v/>
      </c>
      <c r="D14" s="161" t="str">
        <f>ВВОД!U50</f>
        <v>Знам'янка - Чорноліська</v>
      </c>
      <c r="E14" s="157" t="str">
        <f>ВВОД!V50</f>
        <v>середня</v>
      </c>
      <c r="F14" s="157" t="str">
        <f>ВВОД!W50</f>
        <v>336 - 331 пк6</v>
      </c>
      <c r="G14" s="157"/>
      <c r="H14" s="157"/>
    </row>
    <row r="15" spans="1:10" ht="14.25" hidden="1" customHeight="1">
      <c r="A15" s="156">
        <f>SUM(ВВОД!D1008:P1008)</f>
        <v>0</v>
      </c>
      <c r="B15" s="178" t="str">
        <f>IF(ВВОД!$T$2=8,ВВОД!$Y80,ВВОД!$Z80)</f>
        <v>9:00 - 16:00</v>
      </c>
      <c r="C15" s="160" t="str">
        <f>IFERROR(INDEX(ВВОД!$D$4:$P$4,1,MATCH(A15,ВВОД!D155:P155,0)),"")</f>
        <v/>
      </c>
      <c r="D15" s="161"/>
      <c r="E15" s="157"/>
      <c r="F15" s="157"/>
      <c r="G15" s="158"/>
      <c r="H15" s="158"/>
    </row>
    <row r="16" spans="1:10" ht="14.25" hidden="1" customHeight="1">
      <c r="A16" s="156">
        <f>SUM(ВВОД!D1009:P1009)</f>
        <v>0</v>
      </c>
      <c r="B16" s="178" t="str">
        <f>IF(ВВОД!$T$2=8,ВВОД!$Y80,ВВОД!$Z80)</f>
        <v>9:00 - 16:00</v>
      </c>
      <c r="C16" s="160" t="str">
        <f>IFERROR(INDEX(ВВОД!$D$4:$P$4,1,MATCH(A16,ВВОД!D156:P156,0)),"")</f>
        <v/>
      </c>
      <c r="D16" s="161"/>
      <c r="E16" s="157"/>
      <c r="F16" s="157"/>
      <c r="G16" s="158"/>
      <c r="H16" s="158"/>
    </row>
    <row r="17" spans="1:8" ht="14.25" hidden="1" customHeight="1">
      <c r="A17" s="156">
        <f>SUM(ВВОД!D1010:P1010)</f>
        <v>0</v>
      </c>
      <c r="B17" s="178" t="str">
        <f>IF(ВВОД!$T$2=8,ВВОД!$Y81,ВВОД!$Z81)</f>
        <v>9:00 - 16:00</v>
      </c>
      <c r="C17" s="160" t="str">
        <f>IFERROR(INDEX(ВВОД!$D$4:$P$4,1,MATCH(A17,ВВОД!D157:P157,0)),"")</f>
        <v/>
      </c>
      <c r="D17" s="161"/>
      <c r="E17" s="157"/>
      <c r="F17" s="157"/>
      <c r="G17" s="158"/>
      <c r="H17" s="158"/>
    </row>
    <row r="18" spans="1:8" ht="14.25" hidden="1" customHeight="1">
      <c r="A18" s="156">
        <f>SUM(ВВОД!D15:P15)</f>
        <v>0</v>
      </c>
      <c r="B18" s="178" t="str">
        <f>IF(ВВОД!$T$2=8,ВВОД!$Y8,ВВОД!$Z8)</f>
        <v>9:00 - 16:00</v>
      </c>
      <c r="C18" s="160" t="str">
        <f>IFERROR(INDEX(ВВОД!$D$4:$P$4,1,MATCH(A18,ВВОД!D15:P15,0)),"")</f>
        <v/>
      </c>
      <c r="D18" s="161" t="str">
        <f>ВВОД!U15</f>
        <v>ОП 309 км - Пантаївка</v>
      </c>
      <c r="E18" s="157" t="str">
        <f>ВВОД!V15</f>
        <v>непарна парна</v>
      </c>
      <c r="F18" s="157" t="str">
        <f>ВВОД!W15</f>
        <v>314 пк3 - 317      317 - 314 пк3</v>
      </c>
      <c r="G18" s="157"/>
      <c r="H18" s="157"/>
    </row>
    <row r="19" spans="1:8" ht="14.25" hidden="1" customHeight="1">
      <c r="A19" s="156">
        <f>SUM(ВВОД!D1026:P1026)</f>
        <v>0</v>
      </c>
      <c r="B19" s="178" t="str">
        <f>IF(ВВОД!$T$2=8,ВВОД!$Y89,ВВОД!$Z89)</f>
        <v>8:00 - 16:00</v>
      </c>
      <c r="C19" s="160" t="str">
        <f>IFERROR(INDEX(ВВОД!$D$4:$P$4,1,MATCH(A19,ВВОД!D173:P173,0)),"")</f>
        <v/>
      </c>
      <c r="D19" s="161"/>
      <c r="E19" s="157"/>
      <c r="F19" s="157"/>
      <c r="G19" s="158"/>
      <c r="H19" s="158"/>
    </row>
    <row r="20" spans="1:8" ht="14.25" hidden="1" customHeight="1">
      <c r="A20" s="156">
        <f>SUM(ВВОД!D1027:P1027)</f>
        <v>0</v>
      </c>
      <c r="B20" s="178" t="str">
        <f>IF(ВВОД!$T$2=8,ВВОД!$Y89,ВВОД!$Z89)</f>
        <v>8:00 - 16:00</v>
      </c>
      <c r="C20" s="160" t="str">
        <f>IFERROR(INDEX(ВВОД!$D$4:$P$4,1,MATCH(A20,ВВОД!D174:P174,0)),"")</f>
        <v/>
      </c>
      <c r="D20" s="161"/>
      <c r="E20" s="157"/>
      <c r="F20" s="157"/>
      <c r="G20" s="158"/>
      <c r="H20" s="158"/>
    </row>
    <row r="21" spans="1:8" ht="14.25" hidden="1" customHeight="1">
      <c r="A21" s="156">
        <f>SUM(ВВОД!D1028:P1028)</f>
        <v>0</v>
      </c>
      <c r="B21" s="178" t="str">
        <f>IF(ВВОД!$T$2=8,ВВОД!$Y90,ВВОД!$Z90)</f>
        <v>8:00 - 16:00</v>
      </c>
      <c r="C21" s="160" t="str">
        <f>IFERROR(INDEX(ВВОД!$D$4:$P$4,1,MATCH(A21,ВВОД!D175:P175,0)),"")</f>
        <v/>
      </c>
      <c r="D21" s="161"/>
      <c r="E21" s="157"/>
      <c r="F21" s="157"/>
      <c r="G21" s="158"/>
      <c r="H21" s="158"/>
    </row>
    <row r="22" spans="1:8" ht="14.25" hidden="1" customHeight="1">
      <c r="A22" s="156">
        <f>SUM(ВВОД!D1029:P1029)</f>
        <v>0</v>
      </c>
      <c r="B22" s="178" t="str">
        <f>IF(ВВОД!$T$2=8,ВВОД!$Y90,ВВОД!$Z90)</f>
        <v>8:00 - 16:00</v>
      </c>
      <c r="C22" s="160" t="str">
        <f>IFERROR(INDEX(ВВОД!$D$4:$P$4,1,MATCH(A22,ВВОД!D176:P176,0)),"")</f>
        <v/>
      </c>
      <c r="D22" s="161"/>
      <c r="E22" s="157"/>
      <c r="F22" s="157"/>
      <c r="G22" s="158"/>
      <c r="H22" s="158"/>
    </row>
    <row r="23" spans="1:8" ht="14.25" hidden="1" customHeight="1">
      <c r="A23" s="156">
        <f>SUM(ВВОД!D92:P92)</f>
        <v>0</v>
      </c>
      <c r="B23" s="178" t="str">
        <f>IF(ВВОД!$T$2=8,ВВОД!$Y56,ВВОД!$Z56)</f>
        <v>9:00 - 16:00</v>
      </c>
      <c r="C23" s="160" t="str">
        <f>IFERROR(INDEX(ВВОД!$D$4:$P$4,1,MATCH(A23,ВВОД!D92:P92,0)),"")</f>
        <v/>
      </c>
      <c r="D23" s="161" t="str">
        <f>ВВОД!U92</f>
        <v>Трепівка - Канатове</v>
      </c>
      <c r="E23" s="157" t="str">
        <f>ВВОД!V92</f>
        <v>парна</v>
      </c>
      <c r="F23" s="157" t="str">
        <f>ВВОД!W92</f>
        <v>313 - 307</v>
      </c>
      <c r="G23" s="158"/>
      <c r="H23" s="158"/>
    </row>
    <row r="24" spans="1:8" ht="14.25" hidden="1" customHeight="1">
      <c r="A24" s="156">
        <f>SUM(ВВОД!D1030:P1030)</f>
        <v>0</v>
      </c>
      <c r="B24" s="178" t="str">
        <f>IF(ВВОД!$T$2=8,ВВОД!$Y91,ВВОД!$Z91)</f>
        <v>9:00 - 16:00</v>
      </c>
      <c r="C24" s="160" t="str">
        <f>IFERROR(INDEX(ВВОД!$D$4:$P$4,1,MATCH(A24,ВВОД!D177:P177,0)),"")</f>
        <v/>
      </c>
      <c r="D24" s="161"/>
      <c r="E24" s="157"/>
      <c r="F24" s="157"/>
      <c r="G24" s="158"/>
      <c r="H24" s="158"/>
    </row>
    <row r="25" spans="1:8" ht="14.25" hidden="1" customHeight="1">
      <c r="A25" s="156">
        <f>SUM(ВВОД!D51:P51)</f>
        <v>0</v>
      </c>
      <c r="B25" s="178" t="str">
        <f>IF(ВВОД!$T$2=8,ВВОД!$Y27,ВВОД!$Z27)</f>
        <v>9:00 - 16:00</v>
      </c>
      <c r="C25" s="160" t="str">
        <f>IFERROR(INDEX(ВВОД!$D$4:$P$4,1,MATCH(A25,ВВОД!D51:P51,0)),"")</f>
        <v/>
      </c>
      <c r="D25" s="161" t="str">
        <f>ВВОД!U51</f>
        <v>Знам'янка - Чорноліська</v>
      </c>
      <c r="E25" s="157" t="str">
        <f>ВВОД!V51</f>
        <v>середня</v>
      </c>
      <c r="F25" s="157" t="str">
        <f>ВВОД!W51</f>
        <v>336 - 331 пк6</v>
      </c>
      <c r="G25" s="157"/>
      <c r="H25" s="157"/>
    </row>
    <row r="26" spans="1:8" ht="14.25" hidden="1" customHeight="1">
      <c r="A26" s="156">
        <f>SUM(ВВОД!D55:P55)</f>
        <v>0</v>
      </c>
      <c r="B26" s="178" t="str">
        <f>IF(ВВОД!$T$2=8,ВВОД!$Y30,ВВОД!$Z30)</f>
        <v>9:00 - 16:00</v>
      </c>
      <c r="C26" s="160" t="str">
        <f>IFERROR(INDEX(ВВОД!$D$4:$P$4,1,MATCH(A26,ВВОД!D55:P55,0)),"")</f>
        <v/>
      </c>
      <c r="D26" s="161" t="str">
        <f>ВВОД!U55</f>
        <v>Знам'янка - Чорноліська</v>
      </c>
      <c r="E26" s="157" t="str">
        <f>ВВОД!V55</f>
        <v>середня</v>
      </c>
      <c r="F26" s="157" t="str">
        <f>ВВОД!W55</f>
        <v>331 пк5 - 328</v>
      </c>
      <c r="G26" s="157"/>
      <c r="H26" s="157"/>
    </row>
    <row r="27" spans="1:8" ht="14.25" customHeight="1">
      <c r="A27" s="156">
        <f>SUM(ВВОД!D30:P30)</f>
        <v>3</v>
      </c>
      <c r="B27" s="178" t="str">
        <f>IF(ВВОД!$T$2=8,ВВОД!$Y15,ВВОД!$Z15)</f>
        <v>8:00 - 16:00</v>
      </c>
      <c r="C27" s="160" t="str">
        <f>IFERROR(INDEX(ВВОД!$D$4:$P$4,1,MATCH(A27,ВВОД!D30:P30,0)),"")</f>
        <v>РДМ-24 №232</v>
      </c>
      <c r="D27" s="161" t="str">
        <f>ВВОД!U30</f>
        <v>Знам'янка - Знам'янка пас</v>
      </c>
      <c r="E27" s="157" t="str">
        <f>ВВОД!V30</f>
        <v>непарна</v>
      </c>
      <c r="F27" s="157" t="str">
        <f>ВВОД!W30</f>
        <v>299 - 303</v>
      </c>
      <c r="G27" s="157"/>
      <c r="H27" s="157"/>
    </row>
    <row r="28" spans="1:8" ht="14.25" hidden="1" customHeight="1">
      <c r="A28" s="156">
        <f>SUM(ВВОД!D1031:P1031)</f>
        <v>0</v>
      </c>
      <c r="B28" s="178" t="str">
        <f>IF(ВВОД!$T$2=8,ВВОД!$Y91,ВВОД!$Z91)</f>
        <v>9:00 - 16:00</v>
      </c>
      <c r="C28" s="160" t="str">
        <f>IFERROR(INDEX(ВВОД!$D$4:$P$4,1,MATCH(A28,ВВОД!D178:P178,0)),"")</f>
        <v/>
      </c>
      <c r="D28" s="161"/>
      <c r="E28" s="157"/>
      <c r="F28" s="157"/>
      <c r="G28" s="158"/>
      <c r="H28" s="158"/>
    </row>
    <row r="29" spans="1:8" ht="14.25" hidden="1" customHeight="1">
      <c r="A29" s="156">
        <f>SUM(ВВОД!D137:P137)</f>
        <v>0</v>
      </c>
      <c r="B29" s="178" t="str">
        <f>IF(ВВОД!$T$2=8,ВВОД!$Y74,ВВОД!$Z74)</f>
        <v>9:00 - 16:00</v>
      </c>
      <c r="C29" s="160" t="str">
        <f>IFERROR(INDEX(ВВОД!$D$4:$P$4,1,MATCH(A29,ВВОД!D137:P137,0)),"")</f>
        <v/>
      </c>
      <c r="D29" s="161" t="str">
        <f>ВВОД!U137</f>
        <v>Сахарна - Шарівка</v>
      </c>
      <c r="E29" s="157" t="str">
        <f>ВВОД!V137</f>
        <v>одноколійна</v>
      </c>
      <c r="F29" s="157" t="str">
        <f>ВВОД!W137</f>
        <v>12 - 23</v>
      </c>
      <c r="G29" s="158"/>
      <c r="H29" s="158"/>
    </row>
    <row r="30" spans="1:8" ht="14.25" hidden="1" customHeight="1">
      <c r="A30" s="156">
        <f>SUM(ВВОД!D54:P54)</f>
        <v>0</v>
      </c>
      <c r="B30" s="178" t="str">
        <f>IF(ВВОД!$T$2=8,ВВОД!$Y30,ВВОД!$Z30)</f>
        <v>9:00 - 16:00</v>
      </c>
      <c r="C30" s="160" t="str">
        <f>IFERROR(INDEX(ВВОД!$D$4:$P$4,1,MATCH(A30,ВВОД!D54:P54,0)),"")</f>
        <v/>
      </c>
      <c r="D30" s="161" t="str">
        <f>ВВОД!U54</f>
        <v>Знам'янка - Чорноліська</v>
      </c>
      <c r="E30" s="157" t="str">
        <f>ВВОД!V54</f>
        <v>середня</v>
      </c>
      <c r="F30" s="157" t="str">
        <f>ВВОД!W54</f>
        <v>331 пк5 - 328</v>
      </c>
      <c r="G30" s="157"/>
      <c r="H30" s="157"/>
    </row>
    <row r="31" spans="1:8" ht="14.25" hidden="1" customHeight="1">
      <c r="A31" s="156">
        <f>SUM(ВВОД!D1047:P1047)</f>
        <v>0</v>
      </c>
      <c r="B31" s="178" t="str">
        <f>IF(ВВОД!$T$2=8,ВВОД!$Y104,ВВОД!$Z104)</f>
        <v>9:00 - 16:00</v>
      </c>
      <c r="C31" s="160" t="str">
        <f>IFERROR(INDEX(ВВОД!$D$4:$P$4,1,MATCH(A31,ВВОД!D194:P194,0)),"")</f>
        <v/>
      </c>
      <c r="D31" s="162"/>
      <c r="E31" s="158"/>
      <c r="F31" s="158"/>
      <c r="G31" s="158"/>
      <c r="H31" s="158"/>
    </row>
    <row r="32" spans="1:8" ht="14.25" hidden="1" customHeight="1">
      <c r="A32" s="156">
        <f>SUM(ВВОД!D1048:P1048)</f>
        <v>0</v>
      </c>
      <c r="B32" s="178" t="str">
        <f>IF(ВВОД!$T$2=8,ВВОД!$Y105,ВВОД!$Z105)</f>
        <v>9:00 - 16:00</v>
      </c>
      <c r="C32" s="160" t="str">
        <f>IFERROR(INDEX(ВВОД!$D$4:$P$4,1,MATCH(A32,ВВОД!D195:P195,0)),"")</f>
        <v/>
      </c>
      <c r="D32" s="162"/>
      <c r="E32" s="158"/>
      <c r="F32" s="158"/>
      <c r="G32" s="158"/>
      <c r="H32" s="158"/>
    </row>
    <row r="33" spans="1:8" ht="14.25" hidden="1" customHeight="1">
      <c r="A33" s="156">
        <f>SUM(ВВОД!D1049:P1049)</f>
        <v>0</v>
      </c>
      <c r="B33" s="178" t="str">
        <f>IF(ВВОД!$T$2=8,ВВОД!$Y105,ВВОД!$Z105)</f>
        <v>9:00 - 16:00</v>
      </c>
      <c r="C33" s="160" t="str">
        <f>IFERROR(INDEX(ВВОД!$D$4:$P$4,1,MATCH(A33,ВВОД!D196:P196,0)),"")</f>
        <v/>
      </c>
      <c r="D33" s="162"/>
      <c r="E33" s="158"/>
      <c r="F33" s="158"/>
      <c r="G33" s="158"/>
      <c r="H33" s="158"/>
    </row>
    <row r="34" spans="1:8" ht="14.25" hidden="1" customHeight="1">
      <c r="A34" s="156">
        <f>SUM(ВВОД!D1050:P1050)</f>
        <v>0</v>
      </c>
      <c r="B34" s="178" t="str">
        <f>IF(ВВОД!$T$2=8,ВВОД!$Y105,ВВОД!$Z105)</f>
        <v>9:00 - 16:00</v>
      </c>
      <c r="C34" s="160" t="str">
        <f>IFERROR(INDEX(ВВОД!$D$4:$P$4,1,MATCH(A34,ВВОД!D197:P197,0)),"")</f>
        <v/>
      </c>
      <c r="D34" s="162"/>
      <c r="E34" s="158"/>
      <c r="F34" s="158"/>
      <c r="G34" s="158"/>
      <c r="H34" s="158"/>
    </row>
    <row r="35" spans="1:8" ht="14.25" customHeight="1">
      <c r="A35" s="156">
        <f>SUM(ВВОД!D112:P112)</f>
        <v>3</v>
      </c>
      <c r="B35" s="178" t="str">
        <f>IF(ВВОД!$T$2=8,ВВОД!$Y63,ВВОД!$Z63)</f>
        <v>9:00 - 16:00</v>
      </c>
      <c r="C35" s="160" t="str">
        <f>IFERROR(INDEX(ВВОД!$D$4:$P$4,1,MATCH(A35,ВВОД!D112:P112,0)),"")</f>
        <v>РДМ-24 №110</v>
      </c>
      <c r="D35" s="161" t="str">
        <f>ВВОД!U112</f>
        <v>Канатове - Трепівка</v>
      </c>
      <c r="E35" s="157" t="str">
        <f>ВВОД!V112</f>
        <v>непарна</v>
      </c>
      <c r="F35" s="157" t="str">
        <f>ВВОД!W112</f>
        <v>302 пк6 - 306</v>
      </c>
      <c r="G35" s="158"/>
      <c r="H35" s="158"/>
    </row>
    <row r="36" spans="1:8" ht="14.25" hidden="1" customHeight="1">
      <c r="A36" s="156">
        <f>SUM(ВВОД!D1051:P1051)</f>
        <v>0</v>
      </c>
      <c r="B36" s="178" t="str">
        <f>IF(ВВОД!$T$2=8,ВВОД!$Y108,ВВОД!$Z108)</f>
        <v>9:00 - 16:00</v>
      </c>
      <c r="C36" s="160" t="str">
        <f>IFERROR(INDEX(ВВОД!$D$4:$P$4,1,MATCH(A36,ВВОД!D198:P198,0)),"")</f>
        <v/>
      </c>
      <c r="D36" s="162"/>
      <c r="E36" s="158"/>
      <c r="F36" s="158"/>
      <c r="G36" s="158"/>
      <c r="H36" s="158"/>
    </row>
    <row r="37" spans="1:8" ht="14.25" hidden="1" customHeight="1">
      <c r="A37" s="156">
        <f>SUM(ВВОД!D1052:P1052)</f>
        <v>0</v>
      </c>
      <c r="B37" s="178" t="str">
        <f>IF(ВВОД!$T$2=8,ВВОД!$Y108,ВВОД!$Z108)</f>
        <v>9:00 - 16:00</v>
      </c>
      <c r="C37" s="160" t="str">
        <f>IFERROR(INDEX(ВВОД!$D$4:$P$4,1,MATCH(A37,ВВОД!D199:P199,0)),"")</f>
        <v/>
      </c>
      <c r="D37" s="162"/>
      <c r="E37" s="158"/>
      <c r="F37" s="158"/>
      <c r="G37" s="158"/>
      <c r="H37" s="158"/>
    </row>
    <row r="38" spans="1:8" ht="14.25" hidden="1" customHeight="1">
      <c r="A38" s="156">
        <f>SUM(ВВОД!D44:P44)</f>
        <v>0</v>
      </c>
      <c r="B38" s="178" t="str">
        <f>IF(ВВОД!$T$2=8,ВВОД!$Y23,ВВОД!$Z23)</f>
        <v>9:00 - 16:00</v>
      </c>
      <c r="C38" s="160" t="str">
        <f>IFERROR(INDEX(ВВОД!$D$4:$P$4,1,MATCH(A38,ВВОД!D44:P44,0)),"")</f>
        <v/>
      </c>
      <c r="D38" s="161" t="str">
        <f>ВВОД!U44</f>
        <v>Знам'янка - Чорноліська</v>
      </c>
      <c r="E38" s="157" t="str">
        <f>ВВОД!V44</f>
        <v>парна</v>
      </c>
      <c r="F38" s="157" t="str">
        <f>ВВОД!W44</f>
        <v>299 пк7 - 293 пк6</v>
      </c>
      <c r="G38" s="157"/>
      <c r="H38" s="157"/>
    </row>
    <row r="39" spans="1:8" ht="14.25" hidden="1" customHeight="1">
      <c r="A39" s="156">
        <f>SUM(ВВОД!D45:P45)</f>
        <v>0</v>
      </c>
      <c r="B39" s="178" t="str">
        <f>IF(ВВОД!$T$2=8,ВВОД!$Y23,ВВОД!$Z23)</f>
        <v>9:00 - 16:00</v>
      </c>
      <c r="C39" s="160" t="str">
        <f>IFERROR(INDEX(ВВОД!$D$4:$P$4,1,MATCH(A39,ВВОД!D45:P45,0)),"")</f>
        <v/>
      </c>
      <c r="D39" s="161" t="str">
        <f>ВВОД!U45</f>
        <v>Знам'янка - Чорноліська</v>
      </c>
      <c r="E39" s="157" t="str">
        <f>ВВОД!V45</f>
        <v>парна</v>
      </c>
      <c r="F39" s="157" t="str">
        <f>ВВОД!W45</f>
        <v>299 пк7 - 293 пк6</v>
      </c>
      <c r="G39" s="157"/>
      <c r="H39" s="157"/>
    </row>
    <row r="40" spans="1:8" ht="14.25" hidden="1" customHeight="1">
      <c r="A40" s="156">
        <f>SUM(ВВОД!D1068:P1068)</f>
        <v>0</v>
      </c>
      <c r="B40" s="178" t="str">
        <f>IF(ВВОД!$T$2=8,ВВОД!$Y124,ВВОД!$Z124)</f>
        <v>9:00 - 16:00</v>
      </c>
      <c r="C40" s="160" t="str">
        <f>IFERROR(INDEX(ВВОД!$D$4:$P$4,1,MATCH(A40,ВВОД!D215:P215,0)),"")</f>
        <v/>
      </c>
      <c r="D40" s="162"/>
      <c r="E40" s="158"/>
      <c r="F40" s="158"/>
      <c r="G40" s="158"/>
      <c r="H40" s="158"/>
    </row>
    <row r="41" spans="1:8" ht="14.25" customHeight="1">
      <c r="A41" s="156">
        <f>SUM(ВВОД!D70:P70)</f>
        <v>3</v>
      </c>
      <c r="B41" s="178" t="str">
        <f>IF(ВВОД!$T$2=8,ВВОД!$Y42,ВВОД!$Z42)</f>
        <v>9:00 - 16:00</v>
      </c>
      <c r="C41" s="160" t="str">
        <f>IFERROR(INDEX(ВВОД!$D$4:$P$4,1,MATCH(A41,ВВОД!D70:P70,0)),"")</f>
        <v>РДМ-22 №820</v>
      </c>
      <c r="D41" s="161" t="str">
        <f>ВВОД!U70</f>
        <v>Чорноліська - БП Західний</v>
      </c>
      <c r="E41" s="157" t="str">
        <f>ВВОД!V70</f>
        <v>непарна парна</v>
      </c>
      <c r="F41" s="157" t="str">
        <f>ВВОД!W70</f>
        <v>290 - 293 пк5  293 пк5 - 290</v>
      </c>
      <c r="G41" s="157"/>
      <c r="H41" s="157"/>
    </row>
    <row r="42" spans="1:8" ht="14.25" hidden="1" customHeight="1">
      <c r="A42" s="156">
        <f>SUM(ВВОД!D48:P48)</f>
        <v>0</v>
      </c>
      <c r="B42" s="178" t="str">
        <f>IF(ВВОД!$T$2=8,ВВОД!$Y26,ВВОД!$Z26)</f>
        <v>9:00 - 16:00</v>
      </c>
      <c r="C42" s="160" t="str">
        <f>IFERROR(INDEX(ВВОД!$D$4:$P$4,1,MATCH(A42,ВВОД!D48:P48,0)),"")</f>
        <v/>
      </c>
      <c r="D42" s="161" t="str">
        <f>ВВОД!U48</f>
        <v>Чорноліська - Знам'янка</v>
      </c>
      <c r="E42" s="157" t="str">
        <f>ВВОД!V48</f>
        <v>непарна</v>
      </c>
      <c r="F42" s="157" t="str">
        <f>ВВОД!W48</f>
        <v>293 пк6 - 298</v>
      </c>
      <c r="G42" s="157"/>
      <c r="H42" s="157"/>
    </row>
    <row r="43" spans="1:8" ht="14.25" hidden="1" customHeight="1">
      <c r="A43" s="156">
        <f>SUM(ВВОД!D49:P49)</f>
        <v>0</v>
      </c>
      <c r="B43" s="178" t="str">
        <f>IF(ВВОД!$T$2=8,ВВОД!$Y26,ВВОД!$Z26)</f>
        <v>9:00 - 16:00</v>
      </c>
      <c r="C43" s="160" t="str">
        <f>IFERROR(INDEX(ВВОД!$D$4:$P$4,1,MATCH(A43,ВВОД!D49:P49,0)),"")</f>
        <v/>
      </c>
      <c r="D43" s="161" t="str">
        <f>ВВОД!U49</f>
        <v>Чорноліська - Знам'янка</v>
      </c>
      <c r="E43" s="157" t="str">
        <f>ВВОД!V49</f>
        <v>непарна</v>
      </c>
      <c r="F43" s="157" t="str">
        <f>ВВОД!W49</f>
        <v>293 пк6 - 298</v>
      </c>
      <c r="G43" s="157"/>
      <c r="H43" s="157"/>
    </row>
    <row r="44" spans="1:8" ht="14.25" customHeight="1">
      <c r="A44" s="156">
        <f>SUM(ВВОД!D20:P20)</f>
        <v>3</v>
      </c>
      <c r="B44" s="178" t="str">
        <f>IF(ВВОД!$T$2=8,ВВОД!$Y11,ВВОД!$Z11)</f>
        <v>8:00 - 16:00</v>
      </c>
      <c r="C44" s="160" t="str">
        <f>IFERROR(INDEX(ВВОД!$D$4:$P$4,1,MATCH(A44,ВВОД!D20:P20,0)),"")</f>
        <v>РДМ-2 №2713</v>
      </c>
      <c r="D44" s="161" t="str">
        <f>ВВОД!U20</f>
        <v>Пантаївка - ОП 309 км</v>
      </c>
      <c r="E44" s="157" t="str">
        <f>ВВОД!V20</f>
        <v>парна</v>
      </c>
      <c r="F44" s="157" t="str">
        <f>ВВОД!W20</f>
        <v>314 пк2 - 310</v>
      </c>
      <c r="G44" s="157"/>
      <c r="H44" s="157"/>
    </row>
    <row r="45" spans="1:8" ht="14.25" hidden="1" customHeight="1">
      <c r="A45" s="156">
        <f>SUM(ВВОД!D1069:P1069)</f>
        <v>0</v>
      </c>
      <c r="B45" s="178" t="str">
        <f>IF(ВВОД!$T$2=8,ВВОД!$Y125,ВВОД!$Z125)</f>
        <v>9:00 - 16:00</v>
      </c>
      <c r="C45" s="160" t="str">
        <f>IFERROR(INDEX(ВВОД!$D$4:$P$4,1,MATCH(A45,ВВОД!D216:P216,0)),"")</f>
        <v/>
      </c>
      <c r="D45" s="162"/>
      <c r="E45" s="158"/>
      <c r="F45" s="158"/>
      <c r="G45" s="158"/>
      <c r="H45" s="158"/>
    </row>
    <row r="46" spans="1:8" ht="14.25" hidden="1" customHeight="1">
      <c r="A46" s="156">
        <f>SUM(ВВОД!D52:P52)</f>
        <v>0</v>
      </c>
      <c r="B46" s="178" t="str">
        <f>IF(ВВОД!$T$2=8,ВВОД!$Y28,ВВОД!$Z28)</f>
        <v>9:00 - 16:00</v>
      </c>
      <c r="C46" s="160" t="str">
        <f>IFERROR(INDEX(ВВОД!$D$4:$P$4,1,MATCH(A46,ВВОД!D52:P52,0)),"")</f>
        <v/>
      </c>
      <c r="D46" s="161" t="str">
        <f>ВВОД!U52</f>
        <v>Знам'янка - Чорноліська</v>
      </c>
      <c r="E46" s="157" t="str">
        <f>ВВОД!V52</f>
        <v>середня</v>
      </c>
      <c r="F46" s="157" t="str">
        <f>ВВОД!W52</f>
        <v>336 - 331 пк6</v>
      </c>
      <c r="G46" s="157"/>
      <c r="H46" s="157"/>
    </row>
    <row r="47" spans="1:8" ht="14.25" hidden="1" customHeight="1">
      <c r="A47" s="156">
        <f>SUM(ВВОД!D53:P53)</f>
        <v>0</v>
      </c>
      <c r="B47" s="178" t="str">
        <f>IF(ВВОД!$T$2=8,ВВОД!$Y28,ВВОД!$Z28)</f>
        <v>9:00 - 16:00</v>
      </c>
      <c r="C47" s="160" t="str">
        <f>IFERROR(INDEX(ВВОД!$D$4:$P$4,1,MATCH(A47,ВВОД!D53:P53,0)),"")</f>
        <v/>
      </c>
      <c r="D47" s="161" t="str">
        <f>ВВОД!U53</f>
        <v>Знам'янка - Чорноліська</v>
      </c>
      <c r="E47" s="157" t="str">
        <f>ВВОД!V53</f>
        <v>середня</v>
      </c>
      <c r="F47" s="157" t="str">
        <f>ВВОД!W53</f>
        <v>336 - 331 пк6</v>
      </c>
      <c r="G47" s="157"/>
      <c r="H47" s="157"/>
    </row>
    <row r="48" spans="1:8" ht="14.25" hidden="1" customHeight="1">
      <c r="A48" s="156">
        <f>SUM(ВВОД!D1070:P1070)</f>
        <v>0</v>
      </c>
      <c r="B48" s="178" t="str">
        <f>IF(ВВОД!$T$2=8,ВВОД!$Y125,ВВОД!$Z125)</f>
        <v>9:00 - 16:00</v>
      </c>
      <c r="C48" s="160" t="str">
        <f>IFERROR(INDEX(ВВОД!$D$4:$P$4,1,MATCH(A48,ВВОД!D217:P217,0)),"")</f>
        <v/>
      </c>
      <c r="D48" s="162"/>
      <c r="E48" s="158"/>
      <c r="F48" s="158"/>
      <c r="G48" s="158"/>
      <c r="H48" s="158"/>
    </row>
    <row r="49" spans="1:8" ht="14.25" hidden="1" customHeight="1">
      <c r="A49" s="156">
        <f>SUM(ВВОД!D1071:P1071)</f>
        <v>0</v>
      </c>
      <c r="B49" s="178" t="str">
        <f>IF(ВВОД!$T$2=8,ВВОД!$Y131,ВВОД!$Z131)</f>
        <v>6:00 - 15:00</v>
      </c>
      <c r="C49" s="160" t="str">
        <f>IFERROR(INDEX(ВВОД!$D$4:$P$4,1,MATCH(A49,ВВОД!D218:P218,0)),"")</f>
        <v/>
      </c>
      <c r="D49" s="162"/>
      <c r="E49" s="158"/>
      <c r="F49" s="158"/>
      <c r="G49" s="158"/>
      <c r="H49" s="158"/>
    </row>
    <row r="50" spans="1:8" ht="14.25" hidden="1" customHeight="1">
      <c r="A50" s="156">
        <f>SUM(ВВОД!D56:P56)</f>
        <v>0</v>
      </c>
      <c r="B50" s="178" t="str">
        <f>IF(ВВОД!$T$2=8,ВВОД!$Y31,ВВОД!$Z31)</f>
        <v>9:00 - 16:00</v>
      </c>
      <c r="C50" s="160" t="str">
        <f>IFERROR(INDEX(ВВОД!$D$4:$P$4,1,MATCH(A50,ВВОД!D56:P56,0)),"")</f>
        <v/>
      </c>
      <c r="D50" s="161" t="str">
        <f>ВВОД!U56</f>
        <v>Знам'янка - Чорноліська</v>
      </c>
      <c r="E50" s="157" t="str">
        <f>ВВОД!V56</f>
        <v>середня</v>
      </c>
      <c r="F50" s="157" t="str">
        <f>ВВОД!W56</f>
        <v>331 пк5 - 328</v>
      </c>
      <c r="G50" s="157"/>
      <c r="H50" s="157"/>
    </row>
    <row r="51" spans="1:8" ht="14.25" hidden="1" customHeight="1">
      <c r="A51" s="156">
        <f>SUM(ВВОД!D57:P57)</f>
        <v>0</v>
      </c>
      <c r="B51" s="178" t="str">
        <f>IF(ВВОД!$T$2=8,ВВОД!$Y31,ВВОД!$Z31)</f>
        <v>9:00 - 16:00</v>
      </c>
      <c r="C51" s="160" t="str">
        <f>IFERROR(INDEX(ВВОД!$D$4:$P$4,1,MATCH(A51,ВВОД!D57:P57,0)),"")</f>
        <v/>
      </c>
      <c r="D51" s="161" t="str">
        <f>ВВОД!U57</f>
        <v>Знам'янка - Чорноліська</v>
      </c>
      <c r="E51" s="157" t="str">
        <f>ВВОД!V57</f>
        <v>середня</v>
      </c>
      <c r="F51" s="157" t="str">
        <f>ВВОД!W57</f>
        <v>331 пк5 - 328</v>
      </c>
      <c r="G51" s="157"/>
      <c r="H51" s="157"/>
    </row>
    <row r="52" spans="1:8" ht="14.25" hidden="1" customHeight="1">
      <c r="A52" s="156">
        <f>SUM(ВВОД!D1072:P1072)</f>
        <v>0</v>
      </c>
      <c r="B52" s="178" t="str">
        <f>IF(ВВОД!$T$2=8,ВВОД!$Y131,ВВОД!$Z131)</f>
        <v>6:00 - 15:00</v>
      </c>
      <c r="C52" s="160" t="str">
        <f>IFERROR(INDEX(ВВОД!$D$4:$P$4,1,MATCH(A52,ВВОД!D219:P219,0)),"")</f>
        <v/>
      </c>
      <c r="D52" s="162"/>
      <c r="E52" s="158"/>
      <c r="F52" s="158"/>
      <c r="G52" s="158"/>
      <c r="H52" s="158"/>
    </row>
    <row r="53" spans="1:8" ht="14.25" hidden="1" customHeight="1">
      <c r="A53" s="156">
        <f>SUM(ВВОД!D1073:P1073)</f>
        <v>0</v>
      </c>
      <c r="B53" s="178" t="str">
        <f>IF(ВВОД!$T$2=8,ВВОД!$Y131,ВВОД!$Z131)</f>
        <v>6:00 - 15:00</v>
      </c>
      <c r="C53" s="160" t="str">
        <f>IFERROR(INDEX(ВВОД!$D$4:$P$4,1,MATCH(A53,ВВОД!D220:P220,0)),"")</f>
        <v/>
      </c>
      <c r="D53" s="162"/>
      <c r="E53" s="158"/>
      <c r="F53" s="158"/>
      <c r="G53" s="158"/>
      <c r="H53" s="158"/>
    </row>
    <row r="54" spans="1:8" ht="14.25" hidden="1" customHeight="1">
      <c r="A54" s="156">
        <f>SUM(ВВОД!D37:P37)</f>
        <v>0</v>
      </c>
      <c r="B54" s="178" t="str">
        <f>IF(ВВОД!$T$2=8,ВВОД!$Y18,ВВОД!$Z18)</f>
        <v>9:00 - 16:00</v>
      </c>
      <c r="C54" s="160" t="str">
        <f>IFERROR(INDEX(ВВОД!$D$4:$P$4,1,MATCH(A54,ВВОД!D37:P37,0)),"")</f>
        <v/>
      </c>
      <c r="D54" s="161" t="str">
        <f>ВВОД!U37</f>
        <v>Знам'янка - Знам'янка пас</v>
      </c>
      <c r="E54" s="157" t="str">
        <f>ВВОД!V37</f>
        <v>парна</v>
      </c>
      <c r="F54" s="157" t="str">
        <f>ВВОД!W37</f>
        <v>303 - 299</v>
      </c>
      <c r="G54" s="157"/>
      <c r="H54" s="157"/>
    </row>
    <row r="55" spans="1:8" ht="14.25" hidden="1" customHeight="1">
      <c r="A55" s="156">
        <f>SUM(ВВОД!D61:P61)</f>
        <v>0</v>
      </c>
      <c r="B55" s="178" t="str">
        <f>IF(ВВОД!$T$2=8,ВВОД!$Y37,ВВОД!$Z37)</f>
        <v>9:00 - 16:00</v>
      </c>
      <c r="C55" s="160" t="str">
        <f>IFERROR(INDEX(ВВОД!$D$4:$P$4,1,MATCH(A55,ВВОД!D61:P61,0)),"")</f>
        <v/>
      </c>
      <c r="D55" s="161" t="str">
        <f>ВВОД!U61</f>
        <v>Чорноліська - Знам'янка</v>
      </c>
      <c r="E55" s="157" t="str">
        <f>ВВОД!V61</f>
        <v>середня</v>
      </c>
      <c r="F55" s="157" t="str">
        <f>ВВОД!W61</f>
        <v>328 - 331 пк5</v>
      </c>
      <c r="G55" s="157"/>
      <c r="H55" s="157"/>
    </row>
    <row r="56" spans="1:8" ht="14.25" hidden="1" customHeight="1">
      <c r="A56" s="156">
        <f>SUM(ВВОД!D60:P60)</f>
        <v>0</v>
      </c>
      <c r="B56" s="178" t="str">
        <f>IF(ВВОД!$T$2=8,ВВОД!$Y36,ВВОД!$Z36)</f>
        <v>9:00 - 16:00</v>
      </c>
      <c r="C56" s="160" t="str">
        <f>IFERROR(INDEX(ВВОД!$D$4:$P$4,1,MATCH(A56,ВВОД!D60:P60,0)),"")</f>
        <v/>
      </c>
      <c r="D56" s="161" t="str">
        <f>ВВОД!U60</f>
        <v>Чорноліська - Знам'янка</v>
      </c>
      <c r="E56" s="157" t="str">
        <f>ВВОД!V60</f>
        <v>середня</v>
      </c>
      <c r="F56" s="157" t="str">
        <f>ВВОД!W60</f>
        <v>328 - 331 пк5</v>
      </c>
      <c r="G56" s="157"/>
      <c r="H56" s="157"/>
    </row>
    <row r="57" spans="1:8" ht="14.25" hidden="1" customHeight="1">
      <c r="A57" s="156">
        <f>SUM(ВВОД!D150:P150)</f>
        <v>0</v>
      </c>
      <c r="B57" s="178" t="str">
        <f>IF(ВВОД!$T$2=8,ВВОД!$Y78,ВВОД!$Z78)</f>
        <v>9:00 - 16:00</v>
      </c>
      <c r="C57" s="160" t="str">
        <f>IFERROR(INDEX(ВВОД!$D$4:$P$4,1,MATCH(A57,ВВОД!D150:P150,0)),"")</f>
        <v/>
      </c>
      <c r="D57" s="161" t="str">
        <f>ВВОД!U150</f>
        <v>Роз'їзд 5 км - БП Західний - Знам'янка</v>
      </c>
      <c r="E57" s="157" t="str">
        <f>ВВОД!V150</f>
        <v>2, 3, 4, 5 гілки</v>
      </c>
      <c r="F57" s="157">
        <f>ВВОД!W150</f>
        <v>0</v>
      </c>
      <c r="G57" s="158"/>
      <c r="H57" s="158"/>
    </row>
    <row r="58" spans="1:8" ht="14.25" hidden="1" customHeight="1">
      <c r="A58" s="156">
        <f>SUM(ВВОД!D103:P103)</f>
        <v>0</v>
      </c>
      <c r="B58" s="178" t="str">
        <f>IF(ВВОД!$T$2=8,ВВОД!$Y61,ВВОД!$Z61)</f>
        <v>9:00 - 16:00</v>
      </c>
      <c r="C58" s="160" t="str">
        <f>IFERROR(INDEX(ВВОД!$D$4:$P$4,1,MATCH(A58,ВВОД!D103:P103,0)),"")</f>
        <v/>
      </c>
      <c r="D58" s="161" t="str">
        <f>ВВОД!U103</f>
        <v>Канатове - Кропивницький</v>
      </c>
      <c r="E58" s="157" t="str">
        <f>ВВОД!V103</f>
        <v>парна</v>
      </c>
      <c r="F58" s="157" t="str">
        <f>ВВОД!W103</f>
        <v>302 пк3 - 293 пк6</v>
      </c>
      <c r="G58" s="158"/>
      <c r="H58" s="158"/>
    </row>
    <row r="59" spans="1:8" ht="14.25" hidden="1" customHeight="1">
      <c r="A59" s="156">
        <f>SUM(ВВОД!D65:P65)</f>
        <v>0</v>
      </c>
      <c r="B59" s="178" t="str">
        <f>IF(ВВОД!$T$2=8,ВВОД!$Y39,ВВОД!$Z39)</f>
        <v>9:00 - 16:00</v>
      </c>
      <c r="C59" s="160" t="str">
        <f>IFERROR(INDEX(ВВОД!$D$4:$P$4,1,MATCH(A59,ВВОД!D65:P65,0)),"")</f>
        <v/>
      </c>
      <c r="D59" s="161" t="str">
        <f>ВВОД!U65</f>
        <v>Чорноліська - Знам'янка</v>
      </c>
      <c r="E59" s="157" t="str">
        <f>ВВОД!V65</f>
        <v>середня</v>
      </c>
      <c r="F59" s="157" t="str">
        <f>ВВОД!W65</f>
        <v>331 пк6 - 336</v>
      </c>
      <c r="G59" s="157"/>
      <c r="H59" s="157"/>
    </row>
    <row r="60" spans="1:8" ht="14.25" hidden="1" customHeight="1">
      <c r="A60" s="156">
        <f>SUM(ВВОД!D64:P64)</f>
        <v>0</v>
      </c>
      <c r="B60" s="178" t="str">
        <f>IF(ВВОД!$T$2=8,ВВОД!$Y39,ВВОД!$Z39)</f>
        <v>9:00 - 16:00</v>
      </c>
      <c r="C60" s="160" t="str">
        <f>IFERROR(INDEX(ВВОД!$D$4:$P$4,1,MATCH(A60,ВВОД!D64:P64,0)),"")</f>
        <v/>
      </c>
      <c r="D60" s="161" t="str">
        <f>ВВОД!U64</f>
        <v>Чорноліська - Знам'янка</v>
      </c>
      <c r="E60" s="157" t="str">
        <f>ВВОД!V64</f>
        <v>середня</v>
      </c>
      <c r="F60" s="157" t="str">
        <f>ВВОД!W64</f>
        <v>331 пк6 - 336</v>
      </c>
      <c r="G60" s="157"/>
      <c r="H60" s="157"/>
    </row>
    <row r="61" spans="1:8" ht="14.25" hidden="1" customHeight="1">
      <c r="A61" s="156">
        <f>SUM(ВВОД!D1089:P1089)</f>
        <v>0</v>
      </c>
      <c r="B61" s="178" t="str">
        <f>IF(ВВОД!$T$2=8,ВВОД!$Y137,ВВОД!$Z137)</f>
        <v>6:00 - 15:00</v>
      </c>
      <c r="C61" s="160" t="str">
        <f>IFERROR(INDEX(ВВОД!$D$4:$P$4,1,MATCH(A61,ВВОД!D236:P236,0)),"")</f>
        <v/>
      </c>
      <c r="D61" s="162"/>
      <c r="E61" s="158"/>
      <c r="F61" s="158"/>
      <c r="G61" s="158"/>
      <c r="H61" s="158"/>
    </row>
    <row r="62" spans="1:8" ht="14.25" hidden="1" customHeight="1">
      <c r="A62" s="156">
        <f>SUM(ВВОД!D1090:P1090)</f>
        <v>0</v>
      </c>
      <c r="B62" s="178" t="str">
        <f>IF(ВВОД!$T$2=8,ВВОД!$Y137,ВВОД!$Z137)</f>
        <v>6:00 - 15:00</v>
      </c>
      <c r="C62" s="160" t="str">
        <f>IFERROR(INDEX(ВВОД!$D$4:$P$4,1,MATCH(A62,ВВОД!D237:P237,0)),"")</f>
        <v/>
      </c>
      <c r="D62" s="162"/>
      <c r="E62" s="158"/>
      <c r="F62" s="158"/>
      <c r="G62" s="158"/>
      <c r="H62" s="158"/>
    </row>
    <row r="63" spans="1:8" ht="14.25" hidden="1" customHeight="1">
      <c r="A63" s="156">
        <f>SUM(ВВОД!D1091:P1091)</f>
        <v>0</v>
      </c>
      <c r="B63" s="178" t="str">
        <f>IF(ВВОД!$T$2=8,ВВОД!$Y137,ВВОД!$Z137)</f>
        <v>6:00 - 15:00</v>
      </c>
      <c r="C63" s="160" t="str">
        <f>IFERROR(INDEX(ВВОД!$D$4:$P$4,1,MATCH(A63,ВВОД!D238:P238,0)),"")</f>
        <v/>
      </c>
      <c r="D63" s="162"/>
      <c r="E63" s="158"/>
      <c r="F63" s="158"/>
      <c r="G63" s="158"/>
      <c r="H63" s="158"/>
    </row>
    <row r="64" spans="1:8" ht="14.25" hidden="1" customHeight="1">
      <c r="A64" s="156">
        <f>SUM(ВВОД!D122:P122)</f>
        <v>0</v>
      </c>
      <c r="B64" s="178" t="str">
        <f>IF(ВВОД!$T$2=8,ВВОД!$Y66,ВВОД!$Z66)</f>
        <v>9:00 - 16:00</v>
      </c>
      <c r="C64" s="160" t="str">
        <f>IFERROR(INDEX(ВВОД!$D$4:$P$4,1,MATCH(A64,ВВОД!D122:P122,0)),"")</f>
        <v/>
      </c>
      <c r="D64" s="161" t="str">
        <f>ВВОД!U122</f>
        <v>Роз'їзд 5 км - ОП 309 км</v>
      </c>
      <c r="E64" s="157" t="str">
        <f>ВВОД!V122</f>
        <v>одноколійна</v>
      </c>
      <c r="F64" s="157" t="str">
        <f>ВВОД!W122</f>
        <v>1 - 9 пк2</v>
      </c>
      <c r="G64" s="158"/>
      <c r="H64" s="158"/>
    </row>
    <row r="65" spans="1:8" ht="14.25" hidden="1" customHeight="1">
      <c r="A65" s="156">
        <f>SUM(ВВОД!D105:P105)</f>
        <v>0</v>
      </c>
      <c r="B65" s="178" t="str">
        <f>IF(ВВОД!$T$2=8,ВВОД!$Y62,ВВОД!$Z62)</f>
        <v>9:00 - 16:00</v>
      </c>
      <c r="C65" s="160" t="str">
        <f>IFERROR(INDEX(ВВОД!$D$4:$P$4,1,MATCH(A65,ВВОД!D105:P105,0)),"")</f>
        <v/>
      </c>
      <c r="D65" s="161" t="str">
        <f>ВВОД!U105</f>
        <v>Канатове - Кропивницький</v>
      </c>
      <c r="E65" s="157" t="str">
        <f>ВВОД!V105</f>
        <v>парна   непарна</v>
      </c>
      <c r="F65" s="157" t="str">
        <f>ВВОД!W105</f>
        <v>293 пк5 - 291    291 - 293 пк5</v>
      </c>
      <c r="G65" s="158"/>
      <c r="H65" s="158"/>
    </row>
    <row r="66" spans="1:8" ht="14.25" hidden="1" customHeight="1">
      <c r="A66" s="156">
        <f>SUM(ВВОД!D40:P40)</f>
        <v>0</v>
      </c>
      <c r="B66" s="178" t="str">
        <f>IF(ВВОД!$T$2=8,ВВОД!$Y21,ВВОД!$Z21)</f>
        <v>9:00 - 16:00</v>
      </c>
      <c r="C66" s="160" t="str">
        <f>IFERROR(INDEX(ВВОД!$D$4:$P$4,1,MATCH(A66,ВВОД!D40:P40,0)),"")</f>
        <v/>
      </c>
      <c r="D66" s="161" t="str">
        <f>ВВОД!U40</f>
        <v>Знам'янка - Знам'янка пас</v>
      </c>
      <c r="E66" s="157" t="str">
        <f>ВВОД!V40</f>
        <v>середня</v>
      </c>
      <c r="F66" s="157" t="str">
        <f>ВВОД!W40</f>
        <v>337 - 341</v>
      </c>
      <c r="G66" s="157"/>
      <c r="H66" s="157"/>
    </row>
    <row r="67" spans="1:8" ht="14.25" hidden="1" customHeight="1">
      <c r="A67" s="156">
        <f>SUM(ВВОД!D73:P73)</f>
        <v>0</v>
      </c>
      <c r="B67" s="178" t="str">
        <f>IF(ВВОД!$T$2=8,ВВОД!$Y44,ВВОД!$Z44)</f>
        <v>9:00 - 16:00</v>
      </c>
      <c r="C67" s="160" t="str">
        <f>IFERROR(INDEX(ВВОД!$D$4:$P$4,1,MATCH(A67,ВВОД!D73:P73,0)),"")</f>
        <v/>
      </c>
      <c r="D67" s="161" t="str">
        <f>ВВОД!U73</f>
        <v>Чорноліська - БП Західний</v>
      </c>
      <c r="E67" s="157" t="str">
        <f>ВВОД!V73</f>
        <v>непарна парна</v>
      </c>
      <c r="F67" s="157" t="str">
        <f>ВВОД!W73</f>
        <v>290 - 293 пк5  293 пк5 - 290</v>
      </c>
      <c r="G67" s="157"/>
      <c r="H67" s="157"/>
    </row>
    <row r="68" spans="1:8" ht="14.25" hidden="1" customHeight="1">
      <c r="A68" s="156">
        <f>SUM(ВВОД!D41:P41)</f>
        <v>0</v>
      </c>
      <c r="B68" s="178" t="str">
        <f>IF(ВВОД!$T$2=8,ВВОД!$Y21,ВВОД!$Z21)</f>
        <v>9:00 - 16:00</v>
      </c>
      <c r="C68" s="160" t="str">
        <f>IFERROR(INDEX(ВВОД!$D$4:$P$4,1,MATCH(A68,ВВОД!D41:P41,0)),"")</f>
        <v/>
      </c>
      <c r="D68" s="161" t="str">
        <f>ВВОД!U41</f>
        <v>Знам'янка - Знам'янка пас</v>
      </c>
      <c r="E68" s="157" t="str">
        <f>ВВОД!V41</f>
        <v>середня</v>
      </c>
      <c r="F68" s="157" t="str">
        <f>ВВОД!W41</f>
        <v>337 - 341</v>
      </c>
      <c r="G68" s="157"/>
      <c r="H68" s="157"/>
    </row>
    <row r="69" spans="1:8" ht="14.25" hidden="1" customHeight="1">
      <c r="A69" s="156">
        <f>SUM(ВВОД!D69:P69)</f>
        <v>0</v>
      </c>
      <c r="B69" s="178" t="str">
        <f>IF(ВВОД!$T$2=8,ВВОД!$Y41,ВВОД!$Z41)</f>
        <v>9:00 - 16:00</v>
      </c>
      <c r="C69" s="160" t="str">
        <f>IFERROR(INDEX(ВВОД!$D$4:$P$4,1,MATCH(A69,ВВОД!D69:P69,0)),"")</f>
        <v/>
      </c>
      <c r="D69" s="161" t="str">
        <f>ВВОД!U69</f>
        <v>Чорноліська - Цибулеве</v>
      </c>
      <c r="E69" s="157" t="str">
        <f>ВВОД!V69</f>
        <v>парна непарна</v>
      </c>
      <c r="F69" s="157" t="str">
        <f>ВВОД!W69</f>
        <v>289 - 287       287 - 289</v>
      </c>
      <c r="G69" s="157"/>
      <c r="H69" s="157"/>
    </row>
    <row r="70" spans="1:8" ht="14.25" customHeight="1">
      <c r="A70" s="156">
        <f>SUM(ВВОД!D136:P136)</f>
        <v>3</v>
      </c>
      <c r="B70" s="178" t="str">
        <f>IF(ВВОД!$T$2=8,ВВОД!$Y73,ВВОД!$Z73)</f>
        <v>9:00 - 16:00</v>
      </c>
      <c r="C70" s="160" t="str">
        <f>IFERROR(INDEX(ВВОД!$D$4:$P$4,1,MATCH(A70,ВВОД!D136:P136,0)),"")</f>
        <v>РДМ-2 №1027</v>
      </c>
      <c r="D70" s="161" t="str">
        <f>ВВОД!U136</f>
        <v>Сахарна - Шарівка</v>
      </c>
      <c r="E70" s="157" t="str">
        <f>ВВОД!V136</f>
        <v>одноколійна</v>
      </c>
      <c r="F70" s="157" t="str">
        <f>ВВОД!W136</f>
        <v>12 - 23</v>
      </c>
      <c r="G70" s="158"/>
      <c r="H70" s="158"/>
    </row>
    <row r="71" spans="1:8" ht="14.25" hidden="1" customHeight="1">
      <c r="A71" s="156">
        <f>SUM(ВВОД!D77:P77)</f>
        <v>0</v>
      </c>
      <c r="B71" s="178" t="str">
        <f>IF(ВВОД!$T$2=8,ВВОД!$Y45,ВВОД!$Z45)</f>
        <v>9:00 - 16:00</v>
      </c>
      <c r="C71" s="160" t="str">
        <f>IFERROR(INDEX(ВВОД!$D$4:$P$4,1,MATCH(A71,ВВОД!D77:P77,0)),"")</f>
        <v/>
      </c>
      <c r="D71" s="161" t="str">
        <f>ВВОД!U77</f>
        <v>Трепівка - Чорноліська</v>
      </c>
      <c r="E71" s="157" t="str">
        <f>ВВОД!V77</f>
        <v>непарна</v>
      </c>
      <c r="F71" s="157" t="str">
        <f>ВВОД!W77</f>
        <v>314 - 320 пк7</v>
      </c>
      <c r="G71" s="157"/>
      <c r="H71" s="157"/>
    </row>
    <row r="72" spans="1:8" ht="14.25" customHeight="1">
      <c r="A72" s="156">
        <f>SUM(ВВОД!D1011:P1011)</f>
        <v>3</v>
      </c>
      <c r="B72" s="178" t="str">
        <f>IF(ВВОД!$T$2=8,ВВОД!$Y81,ВВОД!$Z81)</f>
        <v>9:00 - 16:00</v>
      </c>
      <c r="C72" s="160" t="str">
        <f>IFERROR(INDEX(ВВОД!$D$4:$P$4,1,MATCH(A72,ВВОД!D158:P158,0)),"")</f>
        <v/>
      </c>
      <c r="D72" s="161"/>
      <c r="E72" s="157"/>
      <c r="F72" s="157"/>
      <c r="G72" s="158"/>
      <c r="H72" s="158"/>
    </row>
    <row r="73" spans="1:8" ht="14.25" hidden="1" customHeight="1">
      <c r="A73" s="156">
        <f>SUM(ВВОД!D1092:P1092)</f>
        <v>0</v>
      </c>
      <c r="B73" s="178" t="str">
        <f>IF(ВВОД!$T$2=8,ВВОД!$Y138,ВВОД!$Z138)</f>
        <v>6:00 - 15:00</v>
      </c>
      <c r="C73" s="160" t="str">
        <f>IFERROR(INDEX(ВВОД!$D$4:$P$4,1,MATCH(A73,ВВОД!D239:P239,0)),"")</f>
        <v/>
      </c>
      <c r="D73" s="162"/>
      <c r="E73" s="158"/>
      <c r="F73" s="158"/>
      <c r="G73" s="158"/>
      <c r="H73" s="158"/>
    </row>
    <row r="74" spans="1:8" ht="14.25" hidden="1" customHeight="1">
      <c r="A74" s="156">
        <f>SUM(ВВОД!D1093:P1093)</f>
        <v>0</v>
      </c>
      <c r="B74" s="178" t="str">
        <f>IF(ВВОД!$T$2=8,ВВОД!$Y138,ВВОД!$Z138)</f>
        <v>6:00 - 15:00</v>
      </c>
      <c r="C74" s="160" t="str">
        <f>IFERROR(INDEX(ВВОД!$D$4:$P$4,1,MATCH(A74,ВВОД!D240:P240,0)),"")</f>
        <v/>
      </c>
      <c r="D74" s="162"/>
      <c r="E74" s="158"/>
      <c r="F74" s="158"/>
      <c r="G74" s="158"/>
      <c r="H74" s="158"/>
    </row>
    <row r="75" spans="1:8" ht="14.25" hidden="1" customHeight="1">
      <c r="A75" s="156">
        <f>SUM(ВВОД!D81:P81)</f>
        <v>0</v>
      </c>
      <c r="B75" s="178" t="str">
        <f>IF(ВВОД!$T$2=8,ВВОД!$Y47,ВВОД!$Z47)</f>
        <v>9:00 - 16:00</v>
      </c>
      <c r="C75" s="160" t="str">
        <f>IFERROR(INDEX(ВВОД!$D$4:$P$4,1,MATCH(A75,ВВОД!D81:P81,0)),"")</f>
        <v/>
      </c>
      <c r="D75" s="161" t="str">
        <f>ВВОД!U81</f>
        <v>Трепівка - Чорноліська</v>
      </c>
      <c r="E75" s="157" t="str">
        <f>ВВОД!V81</f>
        <v>непарна</v>
      </c>
      <c r="F75" s="157" t="str">
        <f>ВВОД!W81</f>
        <v>320 пк8 - 327</v>
      </c>
      <c r="G75" s="157"/>
      <c r="H75" s="157"/>
    </row>
    <row r="76" spans="1:8" ht="14.25" hidden="1" customHeight="1">
      <c r="A76" s="156">
        <f>SUM(ВВОД!D82:P82)</f>
        <v>0</v>
      </c>
      <c r="B76" s="178" t="str">
        <f>IF(ВВОД!$T$2=8,ВВОД!$Y47,ВВОД!$Z47)</f>
        <v>9:00 - 16:00</v>
      </c>
      <c r="C76" s="160" t="str">
        <f>IFERROR(INDEX(ВВОД!$D$4:$P$4,1,MATCH(A76,ВВОД!D82:P82,0)),"")</f>
        <v/>
      </c>
      <c r="D76" s="161" t="str">
        <f>ВВОД!U82</f>
        <v>Трепівка - Чорноліська</v>
      </c>
      <c r="E76" s="157" t="str">
        <f>ВВОД!V82</f>
        <v>непарна</v>
      </c>
      <c r="F76" s="157" t="str">
        <f>ВВОД!W82</f>
        <v>320 пк8 - 327</v>
      </c>
      <c r="G76" s="157"/>
      <c r="H76" s="157"/>
    </row>
    <row r="77" spans="1:8" ht="14.25" hidden="1" customHeight="1">
      <c r="A77" s="156">
        <f>SUM(ВВОД!D1094:P1094)</f>
        <v>0</v>
      </c>
      <c r="B77" s="178" t="str">
        <f>IF(ВВОД!$T$2=8,ВВОД!$Y138,ВВОД!$Z138)</f>
        <v>6:00 - 15:00</v>
      </c>
      <c r="C77" s="160" t="str">
        <f>IFERROR(INDEX(ВВОД!$D$4:$P$4,1,MATCH(A77,ВВОД!D241:P241,0)),"")</f>
        <v/>
      </c>
      <c r="D77" s="162"/>
      <c r="E77" s="158"/>
      <c r="F77" s="158"/>
      <c r="G77" s="158"/>
      <c r="H77" s="158"/>
    </row>
    <row r="78" spans="1:8" ht="14.25" hidden="1" customHeight="1">
      <c r="A78" s="156">
        <f>SUM(ВВОД!D126:P126)</f>
        <v>0</v>
      </c>
      <c r="B78" s="178" t="str">
        <f>IF(ВВОД!$T$2=8,ВВОД!$Y69,ВВОД!$Z69)</f>
        <v>9:00 - 16:00</v>
      </c>
      <c r="C78" s="160" t="str">
        <f>IFERROR(INDEX(ВВОД!$D$4:$P$4,1,MATCH(A78,ВВОД!D126:P126,0)),"")</f>
        <v/>
      </c>
      <c r="D78" s="161" t="str">
        <f>ВВОД!U126</f>
        <v>Роз'їзд 5 км - ОП 309 км</v>
      </c>
      <c r="E78" s="157" t="str">
        <f>ВВОД!V126</f>
        <v>одноколійна</v>
      </c>
      <c r="F78" s="157" t="str">
        <f>ВВОД!W126</f>
        <v>9 пк3 - 16</v>
      </c>
      <c r="G78" s="157"/>
      <c r="H78" s="157"/>
    </row>
    <row r="79" spans="1:8" ht="14.25" hidden="1" customHeight="1">
      <c r="A79" s="156">
        <f>SUM(ВВОД!D111:P111)</f>
        <v>0</v>
      </c>
      <c r="B79" s="178" t="str">
        <f>IF(ВВОД!$T$2=8,ВВОД!$Y63,ВВОД!$Z63)</f>
        <v>9:00 - 16:00</v>
      </c>
      <c r="C79" s="160" t="str">
        <f>IFERROR(INDEX(ВВОД!$D$4:$P$4,1,MATCH(A79,ВВОД!D111:P111,0)),"")</f>
        <v/>
      </c>
      <c r="D79" s="161" t="str">
        <f>ВВОД!U111</f>
        <v>Кропивницький - Канатове</v>
      </c>
      <c r="E79" s="157" t="str">
        <f>ВВОД!V111</f>
        <v>непарна</v>
      </c>
      <c r="F79" s="157" t="str">
        <f>ВВОД!W111</f>
        <v>293 пк6 - 302 пк5</v>
      </c>
      <c r="G79" s="158"/>
      <c r="H79" s="158"/>
    </row>
    <row r="80" spans="1:8" ht="14.25" hidden="1" customHeight="1">
      <c r="A80" s="156">
        <f>SUM(ВВОД!D86:P86)</f>
        <v>0</v>
      </c>
      <c r="B80" s="178" t="str">
        <f>IF(ВВОД!$T$2=8,ВВОД!$Y51,ВВОД!$Z51)</f>
        <v>9:00 - 16:00</v>
      </c>
      <c r="C80" s="160" t="str">
        <f>IFERROR(INDEX(ВВОД!$D$4:$P$4,1,MATCH(A80,ВВОД!D86:P86,0)),"")</f>
        <v/>
      </c>
      <c r="D80" s="161" t="str">
        <f>ВВОД!U86</f>
        <v>Чорноліська - Трепівка</v>
      </c>
      <c r="E80" s="157" t="str">
        <f>ВВОД!V86</f>
        <v>парна</v>
      </c>
      <c r="F80" s="157" t="str">
        <f>ВВОД!W86</f>
        <v>327 - 320 пк8</v>
      </c>
      <c r="G80" s="157"/>
      <c r="H80" s="157"/>
    </row>
    <row r="81" spans="1:8" ht="14.25" hidden="1" customHeight="1">
      <c r="A81" s="156">
        <f>SUM(ВВОД!D131:P131)</f>
        <v>0</v>
      </c>
      <c r="B81" s="178" t="str">
        <f>IF(ВВОД!$T$2=8,ВВОД!$Y71,ВВОД!$Z71)</f>
        <v>9:00 - 16:00</v>
      </c>
      <c r="C81" s="160" t="str">
        <f>IFERROR(INDEX(ВВОД!$D$4:$P$4,1,MATCH(A81,ВВОД!D131:P131,0)),"")</f>
        <v/>
      </c>
      <c r="D81" s="161" t="str">
        <f>ВВОД!U131</f>
        <v>Роз'їзд 5 км - Сахарна</v>
      </c>
      <c r="E81" s="157" t="str">
        <f>ВВОД!V131</f>
        <v>одноколійна, 5 колія</v>
      </c>
      <c r="F81" s="157" t="str">
        <f>ВВОД!W131</f>
        <v>4 пк9 - 11</v>
      </c>
      <c r="G81" s="158"/>
      <c r="H81" s="158"/>
    </row>
    <row r="82" spans="1:8" ht="14.25" customHeight="1">
      <c r="A82" s="156">
        <f>SUM(ВВОД!D1012:P1012)</f>
        <v>3</v>
      </c>
      <c r="B82" s="178" t="str">
        <f>IF(ВВОД!$T$2=8,ВВОД!$Y81,ВВОД!$Z81)</f>
        <v>9:00 - 16:00</v>
      </c>
      <c r="C82" s="160" t="str">
        <f>IFERROR(INDEX(ВВОД!$D$4:$P$4,1,MATCH(A82,ВВОД!D159:P159,0)),"")</f>
        <v/>
      </c>
      <c r="D82" s="161"/>
      <c r="E82" s="157"/>
      <c r="F82" s="157"/>
      <c r="G82" s="158"/>
      <c r="H82" s="158"/>
    </row>
    <row r="83" spans="1:8" ht="14.25" customHeight="1">
      <c r="A83" s="156">
        <f>SUM(ВВОД!D1013:P1013)</f>
        <v>3</v>
      </c>
      <c r="B83" s="178" t="str">
        <f>IF(ВВОД!$T$2=8,ВВОД!$Y82,ВВОД!$Z82)</f>
        <v>9:00 - 16:00</v>
      </c>
      <c r="C83" s="160" t="str">
        <f>IFERROR(INDEX(ВВОД!$D$4:$P$4,1,MATCH(A83,ВВОД!D160:P160,0)),"")</f>
        <v/>
      </c>
      <c r="D83" s="161"/>
      <c r="E83" s="157"/>
      <c r="F83" s="157"/>
      <c r="G83" s="158"/>
      <c r="H83" s="158"/>
    </row>
    <row r="84" spans="1:8" ht="14.25" hidden="1" customHeight="1">
      <c r="A84" s="156">
        <f>SUM(ВВОД!D90:P90)</f>
        <v>0</v>
      </c>
      <c r="B84" s="178" t="str">
        <f>IF(ВВОД!$T$2=8,ВВОД!$Y55,ВВОД!$Z55)</f>
        <v>9:00 - 16:00</v>
      </c>
      <c r="C84" s="160" t="str">
        <f>IFERROR(INDEX(ВВОД!$D$4:$P$4,1,MATCH(A84,ВВОД!D90:P90,0)),"")</f>
        <v/>
      </c>
      <c r="D84" s="161" t="str">
        <f>ВВОД!U90</f>
        <v>Чорноліська - Трепівка</v>
      </c>
      <c r="E84" s="157" t="str">
        <f>ВВОД!V90</f>
        <v>парна</v>
      </c>
      <c r="F84" s="157" t="str">
        <f>ВВОД!W90</f>
        <v>320 пк7 - 314</v>
      </c>
      <c r="G84" s="157"/>
      <c r="H84" s="157"/>
    </row>
    <row r="85" spans="1:8" ht="14.25" customHeight="1">
      <c r="A85" s="156">
        <f>SUM(ВВОД!D140:P140)</f>
        <v>4</v>
      </c>
      <c r="B85" s="178" t="str">
        <f>IF(ВВОД!$T$2=8,ВВОД!$Y75,ВВОД!$Z75)</f>
        <v>9:00 - 16:00</v>
      </c>
      <c r="C85" s="160" t="str">
        <f>IFERROR(INDEX(ВВОД!$D$4:$P$4,1,MATCH(A85,ВВОД!D140:P140,0)),"")</f>
        <v>РДМ-24 №232</v>
      </c>
      <c r="D85" s="161" t="str">
        <f>ВВОД!U140</f>
        <v>ст Знам'янка пас</v>
      </c>
      <c r="E85" s="157" t="str">
        <f>ВВОД!V140</f>
        <v>3, 4, 5, 15, 16, 18, 20 колії</v>
      </c>
      <c r="F85" s="157">
        <f>ВВОД!W140</f>
        <v>0</v>
      </c>
      <c r="G85" s="158"/>
      <c r="H85" s="158"/>
    </row>
    <row r="86" spans="1:8" ht="14.25" customHeight="1">
      <c r="A86" s="156">
        <f>SUM(ВВОД!D116:P116)</f>
        <v>4</v>
      </c>
      <c r="B86" s="178" t="str">
        <f>IF(ВВОД!$T$2=8,ВВОД!$Y64,ВВОД!$Z64)</f>
        <v>9:00 - 16:00</v>
      </c>
      <c r="C86" s="160" t="str">
        <f>IFERROR(INDEX(ВВОД!$D$4:$P$4,1,MATCH(A86,ВВОД!D116:P116,0)),"")</f>
        <v>РДМ-24 №110</v>
      </c>
      <c r="D86" s="161" t="str">
        <f>ВВОД!U116</f>
        <v>Канатове - Трепівка</v>
      </c>
      <c r="E86" s="157" t="str">
        <f>ВВОД!V116</f>
        <v>непарна</v>
      </c>
      <c r="F86" s="157" t="str">
        <f>ВВОД!W116</f>
        <v>307 - 313</v>
      </c>
      <c r="G86" s="158"/>
      <c r="H86" s="158"/>
    </row>
    <row r="87" spans="1:8" ht="14.25" customHeight="1">
      <c r="A87" s="156">
        <f>SUM(ВВОД!D66:P66)</f>
        <v>4</v>
      </c>
      <c r="B87" s="178" t="str">
        <f>IF(ВВОД!$T$2=8,ВВОД!$Y40,ВВОД!$Z40)</f>
        <v>9:00 - 16:00</v>
      </c>
      <c r="C87" s="160" t="str">
        <f>IFERROR(INDEX(ВВОД!$D$4:$P$4,1,MATCH(A87,ВВОД!D66:P66,0)),"")</f>
        <v>РДМ-22 №820</v>
      </c>
      <c r="D87" s="161" t="str">
        <f>ВВОД!U66</f>
        <v>Чорноліська - Цибулеве</v>
      </c>
      <c r="E87" s="157" t="str">
        <f>ВВОД!V66</f>
        <v>парна непарна</v>
      </c>
      <c r="F87" s="157" t="str">
        <f>ВВОД!W66</f>
        <v>289 - 287       287 - 289</v>
      </c>
      <c r="G87" s="157"/>
      <c r="H87" s="157"/>
    </row>
    <row r="88" spans="1:8" ht="14.25" customHeight="1">
      <c r="A88" s="156">
        <f>SUM(ВВОД!D25:P25)</f>
        <v>4</v>
      </c>
      <c r="B88" s="178" t="str">
        <f>IF(ВВОД!$T$2=8,ВВОД!$Y12,ВВОД!$Z12)</f>
        <v>9:00 - 16:00</v>
      </c>
      <c r="C88" s="160" t="str">
        <f>IFERROR(INDEX(ВВОД!$D$4:$P$4,1,MATCH(A88,ВВОД!D25:P25,0)),"")</f>
        <v>РДМ-2 №2713</v>
      </c>
      <c r="D88" s="161" t="str">
        <f>ВВОД!U25</f>
        <v>ОП 309 км - Знам'янка пас</v>
      </c>
      <c r="E88" s="157" t="str">
        <f>ВВОД!V25</f>
        <v>парна</v>
      </c>
      <c r="F88" s="157" t="str">
        <f>ВВОД!W25</f>
        <v>309 - 304</v>
      </c>
      <c r="G88" s="157"/>
      <c r="H88" s="157"/>
    </row>
    <row r="89" spans="1:8" ht="14.25" customHeight="1">
      <c r="A89" s="156">
        <f>SUM(ВВОД!D1014:P1014)</f>
        <v>4</v>
      </c>
      <c r="B89" s="178" t="str">
        <f>IF(ВВОД!$T$2=8,ВВОД!$Y82,ВВОД!$Z82)</f>
        <v>9:00 - 16:00</v>
      </c>
      <c r="C89" s="160" t="str">
        <f>IFERROR(INDEX(ВВОД!$D$4:$P$4,1,MATCH(A89,ВВОД!D161:P161,0)),"")</f>
        <v/>
      </c>
      <c r="D89" s="161"/>
      <c r="E89" s="157"/>
      <c r="F89" s="157"/>
      <c r="G89" s="158"/>
      <c r="H89" s="158"/>
    </row>
    <row r="90" spans="1:8" ht="14.25" customHeight="1">
      <c r="A90" s="156">
        <f>SUM(ВВОД!D1015:P1015)</f>
        <v>4</v>
      </c>
      <c r="B90" s="178" t="str">
        <f>IF(ВВОД!$T$2=8,ВВОД!$Y82,ВВОД!$Z82)</f>
        <v>9:00 - 16:00</v>
      </c>
      <c r="C90" s="160" t="str">
        <f>IFERROR(INDEX(ВВОД!$D$4:$P$4,1,MATCH(A90,ВВОД!D162:P162,0)),"")</f>
        <v/>
      </c>
      <c r="D90" s="161"/>
      <c r="E90" s="157"/>
      <c r="F90" s="157"/>
      <c r="G90" s="158"/>
      <c r="H90" s="158"/>
    </row>
    <row r="91" spans="1:8" ht="14.25" hidden="1" customHeight="1">
      <c r="A91" s="156">
        <f>SUM(ВВОД!D107:P107)</f>
        <v>0</v>
      </c>
      <c r="B91" s="178" t="str">
        <f>IF(ВВОД!$T$2=8,ВВОД!$Y62,ВВОД!$Z62)</f>
        <v>9:00 - 16:00</v>
      </c>
      <c r="C91" s="160" t="str">
        <f>IFERROR(INDEX(ВВОД!$D$4:$P$4,1,MATCH(A91,ВВОД!D107:P107,0)),"")</f>
        <v/>
      </c>
      <c r="D91" s="161" t="str">
        <f>ВВОД!U107</f>
        <v>Канатове - Кропивницький</v>
      </c>
      <c r="E91" s="157" t="str">
        <f>ВВОД!V107</f>
        <v>парна   непарна</v>
      </c>
      <c r="F91" s="157" t="str">
        <f>ВВОД!W107</f>
        <v>293 пк5 - 291    291 - 293 пк5</v>
      </c>
      <c r="G91" s="158"/>
      <c r="H91" s="158"/>
    </row>
    <row r="92" spans="1:8" ht="14.25" hidden="1" customHeight="1">
      <c r="A92" s="156">
        <f>SUM(ВВОД!D72:P72)</f>
        <v>0</v>
      </c>
      <c r="B92" s="178" t="str">
        <f>IF(ВВОД!$T$2=8,ВВОД!$Y44,ВВОД!$Z44)</f>
        <v>9:00 - 16:00</v>
      </c>
      <c r="C92" s="160" t="str">
        <f>IFERROR(INDEX(ВВОД!$D$4:$P$4,1,MATCH(A92,ВВОД!D72:P72,0)),"")</f>
        <v/>
      </c>
      <c r="D92" s="161" t="str">
        <f>ВВОД!U72</f>
        <v>Чорноліська - БП Західний</v>
      </c>
      <c r="E92" s="157" t="str">
        <f>ВВОД!V72</f>
        <v>непарна парна</v>
      </c>
      <c r="F92" s="157" t="str">
        <f>ВВОД!W72</f>
        <v>290 - 293 пк5  293 пк5 - 290</v>
      </c>
      <c r="G92" s="157"/>
      <c r="H92" s="157"/>
    </row>
    <row r="93" spans="1:8" ht="14.25" customHeight="1">
      <c r="A93" s="156">
        <f>SUM(ВВОД!D1016:P1016)</f>
        <v>4</v>
      </c>
      <c r="B93" s="178" t="str">
        <f>IF(ВВОД!$T$2=8,ВВОД!$Y83,ВВОД!$Z83)</f>
        <v>9:00 - 16:00</v>
      </c>
      <c r="C93" s="160" t="str">
        <f>IFERROR(INDEX(ВВОД!$D$4:$P$4,1,MATCH(A93,ВВОД!D163:P163,0)),"")</f>
        <v/>
      </c>
      <c r="D93" s="161"/>
      <c r="E93" s="157"/>
      <c r="F93" s="157"/>
      <c r="G93" s="158"/>
      <c r="H93" s="158"/>
    </row>
    <row r="94" spans="1:8" ht="14.25" hidden="1" customHeight="1">
      <c r="A94" s="156">
        <f>SUM(ВВОД!D115:P115)</f>
        <v>0</v>
      </c>
      <c r="B94" s="178" t="str">
        <f>IF(ВВОД!$T$2=8,ВВОД!$Y64,ВВОД!$Z64)</f>
        <v>9:00 - 16:00</v>
      </c>
      <c r="C94" s="160" t="str">
        <f>IFERROR(INDEX(ВВОД!$D$4:$P$4,1,MATCH(A94,ВВОД!D115:P115,0)),"")</f>
        <v/>
      </c>
      <c r="D94" s="161" t="str">
        <f>ВВОД!U115</f>
        <v>Канатове - Трепівка</v>
      </c>
      <c r="E94" s="157" t="str">
        <f>ВВОД!V115</f>
        <v>непарна</v>
      </c>
      <c r="F94" s="157" t="str">
        <f>ВВОД!W115</f>
        <v>302 пк6 - 306</v>
      </c>
      <c r="G94" s="158"/>
      <c r="H94" s="158"/>
    </row>
    <row r="95" spans="1:8" ht="14.25" customHeight="1">
      <c r="A95" s="156">
        <f>SUM(ВВОД!D141:P141)</f>
        <v>5</v>
      </c>
      <c r="B95" s="178" t="str">
        <f>IF(ВВОД!$T$2=8,ВВОД!$Y75,ВВОД!$Z75)</f>
        <v>9:00 - 16:00</v>
      </c>
      <c r="C95" s="160" t="str">
        <f>IFERROR(INDEX(ВВОД!$D$4:$P$4,1,MATCH(A95,ВВОД!D141:P141,0)),"")</f>
        <v>РДМ-24 №232</v>
      </c>
      <c r="D95" s="161" t="str">
        <f>ВВОД!U141</f>
        <v>ст Знам'янка пас</v>
      </c>
      <c r="E95" s="157" t="str">
        <f>ВВОД!V141</f>
        <v>6, 7, 10, 11 колії</v>
      </c>
      <c r="F95" s="157">
        <f>ВВОД!W141</f>
        <v>0</v>
      </c>
      <c r="G95" s="158"/>
      <c r="H95" s="158"/>
    </row>
    <row r="96" spans="1:8" ht="14.25" customHeight="1">
      <c r="A96" s="156">
        <f>SUM(ВВОД!D42:P42)</f>
        <v>5</v>
      </c>
      <c r="B96" s="178" t="str">
        <f>IF(ВВОД!$T$2=8,ВВОД!$Y22,ВВОД!$Z22)</f>
        <v>9:00 - 16:00</v>
      </c>
      <c r="C96" s="160" t="str">
        <f>IFERROR(INDEX(ВВОД!$D$4:$P$4,1,MATCH(A96,ВВОД!D42:P42,0)),"")</f>
        <v>РДМ-24 №110</v>
      </c>
      <c r="D96" s="161" t="str">
        <f>ВВОД!U42</f>
        <v>Знам'янка - Чорноліська</v>
      </c>
      <c r="E96" s="157" t="str">
        <f>ВВОД!V42</f>
        <v>парна</v>
      </c>
      <c r="F96" s="157" t="str">
        <f>ВВОД!W42</f>
        <v>299 пк7 - 293 пк6</v>
      </c>
      <c r="G96" s="157"/>
      <c r="H96" s="157"/>
    </row>
    <row r="97" spans="1:8" ht="14.25" customHeight="1">
      <c r="A97" s="156">
        <f>SUM(ВВОД!D83:P83)</f>
        <v>5</v>
      </c>
      <c r="B97" s="178" t="str">
        <f>IF(ВВОД!$T$2=8,ВВОД!$Y47,ВВОД!$Z47)</f>
        <v>9:00 - 16:00</v>
      </c>
      <c r="C97" s="160" t="str">
        <f>IFERROR(INDEX(ВВОД!$D$4:$P$4,1,MATCH(A97,ВВОД!D83:P83,0)),"")</f>
        <v>РДМ-22 №820</v>
      </c>
      <c r="D97" s="161" t="str">
        <f>ВВОД!U83</f>
        <v>Чорноліська - Трепівка</v>
      </c>
      <c r="E97" s="157" t="str">
        <f>ВВОД!V83</f>
        <v>парна</v>
      </c>
      <c r="F97" s="157" t="str">
        <f>ВВОД!W83</f>
        <v>327 - 320 пк8</v>
      </c>
      <c r="G97" s="157"/>
      <c r="H97" s="157"/>
    </row>
    <row r="98" spans="1:8" ht="14.25" customHeight="1">
      <c r="A98" s="156">
        <f>SUM(ВВОД!D1017:P1017)</f>
        <v>5</v>
      </c>
      <c r="B98" s="178" t="str">
        <f>IF(ВВОД!$T$2=8,ВВОД!$Y84,ВВОД!$Z84)</f>
        <v>9:00 - 16:00</v>
      </c>
      <c r="C98" s="160" t="str">
        <f>IFERROR(INDEX(ВВОД!$D$4:$P$4,1,MATCH(A98,ВВОД!D164:P164,0)),"")</f>
        <v/>
      </c>
      <c r="D98" s="161"/>
      <c r="E98" s="157"/>
      <c r="F98" s="157"/>
      <c r="G98" s="158"/>
      <c r="H98" s="158"/>
    </row>
    <row r="99" spans="1:8" ht="14.25" customHeight="1">
      <c r="A99" s="156">
        <f>SUM(ВВОД!D1018:P1018)</f>
        <v>5</v>
      </c>
      <c r="B99" s="178" t="str">
        <f>IF(ВВОД!$T$2=8,ВВОД!$Y85,ВВОД!$Z85)</f>
        <v>8:00 - 16:00</v>
      </c>
      <c r="C99" s="160" t="str">
        <f>IFERROR(INDEX(ВВОД!$D$4:$P$4,1,MATCH(A99,ВВОД!D165:P165,0)),"")</f>
        <v/>
      </c>
      <c r="D99" s="161"/>
      <c r="E99" s="157"/>
      <c r="F99" s="157"/>
      <c r="G99" s="158"/>
      <c r="H99" s="158"/>
    </row>
    <row r="100" spans="1:8" ht="14.25" customHeight="1">
      <c r="A100" s="156">
        <f>SUM(ВВОД!D1019:P1019)</f>
        <v>5</v>
      </c>
      <c r="B100" s="178" t="str">
        <f>IF(ВВОД!$T$2=8,ВВОД!$Y85,ВВОД!$Z85)</f>
        <v>8:00 - 16:00</v>
      </c>
      <c r="C100" s="160" t="str">
        <f>IFERROR(INDEX(ВВОД!$D$4:$P$4,1,MATCH(A100,ВВОД!D166:P166,0)),"")</f>
        <v/>
      </c>
      <c r="D100" s="161"/>
      <c r="E100" s="157"/>
      <c r="F100" s="157"/>
      <c r="G100" s="158"/>
      <c r="H100" s="158"/>
    </row>
    <row r="101" spans="1:8" ht="14.25" customHeight="1">
      <c r="A101" s="156">
        <f>SUM(ВВОД!D95:P95)</f>
        <v>6</v>
      </c>
      <c r="B101" s="178" t="str">
        <f>IF(ВВОД!$T$2=8,ВВОД!$Y58,ВВОД!$Z58)</f>
        <v>9:00 - 16:00</v>
      </c>
      <c r="C101" s="160" t="str">
        <f>IFERROR(INDEX(ВВОД!$D$4:$P$4,1,MATCH(A101,ВВОД!D95:P95,0)),"")</f>
        <v>РДМ-24 №232</v>
      </c>
      <c r="D101" s="161" t="str">
        <f>ВВОД!U95</f>
        <v>Трепівка - Канатове</v>
      </c>
      <c r="E101" s="157" t="str">
        <f>ВВОД!V95</f>
        <v>4 колія, парна</v>
      </c>
      <c r="F101" s="157" t="str">
        <f>ВВОД!W95</f>
        <v>313 - 307</v>
      </c>
      <c r="G101" s="158"/>
      <c r="H101" s="158"/>
    </row>
    <row r="102" spans="1:8" ht="14.25" customHeight="1">
      <c r="A102" s="156">
        <f>SUM(ВВОД!D46:P46)</f>
        <v>6</v>
      </c>
      <c r="B102" s="178" t="str">
        <f>IF(ВВОД!$T$2=8,ВВОД!$Y25,ВВОД!$Z25)</f>
        <v>9:00 - 16:00</v>
      </c>
      <c r="C102" s="160" t="str">
        <f>IFERROR(INDEX(ВВОД!$D$4:$P$4,1,MATCH(A102,ВВОД!D46:P46,0)),"")</f>
        <v>РДМ-24 №110</v>
      </c>
      <c r="D102" s="161" t="str">
        <f>ВВОД!U46</f>
        <v>Чорноліська - Знам'янка</v>
      </c>
      <c r="E102" s="157" t="str">
        <f>ВВОД!V46</f>
        <v>непарна</v>
      </c>
      <c r="F102" s="157" t="str">
        <f>ВВОД!W46</f>
        <v>293 пк6 - 298</v>
      </c>
      <c r="G102" s="157"/>
      <c r="H102" s="157"/>
    </row>
    <row r="103" spans="1:8" ht="14.25" customHeight="1">
      <c r="A103" s="156">
        <f>SUM(ВВОД!D87:P87)</f>
        <v>6</v>
      </c>
      <c r="B103" s="178" t="str">
        <f>IF(ВВОД!$T$2=8,ВВОД!$Y52,ВВОД!$Z52)</f>
        <v>9:00 - 16:00</v>
      </c>
      <c r="C103" s="160" t="str">
        <f>IFERROR(INDEX(ВВОД!$D$4:$P$4,1,MATCH(A103,ВВОД!D87:P87,0)),"")</f>
        <v>РДМ-22 №820</v>
      </c>
      <c r="D103" s="161" t="str">
        <f>ВВОД!U87</f>
        <v>Чорноліська - Трепівка</v>
      </c>
      <c r="E103" s="157" t="str">
        <f>ВВОД!V87</f>
        <v>парна</v>
      </c>
      <c r="F103" s="157" t="str">
        <f>ВВОД!W87</f>
        <v>320 пк7 - 314</v>
      </c>
      <c r="G103" s="157"/>
      <c r="H103" s="157"/>
    </row>
    <row r="104" spans="1:8" ht="14.25" customHeight="1">
      <c r="A104" s="156">
        <f>SUM(ВВОД!D78:P78)</f>
        <v>6</v>
      </c>
      <c r="B104" s="178" t="str">
        <f>IF(ВВОД!$T$2=8,ВВОД!$Y46,ВВОД!$Z46)</f>
        <v>9:00 - 16:00</v>
      </c>
      <c r="C104" s="160" t="str">
        <f>IFERROR(INDEX(ВВОД!$D$4:$P$4,1,MATCH(A104,ВВОД!D78:P78,0)),"")</f>
        <v>РДМ-2 №2713</v>
      </c>
      <c r="D104" s="161" t="str">
        <f>ВВОД!U78</f>
        <v>Трепівка - Чорноліська</v>
      </c>
      <c r="E104" s="157" t="str">
        <f>ВВОД!V78</f>
        <v>4 колія, непарна</v>
      </c>
      <c r="F104" s="157" t="str">
        <f>ВВОД!W78</f>
        <v>314 - 320 пк7</v>
      </c>
      <c r="G104" s="157"/>
      <c r="H104" s="157"/>
    </row>
    <row r="105" spans="1:8" ht="14.25" customHeight="1">
      <c r="A105" s="156">
        <f>SUM(ВВОД!D1020:P1020)</f>
        <v>6</v>
      </c>
      <c r="B105" s="178" t="str">
        <f>IF(ВВОД!$T$2=8,ВВОД!$Y86,ВВОД!$Z86)</f>
        <v>8:00 - 16:00</v>
      </c>
      <c r="C105" s="160" t="str">
        <f>IFERROR(INDEX(ВВОД!$D$4:$P$4,1,MATCH(A105,ВВОД!D167:P167,0)),"")</f>
        <v/>
      </c>
      <c r="D105" s="161"/>
      <c r="E105" s="157"/>
      <c r="F105" s="157"/>
      <c r="G105" s="158"/>
      <c r="H105" s="158"/>
    </row>
    <row r="106" spans="1:8" ht="14.25" customHeight="1">
      <c r="A106" s="156">
        <f>SUM(ВВОД!D1021:P1021)</f>
        <v>6</v>
      </c>
      <c r="B106" s="178" t="str">
        <f>IF(ВВОД!$T$2=8,ВВОД!$Y86,ВВОД!$Z86)</f>
        <v>8:00 - 16:00</v>
      </c>
      <c r="C106" s="160" t="str">
        <f>IFERROR(INDEX(ВВОД!$D$4:$P$4,1,MATCH(A106,ВВОД!D168:P168,0)),"")</f>
        <v/>
      </c>
      <c r="D106" s="161"/>
      <c r="E106" s="157"/>
      <c r="F106" s="157"/>
      <c r="G106" s="158"/>
      <c r="H106" s="158"/>
    </row>
    <row r="107" spans="1:8" ht="14.25" customHeight="1">
      <c r="A107" s="156">
        <f>SUM(ВВОД!D1022:P1022)</f>
        <v>6</v>
      </c>
      <c r="B107" s="178" t="str">
        <f>IF(ВВОД!$T$2=8,ВВОД!$Y87,ВВОД!$Z87)</f>
        <v>9:00 - 16:00</v>
      </c>
      <c r="C107" s="160" t="str">
        <f>IFERROR(INDEX(ВВОД!$D$4:$P$4,1,MATCH(A107,ВВОД!D169:P169,0)),"")</f>
        <v/>
      </c>
      <c r="D107" s="161"/>
      <c r="E107" s="157"/>
      <c r="F107" s="157"/>
      <c r="G107" s="158"/>
      <c r="H107" s="158"/>
    </row>
    <row r="108" spans="1:8" ht="14.25" customHeight="1">
      <c r="A108" s="156">
        <f>SUM(ВВОД!D97:P97)</f>
        <v>7</v>
      </c>
      <c r="B108" s="178" t="str">
        <f>IF(ВВОД!$T$2=8,ВВОД!$Y59,ВВОД!$Z59)</f>
        <v>9:00 - 16:00</v>
      </c>
      <c r="C108" s="160" t="str">
        <f>IFERROR(INDEX(ВВОД!$D$4:$P$4,1,MATCH(A108,ВВОД!D97:P97,0)),"")</f>
        <v>РДМ-24 №232</v>
      </c>
      <c r="D108" s="161" t="str">
        <f>ВВОД!U97</f>
        <v>Трепівка - Канатове</v>
      </c>
      <c r="E108" s="157" t="str">
        <f>ВВОД!V97</f>
        <v>парна</v>
      </c>
      <c r="F108" s="157" t="str">
        <f>ВВОД!W97</f>
        <v>306 -302 пк4</v>
      </c>
      <c r="G108" s="158"/>
      <c r="H108" s="158"/>
    </row>
    <row r="109" spans="1:8" ht="14.25" customHeight="1">
      <c r="A109" s="156">
        <f>SUM(ВВОД!D120:P120)</f>
        <v>7</v>
      </c>
      <c r="B109" s="178" t="str">
        <f>IF(ВВОД!$T$2=8,ВВОД!$Y65,ВВОД!$Z65)</f>
        <v>9:00 - 16:00</v>
      </c>
      <c r="C109" s="160" t="str">
        <f>IFERROR(INDEX(ВВОД!$D$4:$P$4,1,MATCH(A109,ВВОД!D120:P120,0)),"")</f>
        <v>РДМ-24 №110</v>
      </c>
      <c r="D109" s="161" t="str">
        <f>ВВОД!U120</f>
        <v>Роз'їзд 5 км - ОП 309 км</v>
      </c>
      <c r="E109" s="157" t="str">
        <f>ВВОД!V120</f>
        <v>одноколійна</v>
      </c>
      <c r="F109" s="157" t="str">
        <f>ВВОД!W120</f>
        <v>1 - 9 пк2</v>
      </c>
      <c r="G109" s="158"/>
      <c r="H109" s="158"/>
    </row>
    <row r="110" spans="1:8" ht="14.25" customHeight="1">
      <c r="A110" s="156">
        <f>SUM(ВВОД!D6:P6)</f>
        <v>7</v>
      </c>
      <c r="B110" s="178" t="str">
        <f>IF(ВВОД!$T$2=8,ВВОД!$Y5,ВВОД!$Z5)</f>
        <v>8:00 - 16:00</v>
      </c>
      <c r="C110" s="160" t="str">
        <f>IFERROR(INDEX(ВВОД!$D$4:$P$4,1,MATCH(A110,ВВОД!D6:P6,0)),"")</f>
        <v>РДМ-22 №820</v>
      </c>
      <c r="D110" s="161" t="str">
        <f>ВВОД!U6</f>
        <v>Знам'янка пас- ОП 309 км</v>
      </c>
      <c r="E110" s="157" t="str">
        <f>ВВОД!V6</f>
        <v>непарна</v>
      </c>
      <c r="F110" s="157" t="str">
        <f>ВВОД!W6</f>
        <v>304 - 309</v>
      </c>
      <c r="G110" s="157"/>
      <c r="H110" s="157"/>
    </row>
    <row r="111" spans="1:8" ht="14.25" customHeight="1">
      <c r="A111" s="156">
        <f>SUM(ВВОД!D79:P79)</f>
        <v>7</v>
      </c>
      <c r="B111" s="178" t="str">
        <f>IF(ВВОД!$T$2=8,ВВОД!$Y46,ВВОД!$Z46)</f>
        <v>9:00 - 16:00</v>
      </c>
      <c r="C111" s="160" t="str">
        <f>IFERROR(INDEX(ВВОД!$D$4:$P$4,1,MATCH(A111,ВВОД!D79:P79,0)),"")</f>
        <v>РДМ-2 №2713</v>
      </c>
      <c r="D111" s="161" t="str">
        <f>ВВОД!U79</f>
        <v>Трепівка - Чорноліська</v>
      </c>
      <c r="E111" s="157" t="str">
        <f>ВВОД!V79</f>
        <v>непарна</v>
      </c>
      <c r="F111" s="157" t="str">
        <f>ВВОД!W79</f>
        <v>320 пк8 - 327</v>
      </c>
      <c r="G111" s="157"/>
      <c r="H111" s="157"/>
    </row>
    <row r="112" spans="1:8" ht="14.25" customHeight="1">
      <c r="A112" s="156">
        <f>SUM(ВВОД!D34:P34)</f>
        <v>7</v>
      </c>
      <c r="B112" s="178" t="str">
        <f>IF(ВВОД!$T$2=8,ВВОД!$Y17,ВВОД!$Z17)</f>
        <v>9:00 - 16:00</v>
      </c>
      <c r="C112" s="160" t="str">
        <f>IFERROR(INDEX(ВВОД!$D$4:$P$4,1,MATCH(A112,ВВОД!D34:P34,0)),"")</f>
        <v>РДМ-2 №1027</v>
      </c>
      <c r="D112" s="161" t="str">
        <f>ВВОД!U34</f>
        <v>Знам'янка - Знам'янка пас</v>
      </c>
      <c r="E112" s="157" t="str">
        <f>ВВОД!V34</f>
        <v>парна</v>
      </c>
      <c r="F112" s="157" t="str">
        <f>ВВОД!W34</f>
        <v>303 - 299</v>
      </c>
      <c r="G112" s="157"/>
      <c r="H112" s="157"/>
    </row>
    <row r="113" spans="1:8" ht="14.25" hidden="1" customHeight="1">
      <c r="A113" s="156">
        <f>SUM(ВВОД!D119:P119)</f>
        <v>0</v>
      </c>
      <c r="B113" s="178" t="str">
        <f>IF(ВВОД!$T$2=8,ВВОД!$Y65,ВВОД!$Z65)</f>
        <v>9:00 - 16:00</v>
      </c>
      <c r="C113" s="160" t="str">
        <f>IFERROR(INDEX(ВВОД!$D$4:$P$4,1,MATCH(A113,ВВОД!D119:P119,0)),"")</f>
        <v/>
      </c>
      <c r="D113" s="161" t="str">
        <f>ВВОД!U119</f>
        <v>Канатове - Трепівка</v>
      </c>
      <c r="E113" s="157" t="str">
        <f>ВВОД!V119</f>
        <v>непарна</v>
      </c>
      <c r="F113" s="157" t="str">
        <f>ВВОД!W119</f>
        <v>307 - 313</v>
      </c>
      <c r="G113" s="158"/>
      <c r="H113" s="158"/>
    </row>
    <row r="114" spans="1:8" ht="14.25" customHeight="1">
      <c r="A114" s="156">
        <f>SUM(ВВОД!D1023:P1023)</f>
        <v>7</v>
      </c>
      <c r="B114" s="178" t="str">
        <f>IF(ВВОД!$T$2=8,ВВОД!$Y87,ВВОД!$Z87)</f>
        <v>9:00 - 16:00</v>
      </c>
      <c r="C114" s="160" t="str">
        <f>IFERROR(INDEX(ВВОД!$D$4:$P$4,1,MATCH(A114,ВВОД!D170:P170,0)),"")</f>
        <v/>
      </c>
      <c r="D114" s="161"/>
      <c r="E114" s="157"/>
      <c r="F114" s="157"/>
      <c r="G114" s="158"/>
      <c r="H114" s="158"/>
    </row>
    <row r="115" spans="1:8" ht="14.25" customHeight="1">
      <c r="A115" s="156">
        <f>SUM(ВВОД!D1024:P1024)</f>
        <v>7</v>
      </c>
      <c r="B115" s="178" t="str">
        <f>IF(ВВОД!$T$2=8,ВВОД!$Y88,ВВОД!$Z88)</f>
        <v>9:00 - 16:00</v>
      </c>
      <c r="C115" s="160" t="str">
        <f>IFERROR(INDEX(ВВОД!$D$4:$P$4,1,MATCH(A115,ВВОД!D171:P171,0)),"")</f>
        <v/>
      </c>
      <c r="D115" s="161"/>
      <c r="E115" s="157"/>
      <c r="F115" s="157"/>
      <c r="G115" s="158"/>
      <c r="H115" s="158"/>
    </row>
    <row r="116" spans="1:8" ht="14.25" customHeight="1">
      <c r="A116" s="156">
        <f>SUM(ВВОД!D1025:P1025)</f>
        <v>7</v>
      </c>
      <c r="B116" s="178" t="str">
        <f>IF(ВВОД!$T$2=8,ВВОД!$Y88,ВВОД!$Z88)</f>
        <v>9:00 - 16:00</v>
      </c>
      <c r="C116" s="160" t="str">
        <f>IFERROR(INDEX(ВВОД!$D$4:$P$4,1,MATCH(A116,ВВОД!D172:P172,0)),"")</f>
        <v/>
      </c>
      <c r="D116" s="161"/>
      <c r="E116" s="157"/>
      <c r="F116" s="157"/>
      <c r="G116" s="158"/>
      <c r="H116" s="158"/>
    </row>
    <row r="117" spans="1:8" ht="14.25" hidden="1" customHeight="1">
      <c r="A117" s="156">
        <f>SUM(ВВОД!D123:P123)</f>
        <v>0</v>
      </c>
      <c r="B117" s="178" t="str">
        <f>IF(ВВОД!$T$2=8,ВВОД!$Y66,ВВОД!$Z66)</f>
        <v>9:00 - 16:00</v>
      </c>
      <c r="C117" s="160" t="str">
        <f>IFERROR(INDEX(ВВОД!$D$4:$P$4,1,MATCH(A117,ВВОД!D123:P123,0)),"")</f>
        <v/>
      </c>
      <c r="D117" s="161" t="str">
        <f>ВВОД!U123</f>
        <v>Роз'їзд 5 км - ОП 309 км</v>
      </c>
      <c r="E117" s="157" t="str">
        <f>ВВОД!V123</f>
        <v>одноколійна</v>
      </c>
      <c r="F117" s="157" t="str">
        <f>ВВОД!W123</f>
        <v>1 - 9 пк2</v>
      </c>
      <c r="G117" s="158"/>
      <c r="H117" s="158"/>
    </row>
    <row r="118" spans="1:8" ht="14.25" customHeight="1">
      <c r="A118" s="156">
        <f>SUM(ВВОД!D101:P101)</f>
        <v>10</v>
      </c>
      <c r="B118" s="178" t="str">
        <f>IF(ВВОД!$T$2=8,ВВОД!$Y61,ВВОД!$Z61)</f>
        <v>9:00 - 16:00</v>
      </c>
      <c r="C118" s="160" t="str">
        <f>IFERROR(INDEX(ВВОД!$D$4:$P$4,1,MATCH(A118,ВВОД!D101:P101,0)),"")</f>
        <v>РДМ-24 №232</v>
      </c>
      <c r="D118" s="161" t="str">
        <f>ВВОД!U101</f>
        <v>Канатове - Кропивницький</v>
      </c>
      <c r="E118" s="157" t="str">
        <f>ВВОД!V101</f>
        <v>парна</v>
      </c>
      <c r="F118" s="157" t="str">
        <f>ВВОД!W101</f>
        <v>302 пк3 - 293 пк6</v>
      </c>
      <c r="G118" s="158"/>
      <c r="H118" s="158"/>
    </row>
    <row r="119" spans="1:8" ht="14.25" customHeight="1">
      <c r="A119" s="156">
        <f>SUM(ВВОД!D124:P124)</f>
        <v>10</v>
      </c>
      <c r="B119" s="178" t="str">
        <f>IF(ВВОД!$T$2=8,ВВОД!$Y66,ВВОД!$Z66)</f>
        <v>9:00 - 16:00</v>
      </c>
      <c r="C119" s="160" t="str">
        <f>IFERROR(INDEX(ВВОД!$D$4:$P$4,1,MATCH(A119,ВВОД!D124:P124,0)),"")</f>
        <v>РДМ-24 №110</v>
      </c>
      <c r="D119" s="161" t="str">
        <f>ВВОД!U124</f>
        <v>Роз'їзд 5 км - ОП 309 км</v>
      </c>
      <c r="E119" s="157" t="str">
        <f>ВВОД!V124</f>
        <v>одноколійна</v>
      </c>
      <c r="F119" s="157" t="str">
        <f>ВВОД!W124</f>
        <v>9 пк3 - 16</v>
      </c>
      <c r="G119" s="158"/>
      <c r="H119" s="158"/>
    </row>
    <row r="120" spans="1:8" ht="14.25" customHeight="1">
      <c r="A120" s="156">
        <f>SUM(ВВОД!D11:P11)</f>
        <v>10</v>
      </c>
      <c r="B120" s="178" t="str">
        <f>IF(ВВОД!$T$2=8,ВВОД!$Y7,ВВОД!$Z7)</f>
        <v>9:00 - 16:00</v>
      </c>
      <c r="C120" s="160" t="str">
        <f>IFERROR(INDEX(ВВОД!$D$4:$P$4,1,MATCH(A120,ВВОД!D11:P11,0)),"")</f>
        <v>РДМ-22 №820</v>
      </c>
      <c r="D120" s="161" t="str">
        <f>ВВОД!U11</f>
        <v>ОП 309 км - Пантаївка</v>
      </c>
      <c r="E120" s="157" t="str">
        <f>ВВОД!V11</f>
        <v>непарна</v>
      </c>
      <c r="F120" s="157" t="str">
        <f>ВВОД!W11</f>
        <v>310 - 314 пк2</v>
      </c>
      <c r="G120" s="157"/>
      <c r="H120" s="157"/>
    </row>
    <row r="121" spans="1:8" ht="14.25" hidden="1" customHeight="1">
      <c r="A121" s="156">
        <f>SUM(ВВОД!D127:P127)</f>
        <v>0</v>
      </c>
      <c r="B121" s="178" t="str">
        <f>IF(ВВОД!$T$2=8,ВВОД!$Y69,ВВОД!$Z69)</f>
        <v>9:00 - 16:00</v>
      </c>
      <c r="C121" s="160" t="str">
        <f>IFERROR(INDEX(ВВОД!$D$4:$P$4,1,MATCH(A121,ВВОД!D127:P127,0)),"")</f>
        <v/>
      </c>
      <c r="D121" s="161" t="str">
        <f>ВВОД!U127</f>
        <v>Роз'їзд 5 км - ОП 309 км</v>
      </c>
      <c r="E121" s="157" t="str">
        <f>ВВОД!V127</f>
        <v>одноколійна</v>
      </c>
      <c r="F121" s="157" t="str">
        <f>ВВОД!W127</f>
        <v>9 пк3 - 16</v>
      </c>
      <c r="G121" s="158"/>
      <c r="H121" s="158"/>
    </row>
    <row r="122" spans="1:8" ht="14.25" hidden="1" customHeight="1">
      <c r="A122" s="156">
        <f>SUM(ВВОД!D128:P128)</f>
        <v>0</v>
      </c>
      <c r="B122" s="178" t="str">
        <f>IF(ВВОД!$T$2=8,ВВОД!$Y70,ВВОД!$Z70)</f>
        <v>9:00 - 16:00</v>
      </c>
      <c r="C122" s="160" t="str">
        <f>IFERROR(INDEX(ВВОД!$D$4:$P$4,1,MATCH(A122,ВВОД!D128:P128,0)),"")</f>
        <v/>
      </c>
      <c r="D122" s="161" t="str">
        <f>ВВОД!U128</f>
        <v>Роз'їзд 5 км - Сахарна</v>
      </c>
      <c r="E122" s="157" t="str">
        <f>ВВОД!V128</f>
        <v>одноколійна, 2 колія</v>
      </c>
      <c r="F122" s="157" t="str">
        <f>ВВОД!W128</f>
        <v>4 пк9 - 11</v>
      </c>
      <c r="G122" s="158"/>
      <c r="H122" s="158"/>
    </row>
    <row r="123" spans="1:8" ht="14.25" customHeight="1">
      <c r="A123" s="156">
        <f>SUM(ВВОД!D58:P58)</f>
        <v>10</v>
      </c>
      <c r="B123" s="178" t="str">
        <f>IF(ВВОД!$T$2=8,ВВОД!$Y32,ВВОД!$Z32)</f>
        <v>9:00 - 16:00</v>
      </c>
      <c r="C123" s="160" t="str">
        <f>IFERROR(INDEX(ВВОД!$D$4:$P$4,1,MATCH(A123,ВВОД!D58:P58,0)),"")</f>
        <v>РДМ-2 №2713</v>
      </c>
      <c r="D123" s="161" t="str">
        <f>ВВОД!U58</f>
        <v>Чорноліська - Знам'янка</v>
      </c>
      <c r="E123" s="157" t="str">
        <f>ВВОД!V58</f>
        <v>середня</v>
      </c>
      <c r="F123" s="157" t="str">
        <f>ВВОД!W58</f>
        <v>328 - 331 пк5</v>
      </c>
      <c r="G123" s="157"/>
      <c r="H123" s="157"/>
    </row>
    <row r="124" spans="1:8" ht="14.25" customHeight="1">
      <c r="A124" s="156">
        <f>SUM(ВВОД!D147:P147)</f>
        <v>10</v>
      </c>
      <c r="B124" s="178" t="str">
        <f>IF(ВВОД!$T$2=8,ВВОД!$Y77,ВВОД!$Z77)</f>
        <v>9:00 - 16:00</v>
      </c>
      <c r="C124" s="160" t="str">
        <f>IFERROR(INDEX(ВВОД!$D$4:$P$4,1,MATCH(A124,ВВОД!D147:P147,0)),"")</f>
        <v>РДМ-2 №1027</v>
      </c>
      <c r="D124" s="161" t="str">
        <f>ВВОД!U147</f>
        <v>Парк відправлення</v>
      </c>
      <c r="E124" s="157" t="str">
        <f>ВВОД!V147</f>
        <v>2, 3, 5, 6, 7 колії</v>
      </c>
      <c r="F124" s="157">
        <f>ВВОД!W147</f>
        <v>0</v>
      </c>
      <c r="G124" s="158"/>
      <c r="H124" s="158"/>
    </row>
    <row r="125" spans="1:8" ht="14.25" customHeight="1">
      <c r="A125" s="156">
        <f>SUM(ВВОД!D1032:P1032)</f>
        <v>10</v>
      </c>
      <c r="B125" s="178" t="str">
        <f>IF(ВВОД!$T$2=8,ВВОД!$Y92,ВВОД!$Z92)</f>
        <v>9:00 - 16:00</v>
      </c>
      <c r="C125" s="160" t="str">
        <f>IFERROR(INDEX(ВВОД!$D$4:$P$4,1,MATCH(A125,ВВОД!D179:P179,0)),"")</f>
        <v/>
      </c>
      <c r="D125" s="161"/>
      <c r="E125" s="157"/>
      <c r="F125" s="157"/>
      <c r="G125" s="158"/>
      <c r="H125" s="158"/>
    </row>
    <row r="126" spans="1:8" ht="14.25" customHeight="1">
      <c r="A126" s="156">
        <f>SUM(ВВОД!D1033:P1033)</f>
        <v>10</v>
      </c>
      <c r="B126" s="178" t="str">
        <f>IF(ВВОД!$T$2=8,ВВОД!$Y92,ВВОД!$Z92)</f>
        <v>9:00 - 16:00</v>
      </c>
      <c r="C126" s="160" t="str">
        <f>IFERROR(INDEX(ВВОД!$D$4:$P$4,1,MATCH(A126,ВВОД!D180:P180,0)),"")</f>
        <v/>
      </c>
      <c r="D126" s="161"/>
      <c r="E126" s="157"/>
      <c r="F126" s="157"/>
      <c r="G126" s="158"/>
      <c r="H126" s="158"/>
    </row>
    <row r="127" spans="1:8" ht="14.25" customHeight="1">
      <c r="A127" s="156">
        <f>SUM(ВВОД!D1034:P1034)</f>
        <v>10</v>
      </c>
      <c r="B127" s="178" t="str">
        <f>IF(ВВОД!$T$2=8,ВВОД!$Y93,ВВОД!$Z93)</f>
        <v>9:00 - 16:00</v>
      </c>
      <c r="C127" s="160" t="str">
        <f>IFERROR(INDEX(ВВОД!$D$4:$P$4,1,MATCH(A127,ВВОД!D181:P181,0)),"")</f>
        <v/>
      </c>
      <c r="D127" s="161"/>
      <c r="E127" s="157"/>
      <c r="F127" s="157"/>
      <c r="G127" s="158"/>
      <c r="H127" s="158"/>
    </row>
    <row r="128" spans="1:8" ht="14.25" customHeight="1">
      <c r="A128" s="156">
        <f>SUM(ВВОД!D109:P109)</f>
        <v>11</v>
      </c>
      <c r="B128" s="178" t="str">
        <f>IF(ВВОД!$T$2=8,ВВОД!$Y63,ВВОД!$Z63)</f>
        <v>9:00 - 16:00</v>
      </c>
      <c r="C128" s="160" t="str">
        <f>IFERROR(INDEX(ВВОД!$D$4:$P$4,1,MATCH(A128,ВВОД!D109:P109,0)),"")</f>
        <v>РДМ-24 №232</v>
      </c>
      <c r="D128" s="161" t="str">
        <f>ВВОД!U109</f>
        <v>Кропивницький - Канатове</v>
      </c>
      <c r="E128" s="157" t="str">
        <f>ВВОД!V109</f>
        <v>непарна</v>
      </c>
      <c r="F128" s="157" t="str">
        <f>ВВОД!W109</f>
        <v>293 пк6 - 302 пк5</v>
      </c>
      <c r="G128" s="158"/>
      <c r="H128" s="158"/>
    </row>
    <row r="129" spans="1:8" ht="14.25" hidden="1" customHeight="1">
      <c r="A129" s="156">
        <f>SUM(ВВОД!D135:P135)</f>
        <v>0</v>
      </c>
      <c r="B129" s="178" t="str">
        <f>IF(ВВОД!$T$2=8,ВВОД!$Y73,ВВОД!$Z73)</f>
        <v>9:00 - 16:00</v>
      </c>
      <c r="C129" s="160" t="str">
        <f>IFERROR(INDEX(ВВОД!$D$4:$P$4,1,MATCH(A129,ВВОД!D135:P135,0)),"")</f>
        <v/>
      </c>
      <c r="D129" s="161" t="str">
        <f>ВВОД!U135</f>
        <v>Медерове - Шарівка</v>
      </c>
      <c r="E129" s="157" t="str">
        <f>ВВОД!V135</f>
        <v>одноколійна, 2, 3 колії</v>
      </c>
      <c r="F129" s="157" t="str">
        <f>ВВОД!W135</f>
        <v>21 - 23</v>
      </c>
      <c r="G129" s="158"/>
      <c r="H129" s="158"/>
    </row>
    <row r="130" spans="1:8" ht="14.25" customHeight="1">
      <c r="A130" s="156">
        <f>SUM(ВВОД!D129:P129)</f>
        <v>11</v>
      </c>
      <c r="B130" s="178" t="str">
        <f>IF(ВВОД!$T$2=8,ВВОД!$Y70,ВВОД!$Z70)</f>
        <v>9:00 - 16:00</v>
      </c>
      <c r="C130" s="160" t="str">
        <f>IFERROR(INDEX(ВВОД!$D$4:$P$4,1,MATCH(A130,ВВОД!D129:P129,0)),"")</f>
        <v>РДМ-24 №110</v>
      </c>
      <c r="D130" s="161" t="str">
        <f>ВВОД!U129</f>
        <v>Роз'їзд 5 км - Сахарна</v>
      </c>
      <c r="E130" s="157" t="str">
        <f>ВВОД!V129</f>
        <v>одноколійна, 3 колія</v>
      </c>
      <c r="F130" s="157" t="str">
        <f>ВВОД!W129</f>
        <v>4 пк9 - 11</v>
      </c>
      <c r="G130" s="158"/>
      <c r="H130" s="158"/>
    </row>
    <row r="131" spans="1:8" ht="14.25" customHeight="1">
      <c r="A131" s="156">
        <f>SUM(ВВОД!D16:P16)</f>
        <v>11</v>
      </c>
      <c r="B131" s="178" t="str">
        <f>IF(ВВОД!$T$2=8,ВВОД!$Y8,ВВОД!$Z8)</f>
        <v>9:00 - 16:00</v>
      </c>
      <c r="C131" s="160" t="str">
        <f>IFERROR(INDEX(ВВОД!$D$4:$P$4,1,MATCH(A131,ВВОД!D16:P16,0)),"")</f>
        <v>РДМ-22 №820</v>
      </c>
      <c r="D131" s="161" t="str">
        <f>ВВОД!U16</f>
        <v>ОП 309 км - Пантаївка</v>
      </c>
      <c r="E131" s="157" t="str">
        <f>ВВОД!V16</f>
        <v>непарна парна</v>
      </c>
      <c r="F131" s="157" t="str">
        <f>ВВОД!W16</f>
        <v>314 пк3 - 317      317 - 314 пк3</v>
      </c>
      <c r="G131" s="157"/>
      <c r="H131" s="157"/>
    </row>
    <row r="132" spans="1:8" ht="14.25" customHeight="1">
      <c r="A132" s="156">
        <f>SUM(ВВОД!D62:P62)</f>
        <v>11</v>
      </c>
      <c r="B132" s="178" t="str">
        <f>IF(ВВОД!$T$2=8,ВВОД!$Y38,ВВОД!$Z38)</f>
        <v>9:00 - 16:00</v>
      </c>
      <c r="C132" s="160" t="str">
        <f>IFERROR(INDEX(ВВОД!$D$4:$P$4,1,MATCH(A132,ВВОД!D62:P62,0)),"")</f>
        <v>РДМ-2 №2713</v>
      </c>
      <c r="D132" s="161" t="str">
        <f>ВВОД!U62</f>
        <v>Чорноліська - Знам'янка</v>
      </c>
      <c r="E132" s="157" t="str">
        <f>ВВОД!V62</f>
        <v>середня</v>
      </c>
      <c r="F132" s="157" t="str">
        <f>ВВОД!W62</f>
        <v>331 пк6 - 336</v>
      </c>
      <c r="G132" s="157"/>
      <c r="H132" s="157"/>
    </row>
    <row r="133" spans="1:8" ht="14.25" hidden="1" customHeight="1">
      <c r="A133" s="156">
        <f>SUM(ВВОД!D139:P139)</f>
        <v>0</v>
      </c>
      <c r="B133" s="178" t="str">
        <f>IF(ВВОД!$T$2=8,ВВОД!$Y74,ВВОД!$Z74)</f>
        <v>9:00 - 16:00</v>
      </c>
      <c r="C133" s="160" t="str">
        <f>IFERROR(INDEX(ВВОД!$D$4:$P$4,1,MATCH(A133,ВВОД!D139:P139,0)),"")</f>
        <v/>
      </c>
      <c r="D133" s="161" t="str">
        <f>ВВОД!U139</f>
        <v>Сахарна - Шарівка</v>
      </c>
      <c r="E133" s="157" t="str">
        <f>ВВОД!V139</f>
        <v>одноколійна</v>
      </c>
      <c r="F133" s="157" t="str">
        <f>ВВОД!W139</f>
        <v>12 - 23</v>
      </c>
      <c r="G133" s="158"/>
      <c r="H133" s="158"/>
    </row>
    <row r="134" spans="1:8" ht="14.25" customHeight="1">
      <c r="A134" s="156">
        <f>SUM(ВВОД!D148:P148)</f>
        <v>11</v>
      </c>
      <c r="B134" s="178" t="str">
        <f>IF(ВВОД!$T$2=8,ВВОД!$Y77,ВВОД!$Z77)</f>
        <v>9:00 - 16:00</v>
      </c>
      <c r="C134" s="160" t="str">
        <f>IFERROR(INDEX(ВВОД!$D$4:$P$4,1,MATCH(A134,ВВОД!D148:P148,0)),"")</f>
        <v>РДМ-2 №1027</v>
      </c>
      <c r="D134" s="161" t="str">
        <f>ВВОД!U148</f>
        <v>Парк відправлення</v>
      </c>
      <c r="E134" s="157" t="str">
        <f>ВВОД!V148</f>
        <v>8, 9, 10, 11, 12 колії</v>
      </c>
      <c r="F134" s="157">
        <f>ВВОД!W148</f>
        <v>0</v>
      </c>
      <c r="G134" s="158"/>
      <c r="H134" s="158"/>
    </row>
    <row r="135" spans="1:8" ht="14.25" customHeight="1">
      <c r="A135" s="156">
        <f>SUM(ВВОД!D1035:P1035)</f>
        <v>11</v>
      </c>
      <c r="B135" s="178" t="str">
        <f>IF(ВВОД!$T$2=8,ВВОД!$Y93,ВВОД!$Z93)</f>
        <v>9:00 - 16:00</v>
      </c>
      <c r="C135" s="160" t="str">
        <f>IFERROR(INDEX(ВВОД!$D$4:$P$4,1,MATCH(A135,ВВОД!D182:P182,0)),"")</f>
        <v/>
      </c>
      <c r="D135" s="161"/>
      <c r="E135" s="157"/>
      <c r="F135" s="157"/>
      <c r="G135" s="158"/>
      <c r="H135" s="158"/>
    </row>
    <row r="136" spans="1:8" ht="14.25" customHeight="1">
      <c r="A136" s="156">
        <f>SUM(ВВОД!D1036:P1036)</f>
        <v>11</v>
      </c>
      <c r="B136" s="178" t="str">
        <f>IF(ВВОД!$T$2=8,ВВОД!$Y99,ВВОД!$Z99)</f>
        <v>9:00 - 16:00</v>
      </c>
      <c r="C136" s="160" t="str">
        <f>IFERROR(INDEX(ВВОД!$D$4:$P$4,1,MATCH(A136,ВВОД!D183:P183,0)),"")</f>
        <v/>
      </c>
      <c r="D136" s="161"/>
      <c r="E136" s="157"/>
      <c r="F136" s="157"/>
      <c r="G136" s="158"/>
      <c r="H136" s="158"/>
    </row>
    <row r="137" spans="1:8" ht="14.25" customHeight="1">
      <c r="A137" s="156">
        <f>SUM(ВВОД!D1037:P1037)</f>
        <v>11</v>
      </c>
      <c r="B137" s="178" t="str">
        <f>IF(ВВОД!$T$2=8,ВВОД!$Y99,ВВОД!$Z99)</f>
        <v>9:00 - 16:00</v>
      </c>
      <c r="C137" s="160" t="str">
        <f>IFERROR(INDEX(ВВОД!$D$4:$P$4,1,MATCH(A137,ВВОД!D184:P184,0)),"")</f>
        <v/>
      </c>
      <c r="D137" s="161"/>
      <c r="E137" s="157"/>
      <c r="F137" s="157"/>
      <c r="G137" s="158"/>
      <c r="H137" s="158"/>
    </row>
    <row r="138" spans="1:8" ht="14.25" customHeight="1">
      <c r="A138" s="156">
        <f>SUM(ВВОД!D113:P113)</f>
        <v>12</v>
      </c>
      <c r="B138" s="178" t="str">
        <f>IF(ВВОД!$T$2=8,ВВОД!$Y64,ВВОД!$Z64)</f>
        <v>9:00 - 16:00</v>
      </c>
      <c r="C138" s="160" t="str">
        <f>IFERROR(INDEX(ВВОД!$D$4:$P$4,1,MATCH(A138,ВВОД!D113:P113,0)),"")</f>
        <v>РДМ-24 №232</v>
      </c>
      <c r="D138" s="161" t="str">
        <f>ВВОД!U113</f>
        <v>Канатове - Трепівка</v>
      </c>
      <c r="E138" s="157" t="str">
        <f>ВВОД!V113</f>
        <v>непарна</v>
      </c>
      <c r="F138" s="157" t="str">
        <f>ВВОД!W113</f>
        <v>302 пк6 - 306</v>
      </c>
      <c r="G138" s="158"/>
      <c r="H138" s="158"/>
    </row>
    <row r="139" spans="1:8" ht="14.25" customHeight="1">
      <c r="A139" s="156">
        <f>SUM(ВВОД!D133:P133)</f>
        <v>12</v>
      </c>
      <c r="B139" s="178" t="str">
        <f>IF(ВВОД!$T$2=8,ВВОД!$Y72,ВВОД!$Z72)</f>
        <v>9:00 - 16:00</v>
      </c>
      <c r="C139" s="160" t="str">
        <f>IFERROR(INDEX(ВВОД!$D$4:$P$4,1,MATCH(A139,ВВОД!D133:P133,0)),"")</f>
        <v>РДМ-24 №110</v>
      </c>
      <c r="D139" s="161" t="str">
        <f>ВВОД!U133</f>
        <v>Сахарна - Медерове</v>
      </c>
      <c r="E139" s="157" t="str">
        <f>ВВОД!V133</f>
        <v>одноколійна</v>
      </c>
      <c r="F139" s="157" t="str">
        <f>ВВОД!W133</f>
        <v>12 - 20</v>
      </c>
      <c r="G139" s="158"/>
      <c r="H139" s="158"/>
    </row>
    <row r="140" spans="1:8" ht="14.25" customHeight="1">
      <c r="A140" s="156">
        <f>SUM(ВВОД!D21:P21)</f>
        <v>12</v>
      </c>
      <c r="B140" s="178" t="str">
        <f>IF(ВВОД!$T$2=8,ВВОД!$Y11,ВВОД!$Z11)</f>
        <v>8:00 - 16:00</v>
      </c>
      <c r="C140" s="160" t="str">
        <f>IFERROR(INDEX(ВВОД!$D$4:$P$4,1,MATCH(A140,ВВОД!D21:P21,0)),"")</f>
        <v>РДМ-22 №820</v>
      </c>
      <c r="D140" s="161" t="str">
        <f>ВВОД!U21</f>
        <v>Пантаївка - ОП 309 км</v>
      </c>
      <c r="E140" s="157" t="str">
        <f>ВВОД!V21</f>
        <v>парна</v>
      </c>
      <c r="F140" s="157" t="str">
        <f>ВВОД!W21</f>
        <v>314 пк2 - 310</v>
      </c>
      <c r="G140" s="157"/>
      <c r="H140" s="157"/>
    </row>
    <row r="141" spans="1:8" ht="14.25" customHeight="1">
      <c r="A141" s="156">
        <f>SUM(ВВОД!D31:P31)</f>
        <v>12</v>
      </c>
      <c r="B141" s="178" t="str">
        <f>IF(ВВОД!$T$2=8,ВВОД!$Y15,ВВОД!$Z15)</f>
        <v>8:00 - 16:00</v>
      </c>
      <c r="C141" s="160" t="str">
        <f>IFERROR(INDEX(ВВОД!$D$4:$P$4,1,MATCH(A141,ВВОД!D31:P31,0)),"")</f>
        <v>РДМ-2 №1027</v>
      </c>
      <c r="D141" s="161" t="str">
        <f>ВВОД!U31</f>
        <v>Знам'янка - Знам'янка пас</v>
      </c>
      <c r="E141" s="157" t="str">
        <f>ВВОД!V31</f>
        <v>непарна</v>
      </c>
      <c r="F141" s="157" t="str">
        <f>ВВОД!W31</f>
        <v>299 - 303</v>
      </c>
      <c r="G141" s="157"/>
      <c r="H141" s="157"/>
    </row>
    <row r="142" spans="1:8" ht="14.25" customHeight="1">
      <c r="A142" s="156">
        <f>SUM(ВВОД!D1038:P1038)</f>
        <v>12</v>
      </c>
      <c r="B142" s="178" t="str">
        <f>IF(ВВОД!$T$2=8,ВВОД!$Y99,ВВОД!$Z99)</f>
        <v>9:00 - 16:00</v>
      </c>
      <c r="C142" s="160" t="str">
        <f>IFERROR(INDEX(ВВОД!$D$4:$P$4,1,MATCH(A142,ВВОД!D185:P185,0)),"")</f>
        <v/>
      </c>
      <c r="D142" s="161"/>
      <c r="E142" s="157"/>
      <c r="F142" s="157"/>
      <c r="G142" s="158"/>
      <c r="H142" s="158"/>
    </row>
    <row r="143" spans="1:8" ht="14.25" customHeight="1">
      <c r="A143" s="156">
        <f>SUM(ВВОД!D1039:P1039)</f>
        <v>12</v>
      </c>
      <c r="B143" s="178" t="str">
        <f>IF(ВВОД!$T$2=8,ВВОД!$Y100,ВВОД!$Z100)</f>
        <v>9:00 - 16:00</v>
      </c>
      <c r="C143" s="160" t="str">
        <f>IFERROR(INDEX(ВВОД!$D$4:$P$4,1,MATCH(A143,ВВОД!D186:P186,0)),"")</f>
        <v/>
      </c>
      <c r="D143" s="161"/>
      <c r="E143" s="157"/>
      <c r="F143" s="157"/>
      <c r="G143" s="158"/>
      <c r="H143" s="158"/>
    </row>
    <row r="144" spans="1:8" ht="14.25" customHeight="1">
      <c r="A144" s="156">
        <f>SUM(ВВОД!D1040:P1040)</f>
        <v>12</v>
      </c>
      <c r="B144" s="178" t="str">
        <f>IF(ВВОД!$T$2=8,ВВОД!$Y100,ВВОД!$Z100)</f>
        <v>9:00 - 16:00</v>
      </c>
      <c r="C144" s="160" t="str">
        <f>IFERROR(INDEX(ВВОД!$D$4:$P$4,1,MATCH(A144,ВВОД!D187:P187,0)),"")</f>
        <v/>
      </c>
      <c r="D144" s="161"/>
      <c r="E144" s="157"/>
      <c r="F144" s="157"/>
      <c r="G144" s="158"/>
      <c r="H144" s="158"/>
    </row>
    <row r="145" spans="1:8" ht="14.25" customHeight="1">
      <c r="A145" s="156">
        <f>SUM(ВВОД!D117:P117)</f>
        <v>13</v>
      </c>
      <c r="B145" s="178" t="str">
        <f>IF(ВВОД!$T$2=8,ВВОД!$Y65,ВВОД!$Z65)</f>
        <v>9:00 - 16:00</v>
      </c>
      <c r="C145" s="160" t="str">
        <f>IFERROR(INDEX(ВВОД!$D$4:$P$4,1,MATCH(A145,ВВОД!D117:P117,0)),"")</f>
        <v>РДМ-24 №232</v>
      </c>
      <c r="D145" s="161" t="str">
        <f>ВВОД!U117</f>
        <v>Канатове - Трепівка</v>
      </c>
      <c r="E145" s="157" t="str">
        <f>ВВОД!V117</f>
        <v>непарна</v>
      </c>
      <c r="F145" s="157" t="str">
        <f>ВВОД!W117</f>
        <v>307 - 313</v>
      </c>
      <c r="G145" s="158"/>
      <c r="H145" s="158"/>
    </row>
    <row r="146" spans="1:8" ht="14.25" customHeight="1">
      <c r="A146" s="156">
        <f>SUM(ВВОД!D134:P134)</f>
        <v>13</v>
      </c>
      <c r="B146" s="178" t="str">
        <f>IF(ВВОД!$T$2=8,ВВОД!$Y73,ВВОД!$Z73)</f>
        <v>9:00 - 16:00</v>
      </c>
      <c r="C146" s="160" t="str">
        <f>IFERROR(INDEX(ВВОД!$D$4:$P$4,1,MATCH(A146,ВВОД!D134:P134,0)),"")</f>
        <v>РДМ-24 №110</v>
      </c>
      <c r="D146" s="161" t="str">
        <f>ВВОД!U134</f>
        <v>Медерове - Шарівка</v>
      </c>
      <c r="E146" s="157" t="str">
        <f>ВВОД!V134</f>
        <v>одноколійна, 2, 3 колії</v>
      </c>
      <c r="F146" s="157" t="str">
        <f>ВВОД!W134</f>
        <v>21 - 23</v>
      </c>
      <c r="G146" s="158"/>
      <c r="H146" s="158"/>
    </row>
    <row r="147" spans="1:8" ht="14.25" customHeight="1">
      <c r="A147" s="156">
        <f>SUM(ВВОД!D26:P26)</f>
        <v>13</v>
      </c>
      <c r="B147" s="178" t="str">
        <f>IF(ВВОД!$T$2=8,ВВОД!$Y13,ВВОД!$Z13)</f>
        <v>9:00 - 16:00</v>
      </c>
      <c r="C147" s="160" t="str">
        <f>IFERROR(INDEX(ВВОД!$D$4:$P$4,1,MATCH(A147,ВВОД!D26:P26,0)),"")</f>
        <v>РДМ-22 №820</v>
      </c>
      <c r="D147" s="161" t="str">
        <f>ВВОД!U26</f>
        <v>ОП 309 км - Знам'янка пас</v>
      </c>
      <c r="E147" s="157" t="str">
        <f>ВВОД!V26</f>
        <v>парна</v>
      </c>
      <c r="F147" s="157" t="str">
        <f>ВВОД!W26</f>
        <v>309 - 304</v>
      </c>
      <c r="G147" s="157"/>
      <c r="H147" s="157"/>
    </row>
    <row r="148" spans="1:8" ht="14.25" customHeight="1">
      <c r="A148" s="156">
        <f>SUM(ВВОД!D38:P38)</f>
        <v>13</v>
      </c>
      <c r="B148" s="178" t="str">
        <f>IF(ВВОД!$T$2=8,ВВОД!$Y18,ВВОД!$Z18)</f>
        <v>9:00 - 16:00</v>
      </c>
      <c r="C148" s="160" t="str">
        <f>IFERROR(INDEX(ВВОД!$D$4:$P$4,1,MATCH(A148,ВВОД!D38:P38,0)),"")</f>
        <v>РДМ-2 №2713</v>
      </c>
      <c r="D148" s="161" t="str">
        <f>ВВОД!U38</f>
        <v>Знам'янка - Знам'янка пас</v>
      </c>
      <c r="E148" s="157" t="str">
        <f>ВВОД!V38</f>
        <v>середня</v>
      </c>
      <c r="F148" s="157" t="str">
        <f>ВВОД!W38</f>
        <v>337 - 341</v>
      </c>
      <c r="G148" s="157"/>
      <c r="H148" s="157"/>
    </row>
    <row r="149" spans="1:8" ht="14.25" customHeight="1">
      <c r="A149" s="156">
        <f>SUM(ВВОД!D1041:P1041)</f>
        <v>13</v>
      </c>
      <c r="B149" s="178" t="str">
        <f>IF(ВВОД!$T$2=8,ВВОД!$Y101,ВВОД!$Z101)</f>
        <v>9:00 - 16:00</v>
      </c>
      <c r="C149" s="160" t="str">
        <f>IFERROR(INDEX(ВВОД!$D$4:$P$4,1,MATCH(A149,ВВОД!D188:P188,0)),"")</f>
        <v/>
      </c>
      <c r="D149" s="161"/>
      <c r="E149" s="157"/>
      <c r="F149" s="157"/>
      <c r="G149" s="158"/>
      <c r="H149" s="158"/>
    </row>
    <row r="150" spans="1:8" ht="14.25" customHeight="1">
      <c r="A150" s="156">
        <f>SUM(ВВОД!D1042:P1042)</f>
        <v>13</v>
      </c>
      <c r="B150" s="178" t="str">
        <f>IF(ВВОД!$T$2=8,ВВОД!$Y101,ВВОД!$Z101)</f>
        <v>9:00 - 16:00</v>
      </c>
      <c r="C150" s="160" t="str">
        <f>IFERROR(INDEX(ВВОД!$D$4:$P$4,1,MATCH(A150,ВВОД!D189:P189,0)),"")</f>
        <v/>
      </c>
      <c r="D150" s="161"/>
      <c r="E150" s="157"/>
      <c r="F150" s="157"/>
      <c r="G150" s="158"/>
      <c r="H150" s="158"/>
    </row>
    <row r="151" spans="1:8" ht="14.25" customHeight="1">
      <c r="A151" s="156">
        <f>SUM(ВВОД!D1043:P1043)</f>
        <v>13</v>
      </c>
      <c r="B151" s="178" t="str">
        <f>IF(ВВОД!$T$2=8,ВВОД!$Y102,ВВОД!$Z102)</f>
        <v>9:00 - 16:00</v>
      </c>
      <c r="C151" s="160" t="str">
        <f>IFERROR(INDEX(ВВОД!$D$4:$P$4,1,MATCH(A151,ВВОД!D190:P190,0)),"")</f>
        <v/>
      </c>
      <c r="D151" s="161"/>
      <c r="E151" s="157"/>
      <c r="F151" s="157"/>
      <c r="G151" s="158"/>
      <c r="H151" s="158"/>
    </row>
    <row r="152" spans="1:8" ht="14.25" customHeight="1">
      <c r="A152" s="156">
        <f>SUM(ВВОД!D149:P149)</f>
        <v>14</v>
      </c>
      <c r="B152" s="178" t="str">
        <f>IF(ВВОД!$T$2=8,ВВОД!$Y77,ВВОД!$Z77)</f>
        <v>9:00 - 16:00</v>
      </c>
      <c r="C152" s="160" t="str">
        <f>IFERROR(INDEX(ВВОД!$D$4:$P$4,1,MATCH(A152,ВВОД!D149:P149,0)),"")</f>
        <v>РДМ-24 №232</v>
      </c>
      <c r="D152" s="161" t="str">
        <f>ВВОД!U149</f>
        <v>Роз'їзд 5 км - БП Західний - Знам'янка</v>
      </c>
      <c r="E152" s="157" t="str">
        <f>ВВОД!V149</f>
        <v>2, 3, 4, 5 гілки</v>
      </c>
      <c r="F152" s="157">
        <f>ВВОД!W149</f>
        <v>0</v>
      </c>
      <c r="G152" s="158"/>
      <c r="H152" s="158"/>
    </row>
    <row r="153" spans="1:8" ht="14.25" customHeight="1">
      <c r="A153" s="156">
        <f>SUM(ВВОД!D144:P144)</f>
        <v>14</v>
      </c>
      <c r="B153" s="178" t="str">
        <f>IF(ВВОД!$T$2=8,ВВОД!$Y76,ВВОД!$Z76)</f>
        <v>9:00 - 16:00</v>
      </c>
      <c r="C153" s="160" t="str">
        <f>IFERROR(INDEX(ВВОД!$D$4:$P$4,1,MATCH(A153,ВВОД!D144:P144,0)),"")</f>
        <v>РДМ-24 №110</v>
      </c>
      <c r="D153" s="161" t="str">
        <f>ВВОД!U144</f>
        <v>Кременчуцький парк</v>
      </c>
      <c r="E153" s="157" t="str">
        <f>ВВОД!V144</f>
        <v>1, 3, 6, 7, 8, 9 колії</v>
      </c>
      <c r="F153" s="157">
        <f>ВВОД!W144</f>
        <v>0</v>
      </c>
      <c r="G153" s="158"/>
      <c r="H153" s="158"/>
    </row>
    <row r="154" spans="1:8" ht="14.25" customHeight="1">
      <c r="A154" s="156">
        <f>SUM(ВВОД!D67:P67)</f>
        <v>14</v>
      </c>
      <c r="B154" s="178" t="str">
        <f>IF(ВВОД!$T$2=8,ВВОД!$Y40,ВВОД!$Z40)</f>
        <v>9:00 - 16:00</v>
      </c>
      <c r="C154" s="160" t="str">
        <f>IFERROR(INDEX(ВВОД!$D$4:$P$4,1,MATCH(A154,ВВОД!D67:P67,0)),"")</f>
        <v>РДМ-2 №2713</v>
      </c>
      <c r="D154" s="161" t="str">
        <f>ВВОД!U67</f>
        <v>Чорноліська - Цибулеве</v>
      </c>
      <c r="E154" s="157" t="str">
        <f>ВВОД!V67</f>
        <v>парна непарна</v>
      </c>
      <c r="F154" s="157" t="str">
        <f>ВВОД!W67</f>
        <v>289 - 287       287 - 289</v>
      </c>
      <c r="G154" s="157"/>
      <c r="H154" s="157"/>
    </row>
    <row r="155" spans="1:8" ht="14.25" customHeight="1">
      <c r="A155" s="156">
        <f>SUM(ВВОД!D1044:P1044)</f>
        <v>14</v>
      </c>
      <c r="B155" s="178" t="str">
        <f>IF(ВВОД!$T$2=8,ВВОД!$Y102,ВВОД!$Z102)</f>
        <v>9:00 - 16:00</v>
      </c>
      <c r="C155" s="160" t="str">
        <f>IFERROR(INDEX(ВВОД!$D$4:$P$4,1,MATCH(A155,ВВОД!D191:P191,0)),"")</f>
        <v/>
      </c>
      <c r="D155" s="161"/>
      <c r="E155" s="157"/>
      <c r="F155" s="157"/>
      <c r="G155" s="158"/>
      <c r="H155" s="158"/>
    </row>
    <row r="156" spans="1:8" ht="14.25" customHeight="1">
      <c r="A156" s="156">
        <f>SUM(ВВОД!D1045:P1045)</f>
        <v>14</v>
      </c>
      <c r="B156" s="178" t="str">
        <f>IF(ВВОД!$T$2=8,ВВОД!$Y104,ВВОД!$Z104)</f>
        <v>9:00 - 16:00</v>
      </c>
      <c r="C156" s="160" t="str">
        <f>IFERROR(INDEX(ВВОД!$D$4:$P$4,1,MATCH(A156,ВВОД!D192:P192,0)),"")</f>
        <v/>
      </c>
      <c r="D156" s="162"/>
      <c r="E156" s="158"/>
      <c r="F156" s="158"/>
      <c r="G156" s="158"/>
      <c r="H156" s="158"/>
    </row>
    <row r="157" spans="1:8" ht="14.25" customHeight="1">
      <c r="A157" s="156">
        <f>SUM(ВВОД!D1046:P1046)</f>
        <v>14</v>
      </c>
      <c r="B157" s="178" t="str">
        <f>IF(ВВОД!$T$2=8,ВВОД!$Y104,ВВОД!$Z104)</f>
        <v>9:00 - 16:00</v>
      </c>
      <c r="C157" s="160" t="str">
        <f>IFERROR(INDEX(ВВОД!$D$4:$P$4,1,MATCH(A157,ВВОД!D193:P193,0)),"")</f>
        <v/>
      </c>
      <c r="D157" s="162"/>
      <c r="E157" s="158"/>
      <c r="F157" s="158"/>
      <c r="G157" s="158"/>
      <c r="H157" s="158"/>
    </row>
    <row r="158" spans="1:8" ht="14.25" customHeight="1">
      <c r="A158" s="156">
        <f>SUM(ВВОД!D7:P7)</f>
        <v>17</v>
      </c>
      <c r="B158" s="178" t="str">
        <f>IF(ВВОД!$T$2=8,ВВОД!$Y6,ВВОД!$Z6)</f>
        <v>8:00 - 16:00</v>
      </c>
      <c r="C158" s="160" t="str">
        <f>IFERROR(INDEX(ВВОД!$D$4:$P$4,1,MATCH(A158,ВВОД!D7:P7,0)),"")</f>
        <v>РДМ-24 №232</v>
      </c>
      <c r="D158" s="161" t="str">
        <f>ВВОД!U7</f>
        <v>Знам'янка пас- ОП 309 км</v>
      </c>
      <c r="E158" s="157" t="str">
        <f>ВВОД!V7</f>
        <v>непарна</v>
      </c>
      <c r="F158" s="157" t="str">
        <f>ВВОД!W7</f>
        <v>304 - 309</v>
      </c>
      <c r="G158" s="157"/>
      <c r="H158" s="157"/>
    </row>
    <row r="159" spans="1:8" ht="14.25" customHeight="1">
      <c r="A159" s="156">
        <f>SUM(ВВОД!D93:P93)</f>
        <v>17</v>
      </c>
      <c r="B159" s="178" t="str">
        <f>IF(ВВОД!$T$2=8,ВВОД!$Y57,ВВОД!$Z57)</f>
        <v>9:00 - 16:00</v>
      </c>
      <c r="C159" s="160" t="str">
        <f>IFERROR(INDEX(ВВОД!$D$4:$P$4,1,MATCH(A159,ВВОД!D93:P93,0)),"")</f>
        <v>РДМ-22 №820</v>
      </c>
      <c r="D159" s="161" t="str">
        <f>ВВОД!U93</f>
        <v>Трепівка - Канатове</v>
      </c>
      <c r="E159" s="157" t="str">
        <f>ВВОД!V93</f>
        <v>парна</v>
      </c>
      <c r="F159" s="157" t="str">
        <f>ВВОД!W93</f>
        <v>313 - 307</v>
      </c>
      <c r="G159" s="158"/>
      <c r="H159" s="158"/>
    </row>
    <row r="160" spans="1:8" ht="14.25" customHeight="1">
      <c r="A160" s="156">
        <f>SUM(ВВОД!D71:P71)</f>
        <v>17</v>
      </c>
      <c r="B160" s="178" t="str">
        <f>IF(ВВОД!$T$2=8,ВВОД!$Y43,ВВОД!$Z43)</f>
        <v>9:00 - 16:00</v>
      </c>
      <c r="C160" s="160" t="str">
        <f>IFERROR(INDEX(ВВОД!$D$4:$P$4,1,MATCH(A160,ВВОД!D71:P71,0)),"")</f>
        <v>РДМ-2 №2713</v>
      </c>
      <c r="D160" s="161" t="str">
        <f>ВВОД!U71</f>
        <v>Чорноліська - БП Західний</v>
      </c>
      <c r="E160" s="157" t="str">
        <f>ВВОД!V71</f>
        <v>непарна парна</v>
      </c>
      <c r="F160" s="157" t="str">
        <f>ВВОД!W71</f>
        <v>290 - 293 пк5  293 пк5 - 290</v>
      </c>
      <c r="G160" s="157"/>
      <c r="H160" s="157"/>
    </row>
    <row r="161" spans="1:25" ht="14.25" customHeight="1">
      <c r="A161" s="156">
        <f>SUM(ВВОД!D1053:P1053)</f>
        <v>17</v>
      </c>
      <c r="B161" s="178" t="str">
        <f>IF(ВВОД!$T$2=8,ВВОД!$Y110,ВВОД!$Z110)</f>
        <v>9:00 - 16:00</v>
      </c>
      <c r="C161" s="160" t="str">
        <f>IFERROR(INDEX(ВВОД!$D$4:$P$4,1,MATCH(A161,ВВОД!D200:P200,0)),"")</f>
        <v/>
      </c>
      <c r="D161" s="162"/>
      <c r="E161" s="158"/>
      <c r="F161" s="158"/>
      <c r="G161" s="158"/>
      <c r="H161" s="158"/>
    </row>
    <row r="162" spans="1:25" ht="14.25" customHeight="1">
      <c r="A162" s="156">
        <f>SUM(ВВОД!D1054:P1054)</f>
        <v>17</v>
      </c>
      <c r="B162" s="178" t="str">
        <f>IF(ВВОД!$T$2=8,ВВОД!$Y110,ВВОД!$Z110)</f>
        <v>9:00 - 16:00</v>
      </c>
      <c r="C162" s="160" t="str">
        <f>IFERROR(INDEX(ВВОД!$D$4:$P$4,1,MATCH(A162,ВВОД!D201:P201,0)),"")</f>
        <v/>
      </c>
      <c r="D162" s="162"/>
      <c r="E162" s="158"/>
      <c r="F162" s="158"/>
      <c r="G162" s="158"/>
      <c r="H162" s="158"/>
    </row>
    <row r="163" spans="1:25" ht="14.25" customHeight="1">
      <c r="A163" s="156">
        <f>SUM(ВВОД!D1055:P1055)</f>
        <v>17</v>
      </c>
      <c r="B163" s="178" t="str">
        <f>IF(ВВОД!$T$2=8,ВВОД!$Y111,ВВОД!$Z111)</f>
        <v>9:00 - 16:00</v>
      </c>
      <c r="C163" s="160" t="str">
        <f>IFERROR(INDEX(ВВОД!$D$4:$P$4,1,MATCH(A163,ВВОД!D202:P202,0)),"")</f>
        <v/>
      </c>
      <c r="D163" s="162"/>
      <c r="E163" s="158"/>
      <c r="F163" s="158"/>
      <c r="G163" s="158"/>
      <c r="H163" s="158"/>
    </row>
    <row r="164" spans="1:25" ht="14.25" customHeight="1">
      <c r="A164" s="156">
        <f>SUM(ВВОД!D12:P12)</f>
        <v>18</v>
      </c>
      <c r="B164" s="178" t="str">
        <f>IF(ВВОД!$T$2=8,ВВОД!$Y7,ВВОД!$Z7)</f>
        <v>9:00 - 16:00</v>
      </c>
      <c r="C164" s="160" t="str">
        <f>IFERROR(INDEX(ВВОД!$D$4:$P$4,1,MATCH(A164,ВВОД!D12:P12,0)),"")</f>
        <v>РДМ-24 №232</v>
      </c>
      <c r="D164" s="161" t="str">
        <f>ВВОД!U12</f>
        <v>ОП 309 км - Пантаївка</v>
      </c>
      <c r="E164" s="157" t="str">
        <f>ВВОД!V12</f>
        <v>непарна</v>
      </c>
      <c r="F164" s="157" t="str">
        <f>ВВОД!W12</f>
        <v>310 - 314 пк2</v>
      </c>
      <c r="G164" s="157"/>
      <c r="H164" s="157"/>
    </row>
    <row r="165" spans="1:25" ht="14.25" customHeight="1">
      <c r="A165" s="156">
        <f>SUM(ВВОД!D35:P35)</f>
        <v>18</v>
      </c>
      <c r="B165" s="178" t="str">
        <f>IF(ВВОД!$T$2=8,ВВОД!$Y17,ВВОД!$Z17)</f>
        <v>9:00 - 16:00</v>
      </c>
      <c r="C165" s="160" t="str">
        <f>IFERROR(INDEX(ВВОД!$D$4:$P$4,1,MATCH(A165,ВВОД!D35:P35,0)),"")</f>
        <v>РДМ-24 №110</v>
      </c>
      <c r="D165" s="161" t="str">
        <f>ВВОД!U35</f>
        <v>Знам'янка - Знам'янка пас</v>
      </c>
      <c r="E165" s="157" t="str">
        <f>ВВОД!V35</f>
        <v>парна</v>
      </c>
      <c r="F165" s="157" t="str">
        <f>ВВОД!W35</f>
        <v>303 - 299</v>
      </c>
      <c r="G165" s="157"/>
      <c r="H165" s="157"/>
    </row>
    <row r="166" spans="1:25" ht="14.25" customHeight="1">
      <c r="A166" s="156">
        <f>SUM(ВВОД!D98:P98)</f>
        <v>18</v>
      </c>
      <c r="B166" s="178" t="str">
        <f>IF(ВВОД!$T$2=8,ВВОД!$Y59,ВВОД!$Z59)</f>
        <v>9:00 - 16:00</v>
      </c>
      <c r="C166" s="160" t="str">
        <f>IFERROR(INDEX(ВВОД!$D$4:$P$4,1,MATCH(A166,ВВОД!D98:P98,0)),"")</f>
        <v>РДМ-22 №820</v>
      </c>
      <c r="D166" s="161" t="str">
        <f>ВВОД!U98</f>
        <v>Трепівка - Канатове</v>
      </c>
      <c r="E166" s="157" t="str">
        <f>ВВОД!V98</f>
        <v>парна</v>
      </c>
      <c r="F166" s="157" t="str">
        <f>ВВОД!W98</f>
        <v>306 -302 пк4</v>
      </c>
      <c r="G166" s="158"/>
      <c r="H166" s="158"/>
    </row>
    <row r="167" spans="1:25" ht="14.25" customHeight="1">
      <c r="A167" s="156">
        <f>SUM(ВВОД!D84:P84)</f>
        <v>18</v>
      </c>
      <c r="B167" s="178" t="str">
        <f>IF(ВВОД!$T$2=8,ВВОД!$Y47,ВВОД!$Z47)</f>
        <v>9:00 - 16:00</v>
      </c>
      <c r="C167" s="160" t="str">
        <f>IFERROR(INDEX(ВВОД!$D$4:$P$4,1,MATCH(A167,ВВОД!D84:P84,0)),"")</f>
        <v>РДМ-2 №2713</v>
      </c>
      <c r="D167" s="161" t="str">
        <f>ВВОД!U84</f>
        <v>Чорноліська - Трепівка</v>
      </c>
      <c r="E167" s="157" t="str">
        <f>ВВОД!V84</f>
        <v>парна</v>
      </c>
      <c r="F167" s="157" t="str">
        <f>ВВОД!W84</f>
        <v>327 - 320 пк8</v>
      </c>
      <c r="G167" s="157"/>
      <c r="H167" s="157"/>
    </row>
    <row r="168" spans="1:25" ht="14.25" customHeight="1">
      <c r="A168" s="156">
        <f>SUM(ВВОД!D145:P145)</f>
        <v>18</v>
      </c>
      <c r="B168" s="178" t="str">
        <f>IF(ВВОД!$T$2=8,ВВОД!$Y76,ВВОД!$Z76)</f>
        <v>9:00 - 16:00</v>
      </c>
      <c r="C168" s="160" t="str">
        <f>IFERROR(INDEX(ВВОД!$D$4:$P$4,1,MATCH(A168,ВВОД!D145:P145,0)),"")</f>
        <v>РДМ-2 №1027</v>
      </c>
      <c r="D168" s="161" t="str">
        <f>ВВОД!U145</f>
        <v>Кременчуцький парк</v>
      </c>
      <c r="E168" s="157" t="str">
        <f>ВВОД!V145</f>
        <v>4,5,42,43  колії</v>
      </c>
      <c r="F168" s="157">
        <f>ВВОД!W145</f>
        <v>0</v>
      </c>
      <c r="G168" s="158"/>
      <c r="H168" s="158"/>
    </row>
    <row r="169" spans="1:25" ht="14.25" hidden="1" customHeight="1">
      <c r="A169" s="156">
        <f>SUM(ВВОД!D91:P91)</f>
        <v>0</v>
      </c>
      <c r="B169" s="178" t="str">
        <f>IF(ВВОД!$T$2=8,ВВОД!$Y56,ВВОД!$Z56)</f>
        <v>9:00 - 16:00</v>
      </c>
      <c r="C169" s="160" t="str">
        <f>IFERROR(INDEX(ВВОД!$D$4:$P$4,1,MATCH(A169,ВВОД!D91:P91,0)),"")</f>
        <v/>
      </c>
      <c r="D169" s="161" t="str">
        <f>ВВОД!U91</f>
        <v>Трепівка - Канатове</v>
      </c>
      <c r="E169" s="157" t="str">
        <f>ВВОД!V91</f>
        <v>парна</v>
      </c>
      <c r="F169" s="157" t="str">
        <f>ВВОД!W91</f>
        <v>313 - 307</v>
      </c>
      <c r="G169" s="157"/>
      <c r="H169" s="157"/>
    </row>
    <row r="170" spans="1:25" ht="14.25" customHeight="1">
      <c r="A170" s="156">
        <f>SUM(ВВОД!D1056:P1056)</f>
        <v>18</v>
      </c>
      <c r="B170" s="178" t="str">
        <f>IF(ВВОД!$T$2=8,ВВОД!$Y111,ВВОД!$Z111)</f>
        <v>9:00 - 16:00</v>
      </c>
      <c r="C170" s="160" t="str">
        <f>IFERROR(INDEX(ВВОД!$D$4:$P$4,1,MATCH(A170,ВВОД!D203:P203,0)),"")</f>
        <v/>
      </c>
      <c r="D170" s="162"/>
      <c r="E170" s="158"/>
      <c r="F170" s="158"/>
      <c r="G170" s="158"/>
      <c r="H170" s="158"/>
    </row>
    <row r="171" spans="1:25" ht="14.25" customHeight="1">
      <c r="A171" s="156">
        <f>SUM(ВВОД!D1057:P1057)</f>
        <v>18</v>
      </c>
      <c r="B171" s="178" t="str">
        <f>IF(ВВОД!$T$2=8,ВВОД!$Y112,ВВОД!$Z112)</f>
        <v>9:00 - 16:00</v>
      </c>
      <c r="C171" s="160" t="str">
        <f>IFERROR(INDEX(ВВОД!$D$4:$P$4,1,MATCH(A171,ВВОД!D204:P204,0)),"")</f>
        <v/>
      </c>
      <c r="D171" s="162"/>
      <c r="E171" s="158"/>
      <c r="F171" s="158"/>
      <c r="G171" s="158"/>
      <c r="H171" s="158"/>
    </row>
    <row r="172" spans="1:25" ht="14.25" customHeight="1">
      <c r="A172" s="156">
        <f>SUM(ВВОД!D1058:P1058)</f>
        <v>18</v>
      </c>
      <c r="B172" s="178" t="str">
        <f>IF(ВВОД!$T$2=8,ВВОД!$Y112,ВВОД!$Z112)</f>
        <v>9:00 - 16:00</v>
      </c>
      <c r="C172" s="160" t="str">
        <f>IFERROR(INDEX(ВВОД!$D$4:$P$4,1,MATCH(A172,ВВОД!D205:P205,0)),"")</f>
        <v/>
      </c>
      <c r="D172" s="162"/>
      <c r="E172" s="158"/>
      <c r="F172" s="158"/>
      <c r="G172" s="158"/>
      <c r="H172" s="158"/>
    </row>
    <row r="173" spans="1:25" ht="14.25" customHeight="1">
      <c r="A173" s="156">
        <f>SUM(ВВОД!D17:P17)</f>
        <v>19</v>
      </c>
      <c r="B173" s="178" t="str">
        <f>IF(ВВОД!$T$2=8,ВВОД!$Y10,ВВОД!$Z10)</f>
        <v>8:00 - 16:00</v>
      </c>
      <c r="C173" s="160" t="str">
        <f>IFERROR(INDEX(ВВОД!$D$4:$P$4,1,MATCH(A173,ВВОД!D17:P17,0)),"")</f>
        <v>РДМ-24 №232</v>
      </c>
      <c r="D173" s="161" t="str">
        <f>ВВОД!U17</f>
        <v>ОП 309 км - Пантаївка</v>
      </c>
      <c r="E173" s="157" t="str">
        <f>ВВОД!V17</f>
        <v>непарна парна</v>
      </c>
      <c r="F173" s="157" t="str">
        <f>ВВОД!W17</f>
        <v>314 пк3 - 317      317 - 314 пк3</v>
      </c>
      <c r="G173" s="157"/>
      <c r="H173" s="157"/>
    </row>
    <row r="174" spans="1:25" ht="14.25" customHeight="1">
      <c r="A174" s="156">
        <f>SUM(ВВОД!D75:P75)</f>
        <v>19</v>
      </c>
      <c r="B174" s="178" t="str">
        <f>IF(ВВОД!$T$2=8,ВВОД!$Y45,ВВОД!$Z45)</f>
        <v>9:00 - 16:00</v>
      </c>
      <c r="C174" s="160" t="str">
        <f>IFERROR(INDEX(ВВОД!$D$4:$P$4,1,MATCH(A174,ВВОД!D75:P75,0)),"")</f>
        <v>РДМ-24 №110</v>
      </c>
      <c r="D174" s="161" t="str">
        <f>ВВОД!U75</f>
        <v>Трепівка - Чорноліська</v>
      </c>
      <c r="E174" s="157" t="str">
        <f>ВВОД!V75</f>
        <v>непарна</v>
      </c>
      <c r="F174" s="157" t="str">
        <f>ВВОД!W75</f>
        <v>314 - 320 пк7</v>
      </c>
      <c r="G174" s="157"/>
      <c r="H174" s="157"/>
    </row>
    <row r="175" spans="1:25" ht="14.25" customHeight="1">
      <c r="A175" s="156">
        <f>SUM(ВВОД!D102:P102)</f>
        <v>19</v>
      </c>
      <c r="B175" s="178" t="str">
        <f>IF(ВВОД!$T$2=8,ВВОД!$Y61,ВВОД!$Z61)</f>
        <v>9:00 - 16:00</v>
      </c>
      <c r="C175" s="160" t="str">
        <f>IFERROR(INDEX(ВВОД!$D$4:$P$4,1,MATCH(A175,ВВОД!D102:P102,0)),"")</f>
        <v>РДМ-22 №820</v>
      </c>
      <c r="D175" s="161" t="str">
        <f>ВВОД!U102</f>
        <v>Канатове - Кропивницький</v>
      </c>
      <c r="E175" s="157" t="str">
        <f>ВВОД!V102</f>
        <v>парна</v>
      </c>
      <c r="F175" s="157" t="str">
        <f>ВВОД!W102</f>
        <v>302 пк3 - 293 пк6</v>
      </c>
      <c r="G175" s="158"/>
      <c r="H175" s="158"/>
    </row>
    <row r="176" spans="1:25" ht="14.25" customHeight="1">
      <c r="A176" s="156">
        <f>SUM(ВВОД!D88:P88)</f>
        <v>19</v>
      </c>
      <c r="B176" s="178" t="str">
        <f>IF(ВВОД!$T$2=8,ВВОД!$Y52,ВВОД!$Z52)</f>
        <v>9:00 - 16:00</v>
      </c>
      <c r="C176" s="160" t="str">
        <f>IFERROR(INDEX(ВВОД!$D$4:$P$4,1,MATCH(A176,ВВОД!D88:P88,0)),"")</f>
        <v>РДМ-2 №2713</v>
      </c>
      <c r="D176" s="161" t="str">
        <f>ВВОД!U88</f>
        <v>Чорноліська - Трепівка</v>
      </c>
      <c r="E176" s="157" t="str">
        <f>ВВОД!V88</f>
        <v>парна</v>
      </c>
      <c r="F176" s="157" t="str">
        <f>ВВОД!W88</f>
        <v>320 пк7 - 314</v>
      </c>
      <c r="G176" s="157"/>
      <c r="H176" s="157"/>
      <c r="K176" s="18"/>
      <c r="N176" s="18"/>
      <c r="O176" s="18"/>
      <c r="P176" s="18"/>
      <c r="Q176" s="18"/>
      <c r="S176" s="18"/>
      <c r="V176" s="18"/>
      <c r="Y176" s="18"/>
    </row>
    <row r="177" spans="1:25" ht="14.25" customHeight="1">
      <c r="A177" s="156">
        <f>SUM(ВВОД!D121:P121)</f>
        <v>19</v>
      </c>
      <c r="B177" s="178" t="str">
        <f>IF(ВВОД!$T$2=8,ВВОД!$Y66,ВВОД!$Z66)</f>
        <v>9:00 - 16:00</v>
      </c>
      <c r="C177" s="160" t="str">
        <f>IFERROR(INDEX(ВВОД!$D$4:$P$4,1,MATCH(A177,ВВОД!D121:P121,0)),"")</f>
        <v>РДМ-2 №1027</v>
      </c>
      <c r="D177" s="161" t="str">
        <f>ВВОД!U121</f>
        <v>Роз'їзд 5 км - ОП 309 км</v>
      </c>
      <c r="E177" s="157" t="str">
        <f>ВВОД!V121</f>
        <v>одноколійна</v>
      </c>
      <c r="F177" s="157" t="str">
        <f>ВВОД!W121</f>
        <v>1 - 9 пк2</v>
      </c>
      <c r="G177" s="158"/>
      <c r="H177" s="158"/>
      <c r="K177" s="18"/>
      <c r="N177" s="18"/>
      <c r="O177" s="18"/>
      <c r="P177" s="18"/>
      <c r="Q177" s="18"/>
      <c r="S177" s="18"/>
      <c r="V177" s="18"/>
      <c r="Y177" s="18"/>
    </row>
    <row r="178" spans="1:25" ht="14.25" customHeight="1">
      <c r="A178" s="156">
        <f>SUM(ВВОД!D1059:P1059)</f>
        <v>19</v>
      </c>
      <c r="B178" s="178" t="str">
        <f>IF(ВВОД!$T$2=8,ВВОД!$Y112,ВВОД!$Z112)</f>
        <v>9:00 - 16:00</v>
      </c>
      <c r="C178" s="160" t="str">
        <f>IFERROR(INDEX(ВВОД!$D$4:$P$4,1,MATCH(A178,ВВОД!D206:P206,0)),"")</f>
        <v/>
      </c>
      <c r="D178" s="162"/>
      <c r="E178" s="158"/>
      <c r="F178" s="158"/>
      <c r="G178" s="158"/>
      <c r="H178" s="158"/>
      <c r="K178" s="18"/>
      <c r="N178" s="18"/>
      <c r="O178" s="18"/>
      <c r="P178" s="18"/>
      <c r="Q178" s="18"/>
      <c r="S178" s="18"/>
      <c r="V178" s="18"/>
      <c r="Y178" s="18"/>
    </row>
    <row r="179" spans="1:25" ht="14.25" customHeight="1">
      <c r="A179" s="156">
        <f>SUM(ВВОД!D1060:P1060)</f>
        <v>19</v>
      </c>
      <c r="B179" s="178" t="str">
        <f>IF(ВВОД!$T$2=8,ВВОД!$Y113,ВВОД!$Z113)</f>
        <v>9:00 - 16:00</v>
      </c>
      <c r="C179" s="160" t="str">
        <f>IFERROR(INDEX(ВВОД!$D$4:$P$4,1,MATCH(A179,ВВОД!D207:P207,0)),"")</f>
        <v/>
      </c>
      <c r="D179" s="162"/>
      <c r="E179" s="158"/>
      <c r="F179" s="158"/>
      <c r="G179" s="158"/>
      <c r="H179" s="158"/>
      <c r="K179" s="18"/>
      <c r="N179" s="18"/>
      <c r="O179" s="18"/>
      <c r="P179" s="18"/>
      <c r="Q179" s="18"/>
      <c r="S179" s="18"/>
      <c r="V179" s="18"/>
      <c r="Y179" s="18"/>
    </row>
    <row r="180" spans="1:25" ht="14.25" customHeight="1">
      <c r="A180" s="156">
        <f>SUM(ВВОД!D1061:P1061)</f>
        <v>19</v>
      </c>
      <c r="B180" s="178" t="str">
        <f>IF(ВВОД!$T$2=8,ВВОД!$Y113,ВВОД!$Z113)</f>
        <v>9:00 - 16:00</v>
      </c>
      <c r="C180" s="160" t="str">
        <f>IFERROR(INDEX(ВВОД!$D$4:$P$4,1,MATCH(A180,ВВОД!D208:P208,0)),"")</f>
        <v/>
      </c>
      <c r="D180" s="162"/>
      <c r="E180" s="158"/>
      <c r="F180" s="158"/>
      <c r="G180" s="158"/>
      <c r="H180" s="158"/>
      <c r="K180" s="18"/>
      <c r="N180" s="18"/>
      <c r="O180" s="18"/>
      <c r="P180" s="18"/>
      <c r="Q180" s="18"/>
      <c r="S180" s="18"/>
      <c r="V180" s="18"/>
      <c r="Y180" s="18"/>
    </row>
    <row r="181" spans="1:25" ht="14.25" customHeight="1">
      <c r="A181" s="156">
        <f>SUM(ВВОД!D22:P22)</f>
        <v>20</v>
      </c>
      <c r="B181" s="178" t="str">
        <f>IF(ВВОД!$T$2=8,ВВОД!$Y12,ВВОД!$Z12)</f>
        <v>9:00 - 16:00</v>
      </c>
      <c r="C181" s="160" t="str">
        <f>IFERROR(INDEX(ВВОД!$D$4:$P$4,1,MATCH(A181,ВВОД!D22:P22,0)),"")</f>
        <v>РДМ-24 №232</v>
      </c>
      <c r="D181" s="161" t="str">
        <f>ВВОД!U22</f>
        <v>Пантаївка - ОП 309 км</v>
      </c>
      <c r="E181" s="157" t="str">
        <f>ВВОД!V22</f>
        <v>парна</v>
      </c>
      <c r="F181" s="157" t="str">
        <f>ВВОД!W22</f>
        <v>314 пк2 - 310</v>
      </c>
      <c r="G181" s="157"/>
      <c r="H181" s="157"/>
      <c r="K181" s="18"/>
      <c r="N181" s="18"/>
      <c r="O181" s="18"/>
      <c r="P181" s="18"/>
      <c r="Q181" s="18"/>
      <c r="S181" s="18"/>
      <c r="V181" s="18"/>
      <c r="Y181" s="18"/>
    </row>
    <row r="182" spans="1:25" ht="14.25" customHeight="1">
      <c r="A182" s="156">
        <f>SUM(ВВОД!D80:P80)</f>
        <v>20</v>
      </c>
      <c r="B182" s="178" t="str">
        <f>IF(ВВОД!$T$2=8,ВВОД!$Y46,ВВОД!$Z46)</f>
        <v>9:00 - 16:00</v>
      </c>
      <c r="C182" s="160" t="str">
        <f>IFERROR(INDEX(ВВОД!$D$4:$P$4,1,MATCH(A182,ВВОД!D80:P80,0)),"")</f>
        <v>РДМ-24 №110</v>
      </c>
      <c r="D182" s="161" t="str">
        <f>ВВОД!U80</f>
        <v>Трепівка - Чорноліська</v>
      </c>
      <c r="E182" s="157" t="str">
        <f>ВВОД!V80</f>
        <v>непарна</v>
      </c>
      <c r="F182" s="157" t="str">
        <f>ВВОД!W80</f>
        <v>320 пк8 - 327</v>
      </c>
      <c r="G182" s="157"/>
      <c r="H182" s="157"/>
      <c r="K182" s="18"/>
      <c r="N182" s="18"/>
      <c r="O182" s="18"/>
      <c r="P182" s="18"/>
      <c r="Q182" s="18"/>
      <c r="S182" s="18"/>
      <c r="V182" s="18"/>
      <c r="Y182" s="18"/>
    </row>
    <row r="183" spans="1:25" ht="14.25" customHeight="1">
      <c r="A183" s="156">
        <f>SUM(ВВОД!D104:P104)</f>
        <v>20</v>
      </c>
      <c r="B183" s="178" t="str">
        <f>IF(ВВОД!$T$2=8,ВВОД!$Y61,ВВОД!$Z61)</f>
        <v>9:00 - 16:00</v>
      </c>
      <c r="C183" s="160" t="str">
        <f>IFERROR(INDEX(ВВОД!$D$4:$P$4,1,MATCH(A183,ВВОД!D104:P104,0)),"")</f>
        <v>РДМ-22 №820</v>
      </c>
      <c r="D183" s="161" t="str">
        <f>ВВОД!U104</f>
        <v>Канатове - Кропивницький</v>
      </c>
      <c r="E183" s="157" t="str">
        <f>ВВОД!V104</f>
        <v>парна   непарна</v>
      </c>
      <c r="F183" s="157" t="str">
        <f>ВВОД!W104</f>
        <v>293 пк5 - 291    291 - 293 пк5</v>
      </c>
      <c r="G183" s="158"/>
      <c r="H183" s="158"/>
      <c r="K183" s="18"/>
      <c r="N183" s="18"/>
      <c r="O183" s="18"/>
      <c r="P183" s="18"/>
      <c r="Q183" s="18"/>
      <c r="S183" s="18"/>
      <c r="V183" s="18"/>
      <c r="Y183" s="18"/>
    </row>
    <row r="184" spans="1:25" ht="14.25" customHeight="1">
      <c r="A184" s="156">
        <f>SUM(ВВОД!D32:P32)</f>
        <v>20</v>
      </c>
      <c r="B184" s="178" t="str">
        <f>IF(ВВОД!$T$2=8,ВВОД!$Y16,ВВОД!$Z16)</f>
        <v>8:00 - 16:00</v>
      </c>
      <c r="C184" s="160" t="str">
        <f>IFERROR(INDEX(ВВОД!$D$4:$P$4,1,MATCH(A184,ВВОД!D32:P32,0)),"")</f>
        <v>РДМ-2 №2713</v>
      </c>
      <c r="D184" s="161" t="str">
        <f>ВВОД!U32</f>
        <v>Знам'янка - Знам'янка пас</v>
      </c>
      <c r="E184" s="157" t="str">
        <f>ВВОД!V32</f>
        <v>непарна</v>
      </c>
      <c r="F184" s="157" t="str">
        <f>ВВОД!W32</f>
        <v>299 - 303</v>
      </c>
      <c r="G184" s="157"/>
      <c r="H184" s="157"/>
      <c r="K184" s="18"/>
      <c r="N184" s="18"/>
      <c r="O184" s="18"/>
      <c r="P184" s="18"/>
      <c r="Q184" s="18"/>
      <c r="S184" s="18"/>
      <c r="V184" s="18"/>
      <c r="Y184" s="18"/>
    </row>
    <row r="185" spans="1:25" ht="14.25" customHeight="1">
      <c r="A185" s="156">
        <f>SUM(ВВОД!D125:P125)</f>
        <v>20</v>
      </c>
      <c r="B185" s="178" t="str">
        <f>IF(ВВОД!$T$2=8,ВВОД!$Y66,ВВОД!$Z66)</f>
        <v>9:00 - 16:00</v>
      </c>
      <c r="C185" s="160" t="str">
        <f>IFERROR(INDEX(ВВОД!$D$4:$P$4,1,MATCH(A185,ВВОД!D125:P125,0)),"")</f>
        <v>РДМ-2 №1027</v>
      </c>
      <c r="D185" s="161" t="str">
        <f>ВВОД!U125</f>
        <v>Роз'їзд 5 км - ОП 309 км</v>
      </c>
      <c r="E185" s="157" t="str">
        <f>ВВОД!V125</f>
        <v>одноколійна</v>
      </c>
      <c r="F185" s="157" t="str">
        <f>ВВОД!W125</f>
        <v>9 пк3 - 16</v>
      </c>
      <c r="G185" s="158"/>
      <c r="H185" s="158"/>
      <c r="K185" s="18"/>
      <c r="N185" s="18"/>
      <c r="O185" s="18"/>
      <c r="P185" s="18"/>
      <c r="Q185" s="18"/>
      <c r="S185" s="18"/>
      <c r="V185" s="18"/>
      <c r="Y185" s="18"/>
    </row>
    <row r="186" spans="1:25" ht="14.25" customHeight="1">
      <c r="A186" s="156">
        <f>SUM(ВВОД!D1062:P1062)</f>
        <v>20</v>
      </c>
      <c r="B186" s="178" t="str">
        <f>IF(ВВОД!$T$2=8,ВВОД!$Y113,ВВОД!$Z113)</f>
        <v>9:00 - 16:00</v>
      </c>
      <c r="C186" s="160" t="str">
        <f>IFERROR(INDEX(ВВОД!$D$4:$P$4,1,MATCH(A186,ВВОД!D209:P209,0)),"")</f>
        <v/>
      </c>
      <c r="D186" s="162"/>
      <c r="E186" s="158"/>
      <c r="F186" s="158"/>
      <c r="G186" s="158"/>
      <c r="H186" s="158"/>
      <c r="K186" s="18"/>
      <c r="N186" s="18"/>
      <c r="O186" s="18"/>
      <c r="P186" s="18"/>
      <c r="Q186" s="18"/>
      <c r="S186" s="18"/>
      <c r="V186" s="18"/>
      <c r="Y186" s="18"/>
    </row>
    <row r="187" spans="1:25" ht="14.25" customHeight="1">
      <c r="A187" s="156">
        <f>SUM(ВВОД!D1063:P1063)</f>
        <v>20</v>
      </c>
      <c r="B187" s="178" t="str">
        <f>IF(ВВОД!$T$2=8,ВВОД!$Y114,ВВОД!$Z114)</f>
        <v>9:00 - 16:00</v>
      </c>
      <c r="C187" s="160" t="str">
        <f>IFERROR(INDEX(ВВОД!$D$4:$P$4,1,MATCH(A187,ВВОД!D210:P210,0)),"")</f>
        <v/>
      </c>
      <c r="D187" s="162"/>
      <c r="E187" s="158"/>
      <c r="F187" s="158"/>
      <c r="G187" s="158"/>
      <c r="H187" s="158"/>
      <c r="K187" s="18"/>
      <c r="N187" s="18"/>
      <c r="O187" s="18"/>
      <c r="P187" s="18"/>
      <c r="Q187" s="18"/>
      <c r="S187" s="18"/>
      <c r="V187" s="18"/>
      <c r="Y187" s="18"/>
    </row>
    <row r="188" spans="1:25" ht="14.25" customHeight="1">
      <c r="A188" s="156">
        <f>SUM(ВВОД!D1064:P1064)</f>
        <v>20</v>
      </c>
      <c r="B188" s="178" t="str">
        <f>IF(ВВОД!$T$2=8,ВВОД!$Y114,ВВОД!$Z114)</f>
        <v>9:00 - 16:00</v>
      </c>
      <c r="C188" s="160" t="str">
        <f>IFERROR(INDEX(ВВОД!$D$4:$P$4,1,MATCH(A188,ВВОД!D211:P211,0)),"")</f>
        <v/>
      </c>
      <c r="D188" s="162"/>
      <c r="E188" s="158"/>
      <c r="F188" s="158"/>
      <c r="G188" s="158"/>
      <c r="H188" s="158"/>
      <c r="K188" s="18"/>
      <c r="N188" s="18"/>
      <c r="O188" s="18"/>
      <c r="P188" s="18"/>
      <c r="Q188" s="18"/>
      <c r="S188" s="18"/>
      <c r="V188" s="18"/>
      <c r="Y188" s="18"/>
    </row>
    <row r="189" spans="1:25" ht="14.25" customHeight="1">
      <c r="A189" s="156">
        <f>SUM(ВВОД!D27:P27)</f>
        <v>21</v>
      </c>
      <c r="B189" s="178" t="str">
        <f>IF(ВВОД!$T$2=8,ВВОД!$Y13,ВВОД!$Z13)</f>
        <v>9:00 - 16:00</v>
      </c>
      <c r="C189" s="160" t="str">
        <f>IFERROR(INDEX(ВВОД!$D$4:$P$4,1,MATCH(A189,ВВОД!D27:P27,0)),"")</f>
        <v>РДМ-24 №232</v>
      </c>
      <c r="D189" s="161" t="str">
        <f>ВВОД!U27</f>
        <v>ОП 309 км - Знам'янка пас</v>
      </c>
      <c r="E189" s="157" t="str">
        <f>ВВОД!V27</f>
        <v>парна</v>
      </c>
      <c r="F189" s="157" t="str">
        <f>ВВОД!W27</f>
        <v>309 - 304</v>
      </c>
      <c r="G189" s="157"/>
      <c r="H189" s="157"/>
      <c r="K189" s="18"/>
      <c r="N189" s="18"/>
      <c r="O189" s="18"/>
      <c r="P189" s="18"/>
      <c r="Q189" s="18"/>
      <c r="S189" s="18"/>
      <c r="V189" s="18"/>
      <c r="Y189" s="18"/>
    </row>
    <row r="190" spans="1:25" ht="14.25" hidden="1" customHeight="1">
      <c r="A190" s="156">
        <f>SUM(ВВОД!D74:P74)</f>
        <v>0</v>
      </c>
      <c r="B190" s="178" t="str">
        <f>IF(ВВОД!$T$2=8,ВВОД!$Y44,ВВОД!$Z44)</f>
        <v>9:00 - 16:00</v>
      </c>
      <c r="C190" s="160" t="str">
        <f>IFERROR(INDEX(ВВОД!$D$4:$P$4,1,MATCH(A190,ВВОД!D74:P74,0)),"")</f>
        <v/>
      </c>
      <c r="D190" s="161" t="str">
        <f>ВВОД!U74</f>
        <v>Трепівка - Чорноліська</v>
      </c>
      <c r="E190" s="157" t="str">
        <f>ВВОД!V74</f>
        <v>непарна</v>
      </c>
      <c r="F190" s="157" t="str">
        <f>ВВОД!W74</f>
        <v>314 - 320 пк7</v>
      </c>
      <c r="G190" s="157"/>
      <c r="H190" s="157"/>
      <c r="K190" s="18"/>
      <c r="N190" s="18"/>
      <c r="O190" s="18"/>
      <c r="P190" s="18"/>
      <c r="Q190" s="18"/>
      <c r="S190" s="18"/>
      <c r="V190" s="18"/>
      <c r="Y190" s="18"/>
    </row>
    <row r="191" spans="1:25" ht="14.25" customHeight="1">
      <c r="A191" s="156">
        <f>SUM(ВВОД!D142:P142)</f>
        <v>21</v>
      </c>
      <c r="B191" s="178" t="str">
        <f>IF(ВВОД!$T$2=8,ВВОД!$Y75,ВВОД!$Z75)</f>
        <v>9:00 - 16:00</v>
      </c>
      <c r="C191" s="160" t="str">
        <f>IFERROR(INDEX(ВВОД!$D$4:$P$4,1,MATCH(A191,ВВОД!D142:P142,0)),"")</f>
        <v>РДМ-24 №110</v>
      </c>
      <c r="D191" s="161" t="str">
        <f>ВВОД!U142</f>
        <v>ст Чорноліська</v>
      </c>
      <c r="E191" s="157" t="str">
        <f>ВВОД!V142</f>
        <v>3, 5Б, 6, 7, 7А колії</v>
      </c>
      <c r="F191" s="157">
        <f>ВВОД!W142</f>
        <v>0</v>
      </c>
      <c r="G191" s="158"/>
      <c r="H191" s="158"/>
      <c r="K191" s="18"/>
      <c r="N191" s="18"/>
      <c r="O191" s="18"/>
      <c r="P191" s="18"/>
      <c r="Q191" s="18"/>
      <c r="S191" s="18"/>
      <c r="V191" s="18"/>
      <c r="Y191" s="18"/>
    </row>
    <row r="192" spans="1:25" ht="14.25" customHeight="1">
      <c r="A192" s="156">
        <f>SUM(ВВОД!D110:P110)</f>
        <v>21</v>
      </c>
      <c r="B192" s="178" t="str">
        <f>IF(ВВОД!$T$2=8,ВВОД!$Y63,ВВОД!$Z63)</f>
        <v>9:00 - 16:00</v>
      </c>
      <c r="C192" s="160" t="str">
        <f>IFERROR(INDEX(ВВОД!$D$4:$P$4,1,MATCH(A192,ВВОД!D110:P110,0)),"")</f>
        <v>РДМ-22 №820</v>
      </c>
      <c r="D192" s="161" t="str">
        <f>ВВОД!U110</f>
        <v>Кропивницький - Канатове</v>
      </c>
      <c r="E192" s="157" t="str">
        <f>ВВОД!V110</f>
        <v>непарна</v>
      </c>
      <c r="F192" s="157" t="str">
        <f>ВВОД!W110</f>
        <v>293 пк6 - 302 пк5</v>
      </c>
      <c r="G192" s="158"/>
      <c r="H192" s="158"/>
      <c r="K192" s="18"/>
      <c r="N192" s="18"/>
      <c r="O192" s="18"/>
      <c r="P192" s="18"/>
      <c r="Q192" s="18"/>
      <c r="S192" s="18"/>
      <c r="V192" s="18"/>
      <c r="Y192" s="18"/>
    </row>
    <row r="193" spans="1:25" ht="14.25" customHeight="1">
      <c r="A193" s="156">
        <f>SUM(ВВОД!D130:P130)</f>
        <v>21</v>
      </c>
      <c r="B193" s="178" t="str">
        <f>IF(ВВОД!$T$2=8,ВВОД!$Y71,ВВОД!$Z71)</f>
        <v>9:00 - 16:00</v>
      </c>
      <c r="C193" s="160" t="str">
        <f>IFERROR(INDEX(ВВОД!$D$4:$P$4,1,MATCH(A193,ВВОД!D130:P130,0)),"")</f>
        <v>РДМ-2 №2713</v>
      </c>
      <c r="D193" s="161" t="str">
        <f>ВВОД!U130</f>
        <v>Роз'їзд 5 км - Сахарна</v>
      </c>
      <c r="E193" s="157" t="str">
        <f>ВВОД!V130</f>
        <v>одноколійна, 4 колія</v>
      </c>
      <c r="F193" s="157" t="str">
        <f>ВВОД!W130</f>
        <v>4 пк9 - 11</v>
      </c>
      <c r="G193" s="158"/>
      <c r="H193" s="158"/>
      <c r="K193" s="18"/>
      <c r="N193" s="18"/>
      <c r="O193" s="18"/>
      <c r="P193" s="18"/>
      <c r="Q193" s="18"/>
      <c r="S193" s="18"/>
      <c r="V193" s="18"/>
      <c r="Y193" s="18"/>
    </row>
    <row r="194" spans="1:25" ht="14.25" customHeight="1">
      <c r="A194" s="156">
        <f>SUM(ВВОД!D1065:P1065)</f>
        <v>21</v>
      </c>
      <c r="B194" s="178" t="str">
        <f>IF(ВВОД!$T$2=8,ВВОД!$Y116,ВВОД!$Z116)</f>
        <v>9:00 - 16:00</v>
      </c>
      <c r="C194" s="160" t="str">
        <f>IFERROR(INDEX(ВВОД!$D$4:$P$4,1,MATCH(A194,ВВОД!D212:P212,0)),"")</f>
        <v/>
      </c>
      <c r="D194" s="162"/>
      <c r="E194" s="158"/>
      <c r="F194" s="158"/>
      <c r="G194" s="158"/>
      <c r="H194" s="158"/>
      <c r="K194" s="18"/>
      <c r="N194" s="18"/>
      <c r="O194" s="18"/>
      <c r="P194" s="18"/>
      <c r="Q194" s="18"/>
      <c r="S194" s="18"/>
      <c r="V194" s="18"/>
      <c r="Y194" s="18"/>
    </row>
    <row r="195" spans="1:25" ht="14.25" customHeight="1">
      <c r="A195" s="156">
        <f>SUM(ВВОД!D1066:P1066)</f>
        <v>21</v>
      </c>
      <c r="B195" s="178" t="str">
        <f>IF(ВВОД!$T$2=8,ВВОД!$Y116,ВВОД!$Z116)</f>
        <v>9:00 - 16:00</v>
      </c>
      <c r="C195" s="160" t="str">
        <f>IFERROR(INDEX(ВВОД!$D$4:$P$4,1,MATCH(A195,ВВОД!D213:P213,0)),"")</f>
        <v/>
      </c>
      <c r="D195" s="162"/>
      <c r="E195" s="158"/>
      <c r="F195" s="158"/>
      <c r="G195" s="158"/>
      <c r="H195" s="158"/>
      <c r="K195" s="18"/>
      <c r="N195" s="18"/>
      <c r="O195" s="18"/>
      <c r="P195" s="18"/>
      <c r="Q195" s="18"/>
      <c r="S195" s="18"/>
      <c r="V195" s="18"/>
      <c r="Y195" s="18"/>
    </row>
    <row r="196" spans="1:25" ht="14.25" customHeight="1">
      <c r="A196" s="156">
        <f>SUM(ВВОД!D1067:P1067)</f>
        <v>21</v>
      </c>
      <c r="B196" s="178" t="str">
        <f>IF(ВВОД!$T$2=8,ВВОД!$Y124,ВВОД!$Z124)</f>
        <v>9:00 - 16:00</v>
      </c>
      <c r="C196" s="160" t="str">
        <f>IFERROR(INDEX(ВВОД!$D$4:$P$4,1,MATCH(A196,ВВОД!D214:P214,0)),"")</f>
        <v/>
      </c>
      <c r="D196" s="162"/>
      <c r="E196" s="158"/>
      <c r="F196" s="158"/>
      <c r="G196" s="158"/>
      <c r="H196" s="158"/>
      <c r="K196" s="18"/>
      <c r="N196" s="18"/>
      <c r="O196" s="18"/>
      <c r="P196" s="18"/>
      <c r="Q196" s="18"/>
      <c r="S196" s="18"/>
      <c r="V196" s="18"/>
      <c r="Y196" s="18"/>
    </row>
    <row r="197" spans="1:25" ht="14.25" customHeight="1">
      <c r="A197" s="156">
        <f>SUM(ВВОД!D68:P68)</f>
        <v>24</v>
      </c>
      <c r="B197" s="178" t="str">
        <f>IF(ВВОД!$T$2=8,ВВОД!$Y41,ВВОД!$Z41)</f>
        <v>9:00 - 16:00</v>
      </c>
      <c r="C197" s="160" t="str">
        <f>IFERROR(INDEX(ВВОД!$D$4:$P$4,1,MATCH(A197,ВВОД!D68:P68,0)),"")</f>
        <v>РДМ-24 №110</v>
      </c>
      <c r="D197" s="161" t="str">
        <f>ВВОД!U68</f>
        <v>Чорноліська - Цибулеве</v>
      </c>
      <c r="E197" s="157" t="str">
        <f>ВВОД!V68</f>
        <v>парна непарна</v>
      </c>
      <c r="F197" s="157" t="str">
        <f>ВВОД!W68</f>
        <v>289 - 287       287 - 289</v>
      </c>
      <c r="G197" s="157"/>
      <c r="H197" s="157"/>
      <c r="K197" s="18"/>
      <c r="N197" s="18"/>
      <c r="O197" s="18"/>
      <c r="P197" s="18"/>
      <c r="Q197" s="18"/>
      <c r="S197" s="18"/>
      <c r="V197" s="18"/>
      <c r="Y197" s="18"/>
    </row>
    <row r="198" spans="1:25" ht="14.25" hidden="1" customHeight="1">
      <c r="A198" s="156">
        <f>SUM(ВВОД!D106:P106)</f>
        <v>0</v>
      </c>
      <c r="B198" s="178" t="str">
        <f>IF(ВВОД!$T$2=8,ВВОД!$Y62,ВВОД!$Z62)</f>
        <v>9:00 - 16:00</v>
      </c>
      <c r="C198" s="160" t="str">
        <f>IFERROR(INDEX(ВВОД!$D$4:$P$4,1,MATCH(A198,ВВОД!D106:P106,0)),"")</f>
        <v/>
      </c>
      <c r="D198" s="161" t="str">
        <f>ВВОД!U106</f>
        <v>Канатове - Кропивницький</v>
      </c>
      <c r="E198" s="157" t="str">
        <f>ВВОД!V106</f>
        <v>парна   непарна</v>
      </c>
      <c r="F198" s="157" t="str">
        <f>ВВОД!W106</f>
        <v>293 пк5 - 291    291 - 293 пк5</v>
      </c>
      <c r="G198" s="158"/>
      <c r="H198" s="158"/>
      <c r="K198" s="18"/>
      <c r="N198" s="18"/>
      <c r="O198" s="18"/>
      <c r="P198" s="18"/>
      <c r="Q198" s="18"/>
      <c r="S198" s="18"/>
      <c r="V198" s="18"/>
      <c r="Y198" s="18"/>
    </row>
    <row r="199" spans="1:25" ht="14.25" customHeight="1">
      <c r="A199" s="156">
        <f>SUM(ВВОД!D114:P114)</f>
        <v>24</v>
      </c>
      <c r="B199" s="178" t="str">
        <f>IF(ВВОД!$T$2=8,ВВОД!$Y64,ВВОД!$Z64)</f>
        <v>9:00 - 16:00</v>
      </c>
      <c r="C199" s="160" t="str">
        <f>IFERROR(INDEX(ВВОД!$D$4:$P$4,1,MATCH(A199,ВВОД!D114:P114,0)),"")</f>
        <v>РДМ-22 №820</v>
      </c>
      <c r="D199" s="161" t="str">
        <f>ВВОД!U114</f>
        <v>Канатове - Трепівка</v>
      </c>
      <c r="E199" s="157" t="str">
        <f>ВВОД!V114</f>
        <v>непарна</v>
      </c>
      <c r="F199" s="157" t="str">
        <f>ВВОД!W114</f>
        <v>302 пк6 - 306</v>
      </c>
      <c r="G199" s="158"/>
      <c r="H199" s="158"/>
      <c r="K199" s="18"/>
      <c r="N199" s="18"/>
      <c r="O199" s="18"/>
      <c r="P199" s="18"/>
      <c r="Q199" s="18"/>
      <c r="S199" s="18"/>
      <c r="V199" s="18"/>
      <c r="Y199" s="18"/>
    </row>
    <row r="200" spans="1:25" ht="14.25" customHeight="1">
      <c r="A200" s="156">
        <f>SUM(ВВОД!D138:P138)</f>
        <v>24</v>
      </c>
      <c r="B200" s="178" t="str">
        <f>IF(ВВОД!$T$2=8,ВВОД!$Y74,ВВОД!$Z74)</f>
        <v>9:00 - 16:00</v>
      </c>
      <c r="C200" s="160" t="str">
        <f>IFERROR(INDEX(ВВОД!$D$4:$P$4,1,MATCH(A200,ВВОД!D138:P138,0)),"")</f>
        <v>РДМ-2 №2713</v>
      </c>
      <c r="D200" s="161" t="str">
        <f>ВВОД!U138</f>
        <v>Сахарна - Шарівка</v>
      </c>
      <c r="E200" s="157" t="str">
        <f>ВВОД!V138</f>
        <v>одноколійна</v>
      </c>
      <c r="F200" s="157" t="str">
        <f>ВВОД!W138</f>
        <v>12 - 23</v>
      </c>
      <c r="G200" s="158"/>
      <c r="H200" s="158"/>
      <c r="K200" s="18"/>
      <c r="N200" s="18"/>
      <c r="O200" s="18"/>
      <c r="P200" s="18"/>
      <c r="Q200" s="18"/>
      <c r="S200" s="18"/>
      <c r="V200" s="18"/>
      <c r="Y200" s="18"/>
    </row>
    <row r="201" spans="1:25" ht="14.25" customHeight="1">
      <c r="A201" s="156">
        <f>SUM(ВВОД!D1074:P1074)</f>
        <v>24</v>
      </c>
      <c r="B201" s="178" t="str">
        <f>IF(ВВОД!$T$2=8,ВВОД!$Y132,ВВОД!$Z132)</f>
        <v>6:00 - 15:00</v>
      </c>
      <c r="C201" s="160" t="str">
        <f>IFERROR(INDEX(ВВОД!$D$4:$P$4,1,MATCH(A201,ВВОД!D221:P221,0)),"")</f>
        <v/>
      </c>
      <c r="D201" s="162"/>
      <c r="E201" s="158"/>
      <c r="F201" s="158"/>
      <c r="G201" s="158"/>
      <c r="H201" s="158"/>
      <c r="K201" s="18"/>
      <c r="N201" s="18"/>
      <c r="O201" s="18"/>
      <c r="P201" s="18"/>
      <c r="Q201" s="18"/>
      <c r="S201" s="18"/>
      <c r="V201" s="18"/>
      <c r="Y201" s="18"/>
    </row>
    <row r="202" spans="1:25" ht="14.25" customHeight="1">
      <c r="A202" s="156">
        <f>SUM(ВВОД!D1075:P1075)</f>
        <v>24</v>
      </c>
      <c r="B202" s="178" t="str">
        <f>IF(ВВОД!$T$2=8,ВВОД!$Y132,ВВОД!$Z132)</f>
        <v>6:00 - 15:00</v>
      </c>
      <c r="C202" s="160" t="str">
        <f>IFERROR(INDEX(ВВОД!$D$4:$P$4,1,MATCH(A202,ВВОД!D222:P222,0)),"")</f>
        <v/>
      </c>
      <c r="D202" s="162"/>
      <c r="E202" s="158"/>
      <c r="F202" s="158"/>
      <c r="G202" s="158"/>
      <c r="H202" s="158"/>
      <c r="K202" s="18"/>
      <c r="N202" s="18"/>
      <c r="O202" s="18"/>
      <c r="P202" s="18"/>
      <c r="Q202" s="18"/>
      <c r="S202" s="18"/>
      <c r="V202" s="18"/>
      <c r="Y202" s="18"/>
    </row>
    <row r="203" spans="1:25" ht="14.25" customHeight="1">
      <c r="A203" s="156">
        <f>SUM(ВВОД!D1076:P1076)</f>
        <v>24</v>
      </c>
      <c r="B203" s="178" t="str">
        <f>IF(ВВОД!$T$2=8,ВВОД!$Y132,ВВОД!$Z132)</f>
        <v>6:00 - 15:00</v>
      </c>
      <c r="C203" s="160" t="str">
        <f>IFERROR(INDEX(ВВОД!$D$4:$P$4,1,MATCH(A203,ВВОД!D223:P223,0)),"")</f>
        <v/>
      </c>
      <c r="D203" s="162"/>
      <c r="E203" s="158"/>
      <c r="F203" s="158"/>
      <c r="G203" s="158"/>
      <c r="H203" s="158"/>
      <c r="K203" s="18"/>
      <c r="N203" s="18"/>
      <c r="O203" s="18"/>
      <c r="P203" s="18"/>
      <c r="Q203" s="18"/>
      <c r="S203" s="18"/>
      <c r="V203" s="18"/>
      <c r="Y203" s="18"/>
    </row>
    <row r="204" spans="1:25" ht="14.25" customHeight="1">
      <c r="A204" s="156">
        <f>SUM(ВВОД!D43:P43)</f>
        <v>25</v>
      </c>
      <c r="B204" s="178" t="str">
        <f>IF(ВВОД!$T$2=8,ВВОД!$Y22,ВВОД!$Z22)</f>
        <v>9:00 - 16:00</v>
      </c>
      <c r="C204" s="160" t="str">
        <f>IFERROR(INDEX(ВВОД!$D$4:$P$4,1,MATCH(A204,ВВОД!D43:P43,0)),"")</f>
        <v>РДМ-24 №232</v>
      </c>
      <c r="D204" s="161" t="str">
        <f>ВВОД!U43</f>
        <v>Знам'янка - Чорноліська</v>
      </c>
      <c r="E204" s="157" t="str">
        <f>ВВОД!V43</f>
        <v>парна</v>
      </c>
      <c r="F204" s="157" t="str">
        <f>ВВОД!W43</f>
        <v>299 пк7 - 293 пк6</v>
      </c>
      <c r="G204" s="157"/>
      <c r="H204" s="157"/>
      <c r="K204" s="18"/>
      <c r="N204" s="18"/>
      <c r="O204" s="18"/>
      <c r="P204" s="18"/>
      <c r="Q204" s="18"/>
      <c r="S204" s="18"/>
      <c r="V204" s="18"/>
      <c r="Y204" s="18"/>
    </row>
    <row r="205" spans="1:25" ht="14.25" customHeight="1">
      <c r="A205" s="156">
        <f>SUM(ВВОД!D59:P59)</f>
        <v>25</v>
      </c>
      <c r="B205" s="178" t="str">
        <f>IF(ВВОД!$T$2=8,ВВОД!$Y33,ВВОД!$Z33)</f>
        <v>9:00 - 16:00</v>
      </c>
      <c r="C205" s="160" t="str">
        <f>IFERROR(INDEX(ВВОД!$D$4:$P$4,1,MATCH(A205,ВВОД!D59:P59,0)),"")</f>
        <v>РДМ-24 №110</v>
      </c>
      <c r="D205" s="161" t="str">
        <f>ВВОД!U59</f>
        <v>Чорноліська - Знам'янка</v>
      </c>
      <c r="E205" s="157" t="str">
        <f>ВВОД!V59</f>
        <v>середня</v>
      </c>
      <c r="F205" s="157" t="str">
        <f>ВВОД!W59</f>
        <v>328 - 331 пк5</v>
      </c>
      <c r="G205" s="157"/>
      <c r="H205" s="157"/>
      <c r="K205" s="18"/>
      <c r="N205" s="18"/>
      <c r="O205" s="18"/>
      <c r="P205" s="18"/>
      <c r="Q205" s="18"/>
      <c r="S205" s="18"/>
      <c r="V205" s="18"/>
      <c r="Y205" s="18"/>
    </row>
    <row r="206" spans="1:25" ht="14.25" customHeight="1">
      <c r="A206" s="156">
        <f>SUM(ВВОД!D118:P118)</f>
        <v>25</v>
      </c>
      <c r="B206" s="178" t="str">
        <f>IF(ВВОД!$T$2=8,ВВОД!$Y65,ВВОД!$Z65)</f>
        <v>9:00 - 16:00</v>
      </c>
      <c r="C206" s="160" t="str">
        <f>IFERROR(INDEX(ВВОД!$D$4:$P$4,1,MATCH(A206,ВВОД!D118:P118,0)),"")</f>
        <v>РДМ-22 №820</v>
      </c>
      <c r="D206" s="161" t="str">
        <f>ВВОД!U118</f>
        <v>Канатове - Трепівка</v>
      </c>
      <c r="E206" s="157" t="str">
        <f>ВВОД!V118</f>
        <v>непарна</v>
      </c>
      <c r="F206" s="157" t="str">
        <f>ВВОД!W118</f>
        <v>307 - 313</v>
      </c>
      <c r="G206" s="158"/>
      <c r="H206" s="158"/>
      <c r="K206" s="18"/>
      <c r="N206" s="18"/>
      <c r="O206" s="18"/>
      <c r="P206" s="18"/>
      <c r="Q206" s="18"/>
      <c r="S206" s="18"/>
      <c r="V206" s="18"/>
      <c r="Y206" s="18"/>
    </row>
    <row r="207" spans="1:25" ht="14.25" customHeight="1">
      <c r="A207" s="156">
        <f>SUM(ВВОД!D1077:P1077)</f>
        <v>25</v>
      </c>
      <c r="B207" s="178" t="str">
        <f>IF(ВВОД!$T$2=8,ВВОД!$Y133,ВВОД!$Z133)</f>
        <v>6:00 - 15:00</v>
      </c>
      <c r="C207" s="160" t="str">
        <f>IFERROR(INDEX(ВВОД!$D$4:$P$4,1,MATCH(A207,ВВОД!D224:P224,0)),"")</f>
        <v/>
      </c>
      <c r="D207" s="162"/>
      <c r="E207" s="158"/>
      <c r="F207" s="158"/>
      <c r="G207" s="158"/>
      <c r="H207" s="158"/>
      <c r="K207" s="18"/>
      <c r="N207" s="18"/>
      <c r="O207" s="18"/>
      <c r="P207" s="18"/>
      <c r="Q207" s="18"/>
      <c r="S207" s="18"/>
      <c r="V207" s="18"/>
      <c r="Y207" s="18"/>
    </row>
    <row r="208" spans="1:25" ht="14.25" customHeight="1">
      <c r="A208" s="156">
        <f>SUM(ВВОД!D1078:P1078)</f>
        <v>25</v>
      </c>
      <c r="B208" s="178" t="str">
        <f>IF(ВВОД!$T$2=8,ВВОД!$Y133,ВВОД!$Z133)</f>
        <v>6:00 - 15:00</v>
      </c>
      <c r="C208" s="160" t="str">
        <f>IFERROR(INDEX(ВВОД!$D$4:$P$4,1,MATCH(A208,ВВОД!D225:P225,0)),"")</f>
        <v/>
      </c>
      <c r="D208" s="162"/>
      <c r="E208" s="158"/>
      <c r="F208" s="158"/>
      <c r="G208" s="158"/>
      <c r="H208" s="158"/>
      <c r="K208" s="18"/>
      <c r="N208" s="18"/>
      <c r="O208" s="18"/>
      <c r="P208" s="18"/>
      <c r="Q208" s="18"/>
      <c r="S208" s="18"/>
      <c r="V208" s="18"/>
      <c r="Y208" s="18"/>
    </row>
    <row r="209" spans="1:25" ht="14.25" customHeight="1">
      <c r="A209" s="156">
        <f>SUM(ВВОД!D1079:P1079)</f>
        <v>25</v>
      </c>
      <c r="B209" s="178" t="str">
        <f>IF(ВВОД!$T$2=8,ВВОД!$Y133,ВВОД!$Z133)</f>
        <v>6:00 - 15:00</v>
      </c>
      <c r="C209" s="160" t="str">
        <f>IFERROR(INDEX(ВВОД!$D$4:$P$4,1,MATCH(A209,ВВОД!D226:P226,0)),"")</f>
        <v/>
      </c>
      <c r="D209" s="162"/>
      <c r="E209" s="158"/>
      <c r="F209" s="158"/>
      <c r="G209" s="158"/>
      <c r="H209" s="158"/>
      <c r="K209" s="18"/>
      <c r="N209" s="18"/>
      <c r="O209" s="18"/>
      <c r="P209" s="18"/>
      <c r="Q209" s="18"/>
      <c r="S209" s="18"/>
      <c r="V209" s="18"/>
      <c r="Y209" s="18"/>
    </row>
    <row r="210" spans="1:25" ht="14.25" customHeight="1">
      <c r="A210" s="156">
        <f>SUM(ВВОД!D47:P47)</f>
        <v>26</v>
      </c>
      <c r="B210" s="178" t="str">
        <f>IF(ВВОД!$T$2=8,ВВОД!$Y25,ВВОД!$Z25)</f>
        <v>9:00 - 16:00</v>
      </c>
      <c r="C210" s="160" t="str">
        <f>IFERROR(INDEX(ВВОД!$D$4:$P$4,1,MATCH(A210,ВВОД!D47:P47,0)),"")</f>
        <v>РДМ-24 №232</v>
      </c>
      <c r="D210" s="161" t="str">
        <f>ВВОД!U47</f>
        <v>Чорноліська - Знам'янка</v>
      </c>
      <c r="E210" s="157" t="str">
        <f>ВВОД!V47</f>
        <v>непарна</v>
      </c>
      <c r="F210" s="157" t="str">
        <f>ВВОД!W47</f>
        <v>293 пк6 - 298</v>
      </c>
      <c r="G210" s="157"/>
      <c r="H210" s="157"/>
      <c r="K210" s="18"/>
      <c r="N210" s="18"/>
      <c r="O210" s="18"/>
      <c r="P210" s="18"/>
      <c r="Q210" s="18"/>
      <c r="S210" s="18"/>
      <c r="V210" s="18"/>
      <c r="Y210" s="18"/>
    </row>
    <row r="211" spans="1:25" ht="14.25" customHeight="1">
      <c r="A211" s="156">
        <f>SUM(ВВОД!D63:P63)</f>
        <v>26</v>
      </c>
      <c r="B211" s="178" t="str">
        <f>IF(ВВОД!$T$2=8,ВВОД!$Y38,ВВОД!$Z38)</f>
        <v>9:00 - 16:00</v>
      </c>
      <c r="C211" s="160" t="str">
        <f>IFERROR(INDEX(ВВОД!$D$4:$P$4,1,MATCH(A211,ВВОД!D63:P63,0)),"")</f>
        <v>РДМ-24 №110</v>
      </c>
      <c r="D211" s="161" t="str">
        <f>ВВОД!U63</f>
        <v>Чорноліська - Знам'янка</v>
      </c>
      <c r="E211" s="157" t="str">
        <f>ВВОД!V63</f>
        <v>середня</v>
      </c>
      <c r="F211" s="157" t="str">
        <f>ВВОД!W63</f>
        <v>331 пк6 - 336</v>
      </c>
      <c r="G211" s="157"/>
      <c r="H211" s="157"/>
      <c r="K211" s="18"/>
      <c r="N211" s="18"/>
      <c r="O211" s="18"/>
      <c r="P211" s="18"/>
      <c r="Q211" s="18"/>
      <c r="S211" s="18"/>
      <c r="V211" s="18"/>
      <c r="Y211" s="18"/>
    </row>
    <row r="212" spans="1:25" ht="14.25" customHeight="1">
      <c r="A212" s="156">
        <f>SUM(ВВОД!D8:P8)</f>
        <v>26</v>
      </c>
      <c r="B212" s="178" t="str">
        <f>IF(ВВОД!$T$2=8,ВВОД!$Y6,ВВОД!$Z6)</f>
        <v>8:00 - 16:00</v>
      </c>
      <c r="C212" s="160" t="str">
        <f>IFERROR(INDEX(ВВОД!$D$4:$P$4,1,MATCH(A212,ВВОД!D8:P8,0)),"")</f>
        <v>РДМ-22 №820</v>
      </c>
      <c r="D212" s="161" t="str">
        <f>ВВОД!U8</f>
        <v>Знам'янка пас- ОП 309 км</v>
      </c>
      <c r="E212" s="157" t="str">
        <f>ВВОД!V8</f>
        <v>непарна</v>
      </c>
      <c r="F212" s="157" t="str">
        <f>ВВОД!W8</f>
        <v>304 - 309</v>
      </c>
      <c r="G212" s="157"/>
      <c r="H212" s="157"/>
      <c r="K212" s="18"/>
      <c r="N212" s="18"/>
      <c r="O212" s="18"/>
      <c r="P212" s="18"/>
      <c r="Q212" s="18"/>
      <c r="S212" s="18"/>
      <c r="V212" s="18"/>
      <c r="Y212" s="18"/>
    </row>
    <row r="213" spans="1:25" ht="14.25" customHeight="1">
      <c r="A213" s="156">
        <f>SUM(ВВОД!D146:P146)</f>
        <v>26</v>
      </c>
      <c r="B213" s="178" t="str">
        <f>IF(ВВОД!$T$2=8,ВВОД!$Y76,ВВОД!$Z76)</f>
        <v>9:00 - 16:00</v>
      </c>
      <c r="C213" s="160" t="str">
        <f>IFERROR(INDEX(ВВОД!$D$4:$P$4,1,MATCH(A213,ВВОД!D146:P146,0)),"")</f>
        <v>РДМ-2 №2713</v>
      </c>
      <c r="D213" s="161" t="str">
        <f>ВВОД!U146</f>
        <v>Фастовський парк</v>
      </c>
      <c r="E213" s="157" t="str">
        <f>ВВОД!V146</f>
        <v>3, 4, 5, 6, 7, 8, 9 колії</v>
      </c>
      <c r="F213" s="157">
        <f>ВВОД!W146</f>
        <v>0</v>
      </c>
      <c r="G213" s="158"/>
      <c r="H213" s="158"/>
      <c r="K213" s="18"/>
      <c r="N213" s="18"/>
      <c r="O213" s="18"/>
      <c r="P213" s="18"/>
      <c r="Q213" s="18"/>
      <c r="S213" s="18"/>
      <c r="V213" s="18"/>
      <c r="Y213" s="18"/>
    </row>
    <row r="214" spans="1:25" ht="14.25" customHeight="1">
      <c r="A214" s="156">
        <f>SUM(ВВОД!D1080:P1080)</f>
        <v>26</v>
      </c>
      <c r="B214" s="178" t="str">
        <f>IF(ВВОД!$T$2=8,ВВОД!$Y134,ВВОД!$Z134)</f>
        <v>6:00 - 15:00</v>
      </c>
      <c r="C214" s="160" t="str">
        <f>IFERROR(INDEX(ВВОД!$D$4:$P$4,1,MATCH(A214,ВВОД!D227:P227,0)),"")</f>
        <v/>
      </c>
      <c r="D214" s="162"/>
      <c r="E214" s="158"/>
      <c r="F214" s="158"/>
      <c r="G214" s="158"/>
      <c r="H214" s="158"/>
      <c r="K214" s="18"/>
      <c r="N214" s="18"/>
      <c r="O214" s="18"/>
      <c r="P214" s="18"/>
      <c r="Q214" s="18"/>
      <c r="S214" s="18"/>
      <c r="V214" s="18"/>
      <c r="Y214" s="18"/>
    </row>
    <row r="215" spans="1:25" ht="14.25" customHeight="1">
      <c r="A215" s="156">
        <f>SUM(ВВОД!D1081:P1081)</f>
        <v>26</v>
      </c>
      <c r="B215" s="178" t="str">
        <f>IF(ВВОД!$T$2=8,ВВОД!$Y134,ВВОД!$Z134)</f>
        <v>6:00 - 15:00</v>
      </c>
      <c r="C215" s="160" t="str">
        <f>IFERROR(INDEX(ВВОД!$D$4:$P$4,1,MATCH(A215,ВВОД!D228:P228,0)),"")</f>
        <v/>
      </c>
      <c r="D215" s="162"/>
      <c r="E215" s="158"/>
      <c r="F215" s="158"/>
      <c r="G215" s="158"/>
      <c r="H215" s="158"/>
      <c r="K215" s="18"/>
      <c r="N215" s="18"/>
      <c r="O215" s="18"/>
      <c r="P215" s="18"/>
      <c r="Q215" s="18"/>
      <c r="S215" s="18"/>
      <c r="V215" s="18"/>
      <c r="Y215" s="18"/>
    </row>
    <row r="216" spans="1:25" ht="14.25" customHeight="1">
      <c r="A216" s="156">
        <f>SUM(ВВОД!D1082:P1082)</f>
        <v>26</v>
      </c>
      <c r="B216" s="178" t="str">
        <f>IF(ВВОД!$T$2=8,ВВОД!$Y134,ВВОД!$Z134)</f>
        <v>6:00 - 15:00</v>
      </c>
      <c r="C216" s="160" t="str">
        <f>IFERROR(INDEX(ВВОД!$D$4:$P$4,1,MATCH(A216,ВВОД!D229:P229,0)),"")</f>
        <v/>
      </c>
      <c r="D216" s="162"/>
      <c r="E216" s="158"/>
      <c r="F216" s="158"/>
      <c r="G216" s="158"/>
      <c r="H216" s="158"/>
      <c r="K216" s="18"/>
      <c r="N216" s="18"/>
      <c r="O216" s="18"/>
      <c r="P216" s="18"/>
      <c r="Q216" s="18"/>
      <c r="S216" s="18"/>
      <c r="V216" s="18"/>
      <c r="Y216" s="18"/>
    </row>
    <row r="217" spans="1:25" ht="14.25" customHeight="1">
      <c r="A217" s="156">
        <f>SUM(ВВОД!D33:P33)</f>
        <v>27</v>
      </c>
      <c r="B217" s="178" t="str">
        <f>IF(ВВОД!$T$2=8,ВВОД!$Y16,ВВОД!$Z16)</f>
        <v>8:00 - 16:00</v>
      </c>
      <c r="C217" s="160" t="str">
        <f>IFERROR(INDEX(ВВОД!$D$4:$P$4,1,MATCH(A217,ВВОД!D33:P33,0)),"")</f>
        <v>РДМ-24 №232</v>
      </c>
      <c r="D217" s="161" t="str">
        <f>ВВОД!U33</f>
        <v>Знам'янка - Знам'янка пас</v>
      </c>
      <c r="E217" s="157" t="str">
        <f>ВВОД!V33</f>
        <v>непарна</v>
      </c>
      <c r="F217" s="157" t="str">
        <f>ВВОД!W33</f>
        <v>299 - 303</v>
      </c>
      <c r="G217" s="157"/>
      <c r="H217" s="157"/>
      <c r="K217" s="18"/>
      <c r="N217" s="18"/>
      <c r="O217" s="18"/>
      <c r="P217" s="18"/>
      <c r="Q217" s="18"/>
      <c r="S217" s="18"/>
      <c r="V217" s="18"/>
      <c r="Y217" s="18"/>
    </row>
    <row r="218" spans="1:25" ht="14.25" customHeight="1">
      <c r="A218" s="156">
        <f>SUM(ВВОД!D39:P39)</f>
        <v>27</v>
      </c>
      <c r="B218" s="178" t="str">
        <f>IF(ВВОД!$T$2=8,ВВОД!$Y18,ВВОД!$Z18)</f>
        <v>9:00 - 16:00</v>
      </c>
      <c r="C218" s="160" t="str">
        <f>IFERROR(INDEX(ВВОД!$D$4:$P$4,1,MATCH(A218,ВВОД!D39:P39,0)),"")</f>
        <v>РДМ-24 №110</v>
      </c>
      <c r="D218" s="161" t="str">
        <f>ВВОД!U39</f>
        <v>Знам'янка - Знам'янка пас</v>
      </c>
      <c r="E218" s="157" t="str">
        <f>ВВОД!V39</f>
        <v>середня</v>
      </c>
      <c r="F218" s="157" t="str">
        <f>ВВОД!W39</f>
        <v>337 - 341</v>
      </c>
      <c r="G218" s="157"/>
      <c r="H218" s="157"/>
      <c r="K218" s="18"/>
      <c r="N218" s="18"/>
      <c r="O218" s="18"/>
      <c r="P218" s="18"/>
      <c r="Q218" s="18"/>
      <c r="S218" s="18"/>
      <c r="V218" s="18"/>
      <c r="Y218" s="18"/>
    </row>
    <row r="219" spans="1:25" ht="14.25" customHeight="1">
      <c r="A219" s="156">
        <f>SUM(ВВОД!D13:P13)</f>
        <v>27</v>
      </c>
      <c r="B219" s="178" t="str">
        <f>IF(ВВОД!$T$2=8,ВВОД!$Y8,ВВОД!$Z8)</f>
        <v>9:00 - 16:00</v>
      </c>
      <c r="C219" s="160" t="str">
        <f>IFERROR(INDEX(ВВОД!$D$4:$P$4,1,MATCH(A219,ВВОД!D13:P13,0)),"")</f>
        <v>РДМ-22 №820</v>
      </c>
      <c r="D219" s="161" t="str">
        <f>ВВОД!U13</f>
        <v>ОП 309 км - Пантаївка</v>
      </c>
      <c r="E219" s="157" t="str">
        <f>ВВОД!V13</f>
        <v>непарна</v>
      </c>
      <c r="F219" s="157" t="str">
        <f>ВВОД!W13</f>
        <v>310 - 314 пк2</v>
      </c>
      <c r="G219" s="157"/>
      <c r="H219" s="157"/>
      <c r="K219" s="18"/>
      <c r="N219" s="18"/>
      <c r="O219" s="18"/>
      <c r="P219" s="18"/>
      <c r="Q219" s="18"/>
      <c r="S219" s="18"/>
      <c r="V219" s="18"/>
      <c r="Y219" s="18"/>
    </row>
    <row r="220" spans="1:25" ht="14.25" hidden="1" customHeight="1">
      <c r="A220" s="156">
        <f>SUM(ВВОД!D85:P85)</f>
        <v>0</v>
      </c>
      <c r="B220" s="178" t="str">
        <f>IF(ВВОД!$T$2=8,ВВОД!$Y51,ВВОД!$Z51)</f>
        <v>9:00 - 16:00</v>
      </c>
      <c r="C220" s="160" t="str">
        <f>IFERROR(INDEX(ВВОД!$D$4:$P$4,1,MATCH(A220,ВВОД!D85:P85,0)),"")</f>
        <v/>
      </c>
      <c r="D220" s="161" t="str">
        <f>ВВОД!U85</f>
        <v>Чорноліська - Трепівка</v>
      </c>
      <c r="E220" s="157" t="str">
        <f>ВВОД!V85</f>
        <v>парна</v>
      </c>
      <c r="F220" s="157" t="str">
        <f>ВВОД!W85</f>
        <v>327 - 320 пк8</v>
      </c>
      <c r="G220" s="157"/>
      <c r="H220" s="157"/>
      <c r="K220" s="18"/>
      <c r="N220" s="18"/>
      <c r="O220" s="18"/>
      <c r="P220" s="18"/>
      <c r="Q220" s="18"/>
      <c r="S220" s="18"/>
      <c r="V220" s="18"/>
      <c r="Y220" s="18"/>
    </row>
    <row r="221" spans="1:25" ht="14.25" customHeight="1">
      <c r="A221" s="156">
        <f>SUM(ВВОД!D94:P94)</f>
        <v>27</v>
      </c>
      <c r="B221" s="178" t="str">
        <f>IF(ВВОД!$T$2=8,ВВОД!$Y57,ВВОД!$Z57)</f>
        <v>9:00 - 16:00</v>
      </c>
      <c r="C221" s="160" t="str">
        <f>IFERROR(INDEX(ВВОД!$D$4:$P$4,1,MATCH(A221,ВВОД!D94:P94,0)),"")</f>
        <v>РДМ-2 №2713</v>
      </c>
      <c r="D221" s="161" t="str">
        <f>ВВОД!U94</f>
        <v>Трепівка - Канатове</v>
      </c>
      <c r="E221" s="157" t="str">
        <f>ВВОД!V94</f>
        <v>парна</v>
      </c>
      <c r="F221" s="157" t="str">
        <f>ВВОД!W94</f>
        <v>313 - 307</v>
      </c>
      <c r="G221" s="158"/>
      <c r="H221" s="158"/>
      <c r="K221" s="18"/>
      <c r="N221" s="18"/>
      <c r="O221" s="18"/>
      <c r="P221" s="18"/>
      <c r="Q221" s="18"/>
      <c r="S221" s="18"/>
      <c r="V221" s="18"/>
      <c r="Y221" s="18"/>
    </row>
    <row r="222" spans="1:25" ht="14.25" customHeight="1">
      <c r="A222" s="156">
        <f>SUM(ВВОД!D1083:P1083)</f>
        <v>27</v>
      </c>
      <c r="B222" s="178" t="str">
        <f>IF(ВВОД!$T$2=8,ВВОД!$Y135,ВВОД!$Z135)</f>
        <v>6:00 - 15:00</v>
      </c>
      <c r="C222" s="160" t="str">
        <f>IFERROR(INDEX(ВВОД!$D$4:$P$4,1,MATCH(A222,ВВОД!D230:P230,0)),"")</f>
        <v/>
      </c>
      <c r="D222" s="162"/>
      <c r="E222" s="158"/>
      <c r="F222" s="158"/>
      <c r="G222" s="158"/>
      <c r="H222" s="158"/>
      <c r="K222" s="18"/>
      <c r="N222" s="18"/>
      <c r="O222" s="18"/>
      <c r="P222" s="18"/>
      <c r="Q222" s="18"/>
      <c r="S222" s="18"/>
      <c r="V222" s="18"/>
      <c r="Y222" s="18"/>
    </row>
    <row r="223" spans="1:25" ht="14.25" customHeight="1">
      <c r="A223" s="156">
        <f>SUM(ВВОД!D1084:P1084)</f>
        <v>27</v>
      </c>
      <c r="B223" s="178" t="str">
        <f>IF(ВВОД!$T$2=8,ВВОД!$Y135,ВВОД!$Z135)</f>
        <v>6:00 - 15:00</v>
      </c>
      <c r="C223" s="160" t="str">
        <f>IFERROR(INDEX(ВВОД!$D$4:$P$4,1,MATCH(A223,ВВОД!D231:P231,0)),"")</f>
        <v/>
      </c>
      <c r="D223" s="162"/>
      <c r="E223" s="158"/>
      <c r="F223" s="158"/>
      <c r="G223" s="158"/>
      <c r="H223" s="158"/>
      <c r="K223" s="18"/>
      <c r="N223" s="18"/>
      <c r="O223" s="18"/>
      <c r="P223" s="18"/>
      <c r="Q223" s="18"/>
      <c r="S223" s="18"/>
      <c r="V223" s="18"/>
      <c r="Y223" s="18"/>
    </row>
    <row r="224" spans="1:25" ht="14.25" customHeight="1">
      <c r="A224" s="156">
        <f>SUM(ВВОД!D1085:P1085)</f>
        <v>27</v>
      </c>
      <c r="B224" s="178" t="str">
        <f>IF(ВВОД!$T$2=8,ВВОД!$Y135,ВВОД!$Z135)</f>
        <v>6:00 - 15:00</v>
      </c>
      <c r="C224" s="160" t="str">
        <f>IFERROR(INDEX(ВВОД!$D$4:$P$4,1,MATCH(A224,ВВОД!D232:P232,0)),"")</f>
        <v/>
      </c>
      <c r="D224" s="162"/>
      <c r="E224" s="158"/>
      <c r="F224" s="158"/>
      <c r="G224" s="158"/>
      <c r="H224" s="158"/>
      <c r="K224" s="18"/>
      <c r="N224" s="18"/>
      <c r="O224" s="18"/>
      <c r="P224" s="18"/>
      <c r="Q224" s="18"/>
      <c r="S224" s="18"/>
      <c r="V224" s="18"/>
      <c r="Y224" s="18"/>
    </row>
    <row r="225" spans="1:25" ht="14.25" hidden="1" customHeight="1">
      <c r="A225" s="156">
        <f>SUM(ВВОД!D23:P23)</f>
        <v>0</v>
      </c>
      <c r="B225" s="178" t="str">
        <f>IF(ВВОД!$T$2=8,ВВОД!$Y12,ВВОД!$Z12)</f>
        <v>9:00 - 16:00</v>
      </c>
      <c r="C225" s="160" t="str">
        <f>IFERROR(INDEX(ВВОД!$D$4:$P$4,1,MATCH(A225,ВВОД!D23:P23,0)),"")</f>
        <v/>
      </c>
      <c r="D225" s="161" t="str">
        <f>ВВОД!U23</f>
        <v>Пантаївка - ОП 309 км</v>
      </c>
      <c r="E225" s="157" t="str">
        <f>ВВОД!V23</f>
        <v>парна</v>
      </c>
      <c r="F225" s="157" t="str">
        <f>ВВОД!W23</f>
        <v>314 пк2 - 310</v>
      </c>
      <c r="G225" s="157"/>
      <c r="H225" s="157"/>
      <c r="K225" s="18"/>
      <c r="N225" s="18"/>
      <c r="O225" s="18"/>
      <c r="P225" s="18"/>
      <c r="Q225" s="18"/>
      <c r="S225" s="18"/>
      <c r="V225" s="18"/>
      <c r="Y225" s="18"/>
    </row>
    <row r="226" spans="1:25" ht="14.25" customHeight="1">
      <c r="A226" s="156">
        <f>SUM(ВВОД!D36:P36)</f>
        <v>28</v>
      </c>
      <c r="B226" s="178" t="str">
        <f>IF(ВВОД!$T$2=8,ВВОД!$Y17,ВВОД!$Z17)</f>
        <v>9:00 - 16:00</v>
      </c>
      <c r="C226" s="160" t="str">
        <f>IFERROR(INDEX(ВВОД!$D$4:$P$4,1,MATCH(A226,ВВОД!D36:P36,0)),"")</f>
        <v>РДМ-24 №232</v>
      </c>
      <c r="D226" s="161" t="str">
        <f>ВВОД!U36</f>
        <v>Знам'янка - Знам'янка пас</v>
      </c>
      <c r="E226" s="157" t="str">
        <f>ВВОД!V36</f>
        <v>парна</v>
      </c>
      <c r="F226" s="157" t="str">
        <f>ВВОД!W36</f>
        <v>303 - 299</v>
      </c>
      <c r="G226" s="157"/>
      <c r="H226" s="157"/>
      <c r="K226" s="18"/>
      <c r="N226" s="18"/>
      <c r="O226" s="18"/>
      <c r="P226" s="18"/>
      <c r="Q226" s="18"/>
      <c r="S226" s="18"/>
      <c r="V226" s="18"/>
      <c r="Y226" s="18"/>
    </row>
    <row r="227" spans="1:25" ht="14.25" hidden="1" customHeight="1">
      <c r="A227" s="156">
        <f>SUM(ВВОД!D89:P89)</f>
        <v>0</v>
      </c>
      <c r="B227" s="178" t="str">
        <f>IF(ВВОД!$T$2=8,ВВОД!$Y55,ВВОД!$Z55)</f>
        <v>9:00 - 16:00</v>
      </c>
      <c r="C227" s="160" t="str">
        <f>IFERROR(INDEX(ВВОД!$D$4:$P$4,1,MATCH(A227,ВВОД!D89:P89,0)),"")</f>
        <v/>
      </c>
      <c r="D227" s="161" t="str">
        <f>ВВОД!U89</f>
        <v>Чорноліська - Трепівка</v>
      </c>
      <c r="E227" s="157" t="str">
        <f>ВВОД!V89</f>
        <v>парна</v>
      </c>
      <c r="F227" s="157" t="str">
        <f>ВВОД!W89</f>
        <v>320 пк7 - 314</v>
      </c>
      <c r="G227" s="157"/>
      <c r="H227" s="157"/>
      <c r="K227" s="18"/>
      <c r="N227" s="18"/>
      <c r="O227" s="18"/>
      <c r="P227" s="18"/>
      <c r="Q227" s="18"/>
      <c r="S227" s="18"/>
      <c r="V227" s="18"/>
      <c r="Y227" s="18"/>
    </row>
    <row r="228" spans="1:25" ht="14.25" customHeight="1">
      <c r="A228" s="156">
        <f>SUM(ВВОД!D143:P143)</f>
        <v>28</v>
      </c>
      <c r="B228" s="178" t="str">
        <f>IF(ВВОД!$T$2=8,ВВОД!$Y76,ВВОД!$Z76)</f>
        <v>9:00 - 16:00</v>
      </c>
      <c r="C228" s="160" t="str">
        <f>IFERROR(INDEX(ВВОД!$D$4:$P$4,1,MATCH(A228,ВВОД!D143:P143,0)),"")</f>
        <v>РДМ-24 №110</v>
      </c>
      <c r="D228" s="161" t="str">
        <f>ВВОД!U143</f>
        <v>ст Чорноліська</v>
      </c>
      <c r="E228" s="157" t="str">
        <f>ВВОД!V143</f>
        <v>8, 9, 10, 11 колії</v>
      </c>
      <c r="F228" s="157">
        <f>ВВОД!W143</f>
        <v>0</v>
      </c>
      <c r="G228" s="158"/>
      <c r="H228" s="158"/>
      <c r="K228" s="18"/>
      <c r="N228" s="18"/>
      <c r="O228" s="18"/>
      <c r="P228" s="18"/>
      <c r="Q228" s="18"/>
      <c r="S228" s="18"/>
      <c r="V228" s="18"/>
      <c r="Y228" s="18"/>
    </row>
    <row r="229" spans="1:25" ht="14.25" customHeight="1">
      <c r="A229" s="156">
        <f>SUM(ВВОД!D18:P18)</f>
        <v>28</v>
      </c>
      <c r="B229" s="178" t="str">
        <f>IF(ВВОД!$T$2=8,ВВОД!$Y10,ВВОД!$Z10)</f>
        <v>8:00 - 16:00</v>
      </c>
      <c r="C229" s="160" t="str">
        <f>IFERROR(INDEX(ВВОД!$D$4:$P$4,1,MATCH(A229,ВВОД!D18:P18,0)),"")</f>
        <v>РДМ-22 №820</v>
      </c>
      <c r="D229" s="161" t="str">
        <f>ВВОД!U18</f>
        <v>ОП 309 км - Пантаївка</v>
      </c>
      <c r="E229" s="157" t="str">
        <f>ВВОД!V18</f>
        <v>непарна парна</v>
      </c>
      <c r="F229" s="157" t="str">
        <f>ВВОД!W18</f>
        <v>314 пк3 - 317      317 - 314 пк3</v>
      </c>
      <c r="G229" s="157"/>
      <c r="H229" s="157"/>
      <c r="K229" s="18"/>
      <c r="N229" s="18"/>
      <c r="O229" s="18"/>
      <c r="P229" s="18"/>
      <c r="Q229" s="18"/>
      <c r="S229" s="18"/>
      <c r="V229" s="18"/>
      <c r="Y229" s="18"/>
    </row>
    <row r="230" spans="1:25" ht="14.25" customHeight="1">
      <c r="A230" s="156">
        <f>SUM(ВВОД!D99:P99)</f>
        <v>28</v>
      </c>
      <c r="B230" s="178" t="str">
        <f>IF(ВВОД!$T$2=8,ВВОД!$Y60,ВВОД!$Z60)</f>
        <v>9:00 - 16:00</v>
      </c>
      <c r="C230" s="160" t="str">
        <f>IFERROR(INDEX(ВВОД!$D$4:$P$4,1,MATCH(A230,ВВОД!D99:P99,0)),"")</f>
        <v>РДМ-2 №2713</v>
      </c>
      <c r="D230" s="161" t="str">
        <f>ВВОД!U99</f>
        <v>Трепівка - Канатове</v>
      </c>
      <c r="E230" s="157" t="str">
        <f>ВВОД!V99</f>
        <v>парна</v>
      </c>
      <c r="F230" s="157" t="str">
        <f>ВВОД!W99</f>
        <v>306 -302 пк4</v>
      </c>
      <c r="G230" s="158"/>
      <c r="H230" s="158"/>
      <c r="K230" s="18"/>
      <c r="N230" s="18"/>
      <c r="O230" s="18"/>
      <c r="P230" s="18"/>
      <c r="Q230" s="18"/>
      <c r="S230" s="18"/>
      <c r="V230" s="18"/>
      <c r="Y230" s="18"/>
    </row>
    <row r="231" spans="1:25" ht="14.25" customHeight="1">
      <c r="A231" s="156">
        <f>SUM(ВВОД!D1086:P1086)</f>
        <v>28</v>
      </c>
      <c r="B231" s="178" t="str">
        <f>IF(ВВОД!$T$2=8,ВВОД!$Y136,ВВОД!$Z136)</f>
        <v>6:00 - 15:00</v>
      </c>
      <c r="C231" s="160" t="str">
        <f>IFERROR(INDEX(ВВОД!$D$4:$P$4,1,MATCH(A231,ВВОД!D233:P233,0)),"")</f>
        <v/>
      </c>
      <c r="D231" s="162"/>
      <c r="E231" s="158"/>
      <c r="F231" s="158"/>
      <c r="G231" s="158"/>
      <c r="H231" s="158"/>
      <c r="K231" s="18"/>
      <c r="N231" s="18"/>
      <c r="O231" s="18"/>
      <c r="P231" s="18"/>
      <c r="Q231" s="18"/>
      <c r="S231" s="18"/>
      <c r="V231" s="18"/>
      <c r="Y231" s="18"/>
    </row>
    <row r="232" spans="1:25" ht="14.25" hidden="1" customHeight="1">
      <c r="A232" s="156">
        <f>SUM(ВВОД!D28:P28)</f>
        <v>0</v>
      </c>
      <c r="B232" s="178" t="str">
        <f>IF(ВВОД!$T$2=8,ВВОД!$Y13,ВВОД!$Z13)</f>
        <v>9:00 - 16:00</v>
      </c>
      <c r="C232" s="160" t="str">
        <f>IFERROR(INDEX(ВВОД!$D$4:$P$4,1,MATCH(A232,ВВОД!D28:P28,0)),"")</f>
        <v/>
      </c>
      <c r="D232" s="161" t="str">
        <f>ВВОД!U28</f>
        <v>ОП 309 км - Знам'янка пас</v>
      </c>
      <c r="E232" s="157" t="str">
        <f>ВВОД!V28</f>
        <v>парна</v>
      </c>
      <c r="F232" s="157" t="str">
        <f>ВВОД!W28</f>
        <v>309 - 304</v>
      </c>
      <c r="G232" s="157"/>
      <c r="H232" s="157"/>
      <c r="K232" s="18"/>
      <c r="N232" s="18"/>
      <c r="O232" s="18"/>
      <c r="P232" s="18"/>
      <c r="Q232" s="18"/>
      <c r="S232" s="18"/>
      <c r="V232" s="18"/>
      <c r="Y232" s="18"/>
    </row>
    <row r="233" spans="1:25" ht="14.25" hidden="1" customHeight="1">
      <c r="A233" s="156">
        <f>SUM(ВВОД!D76:P76)</f>
        <v>0</v>
      </c>
      <c r="B233" s="178" t="str">
        <f>IF(ВВОД!$T$2=8,ВВОД!$Y45,ВВОД!$Z45)</f>
        <v>9:00 - 16:00</v>
      </c>
      <c r="C233" s="160" t="str">
        <f>IFERROR(INDEX(ВВОД!$D$4:$P$4,1,MATCH(A233,ВВОД!D76:P76,0)),"")</f>
        <v/>
      </c>
      <c r="D233" s="161" t="str">
        <f>ВВОД!U76</f>
        <v>Трепівка - Чорноліська</v>
      </c>
      <c r="E233" s="157" t="str">
        <f>ВВОД!V76</f>
        <v>непарна</v>
      </c>
      <c r="F233" s="157" t="str">
        <f>ВВОД!W76</f>
        <v>314 - 320 пк7</v>
      </c>
      <c r="G233" s="157"/>
      <c r="H233" s="157"/>
      <c r="K233" s="18"/>
      <c r="N233" s="18"/>
      <c r="O233" s="18"/>
      <c r="P233" s="18"/>
      <c r="Q233" s="18"/>
      <c r="S233" s="18"/>
      <c r="V233" s="18"/>
      <c r="Y233" s="18"/>
    </row>
    <row r="234" spans="1:25" ht="14.25" customHeight="1">
      <c r="A234" s="156">
        <f>SUM(ВВОД!D1087:P1087)</f>
        <v>28</v>
      </c>
      <c r="B234" s="178" t="str">
        <f>IF(ВВОД!$T$2=8,ВВОД!$Y136,ВВОД!$Z136)</f>
        <v>6:00 - 15:00</v>
      </c>
      <c r="C234" s="160" t="str">
        <f>IFERROR(INDEX(ВВОД!$D$4:$P$4,1,MATCH(A234,ВВОД!D234:P234,0)),"")</f>
        <v/>
      </c>
      <c r="D234" s="162"/>
      <c r="E234" s="158"/>
      <c r="F234" s="158"/>
      <c r="G234" s="158"/>
      <c r="H234" s="158"/>
      <c r="K234" s="18"/>
      <c r="N234" s="18"/>
      <c r="O234" s="18"/>
      <c r="P234" s="18"/>
      <c r="Q234" s="18"/>
      <c r="S234" s="18"/>
      <c r="V234" s="18"/>
      <c r="Y234" s="18"/>
    </row>
    <row r="235" spans="1:25" ht="14.25" customHeight="1">
      <c r="A235" s="156">
        <f>SUM(ВВОД!D1088:P1088)</f>
        <v>28</v>
      </c>
      <c r="B235" s="178" t="str">
        <f>IF(ВВОД!$T$2=8,ВВОД!$Y136,ВВОД!$Z136)</f>
        <v>6:00 - 15:00</v>
      </c>
      <c r="C235" s="160" t="str">
        <f>IFERROR(INDEX(ВВОД!$D$4:$P$4,1,MATCH(A235,ВВОД!D235:P235,0)),"")</f>
        <v/>
      </c>
      <c r="D235" s="162"/>
      <c r="E235" s="158"/>
      <c r="F235" s="158"/>
      <c r="G235" s="158"/>
      <c r="H235" s="158"/>
      <c r="K235" s="18"/>
      <c r="N235" s="18"/>
      <c r="O235" s="18"/>
      <c r="P235" s="18"/>
      <c r="Q235" s="18"/>
      <c r="S235" s="18"/>
      <c r="V235" s="18"/>
      <c r="Y235" s="18"/>
    </row>
    <row r="236" spans="1:25" ht="14.25" customHeight="1">
      <c r="A236" s="156">
        <f>SUM(ВВОД!D1095:P1095)</f>
        <v>31</v>
      </c>
      <c r="B236" s="178" t="str">
        <f>IF(ВВОД!$T$2=8,ВВОД!$Y139,ВВОД!$Z139)</f>
        <v>6:00 - 15:00</v>
      </c>
      <c r="C236" s="160" t="str">
        <f>IFERROR(INDEX(ВВОД!$D$4:$P$4,1,MATCH(A236,ВВОД!D242:P242,0)),"")</f>
        <v/>
      </c>
      <c r="D236" s="162"/>
      <c r="E236" s="158"/>
      <c r="F236" s="158"/>
      <c r="G236" s="158"/>
      <c r="H236" s="158"/>
      <c r="K236" s="18"/>
      <c r="N236" s="18"/>
      <c r="O236" s="18"/>
      <c r="P236" s="18"/>
      <c r="Q236" s="18"/>
      <c r="S236" s="18"/>
      <c r="V236" s="18"/>
      <c r="Y236" s="18"/>
    </row>
    <row r="237" spans="1:25" ht="14.25" customHeight="1">
      <c r="A237" s="156">
        <f>SUM(ВВОД!D1096:P1096)</f>
        <v>31</v>
      </c>
      <c r="B237" s="178" t="str">
        <f>IF(ВВОД!$T$2=8,ВВОД!$Y139,ВВОД!$Z139)</f>
        <v>6:00 - 15:00</v>
      </c>
      <c r="C237" s="160" t="str">
        <f>IFERROR(INDEX(ВВОД!$D$4:$P$4,1,MATCH(A237,ВВОД!D243:P243,0)),"")</f>
        <v/>
      </c>
      <c r="D237" s="162"/>
      <c r="E237" s="158"/>
      <c r="F237" s="158"/>
      <c r="G237" s="158"/>
      <c r="H237" s="158"/>
      <c r="K237" s="18"/>
      <c r="N237" s="18"/>
      <c r="O237" s="18"/>
      <c r="P237" s="18"/>
      <c r="Q237" s="18"/>
      <c r="S237" s="18"/>
      <c r="V237" s="18"/>
      <c r="Y237" s="18"/>
    </row>
    <row r="238" spans="1:25" ht="14.25" customHeight="1">
      <c r="A238" s="156">
        <f>SUM(ВВОД!D1097:P1097)</f>
        <v>31</v>
      </c>
      <c r="B238" s="178" t="str">
        <f>IF(ВВОД!$T$2=8,ВВОД!$Y139,ВВОД!$Z139)</f>
        <v>6:00 - 15:00</v>
      </c>
      <c r="C238" s="160" t="str">
        <f>IFERROR(INDEX(ВВОД!$D$4:$P$4,1,MATCH(A238,ВВОД!D244:P244,0)),"")</f>
        <v/>
      </c>
      <c r="D238" s="162"/>
      <c r="E238" s="158"/>
      <c r="F238" s="158"/>
      <c r="G238" s="158"/>
      <c r="H238" s="158"/>
      <c r="K238" s="18"/>
      <c r="N238" s="18"/>
      <c r="O238" s="18"/>
      <c r="P238" s="18"/>
      <c r="Q238" s="18"/>
      <c r="S238" s="18"/>
      <c r="V238" s="18"/>
      <c r="Y238" s="18"/>
    </row>
    <row r="239" spans="1:25" ht="14.25" hidden="1" customHeight="1">
      <c r="A239" s="156">
        <f>ВВОД!D977+ВВОД!D979</f>
        <v>0</v>
      </c>
      <c r="B239" s="178" t="str">
        <f>IF(ВВОД!$T$2=8,ВВОД!$Y977,ВВОД!$Z977)</f>
        <v>8:00 - 17:00</v>
      </c>
      <c r="C239" s="167" t="s">
        <v>1089</v>
      </c>
      <c r="D239" s="162" t="s">
        <v>1090</v>
      </c>
      <c r="E239" s="158"/>
      <c r="F239" s="158"/>
      <c r="G239" s="158"/>
      <c r="H239" s="158"/>
      <c r="K239" s="18"/>
      <c r="N239" s="18"/>
      <c r="O239" s="18"/>
      <c r="P239" s="18"/>
      <c r="Q239" s="18"/>
      <c r="S239" s="18"/>
      <c r="V239" s="18"/>
      <c r="Y239" s="18"/>
    </row>
    <row r="240" spans="1:25">
      <c r="A240" s="18"/>
      <c r="B240" s="181"/>
      <c r="C240" s="201"/>
      <c r="D240" s="201"/>
      <c r="E240" s="18"/>
      <c r="F240" s="18"/>
      <c r="G240" s="18"/>
      <c r="H240" s="18"/>
      <c r="K240" s="18"/>
      <c r="N240" s="18"/>
      <c r="O240" s="18"/>
      <c r="P240" s="18"/>
      <c r="Q240" s="18"/>
      <c r="S240" s="18"/>
      <c r="V240" s="18"/>
      <c r="Y240" s="18"/>
    </row>
  </sheetData>
  <autoFilter ref="A3:H239">
    <filterColumn colId="0">
      <customFilters>
        <customFilter operator="notEqual" val=" "/>
      </customFilters>
    </filterColumn>
    <filterColumn colId="4"/>
    <filterColumn colId="5"/>
    <sortState ref="A27:H238">
      <sortCondition ref="A3:A239"/>
    </sortState>
  </autoFilter>
  <mergeCells count="1">
    <mergeCell ref="A1:F1"/>
  </mergeCells>
  <pageMargins left="0.39370078740157483" right="0.39370078740157483" top="0.78740157480314965" bottom="0.39370078740157483" header="0" footer="0.19685039370078741"/>
  <pageSetup paperSize="9" scale="73" fitToHeight="0" orientation="portrait" horizontalDpi="4294967293" verticalDpi="4294967293" r:id="rId1"/>
  <headerFooter alignWithMargins="0">
    <oddFooter>&amp;CПЧД   __________   Сергій Заїка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1">
    <tabColor rgb="FFFFFF00"/>
    <pageSetUpPr fitToPage="1"/>
  </sheetPr>
  <dimension ref="A1:X107"/>
  <sheetViews>
    <sheetView showZeros="0" view="pageLayout" zoomScaleSheetLayoutView="75" workbookViewId="0">
      <selection activeCell="B34" sqref="B34"/>
    </sheetView>
  </sheetViews>
  <sheetFormatPr defaultRowHeight="12.75"/>
  <cols>
    <col min="1" max="1" width="5" style="13" customWidth="1"/>
    <col min="2" max="2" width="25.140625" style="86" customWidth="1"/>
    <col min="3" max="3" width="8.5703125" style="74" customWidth="1"/>
    <col min="4" max="4" width="14.28515625" style="74" customWidth="1"/>
    <col min="5" max="5" width="29.7109375" style="74" customWidth="1"/>
    <col min="6" max="6" width="11.42578125" style="122" customWidth="1"/>
    <col min="7" max="7" width="13.42578125" style="97" customWidth="1"/>
    <col min="8" max="8" width="9.28515625" style="1" customWidth="1"/>
    <col min="9" max="9" width="9.140625" style="1"/>
    <col min="10" max="10" width="9.140625" style="2"/>
    <col min="11" max="12" width="9.140625" style="1"/>
    <col min="13" max="14" width="9.140625" style="2"/>
    <col min="15" max="16" width="9.140625" style="13"/>
    <col min="17" max="17" width="9.140625" style="1"/>
    <col min="18" max="18" width="9.140625" style="2"/>
    <col min="19" max="20" width="9.140625" style="1"/>
    <col min="21" max="21" width="9.140625" style="2"/>
    <col min="22" max="23" width="9.140625" style="1"/>
    <col min="24" max="24" width="9.140625" style="2"/>
    <col min="25" max="16384" width="9.140625" style="1"/>
  </cols>
  <sheetData>
    <row r="1" spans="1:24" s="18" customFormat="1" ht="15">
      <c r="A1" s="1385" t="s">
        <v>2204</v>
      </c>
      <c r="B1" s="1385"/>
      <c r="C1" s="1385"/>
      <c r="D1" s="1385"/>
      <c r="E1" s="1385"/>
      <c r="F1" s="1385"/>
      <c r="G1" s="1385"/>
      <c r="H1" s="11"/>
      <c r="I1" s="11"/>
      <c r="J1" s="11"/>
      <c r="M1" s="11"/>
      <c r="N1" s="11"/>
      <c r="O1" s="19"/>
      <c r="P1" s="19"/>
      <c r="R1" s="11"/>
      <c r="U1" s="11"/>
      <c r="X1" s="11"/>
    </row>
    <row r="2" spans="1:24" s="18" customFormat="1" ht="15">
      <c r="A2" s="1389" t="str">
        <f>ВВОД!D2</f>
        <v>Червень 2024</v>
      </c>
      <c r="B2" s="1389"/>
      <c r="C2" s="1389"/>
      <c r="D2" s="1389"/>
      <c r="E2" s="1389"/>
      <c r="F2" s="1389"/>
      <c r="G2" s="1389"/>
      <c r="J2" s="11"/>
      <c r="M2" s="11"/>
      <c r="N2" s="11"/>
      <c r="O2" s="19"/>
      <c r="P2" s="19"/>
      <c r="R2" s="11"/>
      <c r="U2" s="11"/>
      <c r="X2" s="11"/>
    </row>
    <row r="3" spans="1:24">
      <c r="A3" s="14"/>
      <c r="B3" s="1404"/>
      <c r="C3" s="1404"/>
      <c r="E3" s="15"/>
      <c r="F3" s="121"/>
      <c r="G3" s="94"/>
    </row>
    <row r="4" spans="1:24" ht="51">
      <c r="A4" s="242" t="s">
        <v>62</v>
      </c>
      <c r="B4" s="233" t="s">
        <v>63</v>
      </c>
      <c r="C4" s="233" t="s">
        <v>64</v>
      </c>
      <c r="D4" s="233" t="s">
        <v>80</v>
      </c>
      <c r="E4" s="233" t="s">
        <v>47</v>
      </c>
      <c r="F4" s="243" t="s">
        <v>305</v>
      </c>
      <c r="G4" s="243" t="s">
        <v>298</v>
      </c>
    </row>
    <row r="5" spans="1:24">
      <c r="A5" s="234">
        <f>SUM(ВВОД!D20:N20)</f>
        <v>3</v>
      </c>
      <c r="B5" s="235" t="str">
        <f>ВВОД!U20</f>
        <v>Пантаївка - ОП 309 км</v>
      </c>
      <c r="C5" s="235" t="str">
        <f>ВВОД!V20</f>
        <v>парна</v>
      </c>
      <c r="D5" s="235" t="str">
        <f>ВВОД!W20</f>
        <v>314 пк2 - 310</v>
      </c>
      <c r="E5" s="235" t="str">
        <f>ВВОД!X20</f>
        <v>ОП 7, 9</v>
      </c>
      <c r="F5" s="236" t="str">
        <f>IFERROR(INDEX(ВВОД!$D$4:$N$4,1,MATCH(A5,ВВОД!D20:N20,0)),"")</f>
        <v>РДМ-2 №2713</v>
      </c>
      <c r="G5" s="236" t="str">
        <f>IFERROR(INDEX(ВВОД!$D$3:$N$3,1,MATCH(A5,ВВОД!D20:N20,0)),"")</f>
        <v>Руденко</v>
      </c>
    </row>
    <row r="6" spans="1:24" hidden="1">
      <c r="A6" s="234">
        <f>SUM(ВВОД!D5:N5)</f>
        <v>0</v>
      </c>
      <c r="B6" s="235" t="str">
        <f>ВВОД!U5</f>
        <v>Знам'янка пас- ОП 309 км</v>
      </c>
      <c r="C6" s="235" t="str">
        <f>ВВОД!V5</f>
        <v>непарна</v>
      </c>
      <c r="D6" s="235" t="str">
        <f>ВВОД!W5</f>
        <v>304 - 309</v>
      </c>
      <c r="E6" s="235" t="str">
        <f>ВВОД!X5</f>
        <v>Знам пас 7, 5, 1</v>
      </c>
      <c r="F6" s="236" t="str">
        <f>IFERROR(INDEX(ВВОД!$D$4:$N$4,1,MATCH(A6,ВВОД!D5:N5,0)),"")</f>
        <v/>
      </c>
      <c r="G6" s="236" t="str">
        <f>IFERROR(INDEX(ВВОД!$D$3:$N$3,1,MATCH(A6,ВВОД!D5:N5,0)),"")</f>
        <v/>
      </c>
    </row>
    <row r="7" spans="1:24" hidden="1">
      <c r="A7" s="234">
        <f>SUM(ВВОД!D10:N10)</f>
        <v>0</v>
      </c>
      <c r="B7" s="235" t="str">
        <f>ВВОД!U10</f>
        <v>ОП 309 км - Пантаївка</v>
      </c>
      <c r="C7" s="235" t="str">
        <f>ВВОД!V10</f>
        <v>непарна</v>
      </c>
      <c r="D7" s="235" t="str">
        <f>ВВОД!W10</f>
        <v>310 - 314 пк2</v>
      </c>
      <c r="E7" s="235" t="str">
        <f>ВВОД!X10</f>
        <v>ОП 5</v>
      </c>
      <c r="F7" s="236" t="str">
        <f>IFERROR(INDEX(ВВОД!$D$4:$N$4,1,MATCH(A7,ВВОД!D10:N10,0)),"")</f>
        <v/>
      </c>
      <c r="G7" s="236" t="str">
        <f>IFERROR(INDEX(ВВОД!$D$3:$N$3,1,MATCH(A7,ВВОД!D10:N10,0)),"")</f>
        <v/>
      </c>
    </row>
    <row r="8" spans="1:24" ht="22.5" hidden="1">
      <c r="A8" s="234">
        <f>SUM(ВВОД!D15:N15)</f>
        <v>0</v>
      </c>
      <c r="B8" s="235" t="str">
        <f>ВВОД!U15</f>
        <v>ОП 309 км - Пантаївка</v>
      </c>
      <c r="C8" s="235" t="str">
        <f>ВВОД!V15</f>
        <v>непарна парна</v>
      </c>
      <c r="D8" s="235" t="str">
        <f>ВВОД!W15</f>
        <v>314 пк3 - 317      317 - 314 пк3</v>
      </c>
      <c r="E8" s="235">
        <f>ВВОД!X15</f>
        <v>0</v>
      </c>
      <c r="F8" s="236" t="str">
        <f>IFERROR(INDEX(ВВОД!$D$4:$N$4,1,MATCH(A8,ВВОД!D15:N15,0)),"")</f>
        <v/>
      </c>
      <c r="G8" s="236" t="str">
        <f>IFERROR(INDEX(ВВОД!$D$3:$N$3,1,MATCH(A8,ВВОД!D15:N15,0)),"")</f>
        <v/>
      </c>
    </row>
    <row r="9" spans="1:24" ht="22.5">
      <c r="A9" s="234">
        <f>SUM(ВВОД!D30:N30)</f>
        <v>3</v>
      </c>
      <c r="B9" s="235" t="str">
        <f>ВВОД!U30</f>
        <v>Знам'янка - Знам'янка пас</v>
      </c>
      <c r="C9" s="235" t="str">
        <f>ВВОД!V30</f>
        <v>непарна</v>
      </c>
      <c r="D9" s="235" t="str">
        <f>ВВОД!W30</f>
        <v>299 - 303</v>
      </c>
      <c r="E9" s="235" t="str">
        <f>ВВОД!X30</f>
        <v>Знам 46, 36, 230, 232, 124, 164, 149, 135, 129 Знам пас 2, 10, 12, 16, 18</v>
      </c>
      <c r="F9" s="236" t="str">
        <f>IFERROR(INDEX(ВВОД!$D$4:$N$4,1,MATCH(A9,ВВОД!D30:N30,0)),"")</f>
        <v>РДМ-24 №232</v>
      </c>
      <c r="G9" s="236" t="str">
        <f>IFERROR(INDEX(ВВОД!$D$3:$N$3,1,MATCH(A9,ВВОД!D30:N30,0)),"")</f>
        <v>Лабурєв М. В.</v>
      </c>
    </row>
    <row r="10" spans="1:24" ht="33.75" hidden="1">
      <c r="A10" s="234">
        <f>SUM(ВВОД!D41:N41)</f>
        <v>0</v>
      </c>
      <c r="B10" s="235" t="str">
        <f>ВВОД!U41</f>
        <v>Знам'янка - Знам'янка пас</v>
      </c>
      <c r="C10" s="235" t="str">
        <f>ВВОД!V41</f>
        <v>середня</v>
      </c>
      <c r="D10" s="235" t="str">
        <f>ВВОД!W41</f>
        <v>337 - 341</v>
      </c>
      <c r="E10" s="235" t="str">
        <f>ВВОД!X41</f>
        <v>Знам пас 20, 14, 6, 8 Знам 103, 105,  131, 133, 139, 137,  145, 112, 122, 234,  236, 246, 34, 32, 8</v>
      </c>
      <c r="F10" s="236" t="str">
        <f>IFERROR(INDEX(ВВОД!$D$4:$N$4,1,MATCH(A10,ВВОД!D41:N41,0)),"")</f>
        <v/>
      </c>
      <c r="G10" s="236" t="str">
        <f>IFERROR(INDEX(ВВОД!$D$3:$N$3,1,MATCH(A10,ВВОД!D41:N41,0)),"")</f>
        <v/>
      </c>
    </row>
    <row r="11" spans="1:24">
      <c r="A11" s="234">
        <f>SUM(ВВОД!D25:N25)</f>
        <v>4</v>
      </c>
      <c r="B11" s="235" t="str">
        <f>ВВОД!U25</f>
        <v>ОП 309 км - Знам'янка пас</v>
      </c>
      <c r="C11" s="235" t="str">
        <f>ВВОД!V25</f>
        <v>парна</v>
      </c>
      <c r="D11" s="235" t="str">
        <f>ВВОД!W25</f>
        <v>309 - 304</v>
      </c>
      <c r="E11" s="235" t="str">
        <f>ВВОД!X25</f>
        <v>Знам пас 35, 3, 39, 60</v>
      </c>
      <c r="F11" s="236" t="str">
        <f>IFERROR(INDEX(ВВОД!$D$4:$N$4,1,MATCH(A11,ВВОД!D25:N25,0)),"")</f>
        <v>РДМ-2 №2713</v>
      </c>
      <c r="G11" s="236" t="str">
        <f>IFERROR(INDEX(ВВОД!$D$3:$N$3,1,MATCH(A11,ВВОД!D25:N25,0)),"")</f>
        <v>Руденко</v>
      </c>
    </row>
    <row r="12" spans="1:24" ht="45">
      <c r="A12" s="234">
        <f>SUM(ВВОД!D140:N140)</f>
        <v>4</v>
      </c>
      <c r="B12" s="235" t="str">
        <f>ВВОД!U140</f>
        <v>ст Знам'янка пас</v>
      </c>
      <c r="C12" s="235" t="str">
        <f>ВВОД!V140</f>
        <v>3, 4, 5, 15, 16, 18, 20 колії</v>
      </c>
      <c r="D12" s="235">
        <f>ВВОД!W140</f>
        <v>0</v>
      </c>
      <c r="E12" s="235" t="str">
        <f>ВВОД!X140</f>
        <v>Знам'янка пас 30, 56, 27, 17, 13, 32-34, 42, 17-15, 9-7, 5-3, 26, 24, 32, 38, 40, 19, 15, 1, 56, 54, 48, 58, 2, 58, 28, 30, 34, 42, 44, 8-10, 12, 22, 24</v>
      </c>
      <c r="F12" s="236" t="str">
        <f>IFERROR(INDEX(ВВОД!$D$4:$N$4,1,MATCH(A12,ВВОД!D140:N140,0)),"")</f>
        <v>РДМ-24 №232</v>
      </c>
      <c r="G12" s="236" t="str">
        <f>IFERROR(INDEX(ВВОД!$D$3:$N$3,1,MATCH(A12,ВВОД!D140:N140,0)),"")</f>
        <v>Лабурєв М. В.</v>
      </c>
    </row>
    <row r="13" spans="1:24" ht="33.75">
      <c r="A13" s="234">
        <f>SUM(ВВОД!D141:N141)</f>
        <v>5</v>
      </c>
      <c r="B13" s="235" t="str">
        <f>ВВОД!U141</f>
        <v>ст Знам'янка пас</v>
      </c>
      <c r="C13" s="235" t="str">
        <f>ВВОД!V141</f>
        <v>6, 7, 10, 11 колії</v>
      </c>
      <c r="D13" s="235">
        <f>ВВОД!W141</f>
        <v>0</v>
      </c>
      <c r="E13" s="235" t="str">
        <f>ВВОД!X141</f>
        <v>Знам'янка пас 36-38, 40, 21, 19, 4-6, 14-16, 18, 26, 36, 46, 23, 21, 64, 45, 43, 41-39, 60-62, 64, 45, 43, 41, 37, 47, 33</v>
      </c>
      <c r="F13" s="236" t="str">
        <f>IFERROR(INDEX(ВВОД!$D$4:$N$4,1,MATCH(A13,ВВОД!D141:N141,0)),"")</f>
        <v>РДМ-24 №232</v>
      </c>
      <c r="G13" s="236" t="str">
        <f>IFERROR(INDEX(ВВОД!$D$3:$N$3,1,MATCH(A13,ВВОД!D141:N141,0)),"")</f>
        <v>Лабурєв М. В.</v>
      </c>
    </row>
    <row r="14" spans="1:24">
      <c r="A14" s="234">
        <f>SUM(ВВОД!D6:N6)</f>
        <v>7</v>
      </c>
      <c r="B14" s="235" t="str">
        <f>ВВОД!U6</f>
        <v>Знам'янка пас- ОП 309 км</v>
      </c>
      <c r="C14" s="235" t="str">
        <f>ВВОД!V6</f>
        <v>непарна</v>
      </c>
      <c r="D14" s="235" t="str">
        <f>ВВОД!W6</f>
        <v>304 - 309</v>
      </c>
      <c r="E14" s="235" t="str">
        <f>ВВОД!X6</f>
        <v>Знам пас 7, 5, 1</v>
      </c>
      <c r="F14" s="236" t="str">
        <f>IFERROR(INDEX(ВВОД!$D$4:$N$4,1,MATCH(A14,ВВОД!D6:N6,0)),"")</f>
        <v>РДМ-22 №820</v>
      </c>
      <c r="G14" s="236" t="str">
        <f>IFERROR(INDEX(ВВОД!$D$3:$N$3,1,MATCH(A14,ВВОД!D6:N6,0)),"")</f>
        <v>Калашніков С. А.</v>
      </c>
    </row>
    <row r="15" spans="1:24" ht="22.5">
      <c r="A15" s="234">
        <f>SUM(ВВОД!D34:N34)</f>
        <v>7</v>
      </c>
      <c r="B15" s="235" t="str">
        <f>ВВОД!U34</f>
        <v>Знам'янка - Знам'янка пас</v>
      </c>
      <c r="C15" s="235" t="str">
        <f>ВВОД!V34</f>
        <v>парна</v>
      </c>
      <c r="D15" s="235" t="str">
        <f>ВВОД!W34</f>
        <v>303 - 299</v>
      </c>
      <c r="E15" s="235" t="str">
        <f>ВВОД!X34</f>
        <v>Знам пас 20, 4 Знам 225, 259, 257/263, 332, 324, 310, 30, 28</v>
      </c>
      <c r="F15" s="236" t="str">
        <f>IFERROR(INDEX(ВВОД!$D$4:$N$4,1,MATCH(A15,ВВОД!D34:N34,0)),"")</f>
        <v>РДМ-2 №1027</v>
      </c>
      <c r="G15" s="236" t="str">
        <f>IFERROR(INDEX(ВВОД!$D$3:$N$3,1,MATCH(A15,ВВОД!D34:N34,0)),"")</f>
        <v>Левковський С. О.</v>
      </c>
    </row>
    <row r="16" spans="1:24">
      <c r="A16" s="234">
        <f>SUM(ВВОД!D11:N11)</f>
        <v>10</v>
      </c>
      <c r="B16" s="235" t="str">
        <f>ВВОД!U11</f>
        <v>ОП 309 км - Пантаївка</v>
      </c>
      <c r="C16" s="235" t="str">
        <f>ВВОД!V11</f>
        <v>непарна</v>
      </c>
      <c r="D16" s="235" t="str">
        <f>ВВОД!W11</f>
        <v>310 - 314 пк2</v>
      </c>
      <c r="E16" s="235" t="str">
        <f>ВВОД!X11</f>
        <v>ОП 5</v>
      </c>
      <c r="F16" s="236" t="str">
        <f>IFERROR(INDEX(ВВОД!$D$4:$N$4,1,MATCH(A16,ВВОД!D11:N11,0)),"")</f>
        <v>РДМ-22 №820</v>
      </c>
      <c r="G16" s="236" t="str">
        <f>IFERROR(INDEX(ВВОД!$D$3:$N$3,1,MATCH(A16,ВВОД!D11:N11,0)),"")</f>
        <v>Калашніков С. А.</v>
      </c>
    </row>
    <row r="17" spans="1:7" ht="22.5">
      <c r="A17" s="234">
        <f>SUM(ВВОД!D16:N16)</f>
        <v>11</v>
      </c>
      <c r="B17" s="235" t="str">
        <f>ВВОД!U16</f>
        <v>ОП 309 км - Пантаївка</v>
      </c>
      <c r="C17" s="235" t="str">
        <f>ВВОД!V16</f>
        <v>непарна парна</v>
      </c>
      <c r="D17" s="235" t="str">
        <f>ВВОД!W16</f>
        <v>314 пк3 - 317      317 - 314 пк3</v>
      </c>
      <c r="E17" s="235">
        <f>ВВОД!X16</f>
        <v>0</v>
      </c>
      <c r="F17" s="236" t="str">
        <f>IFERROR(INDEX(ВВОД!$D$4:$N$4,1,MATCH(A17,ВВОД!D16:N16,0)),"")</f>
        <v>РДМ-22 №820</v>
      </c>
      <c r="G17" s="236" t="str">
        <f>IFERROR(INDEX(ВВОД!$D$3:$N$3,1,MATCH(A17,ВВОД!D16:N16,0)),"")</f>
        <v>Калашніков С. А.</v>
      </c>
    </row>
    <row r="18" spans="1:7">
      <c r="A18" s="234">
        <f>SUM(ВВОД!D21:N21)</f>
        <v>12</v>
      </c>
      <c r="B18" s="235" t="str">
        <f>ВВОД!U21</f>
        <v>Пантаївка - ОП 309 км</v>
      </c>
      <c r="C18" s="235" t="str">
        <f>ВВОД!V21</f>
        <v>парна</v>
      </c>
      <c r="D18" s="235" t="str">
        <f>ВВОД!W21</f>
        <v>314 пк2 - 310</v>
      </c>
      <c r="E18" s="235" t="str">
        <f>ВВОД!X21</f>
        <v>ОП 7, 9</v>
      </c>
      <c r="F18" s="236" t="str">
        <f>IFERROR(INDEX(ВВОД!$D$4:$N$4,1,MATCH(A18,ВВОД!D21:N21,0)),"")</f>
        <v>РДМ-22 №820</v>
      </c>
      <c r="G18" s="236" t="str">
        <f>IFERROR(INDEX(ВВОД!$D$3:$N$3,1,MATCH(A18,ВВОД!D21:N21,0)),"")</f>
        <v>Калашніков С. А.</v>
      </c>
    </row>
    <row r="19" spans="1:7" ht="22.5">
      <c r="A19" s="234">
        <f>SUM(ВВОД!D31:N31)</f>
        <v>12</v>
      </c>
      <c r="B19" s="235" t="str">
        <f>ВВОД!U31</f>
        <v>Знам'янка - Знам'янка пас</v>
      </c>
      <c r="C19" s="235" t="str">
        <f>ВВОД!V31</f>
        <v>непарна</v>
      </c>
      <c r="D19" s="235" t="str">
        <f>ВВОД!W31</f>
        <v>299 - 303</v>
      </c>
      <c r="E19" s="235" t="str">
        <f>ВВОД!X31</f>
        <v>Знам 46, 36, 230, 232, 124, 164, 149, 135, 129 Знам пас 2, 10, 12, 16, 18</v>
      </c>
      <c r="F19" s="236" t="str">
        <f>IFERROR(INDEX(ВВОД!$D$4:$N$4,1,MATCH(A19,ВВОД!D31:N31,0)),"")</f>
        <v>РДМ-2 №1027</v>
      </c>
      <c r="G19" s="236" t="str">
        <f>IFERROR(INDEX(ВВОД!$D$3:$N$3,1,MATCH(A19,ВВОД!D31:N31,0)),"")</f>
        <v>Левковський С. О.</v>
      </c>
    </row>
    <row r="20" spans="1:7" ht="33.75">
      <c r="A20" s="234">
        <f>SUM(ВВОД!D38:N38)</f>
        <v>13</v>
      </c>
      <c r="B20" s="235" t="str">
        <f>ВВОД!U38</f>
        <v>Знам'янка - Знам'янка пас</v>
      </c>
      <c r="C20" s="235" t="str">
        <f>ВВОД!V38</f>
        <v>середня</v>
      </c>
      <c r="D20" s="235" t="str">
        <f>ВВОД!W38</f>
        <v>337 - 341</v>
      </c>
      <c r="E20" s="235" t="str">
        <f>ВВОД!X38</f>
        <v>Знам пас 20, 14, 6, 8 Знам 103, 105,  131, 133, 139, 137,  145, 112, 122, 234,  236, 246, 34, 32, 8</v>
      </c>
      <c r="F20" s="236" t="str">
        <f>IFERROR(INDEX(ВВОД!$D$4:$N$4,1,MATCH(A20,ВВОД!D38:N38,0)),"")</f>
        <v>РДМ-2 №2713</v>
      </c>
      <c r="G20" s="236" t="str">
        <f>IFERROR(INDEX(ВВОД!$D$3:$N$3,1,MATCH(A20,ВВОД!D38:N38,0)),"")</f>
        <v>Руденко</v>
      </c>
    </row>
    <row r="21" spans="1:7">
      <c r="A21" s="234">
        <f>SUM(ВВОД!D26:N26)</f>
        <v>13</v>
      </c>
      <c r="B21" s="235" t="str">
        <f>ВВОД!U26</f>
        <v>ОП 309 км - Знам'янка пас</v>
      </c>
      <c r="C21" s="235" t="str">
        <f>ВВОД!V26</f>
        <v>парна</v>
      </c>
      <c r="D21" s="235" t="str">
        <f>ВВОД!W26</f>
        <v>309 - 304</v>
      </c>
      <c r="E21" s="235" t="str">
        <f>ВВОД!X26</f>
        <v>Знам пас 35, 3, 39, 60</v>
      </c>
      <c r="F21" s="236" t="str">
        <f>IFERROR(INDEX(ВВОД!$D$4:$N$4,1,MATCH(A21,ВВОД!D26:N26,0)),"")</f>
        <v>РДМ-22 №820</v>
      </c>
      <c r="G21" s="236" t="str">
        <f>IFERROR(INDEX(ВВОД!$D$3:$N$3,1,MATCH(A21,ВВОД!D26:N26,0)),"")</f>
        <v>Калашніков С. А.</v>
      </c>
    </row>
    <row r="22" spans="1:7">
      <c r="A22" s="234">
        <f>SUM(ВВОД!D7:N7)</f>
        <v>17</v>
      </c>
      <c r="B22" s="235" t="str">
        <f>ВВОД!U7</f>
        <v>Знам'янка пас- ОП 309 км</v>
      </c>
      <c r="C22" s="235" t="str">
        <f>ВВОД!V7</f>
        <v>непарна</v>
      </c>
      <c r="D22" s="235" t="str">
        <f>ВВОД!W7</f>
        <v>304 - 309</v>
      </c>
      <c r="E22" s="235" t="str">
        <f>ВВОД!X7</f>
        <v>Знам пас 7, 5, 1</v>
      </c>
      <c r="F22" s="236" t="str">
        <f>IFERROR(INDEX(ВВОД!$D$4:$N$4,1,MATCH(A22,ВВОД!D7:N7,0)),"")</f>
        <v>РДМ-24 №232</v>
      </c>
      <c r="G22" s="236" t="str">
        <f>IFERROR(INDEX(ВВОД!$D$3:$N$3,1,MATCH(A22,ВВОД!D7:N7,0)),"")</f>
        <v>Лабурєв М. В.</v>
      </c>
    </row>
    <row r="23" spans="1:7" ht="22.5">
      <c r="A23" s="234">
        <f>SUM(ВВОД!D35:N35)</f>
        <v>18</v>
      </c>
      <c r="B23" s="235" t="str">
        <f>ВВОД!U35</f>
        <v>Знам'янка - Знам'янка пас</v>
      </c>
      <c r="C23" s="235" t="str">
        <f>ВВОД!V35</f>
        <v>парна</v>
      </c>
      <c r="D23" s="235" t="str">
        <f>ВВОД!W35</f>
        <v>303 - 299</v>
      </c>
      <c r="E23" s="235" t="str">
        <f>ВВОД!X35</f>
        <v>Знам пас 20, 4 Знам 225, 259, 257/263, 332, 324, 310, 30, 28</v>
      </c>
      <c r="F23" s="236" t="str">
        <f>IFERROR(INDEX(ВВОД!$D$4:$N$4,1,MATCH(A23,ВВОД!D35:N35,0)),"")</f>
        <v>РДМ-24 №110</v>
      </c>
      <c r="G23" s="236" t="str">
        <f>IFERROR(INDEX(ВВОД!$D$3:$N$3,1,MATCH(A23,ВВОД!D35:N35,0)),"")</f>
        <v>Полєжай П. В.</v>
      </c>
    </row>
    <row r="24" spans="1:7">
      <c r="A24" s="234">
        <f>SUM(ВВОД!D12:N12)</f>
        <v>18</v>
      </c>
      <c r="B24" s="235" t="str">
        <f>ВВОД!U12</f>
        <v>ОП 309 км - Пантаївка</v>
      </c>
      <c r="C24" s="235" t="str">
        <f>ВВОД!V12</f>
        <v>непарна</v>
      </c>
      <c r="D24" s="235" t="str">
        <f>ВВОД!W12</f>
        <v>310 - 314 пк2</v>
      </c>
      <c r="E24" s="235" t="str">
        <f>ВВОД!X12</f>
        <v>ОП 5</v>
      </c>
      <c r="F24" s="236" t="str">
        <f>IFERROR(INDEX(ВВОД!$D$4:$N$4,1,MATCH(A24,ВВОД!D12:N12,0)),"")</f>
        <v>РДМ-24 №232</v>
      </c>
      <c r="G24" s="236" t="str">
        <f>IFERROR(INDEX(ВВОД!$D$3:$N$3,1,MATCH(A24,ВВОД!D12:N12,0)),"")</f>
        <v>Лабурєв М. В.</v>
      </c>
    </row>
    <row r="25" spans="1:7" ht="22.5">
      <c r="A25" s="234">
        <f>SUM(ВВОД!D17:N17)</f>
        <v>19</v>
      </c>
      <c r="B25" s="235" t="str">
        <f>ВВОД!U17</f>
        <v>ОП 309 км - Пантаївка</v>
      </c>
      <c r="C25" s="235" t="str">
        <f>ВВОД!V17</f>
        <v>непарна парна</v>
      </c>
      <c r="D25" s="235" t="str">
        <f>ВВОД!W17</f>
        <v>314 пк3 - 317      317 - 314 пк3</v>
      </c>
      <c r="E25" s="235">
        <f>ВВОД!X17</f>
        <v>0</v>
      </c>
      <c r="F25" s="236" t="str">
        <f>IFERROR(INDEX(ВВОД!$D$4:$N$4,1,MATCH(A25,ВВОД!D17:N17,0)),"")</f>
        <v>РДМ-24 №232</v>
      </c>
      <c r="G25" s="236" t="str">
        <f>IFERROR(INDEX(ВВОД!$D$3:$N$3,1,MATCH(A25,ВВОД!D17:N17,0)),"")</f>
        <v>Лабурєв М. В.</v>
      </c>
    </row>
    <row r="26" spans="1:7">
      <c r="A26" s="234">
        <f>SUM(ВВОД!D22:N22)</f>
        <v>20</v>
      </c>
      <c r="B26" s="235" t="str">
        <f>ВВОД!U22</f>
        <v>Пантаївка - ОП 309 км</v>
      </c>
      <c r="C26" s="235" t="str">
        <f>ВВОД!V22</f>
        <v>парна</v>
      </c>
      <c r="D26" s="235" t="str">
        <f>ВВОД!W22</f>
        <v>314 пк2 - 310</v>
      </c>
      <c r="E26" s="235" t="str">
        <f>ВВОД!X22</f>
        <v>ОП 7, 9</v>
      </c>
      <c r="F26" s="236" t="str">
        <f>IFERROR(INDEX(ВВОД!$D$4:$N$4,1,MATCH(A26,ВВОД!D22:N22,0)),"")</f>
        <v>РДМ-24 №232</v>
      </c>
      <c r="G26" s="236" t="str">
        <f>IFERROR(INDEX(ВВОД!$D$3:$N$3,1,MATCH(A26,ВВОД!D22:N22,0)),"")</f>
        <v>Лабурєв М. В.</v>
      </c>
    </row>
    <row r="27" spans="1:7" ht="22.5">
      <c r="A27" s="234">
        <f>SUM(ВВОД!D32:N32)</f>
        <v>20</v>
      </c>
      <c r="B27" s="235" t="str">
        <f>ВВОД!U32</f>
        <v>Знам'янка - Знам'янка пас</v>
      </c>
      <c r="C27" s="235" t="str">
        <f>ВВОД!V32</f>
        <v>непарна</v>
      </c>
      <c r="D27" s="235" t="str">
        <f>ВВОД!W32</f>
        <v>299 - 303</v>
      </c>
      <c r="E27" s="235" t="str">
        <f>ВВОД!X32</f>
        <v>Знам 46, 36, 230, 232, 124, 164, 149, 135, 129 Знам пас 2, 10, 12, 16, 18</v>
      </c>
      <c r="F27" s="236" t="str">
        <f>IFERROR(INDEX(ВВОД!$D$4:$N$4,1,MATCH(A27,ВВОД!D32:N32,0)),"")</f>
        <v>РДМ-2 №2713</v>
      </c>
      <c r="G27" s="236" t="str">
        <f>IFERROR(INDEX(ВВОД!$D$3:$N$3,1,MATCH(A27,ВВОД!D32:N32,0)),"")</f>
        <v>Руденко</v>
      </c>
    </row>
    <row r="28" spans="1:7">
      <c r="A28" s="234">
        <f>SUM(ВВОД!D27:N27)</f>
        <v>21</v>
      </c>
      <c r="B28" s="235" t="str">
        <f>ВВОД!U27</f>
        <v>ОП 309 км - Знам'янка пас</v>
      </c>
      <c r="C28" s="235" t="str">
        <f>ВВОД!V27</f>
        <v>парна</v>
      </c>
      <c r="D28" s="235" t="str">
        <f>ВВОД!W27</f>
        <v>309 - 304</v>
      </c>
      <c r="E28" s="235" t="str">
        <f>ВВОД!X27</f>
        <v>Знам пас 35, 3, 39, 60</v>
      </c>
      <c r="F28" s="236" t="str">
        <f>IFERROR(INDEX(ВВОД!$D$4:$N$4,1,MATCH(A28,ВВОД!D27:N27,0)),"")</f>
        <v>РДМ-24 №232</v>
      </c>
      <c r="G28" s="236" t="str">
        <f>IFERROR(INDEX(ВВОД!$D$3:$N$3,1,MATCH(A28,ВВОД!D27:N27,0)),"")</f>
        <v>Лабурєв М. В.</v>
      </c>
    </row>
    <row r="29" spans="1:7" ht="22.5">
      <c r="A29" s="234">
        <f>SUM(ВВОД!D314:N314)</f>
        <v>25</v>
      </c>
      <c r="B29" s="235" t="str">
        <f>ВВОД!U314</f>
        <v>Знам'янка пас.</v>
      </c>
      <c r="C29" s="235" t="str">
        <f>ВВОД!V314</f>
        <v>СП</v>
      </c>
      <c r="D29" s="235">
        <f>ВВОД!W314</f>
        <v>0</v>
      </c>
      <c r="E29" s="235" t="str">
        <f>ВВОД!X314</f>
        <v>1, 3, 5, 7, 9, 13, 15, 17, 19,  21, 23, 27, 35, 39, 41</v>
      </c>
      <c r="F29" s="236" t="str">
        <f>IFERROR(INDEX(ВВОД!$D$4:$N$4,1,MATCH(A29,ВВОД!D314:N314,0)),"")</f>
        <v>УДС2М-11 №606</v>
      </c>
      <c r="G29" s="236" t="str">
        <f>IFERROR(INDEX(ВВОД!$D$3:$N$3,1,MATCH(A29,ВВОД!D314:N314,0)),"")</f>
        <v>Яцечко С. Ю.</v>
      </c>
    </row>
    <row r="30" spans="1:7">
      <c r="A30" s="234">
        <f>SUM(ВВОД!D8:N8)</f>
        <v>26</v>
      </c>
      <c r="B30" s="235" t="str">
        <f>ВВОД!U8</f>
        <v>Знам'янка пас- ОП 309 км</v>
      </c>
      <c r="C30" s="235" t="str">
        <f>ВВОД!V8</f>
        <v>непарна</v>
      </c>
      <c r="D30" s="235" t="str">
        <f>ВВОД!W8</f>
        <v>304 - 309</v>
      </c>
      <c r="E30" s="235" t="str">
        <f>ВВОД!X8</f>
        <v>Знам пас 7, 5, 1</v>
      </c>
      <c r="F30" s="236" t="str">
        <f>IFERROR(INDEX(ВВОД!$D$4:$N$4,1,MATCH(A30,ВВОД!D8:N8,0)),"")</f>
        <v>РДМ-22 №820</v>
      </c>
      <c r="G30" s="236" t="str">
        <f>IFERROR(INDEX(ВВОД!$D$3:$N$3,1,MATCH(A30,ВВОД!D8:N8,0)),"")</f>
        <v>Калашніков С. А.</v>
      </c>
    </row>
    <row r="31" spans="1:7" ht="33.75" hidden="1">
      <c r="A31" s="234">
        <f>SUM(ВВОД!D40:N40)</f>
        <v>0</v>
      </c>
      <c r="B31" s="235" t="str">
        <f>ВВОД!U40</f>
        <v>Знам'янка - Знам'янка пас</v>
      </c>
      <c r="C31" s="235" t="str">
        <f>ВВОД!V40</f>
        <v>середня</v>
      </c>
      <c r="D31" s="235" t="str">
        <f>ВВОД!W40</f>
        <v>337 - 341</v>
      </c>
      <c r="E31" s="235" t="str">
        <f>ВВОД!X40</f>
        <v>Знам пас 20, 14, 6, 8 Знам 103, 105,  131, 133, 139, 137,  145, 112, 122, 234,  236, 246, 34, 32, 8</v>
      </c>
      <c r="F31" s="236" t="str">
        <f>IFERROR(INDEX(ВВОД!$D$4:$N$4,1,MATCH(A31,ВВОД!D40:N40,0)),"")</f>
        <v/>
      </c>
      <c r="G31" s="236" t="str">
        <f>IFERROR(INDEX(ВВОД!$D$3:$N$3,1,MATCH(A31,ВВОД!D40:N40,0)),"")</f>
        <v/>
      </c>
    </row>
    <row r="32" spans="1:7" ht="22.5" hidden="1">
      <c r="A32" s="234">
        <f>SUM(ВВОД!D37:N37)</f>
        <v>0</v>
      </c>
      <c r="B32" s="235" t="str">
        <f>ВВОД!U37</f>
        <v>Знам'янка - Знам'янка пас</v>
      </c>
      <c r="C32" s="235" t="str">
        <f>ВВОД!V37</f>
        <v>парна</v>
      </c>
      <c r="D32" s="235" t="str">
        <f>ВВОД!W37</f>
        <v>303 - 299</v>
      </c>
      <c r="E32" s="235" t="str">
        <f>ВВОД!X37</f>
        <v>Знам пас 20, 4 Знам 225, 259, 257/263, 332, 324, 310, 30, 28</v>
      </c>
      <c r="F32" s="236" t="str">
        <f>IFERROR(INDEX(ВВОД!$D$4:$N$4,1,MATCH(A32,ВВОД!D37:N37,0)),"")</f>
        <v/>
      </c>
      <c r="G32" s="236" t="str">
        <f>IFERROR(INDEX(ВВОД!$D$3:$N$3,1,MATCH(A32,ВВОД!D37:N37,0)),"")</f>
        <v/>
      </c>
    </row>
    <row r="33" spans="1:7" ht="22.5">
      <c r="A33" s="234">
        <f>SUM(ВВОД!D315:N315)</f>
        <v>26</v>
      </c>
      <c r="B33" s="235" t="str">
        <f>ВВОД!U315</f>
        <v>Знам'янка пас.</v>
      </c>
      <c r="C33" s="235" t="str">
        <f>ВВОД!V315</f>
        <v>СП</v>
      </c>
      <c r="D33" s="235">
        <f>ВВОД!W315</f>
        <v>0</v>
      </c>
      <c r="E33" s="235" t="str">
        <f>ВВОД!X315</f>
        <v>43, 45, 30, 32, 34, 36, 38, 40, 42, 44, 46, 54, 56, 60, 62, 64</v>
      </c>
      <c r="F33" s="236" t="str">
        <f>IFERROR(INDEX(ВВОД!$D$4:$N$4,1,MATCH(A33,ВВОД!D315:N315,0)),"")</f>
        <v>УДС2М-11 №606</v>
      </c>
      <c r="G33" s="236" t="str">
        <f>IFERROR(INDEX(ВВОД!$D$3:$N$3,1,MATCH(A33,ВВОД!D315:N315,0)),"")</f>
        <v>Яцечко С. Ю.</v>
      </c>
    </row>
    <row r="34" spans="1:7" ht="22.5">
      <c r="A34" s="234">
        <f>SUM(ВВОД!D33:N33)</f>
        <v>27</v>
      </c>
      <c r="B34" s="235" t="str">
        <f>ВВОД!U33</f>
        <v>Знам'янка - Знам'янка пас</v>
      </c>
      <c r="C34" s="235" t="str">
        <f>ВВОД!V33</f>
        <v>непарна</v>
      </c>
      <c r="D34" s="235" t="str">
        <f>ВВОД!W33</f>
        <v>299 - 303</v>
      </c>
      <c r="E34" s="235" t="str">
        <f>ВВОД!X33</f>
        <v>Знам 46, 36, 230, 232, 124, 164, 149, 135, 129 Знам пас 2, 10, 12, 16, 18</v>
      </c>
      <c r="F34" s="236" t="str">
        <f>IFERROR(INDEX(ВВОД!$D$4:$N$4,1,MATCH(A34,ВВОД!D33:N33,0)),"")</f>
        <v>РДМ-24 №232</v>
      </c>
      <c r="G34" s="236" t="str">
        <f>IFERROR(INDEX(ВВОД!$D$3:$N$3,1,MATCH(A34,ВВОД!D33:N33,0)),"")</f>
        <v>Лабурєв М. В.</v>
      </c>
    </row>
    <row r="35" spans="1:7" ht="33.75">
      <c r="A35" s="234">
        <f>SUM(ВВОД!D39:N39)</f>
        <v>27</v>
      </c>
      <c r="B35" s="235" t="str">
        <f>ВВОД!U39</f>
        <v>Знам'янка - Знам'янка пас</v>
      </c>
      <c r="C35" s="235" t="str">
        <f>ВВОД!V39</f>
        <v>середня</v>
      </c>
      <c r="D35" s="235" t="str">
        <f>ВВОД!W39</f>
        <v>337 - 341</v>
      </c>
      <c r="E35" s="235" t="str">
        <f>ВВОД!X39</f>
        <v>Знам пас 20, 14, 6, 8 Знам 103, 105,  131, 133, 139, 137,  145, 112, 122, 234,  236, 246, 34, 32, 8</v>
      </c>
      <c r="F35" s="236" t="str">
        <f>IFERROR(INDEX(ВВОД!$D$4:$N$4,1,MATCH(A35,ВВОД!D39:N39,0)),"")</f>
        <v>РДМ-24 №110</v>
      </c>
      <c r="G35" s="236" t="str">
        <f>IFERROR(INDEX(ВВОД!$D$3:$N$3,1,MATCH(A35,ВВОД!D39:N39,0)),"")</f>
        <v>Полєжай П. В.</v>
      </c>
    </row>
    <row r="36" spans="1:7">
      <c r="A36" s="234">
        <f>SUM(ВВОД!D13:N13)</f>
        <v>27</v>
      </c>
      <c r="B36" s="235" t="str">
        <f>ВВОД!U13</f>
        <v>ОП 309 км - Пантаївка</v>
      </c>
      <c r="C36" s="235" t="str">
        <f>ВВОД!V13</f>
        <v>непарна</v>
      </c>
      <c r="D36" s="235" t="str">
        <f>ВВОД!W13</f>
        <v>310 - 314 пк2</v>
      </c>
      <c r="E36" s="235" t="str">
        <f>ВВОД!X13</f>
        <v>ОП 5</v>
      </c>
      <c r="F36" s="236" t="str">
        <f>IFERROR(INDEX(ВВОД!$D$4:$N$4,1,MATCH(A36,ВВОД!D13:N13,0)),"")</f>
        <v>РДМ-22 №820</v>
      </c>
      <c r="G36" s="236" t="str">
        <f>IFERROR(INDEX(ВВОД!$D$3:$N$3,1,MATCH(A36,ВВОД!D13:N13,0)),"")</f>
        <v>Калашніков С. А.</v>
      </c>
    </row>
    <row r="37" spans="1:7" hidden="1">
      <c r="A37" s="234">
        <f>SUM(ВВОД!D23:N23)</f>
        <v>0</v>
      </c>
      <c r="B37" s="235" t="str">
        <f>ВВОД!U23</f>
        <v>Пантаївка - ОП 309 км</v>
      </c>
      <c r="C37" s="235" t="str">
        <f>ВВОД!V23</f>
        <v>парна</v>
      </c>
      <c r="D37" s="235" t="str">
        <f>ВВОД!W23</f>
        <v>314 пк2 - 310</v>
      </c>
      <c r="E37" s="235" t="str">
        <f>ВВОД!X23</f>
        <v>ОП 7, 9</v>
      </c>
      <c r="F37" s="236" t="str">
        <f>IFERROR(INDEX(ВВОД!$D$4:$N$4,1,MATCH(A37,ВВОД!D23:N23,0)),"")</f>
        <v/>
      </c>
      <c r="G37" s="236" t="str">
        <f>IFERROR(INDEX(ВВОД!$D$3:$N$3,1,MATCH(A37,ВВОД!D23:N23,0)),"")</f>
        <v/>
      </c>
    </row>
    <row r="38" spans="1:7" hidden="1">
      <c r="A38" s="234">
        <f>SUM(ВВОД!D28:N28)</f>
        <v>0</v>
      </c>
      <c r="B38" s="235" t="str">
        <f>ВВОД!U28</f>
        <v>ОП 309 км - Знам'янка пас</v>
      </c>
      <c r="C38" s="235" t="str">
        <f>ВВОД!V28</f>
        <v>парна</v>
      </c>
      <c r="D38" s="235" t="str">
        <f>ВВОД!W28</f>
        <v>309 - 304</v>
      </c>
      <c r="E38" s="235" t="str">
        <f>ВВОД!X28</f>
        <v>Знам пас 35, 3, 39, 60</v>
      </c>
      <c r="F38" s="236" t="str">
        <f>IFERROR(INDEX(ВВОД!$D$4:$N$4,1,MATCH(A38,ВВОД!D28:N28,0)),"")</f>
        <v/>
      </c>
      <c r="G38" s="236" t="str">
        <f>IFERROR(INDEX(ВВОД!$D$3:$N$3,1,MATCH(A38,ВВОД!D28:N28,0)),"")</f>
        <v/>
      </c>
    </row>
    <row r="39" spans="1:7" ht="22.5">
      <c r="A39" s="234">
        <f>SUM(ВВОД!D316:N316)</f>
        <v>27</v>
      </c>
      <c r="B39" s="235" t="str">
        <f>ВВОД!U316</f>
        <v>Знам'янка пас.</v>
      </c>
      <c r="C39" s="235" t="str">
        <f>ВВОД!V316</f>
        <v>СП</v>
      </c>
      <c r="D39" s="235">
        <f>ВВОД!W316</f>
        <v>0</v>
      </c>
      <c r="E39" s="235" t="str">
        <f>ВВОД!X316</f>
        <v>2, 4,  6, 8, 10, 12, 14, 16, 18, 20, 22, 24, 26, 28, 48, 58</v>
      </c>
      <c r="F39" s="236" t="str">
        <f>IFERROR(INDEX(ВВОД!$D$4:$N$4,1,MATCH(A39,ВВОД!D316:N316,0)),"")</f>
        <v>УДС2М-11 №606</v>
      </c>
      <c r="G39" s="236" t="str">
        <f>IFERROR(INDEX(ВВОД!$D$3:$N$3,1,MATCH(A39,ВВОД!D316:N316,0)),"")</f>
        <v>Яцечко С. Ю.</v>
      </c>
    </row>
    <row r="40" spans="1:7" ht="22.5">
      <c r="A40" s="234">
        <f>SUM(ВВОД!D18:N18)</f>
        <v>28</v>
      </c>
      <c r="B40" s="235" t="str">
        <f>ВВОД!U18</f>
        <v>ОП 309 км - Пантаївка</v>
      </c>
      <c r="C40" s="235" t="str">
        <f>ВВОД!V18</f>
        <v>непарна парна</v>
      </c>
      <c r="D40" s="235" t="str">
        <f>ВВОД!W18</f>
        <v>314 пк3 - 317      317 - 314 пк3</v>
      </c>
      <c r="E40" s="235">
        <f>ВВОД!X18</f>
        <v>0</v>
      </c>
      <c r="F40" s="236" t="str">
        <f>IFERROR(INDEX(ВВОД!$D$4:$N$4,1,MATCH(A40,ВВОД!D18:N18,0)),"")</f>
        <v>РДМ-22 №820</v>
      </c>
      <c r="G40" s="236" t="str">
        <f>IFERROR(INDEX(ВВОД!$D$3:$N$3,1,MATCH(A40,ВВОД!D18:N18,0)),"")</f>
        <v>Калашніков С. А.</v>
      </c>
    </row>
    <row r="41" spans="1:7" ht="22.5">
      <c r="A41" s="234">
        <f>SUM(ВВОД!D36:N36)</f>
        <v>28</v>
      </c>
      <c r="B41" s="235" t="str">
        <f>ВВОД!U36</f>
        <v>Знам'янка - Знам'янка пас</v>
      </c>
      <c r="C41" s="235" t="str">
        <f>ВВОД!V36</f>
        <v>парна</v>
      </c>
      <c r="D41" s="235" t="str">
        <f>ВВОД!W36</f>
        <v>303 - 299</v>
      </c>
      <c r="E41" s="235" t="str">
        <f>ВВОД!X36</f>
        <v>Знам пас 20, 4 Знам 225, 259, 257/263, 332, 324, 310, 30, 28</v>
      </c>
      <c r="F41" s="236" t="str">
        <f>IFERROR(INDEX(ВВОД!$D$4:$N$4,1,MATCH(A41,ВВОД!D36:N36,0)),"")</f>
        <v>РДМ-24 №232</v>
      </c>
      <c r="G41" s="236" t="str">
        <f>IFERROR(INDEX(ВВОД!$D$3:$N$3,1,MATCH(A41,ВВОД!D36:N36,0)),"")</f>
        <v>Лабурєв М. В.</v>
      </c>
    </row>
    <row r="42" spans="1:7">
      <c r="A42" s="234">
        <f>SUM(ВВОД!D317:N317)</f>
        <v>28</v>
      </c>
      <c r="B42" s="235" t="str">
        <f>ВВОД!U317</f>
        <v>ОП 309 км</v>
      </c>
      <c r="C42" s="235" t="str">
        <f>ВВОД!V317</f>
        <v>СП</v>
      </c>
      <c r="D42" s="235">
        <f>ВВОД!W317</f>
        <v>0</v>
      </c>
      <c r="E42" s="235" t="str">
        <f>ВВОД!X317</f>
        <v>5, 7, 9</v>
      </c>
      <c r="F42" s="236" t="str">
        <f>IFERROR(INDEX(ВВОД!$D$4:$N$4,1,MATCH(A42,ВВОД!D317:N317,0)),"")</f>
        <v>УДС2М-11 №606</v>
      </c>
      <c r="G42" s="236" t="str">
        <f>IFERROR(INDEX(ВВОД!$D$3:$N$3,1,MATCH(A42,ВВОД!D317:N317,0)),"")</f>
        <v>Яцечко С. Ю.</v>
      </c>
    </row>
    <row r="43" spans="1:7" hidden="1">
      <c r="A43" s="234"/>
      <c r="B43" s="239"/>
      <c r="C43" s="240"/>
      <c r="D43" s="235"/>
      <c r="E43" s="239"/>
      <c r="F43" s="236" t="str">
        <f>IFERROR(INDEX(ВВОД!$D$4:$N$4,1,MATCH(A43,ВВОД!D319:N319,0)),"")</f>
        <v/>
      </c>
      <c r="G43" s="236" t="str">
        <f>IFERROR(INDEX(ВВОД!$D$3:$N$3,1,MATCH(A43,ВВОД!D319:N319,0)),"")</f>
        <v/>
      </c>
    </row>
    <row r="44" spans="1:7" hidden="1">
      <c r="A44" s="234"/>
      <c r="B44" s="239"/>
      <c r="C44" s="240"/>
      <c r="D44" s="235"/>
      <c r="E44" s="239"/>
      <c r="F44" s="236" t="str">
        <f>IFERROR(INDEX(ВВОД!$D$4:$N$4,1,MATCH(A44,ВВОД!D320:N320,0)),"")</f>
        <v/>
      </c>
      <c r="G44" s="236" t="str">
        <f>IFERROR(INDEX(ВВОД!$D$3:$N$3,1,MATCH(A44,ВВОД!D320:N320,0)),"")</f>
        <v/>
      </c>
    </row>
    <row r="45" spans="1:7" hidden="1">
      <c r="A45" s="234"/>
      <c r="B45" s="237"/>
      <c r="C45" s="240"/>
      <c r="D45" s="235"/>
      <c r="E45" s="235"/>
      <c r="F45" s="236" t="str">
        <f>IFERROR(INDEX(ВВОД!$D$4:$N$4,1,MATCH(A45,ВВОД!D390:N390,0)),"")</f>
        <v/>
      </c>
      <c r="G45" s="236" t="str">
        <f>IFERROR(INDEX(ВВОД!$D$3:$N$3,1,MATCH(A45,ВВОД!D390:N390,0)),"")</f>
        <v/>
      </c>
    </row>
    <row r="46" spans="1:7" hidden="1">
      <c r="A46" s="234"/>
      <c r="B46" s="237"/>
      <c r="C46" s="240"/>
      <c r="D46" s="235"/>
      <c r="E46" s="235"/>
      <c r="F46" s="236" t="str">
        <f>IFERROR(INDEX(ВВОД!$D$4:$N$4,1,MATCH(A46,ВВОД!D391:N391,0)),"")</f>
        <v/>
      </c>
      <c r="G46" s="236" t="str">
        <f>IFERROR(INDEX(ВВОД!$D$3:$N$3,1,MATCH(A46,ВВОД!D391:N391,0)),"")</f>
        <v/>
      </c>
    </row>
    <row r="47" spans="1:7" hidden="1">
      <c r="A47" s="234">
        <f>SUM(ВВОД!D392:N392)</f>
        <v>0</v>
      </c>
      <c r="B47" s="237"/>
      <c r="C47" s="240"/>
      <c r="D47" s="235"/>
      <c r="E47" s="235"/>
      <c r="F47" s="236" t="str">
        <f>IFERROR(INDEX(ВВОД!$D$4:$N$4,1,MATCH(A47,ВВОД!D392:N392,0)),"")</f>
        <v/>
      </c>
      <c r="G47" s="236" t="str">
        <f>IFERROR(INDEX(ВВОД!$D$3:$N$3,1,MATCH(A47,ВВОД!D392:N392,0)),"")</f>
        <v/>
      </c>
    </row>
    <row r="48" spans="1:7" hidden="1">
      <c r="A48" s="234">
        <f>SUM(ВВОД!D393:N393)</f>
        <v>0</v>
      </c>
      <c r="B48" s="237"/>
      <c r="C48" s="240"/>
      <c r="D48" s="235"/>
      <c r="E48" s="235"/>
      <c r="F48" s="236" t="str">
        <f>IFERROR(INDEX(ВВОД!$D$4:$N$4,1,MATCH(A48,ВВОД!D393:N393,0)),"")</f>
        <v/>
      </c>
      <c r="G48" s="236" t="str">
        <f>IFERROR(INDEX(ВВОД!$D$3:$N$3,1,MATCH(A48,ВВОД!D393:N393,0)),"")</f>
        <v/>
      </c>
    </row>
    <row r="49" spans="1:7" hidden="1">
      <c r="A49" s="234">
        <f>SUM(ВВОД!D394:N394)</f>
        <v>0</v>
      </c>
      <c r="B49" s="237"/>
      <c r="C49" s="240"/>
      <c r="D49" s="235"/>
      <c r="E49" s="235"/>
      <c r="F49" s="236" t="str">
        <f>IFERROR(INDEX(ВВОД!$D$4:$N$4,1,MATCH(A49,ВВОД!D394:N394,0)),"")</f>
        <v/>
      </c>
      <c r="G49" s="236" t="str">
        <f>IFERROR(INDEX(ВВОД!$D$3:$N$3,1,MATCH(A49,ВВОД!D394:N394,0)),"")</f>
        <v/>
      </c>
    </row>
    <row r="50" spans="1:7" hidden="1">
      <c r="A50" s="234">
        <f>SUM(ВВОД!D395:N395)</f>
        <v>0</v>
      </c>
      <c r="B50" s="237"/>
      <c r="C50" s="240"/>
      <c r="D50" s="235"/>
      <c r="E50" s="235"/>
      <c r="F50" s="236" t="str">
        <f>IFERROR(INDEX(ВВОД!$D$4:$N$4,1,MATCH(A50,ВВОД!D395:N395,0)),"")</f>
        <v/>
      </c>
      <c r="G50" s="236" t="str">
        <f>IFERROR(INDEX(ВВОД!$D$3:$N$3,1,MATCH(A50,ВВОД!D395:N395,0)),"")</f>
        <v/>
      </c>
    </row>
    <row r="51" spans="1:7" hidden="1">
      <c r="A51" s="234">
        <f>SUM(ВВОД!D396:N396)</f>
        <v>0</v>
      </c>
      <c r="B51" s="237"/>
      <c r="C51" s="240"/>
      <c r="D51" s="235"/>
      <c r="E51" s="235"/>
      <c r="F51" s="236" t="str">
        <f>IFERROR(INDEX(ВВОД!$D$4:$N$4,1,MATCH(A51,ВВОД!D396:N396,0)),"")</f>
        <v/>
      </c>
      <c r="G51" s="236" t="str">
        <f>IFERROR(INDEX(ВВОД!$D$3:$N$3,1,MATCH(A51,ВВОД!D396:N396,0)),"")</f>
        <v/>
      </c>
    </row>
    <row r="52" spans="1:7" hidden="1">
      <c r="A52" s="234">
        <f>SUM(ВВОД!D397:N397)</f>
        <v>0</v>
      </c>
      <c r="B52" s="237"/>
      <c r="C52" s="240"/>
      <c r="D52" s="235"/>
      <c r="E52" s="235"/>
      <c r="F52" s="236" t="str">
        <f>IFERROR(INDEX(ВВОД!$D$4:$N$4,1,MATCH(A52,ВВОД!D397:N397,0)),"")</f>
        <v/>
      </c>
      <c r="G52" s="236" t="str">
        <f>IFERROR(INDEX(ВВОД!$D$3:$N$3,1,MATCH(A52,ВВОД!D397:N397,0)),"")</f>
        <v/>
      </c>
    </row>
    <row r="53" spans="1:7" hidden="1">
      <c r="A53" s="234">
        <f>SUM(ВВОД!D398:N398)</f>
        <v>0</v>
      </c>
      <c r="B53" s="237"/>
      <c r="C53" s="240"/>
      <c r="D53" s="235"/>
      <c r="E53" s="235"/>
      <c r="F53" s="236" t="str">
        <f>IFERROR(INDEX(ВВОД!$D$4:$N$4,1,MATCH(A53,ВВОД!D398:N398,0)),"")</f>
        <v/>
      </c>
      <c r="G53" s="236" t="str">
        <f>IFERROR(INDEX(ВВОД!$D$3:$N$3,1,MATCH(A53,ВВОД!D398:N398,0)),"")</f>
        <v/>
      </c>
    </row>
    <row r="54" spans="1:7" hidden="1">
      <c r="A54" s="234">
        <f>SUM(ВВОД!D399:N399)</f>
        <v>0</v>
      </c>
      <c r="B54" s="237"/>
      <c r="C54" s="240"/>
      <c r="D54" s="235"/>
      <c r="E54" s="235"/>
      <c r="F54" s="236" t="str">
        <f>IFERROR(INDEX(ВВОД!$D$4:$N$4,1,MATCH(A54,ВВОД!D399:N399,0)),"")</f>
        <v/>
      </c>
      <c r="G54" s="236" t="str">
        <f>IFERROR(INDEX(ВВОД!$D$3:$N$3,1,MATCH(A54,ВВОД!D399:N399,0)),"")</f>
        <v/>
      </c>
    </row>
    <row r="55" spans="1:7" hidden="1">
      <c r="A55" s="234">
        <f>SUM(ВВОД!D400:N400)</f>
        <v>0</v>
      </c>
      <c r="B55" s="237"/>
      <c r="C55" s="240"/>
      <c r="D55" s="235"/>
      <c r="E55" s="235"/>
      <c r="F55" s="236" t="str">
        <f>IFERROR(INDEX(ВВОД!$D$4:$N$4,1,MATCH(A55,ВВОД!D400:N400,0)),"")</f>
        <v/>
      </c>
      <c r="G55" s="236" t="str">
        <f>IFERROR(INDEX(ВВОД!$D$3:$N$3,1,MATCH(A55,ВВОД!D400:N400,0)),"")</f>
        <v/>
      </c>
    </row>
    <row r="56" spans="1:7" hidden="1">
      <c r="A56" s="234">
        <f>SUM(ВВОД!D401:N401)</f>
        <v>0</v>
      </c>
      <c r="B56" s="237"/>
      <c r="C56" s="240"/>
      <c r="D56" s="235"/>
      <c r="E56" s="235"/>
      <c r="F56" s="236" t="str">
        <f>IFERROR(INDEX(ВВОД!$D$4:$N$4,1,MATCH(A56,ВВОД!D401:N401,0)),"")</f>
        <v/>
      </c>
      <c r="G56" s="236" t="str">
        <f>IFERROR(INDEX(ВВОД!$D$3:$N$3,1,MATCH(A56,ВВОД!D401:N401,0)),"")</f>
        <v/>
      </c>
    </row>
    <row r="57" spans="1:7" hidden="1">
      <c r="A57" s="234">
        <f>SUM(ВВОД!D402:N402)</f>
        <v>0</v>
      </c>
      <c r="B57" s="237"/>
      <c r="C57" s="240"/>
      <c r="D57" s="235"/>
      <c r="E57" s="235"/>
      <c r="F57" s="236" t="str">
        <f>IFERROR(INDEX(ВВОД!$D$4:$N$4,1,MATCH(A57,ВВОД!D402:N402,0)),"")</f>
        <v/>
      </c>
      <c r="G57" s="236" t="str">
        <f>IFERROR(INDEX(ВВОД!$D$3:$N$3,1,MATCH(A57,ВВОД!D402:N402,0)),"")</f>
        <v/>
      </c>
    </row>
    <row r="58" spans="1:7" hidden="1">
      <c r="A58" s="234">
        <f>SUM(ВВОД!D403:N403)</f>
        <v>0</v>
      </c>
      <c r="B58" s="237"/>
      <c r="C58" s="240"/>
      <c r="D58" s="235"/>
      <c r="E58" s="235"/>
      <c r="F58" s="236" t="str">
        <f>IFERROR(INDEX(ВВОД!$D$4:$N$4,1,MATCH(A58,ВВОД!D403:N403,0)),"")</f>
        <v/>
      </c>
      <c r="G58" s="236" t="str">
        <f>IFERROR(INDEX(ВВОД!$D$3:$N$3,1,MATCH(A58,ВВОД!D403:N403,0)),"")</f>
        <v/>
      </c>
    </row>
    <row r="59" spans="1:7" hidden="1">
      <c r="A59" s="234">
        <f>SUM(ВВОД!D404:N404)</f>
        <v>0</v>
      </c>
      <c r="B59" s="237"/>
      <c r="C59" s="240"/>
      <c r="D59" s="235"/>
      <c r="E59" s="235"/>
      <c r="F59" s="236" t="str">
        <f>IFERROR(INDEX(ВВОД!$D$4:$N$4,1,MATCH(A59,ВВОД!D404:N404,0)),"")</f>
        <v/>
      </c>
      <c r="G59" s="236" t="str">
        <f>IFERROR(INDEX(ВВОД!$D$3:$N$3,1,MATCH(A59,ВВОД!D404:N404,0)),"")</f>
        <v/>
      </c>
    </row>
    <row r="60" spans="1:7" hidden="1">
      <c r="A60" s="234">
        <f>SUM(ВВОД!D405:N405)</f>
        <v>0</v>
      </c>
      <c r="B60" s="237"/>
      <c r="C60" s="240"/>
      <c r="D60" s="235"/>
      <c r="E60" s="235"/>
      <c r="F60" s="236" t="str">
        <f>IFERROR(INDEX(ВВОД!$D$4:$N$4,1,MATCH(A60,ВВОД!D405:N405,0)),"")</f>
        <v/>
      </c>
      <c r="G60" s="236" t="str">
        <f>IFERROR(INDEX(ВВОД!$D$3:$N$3,1,MATCH(A60,ВВОД!D405:N405,0)),"")</f>
        <v/>
      </c>
    </row>
    <row r="61" spans="1:7" hidden="1">
      <c r="A61" s="234">
        <f>SUM(ВВОД!D406:N406)</f>
        <v>0</v>
      </c>
      <c r="B61" s="237"/>
      <c r="C61" s="240"/>
      <c r="D61" s="235"/>
      <c r="E61" s="235"/>
      <c r="F61" s="236" t="str">
        <f>IFERROR(INDEX(ВВОД!$D$4:$N$4,1,MATCH(A61,ВВОД!D406:N406,0)),"")</f>
        <v/>
      </c>
      <c r="G61" s="236" t="str">
        <f>IFERROR(INDEX(ВВОД!$D$3:$N$3,1,MATCH(A61,ВВОД!D406:N406,0)),"")</f>
        <v/>
      </c>
    </row>
    <row r="62" spans="1:7" hidden="1">
      <c r="A62" s="234">
        <f>SUM(ВВОД!D407:N407)</f>
        <v>0</v>
      </c>
      <c r="B62" s="237"/>
      <c r="C62" s="240"/>
      <c r="D62" s="235"/>
      <c r="E62" s="235"/>
      <c r="F62" s="236" t="str">
        <f>IFERROR(INDEX(ВВОД!$D$4:$N$4,1,MATCH(A62,ВВОД!D407:N407,0)),"")</f>
        <v/>
      </c>
      <c r="G62" s="236" t="str">
        <f>IFERROR(INDEX(ВВОД!$D$3:$N$3,1,MATCH(A62,ВВОД!D407:N407,0)),"")</f>
        <v/>
      </c>
    </row>
    <row r="63" spans="1:7" hidden="1">
      <c r="A63" s="234">
        <f>SUM(ВВОД!D408:N408)</f>
        <v>0</v>
      </c>
      <c r="B63" s="237"/>
      <c r="C63" s="240"/>
      <c r="D63" s="235"/>
      <c r="E63" s="235"/>
      <c r="F63" s="236" t="str">
        <f>IFERROR(INDEX(ВВОД!$D$4:$N$4,1,MATCH(A63,ВВОД!D408:N408,0)),"")</f>
        <v/>
      </c>
      <c r="G63" s="236" t="str">
        <f>IFERROR(INDEX(ВВОД!$D$3:$N$3,1,MATCH(A63,ВВОД!D408:N408,0)),"")</f>
        <v/>
      </c>
    </row>
    <row r="64" spans="1:7" hidden="1">
      <c r="A64" s="234">
        <f>SUM(ВВОД!D409:N409)</f>
        <v>0</v>
      </c>
      <c r="B64" s="237"/>
      <c r="C64" s="240"/>
      <c r="D64" s="235"/>
      <c r="E64" s="235"/>
      <c r="F64" s="236" t="str">
        <f>IFERROR(INDEX(ВВОД!$D$4:$N$4,1,MATCH(A64,ВВОД!D409:N409,0)),"")</f>
        <v/>
      </c>
      <c r="G64" s="236" t="str">
        <f>IFERROR(INDEX(ВВОД!$D$3:$N$3,1,MATCH(A64,ВВОД!D409:N409,0)),"")</f>
        <v/>
      </c>
    </row>
    <row r="65" spans="1:7" hidden="1">
      <c r="A65" s="234">
        <f>SUM(ВВОД!D410:N410)</f>
        <v>0</v>
      </c>
      <c r="B65" s="237"/>
      <c r="C65" s="240"/>
      <c r="D65" s="235"/>
      <c r="E65" s="235"/>
      <c r="F65" s="236" t="str">
        <f>IFERROR(INDEX(ВВОД!$D$4:$N$4,1,MATCH(A65,ВВОД!D410:N410,0)),"")</f>
        <v/>
      </c>
      <c r="G65" s="236" t="str">
        <f>IFERROR(INDEX(ВВОД!$D$3:$N$3,1,MATCH(A65,ВВОД!D410:N410,0)),"")</f>
        <v/>
      </c>
    </row>
    <row r="66" spans="1:7" hidden="1">
      <c r="A66" s="234">
        <f>SUM(ВВОД!D411:N411)</f>
        <v>0</v>
      </c>
      <c r="B66" s="237"/>
      <c r="C66" s="240"/>
      <c r="D66" s="235"/>
      <c r="E66" s="235"/>
      <c r="F66" s="236" t="str">
        <f>IFERROR(INDEX(ВВОД!$D$4:$N$4,1,MATCH(A66,ВВОД!D411:N411,0)),"")</f>
        <v/>
      </c>
      <c r="G66" s="236" t="str">
        <f>IFERROR(INDEX(ВВОД!$D$3:$N$3,1,MATCH(A66,ВВОД!D411:N411,0)),"")</f>
        <v/>
      </c>
    </row>
    <row r="67" spans="1:7" hidden="1">
      <c r="A67" s="234">
        <f>SUM(ВВОД!D412:N412)</f>
        <v>0</v>
      </c>
      <c r="B67" s="237"/>
      <c r="C67" s="240"/>
      <c r="D67" s="235"/>
      <c r="E67" s="235"/>
      <c r="F67" s="236" t="str">
        <f>IFERROR(INDEX(ВВОД!$D$4:$N$4,1,MATCH(A67,ВВОД!D412:N412,0)),"")</f>
        <v/>
      </c>
      <c r="G67" s="236" t="str">
        <f>IFERROR(INDEX(ВВОД!$D$3:$N$3,1,MATCH(A67,ВВОД!D412:N412,0)),"")</f>
        <v/>
      </c>
    </row>
    <row r="68" spans="1:7" hidden="1">
      <c r="A68" s="234">
        <f>SUM(ВВОД!D413:N413)</f>
        <v>0</v>
      </c>
      <c r="B68" s="237"/>
      <c r="C68" s="240"/>
      <c r="D68" s="235"/>
      <c r="E68" s="235"/>
      <c r="F68" s="236" t="str">
        <f>IFERROR(INDEX(ВВОД!$D$4:$N$4,1,MATCH(A68,ВВОД!D413:N413,0)),"")</f>
        <v/>
      </c>
      <c r="G68" s="236" t="str">
        <f>IFERROR(INDEX(ВВОД!$D$3:$N$3,1,MATCH(A68,ВВОД!D413:N413,0)),"")</f>
        <v/>
      </c>
    </row>
    <row r="69" spans="1:7" hidden="1">
      <c r="A69" s="234">
        <f>SUM(ВВОД!D414:N414)</f>
        <v>0</v>
      </c>
      <c r="B69" s="237"/>
      <c r="C69" s="240"/>
      <c r="D69" s="235"/>
      <c r="E69" s="235"/>
      <c r="F69" s="236" t="str">
        <f>IFERROR(INDEX(ВВОД!$D$4:$N$4,1,MATCH(A69,ВВОД!D414:N414,0)),"")</f>
        <v/>
      </c>
      <c r="G69" s="236" t="str">
        <f>IFERROR(INDEX(ВВОД!$D$3:$N$3,1,MATCH(A69,ВВОД!D414:N414,0)),"")</f>
        <v/>
      </c>
    </row>
    <row r="70" spans="1:7" hidden="1">
      <c r="A70" s="234">
        <f>SUM(ВВОД!D415:N415)</f>
        <v>0</v>
      </c>
      <c r="B70" s="237"/>
      <c r="C70" s="240"/>
      <c r="D70" s="235"/>
      <c r="E70" s="235"/>
      <c r="F70" s="236" t="str">
        <f>IFERROR(INDEX(ВВОД!$D$4:$N$4,1,MATCH(A70,ВВОД!D415:N415,0)),"")</f>
        <v/>
      </c>
      <c r="G70" s="236" t="str">
        <f>IFERROR(INDEX(ВВОД!$D$3:$N$3,1,MATCH(A70,ВВОД!D415:N415,0)),"")</f>
        <v/>
      </c>
    </row>
    <row r="71" spans="1:7" hidden="1">
      <c r="A71" s="234">
        <f>SUM(ВВОД!D417:N417)</f>
        <v>0</v>
      </c>
      <c r="B71" s="237"/>
      <c r="C71" s="240"/>
      <c r="D71" s="235"/>
      <c r="E71" s="235"/>
      <c r="F71" s="236" t="str">
        <f>IFERROR(INDEX(ВВОД!$D$4:$N$4,1,MATCH(A71,ВВОД!D417:N417,0)),"")</f>
        <v/>
      </c>
      <c r="G71" s="236" t="str">
        <f>IFERROR(INDEX(ВВОД!$D$3:$N$3,1,MATCH(A71,ВВОД!D417:N417,0)),"")</f>
        <v/>
      </c>
    </row>
    <row r="72" spans="1:7" hidden="1">
      <c r="A72" s="234">
        <f>SUM(ВВОД!D418:N418)</f>
        <v>0</v>
      </c>
      <c r="B72" s="237"/>
      <c r="C72" s="240"/>
      <c r="D72" s="235"/>
      <c r="E72" s="235"/>
      <c r="F72" s="236" t="str">
        <f>IFERROR(INDEX(ВВОД!$D$4:$N$4,1,MATCH(A72,ВВОД!D418:N418,0)),"")</f>
        <v/>
      </c>
      <c r="G72" s="236" t="str">
        <f>IFERROR(INDEX(ВВОД!$D$3:$N$3,1,MATCH(A72,ВВОД!D418:N418,0)),"")</f>
        <v/>
      </c>
    </row>
    <row r="73" spans="1:7" hidden="1">
      <c r="A73" s="234">
        <f>SUM(ВВОД!D419:N419)</f>
        <v>0</v>
      </c>
      <c r="B73" s="237"/>
      <c r="C73" s="240"/>
      <c r="D73" s="235"/>
      <c r="E73" s="235"/>
      <c r="F73" s="236" t="str">
        <f>IFERROR(INDEX(ВВОД!$D$4:$N$4,1,MATCH(A73,ВВОД!D419:N419,0)),"")</f>
        <v/>
      </c>
      <c r="G73" s="236" t="str">
        <f>IFERROR(INDEX(ВВОД!$D$3:$N$3,1,MATCH(A73,ВВОД!D419:N419,0)),"")</f>
        <v/>
      </c>
    </row>
    <row r="74" spans="1:7" hidden="1">
      <c r="A74" s="234">
        <f>SUM(ВВОД!D420:N420)</f>
        <v>0</v>
      </c>
      <c r="B74" s="237"/>
      <c r="C74" s="240"/>
      <c r="D74" s="235"/>
      <c r="E74" s="235"/>
      <c r="F74" s="236" t="str">
        <f>IFERROR(INDEX(ВВОД!$D$4:$N$4,1,MATCH(A74,ВВОД!D420:N420,0)),"")</f>
        <v/>
      </c>
      <c r="G74" s="236" t="str">
        <f>IFERROR(INDEX(ВВОД!$D$3:$N$3,1,MATCH(A74,ВВОД!D420:N420,0)),"")</f>
        <v/>
      </c>
    </row>
    <row r="75" spans="1:7" hidden="1">
      <c r="A75" s="234">
        <f>SUM(ВВОД!D421:N421)</f>
        <v>0</v>
      </c>
      <c r="B75" s="237"/>
      <c r="C75" s="240"/>
      <c r="D75" s="235"/>
      <c r="E75" s="235"/>
      <c r="F75" s="236" t="str">
        <f>IFERROR(INDEX(ВВОД!$D$4:$N$4,1,MATCH(A75,ВВОД!D421:N421,0)),"")</f>
        <v/>
      </c>
      <c r="G75" s="236" t="str">
        <f>IFERROR(INDEX(ВВОД!$D$3:$N$3,1,MATCH(A75,ВВОД!D421:N421,0)),"")</f>
        <v/>
      </c>
    </row>
    <row r="76" spans="1:7" hidden="1">
      <c r="A76" s="234">
        <f>SUM(ВВОД!D422:N422)</f>
        <v>0</v>
      </c>
      <c r="B76" s="237"/>
      <c r="C76" s="240"/>
      <c r="D76" s="235"/>
      <c r="E76" s="235"/>
      <c r="F76" s="236" t="str">
        <f>IFERROR(INDEX(ВВОД!$D$4:$N$4,1,MATCH(A76,ВВОД!D422:N422,0)),"")</f>
        <v/>
      </c>
      <c r="G76" s="236" t="str">
        <f>IFERROR(INDEX(ВВОД!$D$3:$N$3,1,MATCH(A76,ВВОД!D422:N422,0)),"")</f>
        <v/>
      </c>
    </row>
    <row r="77" spans="1:7" hidden="1">
      <c r="A77" s="234">
        <f>SUM(ВВОД!D423:N423)</f>
        <v>0</v>
      </c>
      <c r="B77" s="237"/>
      <c r="C77" s="240"/>
      <c r="D77" s="235"/>
      <c r="E77" s="235"/>
      <c r="F77" s="236" t="str">
        <f>IFERROR(INDEX(ВВОД!$D$4:$N$4,1,MATCH(A77,ВВОД!D423:N423,0)),"")</f>
        <v/>
      </c>
      <c r="G77" s="236" t="str">
        <f>IFERROR(INDEX(ВВОД!$D$3:$N$3,1,MATCH(A77,ВВОД!D423:N423,0)),"")</f>
        <v/>
      </c>
    </row>
    <row r="78" spans="1:7" hidden="1">
      <c r="A78" s="234">
        <f>SUM(ВВОД!D424:N424)</f>
        <v>0</v>
      </c>
      <c r="B78" s="237"/>
      <c r="C78" s="240"/>
      <c r="D78" s="235"/>
      <c r="E78" s="235"/>
      <c r="F78" s="236" t="str">
        <f>IFERROR(INDEX(ВВОД!$D$4:$N$4,1,MATCH(A78,ВВОД!D424:N424,0)),"")</f>
        <v/>
      </c>
      <c r="G78" s="236" t="str">
        <f>IFERROR(INDEX(ВВОД!$D$3:$N$3,1,MATCH(A78,ВВОД!D424:N424,0)),"")</f>
        <v/>
      </c>
    </row>
    <row r="79" spans="1:7" hidden="1">
      <c r="A79" s="234">
        <f>SUM(ВВОД!D425:N425)</f>
        <v>0</v>
      </c>
      <c r="B79" s="237"/>
      <c r="C79" s="240"/>
      <c r="D79" s="235"/>
      <c r="E79" s="235"/>
      <c r="F79" s="236" t="str">
        <f>IFERROR(INDEX(ВВОД!$D$4:$N$4,1,MATCH(A79,ВВОД!D425:N425,0)),"")</f>
        <v/>
      </c>
      <c r="G79" s="236" t="str">
        <f>IFERROR(INDEX(ВВОД!$D$3:$N$3,1,MATCH(A79,ВВОД!D425:N425,0)),"")</f>
        <v/>
      </c>
    </row>
    <row r="80" spans="1:7" hidden="1">
      <c r="A80" s="234">
        <f>SUM(ВВОД!D426:N426)</f>
        <v>0</v>
      </c>
      <c r="B80" s="237"/>
      <c r="C80" s="240"/>
      <c r="D80" s="235"/>
      <c r="E80" s="235"/>
      <c r="F80" s="236" t="str">
        <f>IFERROR(INDEX(ВВОД!$D$4:$N$4,1,MATCH(A80,ВВОД!D426:N426,0)),"")</f>
        <v/>
      </c>
      <c r="G80" s="236" t="str">
        <f>IFERROR(INDEX(ВВОД!$D$3:$N$3,1,MATCH(A80,ВВОД!D426:N426,0)),"")</f>
        <v/>
      </c>
    </row>
    <row r="81" spans="1:7" hidden="1">
      <c r="A81" s="234">
        <f>SUM(ВВОД!D427:N427)</f>
        <v>0</v>
      </c>
      <c r="B81" s="237"/>
      <c r="C81" s="240"/>
      <c r="D81" s="235"/>
      <c r="E81" s="235"/>
      <c r="F81" s="236" t="str">
        <f>IFERROR(INDEX(ВВОД!$D$4:$N$4,1,MATCH(A81,ВВОД!D427:N427,0)),"")</f>
        <v/>
      </c>
      <c r="G81" s="236" t="str">
        <f>IFERROR(INDEX(ВВОД!$D$3:$N$3,1,MATCH(A81,ВВОД!D427:N427,0)),"")</f>
        <v/>
      </c>
    </row>
    <row r="82" spans="1:7" hidden="1">
      <c r="A82" s="234">
        <f>SUM(ВВОД!D428:N428)</f>
        <v>0</v>
      </c>
      <c r="B82" s="237"/>
      <c r="C82" s="240"/>
      <c r="D82" s="235"/>
      <c r="E82" s="235"/>
      <c r="F82" s="236" t="str">
        <f>IFERROR(INDEX(ВВОД!$D$4:$N$4,1,MATCH(A82,ВВОД!D428:N428,0)),"")</f>
        <v/>
      </c>
      <c r="G82" s="236" t="str">
        <f>IFERROR(INDEX(ВВОД!$D$3:$N$3,1,MATCH(A82,ВВОД!D428:N428,0)),"")</f>
        <v/>
      </c>
    </row>
    <row r="83" spans="1:7" hidden="1">
      <c r="A83" s="234">
        <f>SUM(ВВОД!D429:N429)</f>
        <v>0</v>
      </c>
      <c r="B83" s="237"/>
      <c r="C83" s="240"/>
      <c r="D83" s="235"/>
      <c r="E83" s="235"/>
      <c r="F83" s="236" t="str">
        <f>IFERROR(INDEX(ВВОД!$D$4:$N$4,1,MATCH(A83,ВВОД!D429:N429,0)),"")</f>
        <v/>
      </c>
      <c r="G83" s="236" t="str">
        <f>IFERROR(INDEX(ВВОД!$D$3:$N$3,1,MATCH(A83,ВВОД!D429:N429,0)),"")</f>
        <v/>
      </c>
    </row>
    <row r="84" spans="1:7" hidden="1">
      <c r="A84" s="234">
        <f>SUM(ВВОД!D430:N430)</f>
        <v>0</v>
      </c>
      <c r="B84" s="237"/>
      <c r="C84" s="240"/>
      <c r="D84" s="235"/>
      <c r="E84" s="235"/>
      <c r="F84" s="236" t="str">
        <f>IFERROR(INDEX(ВВОД!$D$4:$N$4,1,MATCH(A84,ВВОД!D430:N430,0)),"")</f>
        <v/>
      </c>
      <c r="G84" s="236" t="str">
        <f>IFERROR(INDEX(ВВОД!$D$3:$N$3,1,MATCH(A84,ВВОД!D430:N430,0)),"")</f>
        <v/>
      </c>
    </row>
    <row r="85" spans="1:7" hidden="1">
      <c r="A85" s="234">
        <f>SUM(ВВОД!D431:N431)</f>
        <v>0</v>
      </c>
      <c r="B85" s="237"/>
      <c r="C85" s="240"/>
      <c r="D85" s="235"/>
      <c r="E85" s="235"/>
      <c r="F85" s="236" t="str">
        <f>IFERROR(INDEX(ВВОД!$D$4:$N$4,1,MATCH(A85,ВВОД!D431:N431,0)),"")</f>
        <v/>
      </c>
      <c r="G85" s="236" t="str">
        <f>IFERROR(INDEX(ВВОД!$D$3:$N$3,1,MATCH(A85,ВВОД!D431:N431,0)),"")</f>
        <v/>
      </c>
    </row>
    <row r="86" spans="1:7" hidden="1">
      <c r="A86" s="234">
        <f>SUM(ВВОД!D432:N432)</f>
        <v>0</v>
      </c>
      <c r="B86" s="237"/>
      <c r="C86" s="240"/>
      <c r="D86" s="235"/>
      <c r="E86" s="235"/>
      <c r="F86" s="236" t="str">
        <f>IFERROR(INDEX(ВВОД!$D$4:$N$4,1,MATCH(A86,ВВОД!D432:N432,0)),"")</f>
        <v/>
      </c>
      <c r="G86" s="236" t="str">
        <f>IFERROR(INDEX(ВВОД!$D$3:$N$3,1,MATCH(A86,ВВОД!D432:N432,0)),"")</f>
        <v/>
      </c>
    </row>
    <row r="87" spans="1:7" hidden="1">
      <c r="A87" s="234">
        <f>SUM(ВВОД!D433:N433)</f>
        <v>0</v>
      </c>
      <c r="B87" s="237"/>
      <c r="C87" s="240"/>
      <c r="D87" s="235"/>
      <c r="E87" s="235"/>
      <c r="F87" s="236" t="str">
        <f>IFERROR(INDEX(ВВОД!$D$4:$N$4,1,MATCH(A87,ВВОД!D433:N433,0)),"")</f>
        <v/>
      </c>
      <c r="G87" s="236" t="str">
        <f>IFERROR(INDEX(ВВОД!$D$3:$N$3,1,MATCH(A87,ВВОД!D433:N433,0)),"")</f>
        <v/>
      </c>
    </row>
    <row r="88" spans="1:7" hidden="1">
      <c r="A88" s="234">
        <f>SUM(ВВОД!D434:N434)</f>
        <v>0</v>
      </c>
      <c r="B88" s="237"/>
      <c r="C88" s="240"/>
      <c r="D88" s="235"/>
      <c r="E88" s="235"/>
      <c r="F88" s="236" t="str">
        <f>IFERROR(INDEX(ВВОД!$D$4:$N$4,1,MATCH(A88,ВВОД!D434:N434,0)),"")</f>
        <v/>
      </c>
      <c r="G88" s="236" t="str">
        <f>IFERROR(INDEX(ВВОД!$D$3:$N$3,1,MATCH(A88,ВВОД!D434:N434,0)),"")</f>
        <v/>
      </c>
    </row>
    <row r="89" spans="1:7" hidden="1">
      <c r="A89" s="234">
        <f>SUM(ВВОД!D435:N435)</f>
        <v>0</v>
      </c>
      <c r="B89" s="237"/>
      <c r="C89" s="240"/>
      <c r="D89" s="235"/>
      <c r="E89" s="235"/>
      <c r="F89" s="236" t="str">
        <f>IFERROR(INDEX(ВВОД!$D$4:$N$4,1,MATCH(A89,ВВОД!D435:N435,0)),"")</f>
        <v/>
      </c>
      <c r="G89" s="236" t="str">
        <f>IFERROR(INDEX(ВВОД!$D$3:$N$3,1,MATCH(A89,ВВОД!D435:N435,0)),"")</f>
        <v/>
      </c>
    </row>
    <row r="90" spans="1:7" hidden="1">
      <c r="A90" s="234">
        <f>SUM(ВВОД!D436:N436)</f>
        <v>0</v>
      </c>
      <c r="B90" s="237"/>
      <c r="C90" s="240"/>
      <c r="D90" s="235"/>
      <c r="E90" s="235"/>
      <c r="F90" s="236" t="str">
        <f>IFERROR(INDEX(ВВОД!$D$4:$N$4,1,MATCH(A90,ВВОД!D436:N436,0)),"")</f>
        <v/>
      </c>
      <c r="G90" s="236" t="str">
        <f>IFERROR(INDEX(ВВОД!$D$3:$N$3,1,MATCH(A90,ВВОД!D436:N436,0)),"")</f>
        <v/>
      </c>
    </row>
    <row r="91" spans="1:7" hidden="1">
      <c r="A91" s="234">
        <f>SUM(ВВОД!D437:N437)</f>
        <v>0</v>
      </c>
      <c r="B91" s="237"/>
      <c r="C91" s="240"/>
      <c r="D91" s="235"/>
      <c r="E91" s="235"/>
      <c r="F91" s="236" t="str">
        <f>IFERROR(INDEX(ВВОД!$D$4:$N$4,1,MATCH(A91,ВВОД!D437:N437,0)),"")</f>
        <v/>
      </c>
      <c r="G91" s="236" t="str">
        <f>IFERROR(INDEX(ВВОД!$D$3:$N$3,1,MATCH(A91,ВВОД!D437:N437,0)),"")</f>
        <v/>
      </c>
    </row>
    <row r="92" spans="1:7" hidden="1">
      <c r="A92" s="234">
        <f>SUM(ВВОД!D438:N438)</f>
        <v>0</v>
      </c>
      <c r="B92" s="237"/>
      <c r="C92" s="240"/>
      <c r="D92" s="235"/>
      <c r="E92" s="235"/>
      <c r="F92" s="236" t="str">
        <f>IFERROR(INDEX(ВВОД!$D$4:$N$4,1,MATCH(A92,ВВОД!D438:N438,0)),"")</f>
        <v/>
      </c>
      <c r="G92" s="236" t="str">
        <f>IFERROR(INDEX(ВВОД!$D$3:$N$3,1,MATCH(A92,ВВОД!D438:N438,0)),"")</f>
        <v/>
      </c>
    </row>
    <row r="93" spans="1:7" hidden="1">
      <c r="A93" s="234">
        <f>SUM(ВВОД!D439:N439)</f>
        <v>0</v>
      </c>
      <c r="B93" s="237"/>
      <c r="C93" s="240"/>
      <c r="D93" s="235"/>
      <c r="E93" s="235"/>
      <c r="F93" s="236" t="str">
        <f>IFERROR(INDEX(ВВОД!$D$4:$N$4,1,MATCH(A93,ВВОД!D439:N439,0)),"")</f>
        <v/>
      </c>
      <c r="G93" s="236" t="str">
        <f>IFERROR(INDEX(ВВОД!$D$3:$N$3,1,MATCH(A93,ВВОД!D439:N439,0)),"")</f>
        <v/>
      </c>
    </row>
    <row r="94" spans="1:7" hidden="1">
      <c r="A94" s="234">
        <f>SUM(ВВОД!D440:N440)</f>
        <v>0</v>
      </c>
      <c r="B94" s="237"/>
      <c r="C94" s="240"/>
      <c r="D94" s="235"/>
      <c r="E94" s="235"/>
      <c r="F94" s="236" t="str">
        <f>IFERROR(INDEX(ВВОД!$D$4:$N$4,1,MATCH(A94,ВВОД!D440:N440,0)),"")</f>
        <v/>
      </c>
      <c r="G94" s="236" t="str">
        <f>IFERROR(INDEX(ВВОД!$D$3:$N$3,1,MATCH(A94,ВВОД!D440:N440,0)),"")</f>
        <v/>
      </c>
    </row>
    <row r="95" spans="1:7" hidden="1">
      <c r="A95" s="234">
        <f>SUM(ВВОД!D441:N441)</f>
        <v>0</v>
      </c>
      <c r="B95" s="237"/>
      <c r="C95" s="240"/>
      <c r="D95" s="235"/>
      <c r="E95" s="235"/>
      <c r="F95" s="236" t="str">
        <f>IFERROR(INDEX(ВВОД!$D$4:$N$4,1,MATCH(A95,ВВОД!D441:N441,0)),"")</f>
        <v/>
      </c>
      <c r="G95" s="236" t="str">
        <f>IFERROR(INDEX(ВВОД!$D$3:$N$3,1,MATCH(A95,ВВОД!D441:N441,0)),"")</f>
        <v/>
      </c>
    </row>
    <row r="96" spans="1:7" hidden="1">
      <c r="A96" s="234">
        <f>SUM(ВВОД!D442:N442)</f>
        <v>0</v>
      </c>
      <c r="B96" s="237"/>
      <c r="C96" s="240"/>
      <c r="D96" s="235"/>
      <c r="E96" s="235"/>
      <c r="F96" s="236" t="str">
        <f>IFERROR(INDEX(ВВОД!$D$4:$N$4,1,MATCH(A96,ВВОД!D442:N442,0)),"")</f>
        <v/>
      </c>
      <c r="G96" s="236" t="str">
        <f>IFERROR(INDEX(ВВОД!$D$3:$N$3,1,MATCH(A96,ВВОД!D442:N442,0)),"")</f>
        <v/>
      </c>
    </row>
    <row r="97" spans="1:7" hidden="1">
      <c r="A97" s="234">
        <f>SUM(ВВОД!D443:N443)</f>
        <v>0</v>
      </c>
      <c r="B97" s="237"/>
      <c r="C97" s="240"/>
      <c r="D97" s="235"/>
      <c r="E97" s="235"/>
      <c r="F97" s="236" t="str">
        <f>IFERROR(INDEX(ВВОД!$D$4:$N$4,1,MATCH(A97,ВВОД!D443:N443,0)),"")</f>
        <v/>
      </c>
      <c r="G97" s="236" t="str">
        <f>IFERROR(INDEX(ВВОД!$D$3:$N$3,1,MATCH(A97,ВВОД!D443:N443,0)),"")</f>
        <v/>
      </c>
    </row>
    <row r="98" spans="1:7" hidden="1">
      <c r="A98" s="234">
        <f>SUM(ВВОД!D444:N444)</f>
        <v>0</v>
      </c>
      <c r="B98" s="237"/>
      <c r="C98" s="240"/>
      <c r="D98" s="235"/>
      <c r="E98" s="235"/>
      <c r="F98" s="236" t="str">
        <f>IFERROR(INDEX(ВВОД!$D$4:$N$4,1,MATCH(A98,ВВОД!D444:N444,0)),"")</f>
        <v/>
      </c>
      <c r="G98" s="236" t="str">
        <f>IFERROR(INDEX(ВВОД!$D$3:$N$3,1,MATCH(A98,ВВОД!D444:N444,0)),"")</f>
        <v/>
      </c>
    </row>
    <row r="99" spans="1:7" hidden="1">
      <c r="A99" s="234">
        <f>SUM(ВВОД!D445:N445)</f>
        <v>0</v>
      </c>
      <c r="B99" s="237"/>
      <c r="C99" s="240"/>
      <c r="D99" s="235"/>
      <c r="E99" s="235"/>
      <c r="F99" s="236" t="str">
        <f>IFERROR(INDEX(ВВОД!$D$4:$N$4,1,MATCH(A99,ВВОД!D445:N445,0)),"")</f>
        <v/>
      </c>
      <c r="G99" s="236" t="str">
        <f>IFERROR(INDEX(ВВОД!$D$3:$N$3,1,MATCH(A99,ВВОД!D445:N445,0)),"")</f>
        <v/>
      </c>
    </row>
    <row r="100" spans="1:7" hidden="1">
      <c r="A100" s="234">
        <f>SUM(ВВОД!D450:N450)</f>
        <v>0</v>
      </c>
      <c r="B100" s="237"/>
      <c r="C100" s="240"/>
      <c r="D100" s="235"/>
      <c r="E100" s="235"/>
      <c r="F100" s="236" t="str">
        <f>IFERROR(INDEX(ВВОД!$D$4:$N$4,1,MATCH(A100,ВВОД!D450:N450,0)),"")</f>
        <v/>
      </c>
      <c r="G100" s="236" t="str">
        <f>IFERROR(INDEX(ВВОД!$D$3:$N$3,1,MATCH(A100,ВВОД!D450:N450,0)),"")</f>
        <v/>
      </c>
    </row>
    <row r="101" spans="1:7" hidden="1">
      <c r="A101" s="234">
        <f>SUM(ВВОД!D451:N451)</f>
        <v>0</v>
      </c>
      <c r="B101" s="237"/>
      <c r="C101" s="240"/>
      <c r="D101" s="235"/>
      <c r="E101" s="235"/>
      <c r="F101" s="236" t="str">
        <f>IFERROR(INDEX(ВВОД!$D$4:$N$4,1,MATCH(A101,ВВОД!D451:N451,0)),"")</f>
        <v/>
      </c>
      <c r="G101" s="236" t="str">
        <f>IFERROR(INDEX(ВВОД!$D$3:$N$3,1,MATCH(A101,ВВОД!D451:N451,0)),"")</f>
        <v/>
      </c>
    </row>
    <row r="102" spans="1:7" hidden="1">
      <c r="A102" s="234">
        <f>SUM(ВВОД!D452:N452)</f>
        <v>0</v>
      </c>
      <c r="B102" s="237"/>
      <c r="C102" s="240"/>
      <c r="D102" s="235"/>
      <c r="E102" s="235"/>
      <c r="F102" s="236" t="str">
        <f>IFERROR(INDEX(ВВОД!$D$4:$N$4,1,MATCH(A102,ВВОД!D452:N452,0)),"")</f>
        <v/>
      </c>
      <c r="G102" s="236" t="str">
        <f>IFERROR(INDEX(ВВОД!$D$3:$N$3,1,MATCH(A102,ВВОД!D452:N452,0)),"")</f>
        <v/>
      </c>
    </row>
    <row r="103" spans="1:7" hidden="1">
      <c r="A103" s="234">
        <f>SUM(ВВОД!D453:N453)</f>
        <v>0</v>
      </c>
      <c r="B103" s="237"/>
      <c r="C103" s="240"/>
      <c r="D103" s="235"/>
      <c r="E103" s="235"/>
      <c r="F103" s="236" t="str">
        <f>IFERROR(INDEX(ВВОД!$D$4:$N$4,1,MATCH(A103,ВВОД!D453:N453,0)),"")</f>
        <v/>
      </c>
      <c r="G103" s="236" t="str">
        <f>IFERROR(INDEX(ВВОД!$D$3:$N$3,1,MATCH(A103,ВВОД!D453:N453,0)),"")</f>
        <v/>
      </c>
    </row>
    <row r="104" spans="1:7" hidden="1">
      <c r="A104" s="234">
        <f>SUM(ВВОД!D454:N454)</f>
        <v>0</v>
      </c>
      <c r="B104" s="237"/>
      <c r="C104" s="240"/>
      <c r="D104" s="235"/>
      <c r="E104" s="235"/>
      <c r="F104" s="236" t="str">
        <f>IFERROR(INDEX(ВВОД!$D$4:$N$4,1,MATCH(A104,ВВОД!D454:N454,0)),"")</f>
        <v/>
      </c>
      <c r="G104" s="236" t="str">
        <f>IFERROR(INDEX(ВВОД!$D$3:$N$3,1,MATCH(A104,ВВОД!D454:N454,0)),"")</f>
        <v/>
      </c>
    </row>
    <row r="105" spans="1:7" hidden="1">
      <c r="A105" s="234">
        <f>SUM(ВВОД!D455:N455)</f>
        <v>0</v>
      </c>
      <c r="B105" s="237"/>
      <c r="C105" s="240"/>
      <c r="D105" s="235"/>
      <c r="E105" s="235"/>
      <c r="F105" s="236" t="str">
        <f>IFERROR(INDEX(ВВОД!$D$4:$N$4,1,MATCH(A105,ВВОД!D455:N455,0)),"")</f>
        <v/>
      </c>
      <c r="G105" s="236" t="str">
        <f>IFERROR(INDEX(ВВОД!$D$3:$N$3,1,MATCH(A105,ВВОД!D455:N455,0)),"")</f>
        <v/>
      </c>
    </row>
    <row r="106" spans="1:7">
      <c r="B106" s="74"/>
    </row>
    <row r="107" spans="1:7">
      <c r="C107" s="116"/>
      <c r="D107" s="116"/>
      <c r="E107" s="116"/>
      <c r="F107" s="295"/>
    </row>
  </sheetData>
  <autoFilter ref="A4:G105">
    <filterColumn colId="0">
      <customFilters>
        <customFilter operator="notEqual" val=" "/>
      </customFilters>
    </filterColumn>
    <sortState ref="A5:G42">
      <sortCondition ref="A4:A105"/>
    </sortState>
  </autoFilter>
  <mergeCells count="3">
    <mergeCell ref="A1:G1"/>
    <mergeCell ref="B3:C3"/>
    <mergeCell ref="A2:G2"/>
  </mergeCells>
  <pageMargins left="0.19685039370078741" right="0.19685039370078741" top="0.19685039370078741" bottom="0.19685039370078741" header="0" footer="0"/>
  <pageSetup paperSize="9" scale="95" orientation="portrait" horizontalDpi="4294967293" verticalDpi="4294967293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1">
    <tabColor rgb="FFFFFF00"/>
    <pageSetUpPr fitToPage="1"/>
  </sheetPr>
  <dimension ref="A1:X65"/>
  <sheetViews>
    <sheetView showZeros="0" view="pageLayout" zoomScaleSheetLayoutView="75" workbookViewId="0">
      <selection activeCell="D13" sqref="D13"/>
    </sheetView>
  </sheetViews>
  <sheetFormatPr defaultRowHeight="12.75"/>
  <cols>
    <col min="1" max="1" width="5" style="13" customWidth="1"/>
    <col min="2" max="2" width="20.7109375" style="86" customWidth="1"/>
    <col min="3" max="3" width="8.5703125" style="74" customWidth="1"/>
    <col min="4" max="4" width="9.42578125" style="74" customWidth="1"/>
    <col min="5" max="5" width="37.5703125" style="74" customWidth="1"/>
    <col min="6" max="6" width="11.42578125" style="122" customWidth="1"/>
    <col min="7" max="7" width="13.42578125" style="97" customWidth="1"/>
    <col min="8" max="8" width="9.28515625" style="1" customWidth="1"/>
    <col min="9" max="9" width="9.140625" style="1"/>
    <col min="10" max="10" width="9.140625" style="2"/>
    <col min="11" max="12" width="9.140625" style="1"/>
    <col min="13" max="14" width="9.140625" style="2"/>
    <col min="15" max="16" width="9.140625" style="13"/>
    <col min="17" max="17" width="9.140625" style="1"/>
    <col min="18" max="18" width="9.140625" style="2"/>
    <col min="19" max="20" width="9.140625" style="1"/>
    <col min="21" max="21" width="9.140625" style="2"/>
    <col min="22" max="23" width="9.140625" style="1"/>
    <col min="24" max="24" width="9.140625" style="2"/>
    <col min="25" max="16384" width="9.140625" style="1"/>
  </cols>
  <sheetData>
    <row r="1" spans="1:24" s="18" customFormat="1" ht="15">
      <c r="A1" s="1385" t="s">
        <v>2205</v>
      </c>
      <c r="B1" s="1385"/>
      <c r="C1" s="1385"/>
      <c r="D1" s="1385"/>
      <c r="E1" s="1385"/>
      <c r="F1" s="1385"/>
      <c r="G1" s="1385"/>
      <c r="H1" s="11"/>
      <c r="I1" s="11"/>
      <c r="J1" s="11"/>
      <c r="M1" s="11"/>
      <c r="N1" s="11"/>
      <c r="O1" s="19"/>
      <c r="P1" s="19"/>
      <c r="R1" s="11"/>
      <c r="U1" s="11"/>
      <c r="X1" s="11"/>
    </row>
    <row r="2" spans="1:24" s="18" customFormat="1" ht="15">
      <c r="A2" s="1389" t="str">
        <f>ВВОД!D2</f>
        <v>Червень 2024</v>
      </c>
      <c r="B2" s="1389"/>
      <c r="C2" s="1389"/>
      <c r="D2" s="1389"/>
      <c r="E2" s="1389"/>
      <c r="F2" s="1389"/>
      <c r="G2" s="1389"/>
      <c r="J2" s="11"/>
      <c r="M2" s="11"/>
      <c r="N2" s="11"/>
      <c r="O2" s="19"/>
      <c r="P2" s="19"/>
      <c r="R2" s="11"/>
      <c r="U2" s="11"/>
      <c r="X2" s="11"/>
    </row>
    <row r="3" spans="1:24">
      <c r="A3" s="14"/>
      <c r="B3" s="1404"/>
      <c r="C3" s="1404"/>
      <c r="E3" s="15"/>
      <c r="F3" s="121"/>
      <c r="G3" s="94"/>
    </row>
    <row r="4" spans="1:24" ht="51">
      <c r="A4" s="242" t="s">
        <v>62</v>
      </c>
      <c r="B4" s="233" t="s">
        <v>63</v>
      </c>
      <c r="C4" s="233" t="s">
        <v>64</v>
      </c>
      <c r="D4" s="233" t="s">
        <v>80</v>
      </c>
      <c r="E4" s="233" t="s">
        <v>47</v>
      </c>
      <c r="F4" s="243" t="s">
        <v>305</v>
      </c>
      <c r="G4" s="243" t="s">
        <v>298</v>
      </c>
    </row>
    <row r="5" spans="1:24" ht="22.5" hidden="1">
      <c r="A5" s="234">
        <f>SUM(ВВОД!D37:N37)</f>
        <v>0</v>
      </c>
      <c r="B5" s="244" t="str">
        <f>ВВОД!U37</f>
        <v>Знам'янка - Знам'янка пас</v>
      </c>
      <c r="C5" s="244" t="str">
        <f>ВВОД!V37</f>
        <v>парна</v>
      </c>
      <c r="D5" s="244" t="str">
        <f>ВВОД!W37</f>
        <v>303 - 299</v>
      </c>
      <c r="E5" s="244" t="str">
        <f>ВВОД!X37</f>
        <v>Знам пас 20, 4 Знам 225, 259, 257/263, 332, 324, 310, 30, 28</v>
      </c>
      <c r="F5" s="236" t="str">
        <f>IFERROR(INDEX(ВВОД!$D$4:$N$4,1,MATCH(A5,ВВОД!D37:N37,0)),"")</f>
        <v/>
      </c>
      <c r="G5" s="245" t="str">
        <f>IFERROR(INDEX(ВВОД!$D$3:$N$3,1,MATCH(A5,ВВОД!D37:N37,0)),"")</f>
        <v/>
      </c>
    </row>
    <row r="6" spans="1:24" ht="22.5">
      <c r="A6" s="234">
        <f>SUM(ВВОД!D34:N34)</f>
        <v>7</v>
      </c>
      <c r="B6" s="237" t="str">
        <f>ВВОД!U34</f>
        <v>Знам'янка - Знам'янка пас</v>
      </c>
      <c r="C6" s="237" t="str">
        <f>ВВОД!V34</f>
        <v>парна</v>
      </c>
      <c r="D6" s="237" t="str">
        <f>ВВОД!W34</f>
        <v>303 - 299</v>
      </c>
      <c r="E6" s="237" t="str">
        <f>ВВОД!X34</f>
        <v>Знам пас 20, 4 Знам 225, 259, 257/263, 332, 324, 310, 30, 28</v>
      </c>
      <c r="F6" s="236" t="str">
        <f>IFERROR(INDEX(ВВОД!$D$4:$N$4,1,MATCH(A6,ВВОД!D34:N34,0)),"")</f>
        <v>РДМ-2 №1027</v>
      </c>
      <c r="G6" s="245" t="str">
        <f>IFERROR(INDEX(ВВОД!$D$3:$N$3,1,MATCH(A6,ВВОД!D34:N34,0)),"")</f>
        <v>Левковський С. О.</v>
      </c>
    </row>
    <row r="7" spans="1:24" ht="33.75">
      <c r="A7" s="234">
        <f>SUM(ВВОД!D144:N144)</f>
        <v>14</v>
      </c>
      <c r="B7" s="237" t="str">
        <f>ВВОД!U144</f>
        <v>Кременчуцький парк</v>
      </c>
      <c r="C7" s="237" t="str">
        <f>ВВОД!V144</f>
        <v>1, 3, 6, 7, 8, 9 колії</v>
      </c>
      <c r="D7" s="237">
        <f>ВВОД!W144</f>
        <v>0</v>
      </c>
      <c r="E7" s="237" t="str">
        <f>ВВОД!X144</f>
        <v>Крем парк 332-334, 346, 267, 261, 255, 241/237, 235-239, 229, 350, 328, 330, 352, 271, 249/245, 247, 269, 326, 83, 312, 251, 243, 231, 227-225</v>
      </c>
      <c r="F7" s="236" t="str">
        <f>IFERROR(INDEX(ВВОД!$D$4:$N$4,1,MATCH(A7,ВВОД!D144:N144,0)),"")</f>
        <v>РДМ-24 №110</v>
      </c>
      <c r="G7" s="245" t="str">
        <f>IFERROR(INDEX(ВВОД!$D$3:$N$3,1,MATCH(A7,ВВОД!D144:N144,0)),"")</f>
        <v>Полєжай П. В.</v>
      </c>
    </row>
    <row r="8" spans="1:24" ht="22.5" hidden="1">
      <c r="A8" s="234">
        <f>SUM(ВВОД!D321:N321)</f>
        <v>0</v>
      </c>
      <c r="B8" s="244" t="str">
        <f>ВВОД!U321</f>
        <v>Гірка</v>
      </c>
      <c r="C8" s="244" t="str">
        <f>ВВОД!V321</f>
        <v>СП</v>
      </c>
      <c r="D8" s="244">
        <f>ВВОД!W3321</f>
        <v>0</v>
      </c>
      <c r="E8" s="244" t="str">
        <f>ВВОД!X321</f>
        <v>107, 111, 113, 117, 109, 119, 23, 603, 607, 611, 613, 615, 617, 619</v>
      </c>
      <c r="F8" s="236" t="str">
        <f>IFERROR(INDEX(ВВОД!$D$4:$N$4,1,MATCH(A8,ВВОД!D321:N321,0)),"")</f>
        <v/>
      </c>
      <c r="G8" s="245" t="str">
        <f>IFERROR(INDEX(ВВОД!$D$3:$N$3,1,MATCH(A8,ВВОД!D321:N321,0)),"")</f>
        <v/>
      </c>
    </row>
    <row r="9" spans="1:24" ht="22.5" hidden="1">
      <c r="A9" s="234">
        <f>SUM(ВВОД!D322:N322)</f>
        <v>0</v>
      </c>
      <c r="B9" s="244" t="str">
        <f>ВВОД!U322</f>
        <v>Гірка</v>
      </c>
      <c r="C9" s="244" t="str">
        <f>ВВОД!V322</f>
        <v>СП</v>
      </c>
      <c r="D9" s="244">
        <f>ВВОД!W3322</f>
        <v>0</v>
      </c>
      <c r="E9" s="244" t="str">
        <f>ВВОД!X322</f>
        <v>605, 637, 639, 641, 645, 623, 649, 647, 625, 643, 635, 627, 633, 621</v>
      </c>
      <c r="F9" s="236" t="str">
        <f>IFERROR(INDEX(ВВОД!$D$4:$N$4,1,MATCH(A9,ВВОД!D322:N322,0)),"")</f>
        <v/>
      </c>
      <c r="G9" s="245" t="str">
        <f>IFERROR(INDEX(ВВОД!$D$3:$N$3,1,MATCH(A9,ВВОД!D322:N322,0)),"")</f>
        <v/>
      </c>
    </row>
    <row r="10" spans="1:24" ht="22.5" hidden="1">
      <c r="A10" s="234">
        <f>SUM(ВВОД!D323:N323)</f>
        <v>0</v>
      </c>
      <c r="B10" s="244" t="str">
        <f>ВВОД!U323</f>
        <v>Гірка</v>
      </c>
      <c r="C10" s="244" t="str">
        <f>ВВОД!V323</f>
        <v>СП</v>
      </c>
      <c r="D10" s="244">
        <f>ВВОД!W3323</f>
        <v>0</v>
      </c>
      <c r="E10" s="244" t="str">
        <f>ВВОД!X323</f>
        <v>83, 251, 245, 249, 247, 269, 235, 239, 229, 217, 215, 81, 631, 629</v>
      </c>
      <c r="F10" s="236" t="str">
        <f>IFERROR(INDEX(ВВОД!$D$4:$N$4,1,MATCH(A10,ВВОД!D323:N323,0)),"")</f>
        <v/>
      </c>
      <c r="G10" s="245" t="str">
        <f>IFERROR(INDEX(ВВОД!$D$3:$N$3,1,MATCH(A10,ВВОД!D323:N323,0)),"")</f>
        <v/>
      </c>
    </row>
    <row r="11" spans="1:24" ht="22.5">
      <c r="A11" s="234">
        <f>SUM(ВВОД!D35:N35)</f>
        <v>18</v>
      </c>
      <c r="B11" s="237" t="str">
        <f>ВВОД!U35</f>
        <v>Знам'янка - Знам'янка пас</v>
      </c>
      <c r="C11" s="237" t="str">
        <f>ВВОД!V35</f>
        <v>парна</v>
      </c>
      <c r="D11" s="237" t="str">
        <f>ВВОД!W35</f>
        <v>303 - 299</v>
      </c>
      <c r="E11" s="237" t="str">
        <f>ВВОД!X35</f>
        <v>Знам пас 20, 4 Знам 225, 259, 257/263, 332, 324, 310, 30, 28</v>
      </c>
      <c r="F11" s="236" t="str">
        <f>IFERROR(INDEX(ВВОД!$D$4:$N$4,1,MATCH(A11,ВВОД!D35:N35,0)),"")</f>
        <v>РДМ-24 №110</v>
      </c>
      <c r="G11" s="245" t="str">
        <f>IFERROR(INDEX(ВВОД!$D$3:$N$3,1,MATCH(A11,ВВОД!D35:N35,0)),"")</f>
        <v>Полєжай П. В.</v>
      </c>
    </row>
    <row r="12" spans="1:24" ht="33.75">
      <c r="A12" s="234">
        <f>SUM(ВВОД!D145:N145)</f>
        <v>18</v>
      </c>
      <c r="B12" s="237" t="str">
        <f>ВВОД!U145</f>
        <v>Кременчуцький парк</v>
      </c>
      <c r="C12" s="237" t="str">
        <f>ВВОД!V145</f>
        <v>4,5,42,43  колії</v>
      </c>
      <c r="D12" s="237">
        <f>ВВОД!W145</f>
        <v>0</v>
      </c>
      <c r="E12" s="237" t="str">
        <f>ВВОД!X145</f>
        <v>Крем парк 356, 253, 243, 350, 28, 40, 50, 302, 308, 328, 334, 40-42, 48-50, 300-302, 308-310, 56, 60, 300, 304, 312, 326, 330</v>
      </c>
      <c r="F12" s="236" t="str">
        <f>IFERROR(INDEX(ВВОД!$D$4:$N$4,1,MATCH(A12,ВВОД!D145:N145,0)),"")</f>
        <v>РДМ-2 №1027</v>
      </c>
      <c r="G12" s="245" t="str">
        <f>IFERROR(INDEX(ВВОД!$D$3:$N$3,1,MATCH(A12,ВВОД!D145:N145,0)),"")</f>
        <v>Левковський С. О.</v>
      </c>
    </row>
    <row r="13" spans="1:24" ht="22.5">
      <c r="A13" s="234">
        <f>SUM(ВВОД!D311:N311)</f>
        <v>20</v>
      </c>
      <c r="B13" s="244" t="str">
        <f>ВВОД!U311</f>
        <v>Західна горловина Кременчуцького парку (ГК)</v>
      </c>
      <c r="C13" s="237" t="str">
        <f>ВВОД!V311</f>
        <v>СП</v>
      </c>
      <c r="D13" s="244">
        <f>ВВОД!W311</f>
        <v>0</v>
      </c>
      <c r="E13" s="244" t="str">
        <f>ВВОД!X311</f>
        <v>26, 28, 30, 310, 324, 332,  40, 50, 302, 308, 328, 334</v>
      </c>
      <c r="F13" s="236" t="str">
        <f>IFERROR(INDEX(ВВОД!$D$4:$N$4,1,MATCH(A13,ВВОД!D311:N311,0)),"")</f>
        <v>УДС2М-11 №606</v>
      </c>
      <c r="G13" s="245" t="str">
        <f>IFERROR(INDEX(ВВОД!$D$3:$N$3,1,MATCH(A13,ВВОД!D311:N311,0)),"")</f>
        <v>Яцечко С. Ю.</v>
      </c>
    </row>
    <row r="14" spans="1:24" ht="22.5">
      <c r="A14" s="234">
        <f>SUM(ВВОД!D312:N312)</f>
        <v>21</v>
      </c>
      <c r="B14" s="244" t="str">
        <f>ВВОД!U312</f>
        <v>Східна горловина Кременчуцького парку (ГК)</v>
      </c>
      <c r="C14" s="237" t="str">
        <f>ВВОД!V312</f>
        <v>СП</v>
      </c>
      <c r="D14" s="244">
        <f>ВВОД!W312</f>
        <v>0</v>
      </c>
      <c r="E14" s="244" t="str">
        <f>ВВОД!X312</f>
        <v>257, 263, 259, 225, 227, 237, 241,  255, 261, ГП7, 253, 267, 243, 271</v>
      </c>
      <c r="F14" s="236" t="str">
        <f>IFERROR(INDEX(ВВОД!$D$4:$N$4,1,MATCH(A14,ВВОД!D312:N312,0)),"")</f>
        <v>УДС2М-11 №606</v>
      </c>
      <c r="G14" s="245" t="str">
        <f>IFERROR(INDEX(ВВОД!$D$3:$N$3,1,MATCH(A14,ВВОД!D312:N312,0)),"")</f>
        <v>Яцечко С. Ю.</v>
      </c>
    </row>
    <row r="15" spans="1:24" ht="22.5">
      <c r="A15" s="234">
        <f>SUM(ВВОД!D36:N36)</f>
        <v>28</v>
      </c>
      <c r="B15" s="237" t="str">
        <f>ВВОД!U36</f>
        <v>Знам'янка - Знам'янка пас</v>
      </c>
      <c r="C15" s="237" t="str">
        <f>ВВОД!V36</f>
        <v>парна</v>
      </c>
      <c r="D15" s="237" t="str">
        <f>ВВОД!W36</f>
        <v>303 - 299</v>
      </c>
      <c r="E15" s="237" t="str">
        <f>ВВОД!X36</f>
        <v>Знам пас 20, 4 Знам 225, 259, 257/263, 332, 324, 310, 30, 28</v>
      </c>
      <c r="F15" s="236" t="str">
        <f>IFERROR(INDEX(ВВОД!$D$4:$N$4,1,MATCH(A15,ВВОД!D36:N36,0)),"")</f>
        <v>РДМ-24 №232</v>
      </c>
      <c r="G15" s="245" t="str">
        <f>IFERROR(INDEX(ВВОД!$D$3:$N$3,1,MATCH(A15,ВВОД!D36:N36,0)),"")</f>
        <v>Лабурєв М. В.</v>
      </c>
    </row>
    <row r="16" spans="1:24" hidden="1">
      <c r="A16" s="234"/>
      <c r="B16" s="244"/>
      <c r="C16" s="238"/>
      <c r="D16" s="237"/>
      <c r="E16" s="237"/>
      <c r="F16" s="236"/>
      <c r="G16" s="245"/>
    </row>
    <row r="17" spans="1:7" hidden="1">
      <c r="A17" s="234"/>
      <c r="B17" s="244"/>
      <c r="C17" s="238"/>
      <c r="D17" s="235"/>
      <c r="E17" s="237"/>
      <c r="F17" s="236"/>
      <c r="G17" s="245"/>
    </row>
    <row r="18" spans="1:7" hidden="1">
      <c r="A18" s="234"/>
      <c r="B18" s="244"/>
      <c r="C18" s="238"/>
      <c r="D18" s="235"/>
      <c r="E18" s="237"/>
      <c r="F18" s="236"/>
      <c r="G18" s="245"/>
    </row>
    <row r="19" spans="1:7" hidden="1">
      <c r="A19" s="234"/>
      <c r="B19" s="244"/>
      <c r="C19" s="238"/>
      <c r="D19" s="235"/>
      <c r="E19" s="237"/>
      <c r="F19" s="236"/>
      <c r="G19" s="245"/>
    </row>
    <row r="20" spans="1:7" hidden="1">
      <c r="A20" s="234"/>
      <c r="B20" s="244"/>
      <c r="C20" s="238"/>
      <c r="D20" s="235"/>
      <c r="E20" s="237"/>
      <c r="F20" s="236"/>
      <c r="G20" s="245"/>
    </row>
    <row r="21" spans="1:7" hidden="1">
      <c r="A21" s="234"/>
      <c r="B21" s="244"/>
      <c r="C21" s="238"/>
      <c r="D21" s="235"/>
      <c r="E21" s="237"/>
      <c r="F21" s="236"/>
      <c r="G21" s="245"/>
    </row>
    <row r="22" spans="1:7" hidden="1">
      <c r="A22" s="234"/>
      <c r="B22" s="244"/>
      <c r="C22" s="238"/>
      <c r="D22" s="237"/>
      <c r="E22" s="237"/>
      <c r="F22" s="236"/>
      <c r="G22" s="245"/>
    </row>
    <row r="23" spans="1:7" hidden="1">
      <c r="A23" s="234"/>
      <c r="B23" s="244"/>
      <c r="C23" s="238"/>
      <c r="D23" s="237"/>
      <c r="E23" s="237"/>
      <c r="F23" s="236"/>
      <c r="G23" s="245"/>
    </row>
    <row r="24" spans="1:7" hidden="1">
      <c r="A24" s="234"/>
      <c r="B24" s="244"/>
      <c r="C24" s="238"/>
      <c r="D24" s="237"/>
      <c r="E24" s="237"/>
      <c r="F24" s="236"/>
      <c r="G24" s="245"/>
    </row>
    <row r="25" spans="1:7" hidden="1">
      <c r="A25" s="234"/>
      <c r="B25" s="244"/>
      <c r="C25" s="238"/>
      <c r="D25" s="237"/>
      <c r="E25" s="237"/>
      <c r="F25" s="236"/>
      <c r="G25" s="245"/>
    </row>
    <row r="26" spans="1:7" hidden="1">
      <c r="A26" s="234"/>
      <c r="B26" s="244"/>
      <c r="C26" s="238"/>
      <c r="D26" s="237"/>
      <c r="E26" s="237"/>
      <c r="F26" s="236"/>
      <c r="G26" s="245"/>
    </row>
    <row r="27" spans="1:7" hidden="1">
      <c r="A27" s="234"/>
      <c r="B27" s="244"/>
      <c r="C27" s="238"/>
      <c r="D27" s="237"/>
      <c r="E27" s="237"/>
      <c r="F27" s="236"/>
      <c r="G27" s="245"/>
    </row>
    <row r="28" spans="1:7" hidden="1">
      <c r="A28" s="234"/>
      <c r="B28" s="244"/>
      <c r="C28" s="238"/>
      <c r="D28" s="237"/>
      <c r="E28" s="237"/>
      <c r="F28" s="236"/>
      <c r="G28" s="245"/>
    </row>
    <row r="29" spans="1:7" hidden="1">
      <c r="A29" s="234"/>
      <c r="B29" s="244"/>
      <c r="C29" s="238"/>
      <c r="D29" s="237"/>
      <c r="E29" s="237"/>
      <c r="F29" s="236"/>
      <c r="G29" s="245"/>
    </row>
    <row r="30" spans="1:7" hidden="1">
      <c r="A30" s="234"/>
      <c r="B30" s="244"/>
      <c r="C30" s="238"/>
      <c r="D30" s="237"/>
      <c r="E30" s="237"/>
      <c r="F30" s="236"/>
      <c r="G30" s="245"/>
    </row>
    <row r="31" spans="1:7" hidden="1">
      <c r="A31" s="234"/>
      <c r="B31" s="244"/>
      <c r="C31" s="238"/>
      <c r="D31" s="237"/>
      <c r="E31" s="237"/>
      <c r="F31" s="236"/>
      <c r="G31" s="245"/>
    </row>
    <row r="32" spans="1:7" hidden="1">
      <c r="A32" s="234"/>
      <c r="B32" s="244"/>
      <c r="C32" s="238"/>
      <c r="D32" s="237"/>
      <c r="E32" s="237"/>
      <c r="F32" s="236"/>
      <c r="G32" s="245"/>
    </row>
    <row r="33" spans="1:7" hidden="1">
      <c r="A33" s="234"/>
      <c r="B33" s="244"/>
      <c r="C33" s="238"/>
      <c r="D33" s="237"/>
      <c r="E33" s="237"/>
      <c r="F33" s="236"/>
      <c r="G33" s="245"/>
    </row>
    <row r="34" spans="1:7" hidden="1">
      <c r="A34" s="234"/>
      <c r="B34" s="244"/>
      <c r="C34" s="238"/>
      <c r="D34" s="235"/>
      <c r="E34" s="237"/>
      <c r="F34" s="236"/>
      <c r="G34" s="245"/>
    </row>
    <row r="35" spans="1:7" hidden="1">
      <c r="A35" s="234"/>
      <c r="B35" s="244"/>
      <c r="C35" s="238"/>
      <c r="D35" s="235"/>
      <c r="E35" s="237"/>
      <c r="F35" s="236"/>
      <c r="G35" s="245"/>
    </row>
    <row r="36" spans="1:7" hidden="1">
      <c r="A36" s="234"/>
      <c r="B36" s="244"/>
      <c r="C36" s="238"/>
      <c r="D36" s="235"/>
      <c r="E36" s="237"/>
      <c r="F36" s="236"/>
      <c r="G36" s="245"/>
    </row>
    <row r="37" spans="1:7" hidden="1">
      <c r="A37" s="234"/>
      <c r="B37" s="244"/>
      <c r="C37" s="238"/>
      <c r="D37" s="235"/>
      <c r="E37" s="237"/>
      <c r="F37" s="236"/>
      <c r="G37" s="245"/>
    </row>
    <row r="38" spans="1:7" hidden="1">
      <c r="A38" s="234"/>
      <c r="B38" s="244"/>
      <c r="C38" s="238"/>
      <c r="D38" s="235"/>
      <c r="E38" s="235"/>
      <c r="F38" s="236"/>
      <c r="G38" s="245"/>
    </row>
    <row r="39" spans="1:7" hidden="1">
      <c r="A39" s="234"/>
      <c r="B39" s="244"/>
      <c r="C39" s="238"/>
      <c r="D39" s="235"/>
      <c r="E39" s="235"/>
      <c r="F39" s="236"/>
      <c r="G39" s="245"/>
    </row>
    <row r="40" spans="1:7" hidden="1">
      <c r="A40" s="234"/>
      <c r="B40" s="241"/>
      <c r="C40" s="240"/>
      <c r="D40" s="235"/>
      <c r="E40" s="239"/>
      <c r="F40" s="236"/>
      <c r="G40" s="245"/>
    </row>
    <row r="41" spans="1:7" hidden="1">
      <c r="A41" s="234"/>
      <c r="B41" s="241"/>
      <c r="C41" s="240"/>
      <c r="D41" s="235"/>
      <c r="E41" s="239"/>
      <c r="F41" s="236"/>
      <c r="G41" s="245"/>
    </row>
    <row r="42" spans="1:7" hidden="1">
      <c r="A42" s="234"/>
      <c r="B42" s="241"/>
      <c r="C42" s="240"/>
      <c r="D42" s="235"/>
      <c r="E42" s="239"/>
      <c r="F42" s="236"/>
      <c r="G42" s="245"/>
    </row>
    <row r="43" spans="1:7" hidden="1">
      <c r="A43" s="234"/>
      <c r="B43" s="244"/>
      <c r="C43" s="240"/>
      <c r="D43" s="235"/>
      <c r="E43" s="235"/>
      <c r="F43" s="236"/>
      <c r="G43" s="245"/>
    </row>
    <row r="44" spans="1:7" hidden="1">
      <c r="A44" s="234"/>
      <c r="B44" s="244"/>
      <c r="C44" s="240"/>
      <c r="D44" s="235"/>
      <c r="E44" s="235"/>
      <c r="F44" s="236"/>
      <c r="G44" s="245"/>
    </row>
    <row r="45" spans="1:7" hidden="1">
      <c r="A45" s="234"/>
      <c r="B45" s="244"/>
      <c r="C45" s="240"/>
      <c r="D45" s="235"/>
      <c r="E45" s="235"/>
      <c r="F45" s="236"/>
      <c r="G45" s="245"/>
    </row>
    <row r="46" spans="1:7" hidden="1">
      <c r="A46" s="234"/>
      <c r="B46" s="244"/>
      <c r="C46" s="240"/>
      <c r="D46" s="235"/>
      <c r="E46" s="235"/>
      <c r="F46" s="236"/>
      <c r="G46" s="245"/>
    </row>
    <row r="47" spans="1:7" hidden="1">
      <c r="A47" s="234"/>
      <c r="B47" s="244"/>
      <c r="C47" s="240"/>
      <c r="D47" s="235"/>
      <c r="E47" s="235"/>
      <c r="F47" s="236"/>
      <c r="G47" s="245"/>
    </row>
    <row r="48" spans="1:7" hidden="1">
      <c r="A48" s="234"/>
      <c r="B48" s="244"/>
      <c r="C48" s="240"/>
      <c r="D48" s="235"/>
      <c r="E48" s="235"/>
      <c r="F48" s="236"/>
      <c r="G48" s="245"/>
    </row>
    <row r="49" spans="1:7" hidden="1">
      <c r="A49" s="234"/>
      <c r="B49" s="244"/>
      <c r="C49" s="240"/>
      <c r="D49" s="235"/>
      <c r="E49" s="235"/>
      <c r="F49" s="236"/>
      <c r="G49" s="245"/>
    </row>
    <row r="50" spans="1:7" hidden="1">
      <c r="A50" s="234"/>
      <c r="B50" s="244"/>
      <c r="C50" s="240"/>
      <c r="D50" s="235"/>
      <c r="E50" s="235"/>
      <c r="F50" s="236"/>
      <c r="G50" s="245"/>
    </row>
    <row r="51" spans="1:7" hidden="1">
      <c r="A51" s="234"/>
      <c r="B51" s="244"/>
      <c r="C51" s="240"/>
      <c r="D51" s="235"/>
      <c r="E51" s="235"/>
      <c r="F51" s="236"/>
      <c r="G51" s="245"/>
    </row>
    <row r="52" spans="1:7" hidden="1">
      <c r="A52" s="234"/>
      <c r="B52" s="244"/>
      <c r="C52" s="240"/>
      <c r="D52" s="235"/>
      <c r="E52" s="235"/>
      <c r="F52" s="236"/>
      <c r="G52" s="245"/>
    </row>
    <row r="53" spans="1:7" hidden="1">
      <c r="A53" s="234"/>
      <c r="B53" s="244"/>
      <c r="C53" s="240"/>
      <c r="D53" s="235"/>
      <c r="E53" s="235"/>
      <c r="F53" s="236"/>
      <c r="G53" s="245"/>
    </row>
    <row r="54" spans="1:7" hidden="1">
      <c r="A54" s="234"/>
      <c r="B54" s="244"/>
      <c r="C54" s="240"/>
      <c r="D54" s="235"/>
      <c r="E54" s="235"/>
      <c r="F54" s="236"/>
      <c r="G54" s="245"/>
    </row>
    <row r="55" spans="1:7" hidden="1">
      <c r="A55" s="234"/>
      <c r="B55" s="244"/>
      <c r="C55" s="240"/>
      <c r="D55" s="235"/>
      <c r="E55" s="235"/>
      <c r="F55" s="236"/>
      <c r="G55" s="245"/>
    </row>
    <row r="56" spans="1:7" hidden="1">
      <c r="A56" s="234"/>
      <c r="B56" s="244"/>
      <c r="C56" s="240"/>
      <c r="D56" s="235"/>
      <c r="E56" s="235"/>
      <c r="F56" s="236"/>
      <c r="G56" s="245"/>
    </row>
    <row r="57" spans="1:7" hidden="1">
      <c r="A57" s="234"/>
      <c r="B57" s="244"/>
      <c r="C57" s="240"/>
      <c r="D57" s="235"/>
      <c r="E57" s="235"/>
      <c r="F57" s="236"/>
      <c r="G57" s="245"/>
    </row>
    <row r="58" spans="1:7" hidden="1">
      <c r="A58" s="234"/>
      <c r="B58" s="244"/>
      <c r="C58" s="240"/>
      <c r="D58" s="235"/>
      <c r="E58" s="235"/>
      <c r="F58" s="236"/>
      <c r="G58" s="245"/>
    </row>
    <row r="59" spans="1:7" hidden="1">
      <c r="A59" s="234"/>
      <c r="B59" s="244"/>
      <c r="C59" s="240"/>
      <c r="D59" s="235"/>
      <c r="E59" s="235"/>
      <c r="F59" s="236"/>
      <c r="G59" s="245"/>
    </row>
    <row r="60" spans="1:7" hidden="1">
      <c r="A60" s="234"/>
      <c r="B60" s="244"/>
      <c r="C60" s="240"/>
      <c r="D60" s="235"/>
      <c r="E60" s="235"/>
      <c r="F60" s="236"/>
      <c r="G60" s="245"/>
    </row>
    <row r="61" spans="1:7" hidden="1">
      <c r="A61" s="234"/>
      <c r="B61" s="244"/>
      <c r="C61" s="240"/>
      <c r="D61" s="235"/>
      <c r="E61" s="235"/>
      <c r="F61" s="236"/>
      <c r="G61" s="245"/>
    </row>
    <row r="62" spans="1:7" hidden="1">
      <c r="A62" s="234"/>
      <c r="B62" s="244"/>
      <c r="C62" s="240"/>
      <c r="D62" s="235"/>
      <c r="E62" s="235"/>
      <c r="F62" s="236"/>
      <c r="G62" s="245"/>
    </row>
    <row r="63" spans="1:7" hidden="1">
      <c r="A63" s="234"/>
      <c r="B63" s="244"/>
      <c r="C63" s="240"/>
      <c r="D63" s="235"/>
      <c r="E63" s="235"/>
      <c r="F63" s="236"/>
      <c r="G63" s="245"/>
    </row>
    <row r="64" spans="1:7">
      <c r="B64" s="74"/>
    </row>
    <row r="65" spans="3:5">
      <c r="C65" s="116"/>
      <c r="D65" s="116"/>
      <c r="E65" s="116"/>
    </row>
  </sheetData>
  <autoFilter ref="A4:G63">
    <filterColumn colId="0">
      <customFilters>
        <customFilter operator="notEqual" val=" "/>
      </customFilters>
    </filterColumn>
    <sortState ref="A6:G15">
      <sortCondition ref="A4:A63"/>
    </sortState>
  </autoFilter>
  <mergeCells count="3">
    <mergeCell ref="A1:G1"/>
    <mergeCell ref="B3:C3"/>
    <mergeCell ref="A2:G2"/>
  </mergeCells>
  <pageMargins left="0.19685039370078741" right="0.19685039370078741" top="0.19685039370078741" bottom="0.19685039370078741" header="0" footer="0"/>
  <pageSetup paperSize="9" scale="96" fitToHeight="0" orientation="portrait" horizontalDpi="4294967293" verticalDpi="4294967293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1">
    <tabColor rgb="FFFFFF00"/>
    <pageSetUpPr fitToPage="1"/>
  </sheetPr>
  <dimension ref="A1:X28"/>
  <sheetViews>
    <sheetView showZeros="0" view="pageLayout" topLeftCell="A4" zoomScaleSheetLayoutView="75" workbookViewId="0">
      <selection activeCell="B6" sqref="B6"/>
    </sheetView>
  </sheetViews>
  <sheetFormatPr defaultRowHeight="12.75"/>
  <cols>
    <col min="1" max="1" width="4.85546875" style="13" customWidth="1"/>
    <col min="2" max="2" width="20.7109375" style="86" customWidth="1"/>
    <col min="3" max="3" width="8.5703125" style="74" customWidth="1"/>
    <col min="4" max="4" width="14.28515625" style="74" customWidth="1"/>
    <col min="5" max="5" width="29.7109375" style="74" customWidth="1"/>
    <col min="6" max="6" width="11.42578125" style="122" customWidth="1"/>
    <col min="7" max="7" width="13.42578125" style="97" customWidth="1"/>
    <col min="8" max="8" width="9.28515625" style="1" customWidth="1"/>
    <col min="9" max="9" width="9.140625" style="1"/>
    <col min="10" max="10" width="9.140625" style="2"/>
    <col min="11" max="12" width="9.140625" style="1"/>
    <col min="13" max="14" width="9.140625" style="2"/>
    <col min="15" max="16" width="9.140625" style="13"/>
    <col min="17" max="17" width="9.140625" style="1"/>
    <col min="18" max="18" width="9.140625" style="2"/>
    <col min="19" max="20" width="9.140625" style="1"/>
    <col min="21" max="21" width="9.140625" style="2"/>
    <col min="22" max="23" width="9.140625" style="1"/>
    <col min="24" max="24" width="9.140625" style="2"/>
    <col min="25" max="16384" width="9.140625" style="1"/>
  </cols>
  <sheetData>
    <row r="1" spans="1:24" s="18" customFormat="1" ht="15" customHeight="1">
      <c r="A1" s="1385" t="s">
        <v>2206</v>
      </c>
      <c r="B1" s="1385"/>
      <c r="C1" s="1385"/>
      <c r="D1" s="1385"/>
      <c r="E1" s="1385"/>
      <c r="F1" s="1385"/>
      <c r="G1" s="1385"/>
      <c r="H1" s="11"/>
      <c r="I1" s="11"/>
      <c r="J1" s="11"/>
      <c r="M1" s="11"/>
      <c r="N1" s="11"/>
      <c r="O1" s="19"/>
      <c r="P1" s="19"/>
      <c r="R1" s="11"/>
      <c r="U1" s="11"/>
      <c r="X1" s="11"/>
    </row>
    <row r="2" spans="1:24" s="18" customFormat="1" ht="15">
      <c r="A2" s="1389" t="str">
        <f>ВВОД!D2</f>
        <v>Червень 2024</v>
      </c>
      <c r="B2" s="1389"/>
      <c r="C2" s="1389"/>
      <c r="D2" s="1389"/>
      <c r="E2" s="1389"/>
      <c r="F2" s="1389"/>
      <c r="G2" s="1389"/>
      <c r="J2" s="11"/>
      <c r="M2" s="11"/>
      <c r="N2" s="11"/>
      <c r="O2" s="19"/>
      <c r="P2" s="19"/>
      <c r="R2" s="11"/>
      <c r="U2" s="11"/>
      <c r="X2" s="11"/>
    </row>
    <row r="3" spans="1:24">
      <c r="A3" s="14"/>
      <c r="B3" s="1404"/>
      <c r="C3" s="1404"/>
      <c r="E3" s="15"/>
      <c r="F3" s="121"/>
      <c r="G3" s="94"/>
    </row>
    <row r="4" spans="1:24" ht="51">
      <c r="A4" s="242" t="s">
        <v>62</v>
      </c>
      <c r="B4" s="233" t="s">
        <v>63</v>
      </c>
      <c r="C4" s="233" t="s">
        <v>64</v>
      </c>
      <c r="D4" s="233" t="s">
        <v>80</v>
      </c>
      <c r="E4" s="233" t="s">
        <v>47</v>
      </c>
      <c r="F4" s="243" t="s">
        <v>305</v>
      </c>
      <c r="G4" s="243" t="s">
        <v>298</v>
      </c>
    </row>
    <row r="5" spans="1:24" ht="22.5">
      <c r="A5" s="234">
        <f>SUM(ВВОД!D306:N306)</f>
        <v>3</v>
      </c>
      <c r="B5" s="237" t="str">
        <f>ВВОД!U306</f>
        <v>Західна горловина Фастівського парку</v>
      </c>
      <c r="C5" s="237" t="str">
        <f>ВВОД!V306</f>
        <v>СП</v>
      </c>
      <c r="D5" s="237">
        <f>ВВОД!W306</f>
        <v>0</v>
      </c>
      <c r="E5" s="237" t="str">
        <f>ВВОД!X306</f>
        <v>230, 232, 234, 236, 246, 112, 122, 124, 164, 226, 96, 166, 184</v>
      </c>
      <c r="F5" s="236" t="str">
        <f>IFERROR(INDEX(ВВОД!$D$4:$N$4,1,MATCH(A5,ВВОД!D306:N306,0)),"")</f>
        <v>УДС2М-11 №606</v>
      </c>
      <c r="G5" s="236" t="str">
        <f>IFERROR(INDEX(ВВОД!$D$3:$N$3,1,MATCH(A5,ВВОД!D306:N306,0)),"")</f>
        <v>Яцечко С. Ю.</v>
      </c>
    </row>
    <row r="6" spans="1:24" ht="22.5">
      <c r="A6" s="234">
        <f>SUM(ВВОД!D30:N30)</f>
        <v>3</v>
      </c>
      <c r="B6" s="237" t="str">
        <f>ВВОД!U30</f>
        <v>Знам'янка - Знам'янка пас</v>
      </c>
      <c r="C6" s="237" t="str">
        <f>ВВОД!V30</f>
        <v>непарна</v>
      </c>
      <c r="D6" s="237" t="str">
        <f>ВВОД!W30</f>
        <v>299 - 303</v>
      </c>
      <c r="E6" s="237" t="str">
        <f>ВВОД!X30</f>
        <v>Знам 46, 36, 230, 232, 124, 164, 149, 135, 129 Знам пас 2, 10, 12, 16, 18</v>
      </c>
      <c r="F6" s="236" t="str">
        <f>IFERROR(INDEX(ВВОД!$D$4:$N$4,1,MATCH(A6,ВВОД!D30:N30,0)),"")</f>
        <v>РДМ-24 №232</v>
      </c>
      <c r="G6" s="236" t="str">
        <f>IFERROR(INDEX(ВВОД!$D$3:$N$3,1,MATCH(A6,ВВОД!D30:N30,0)),"")</f>
        <v>Лабурєв М. В.</v>
      </c>
    </row>
    <row r="7" spans="1:24" ht="45">
      <c r="A7" s="234">
        <f>SUM(ВВОД!D147:N147)</f>
        <v>10</v>
      </c>
      <c r="B7" s="237" t="str">
        <f>ВВОД!U147</f>
        <v>Парк відправлення</v>
      </c>
      <c r="C7" s="237" t="str">
        <f>ВВОД!V147</f>
        <v>2, 3, 5, 6, 7 колії</v>
      </c>
      <c r="D7" s="237">
        <f>ВВОД!W147</f>
        <v>0</v>
      </c>
      <c r="E7" s="237" t="str">
        <f>ВВОД!X147</f>
        <v>Парк відправлення 256, 252, 56, 48, 42, 74, 68, 54, 14, 18, 12-14, 18-32, 34-36, 228, 46, 52, 226, 338, 230, 232-236, 8-10, 12, 20/22, 62, 242, 244, 246, 4-6</v>
      </c>
      <c r="F7" s="236" t="str">
        <f>IFERROR(INDEX(ВВОД!$D$4:$N$4,1,MATCH(A7,ВВОД!D147:N147,0)),"")</f>
        <v>РДМ-2 №1027</v>
      </c>
      <c r="G7" s="236" t="str">
        <f>IFERROR(INDEX(ВВОД!$D$3:$N$3,1,MATCH(A7,ВВОД!D147:N147,0)),"")</f>
        <v>Левковський С. О.</v>
      </c>
    </row>
    <row r="8" spans="1:24" ht="22.5" hidden="1">
      <c r="A8" s="234">
        <f>SUM(ВВОД!D318:N318)</f>
        <v>0</v>
      </c>
      <c r="B8" s="237" t="str">
        <f>ВВОД!U318</f>
        <v>Західна горловина парку відправлення (ГК)</v>
      </c>
      <c r="C8" s="237" t="str">
        <f>ВВОД!V318</f>
        <v>СП</v>
      </c>
      <c r="D8" s="237">
        <f>ВВОД!W318</f>
        <v>0</v>
      </c>
      <c r="E8" s="237" t="str">
        <f>ВВОД!X318</f>
        <v>62, 64, 70, 68, 74, 54, 42, 48, 56, 60, 300, 14</v>
      </c>
      <c r="F8" s="236" t="str">
        <f>IFERROR(INDEX(ВВОД!$D$4:$N$4,1,MATCH(A8,ВВОД!D318:N318,0)),"")</f>
        <v/>
      </c>
      <c r="G8" s="236" t="str">
        <f>IFERROR(INDEX(ВВОД!$D$3:$N$3,1,MATCH(A8,ВВОД!D318:N318,0)),"")</f>
        <v/>
      </c>
    </row>
    <row r="9" spans="1:24" ht="22.5" hidden="1">
      <c r="A9" s="234">
        <f>SUM(ВВОД!D319:N319)</f>
        <v>0</v>
      </c>
      <c r="B9" s="237" t="str">
        <f>ВВОД!U319</f>
        <v>Східна горловина парку відправлення (ПВК)</v>
      </c>
      <c r="C9" s="237" t="str">
        <f>ВВОД!V319</f>
        <v>СП</v>
      </c>
      <c r="D9" s="237">
        <f>ВВОД!W319</f>
        <v>0</v>
      </c>
      <c r="E9" s="237" t="str">
        <f>ВВОД!X319</f>
        <v>304, 312, 280, 326, 330, 336, 348, 358, 354, 346, 350, 356, 352</v>
      </c>
      <c r="F9" s="236" t="str">
        <f>IFERROR(INDEX(ВВОД!$D$4:$N$4,1,MATCH(A9,ВВОД!D319:N319,0)),"")</f>
        <v/>
      </c>
      <c r="G9" s="236" t="str">
        <f>IFERROR(INDEX(ВВОД!$D$3:$N$3,1,MATCH(A9,ВВОД!D319:N319,0)),"")</f>
        <v/>
      </c>
    </row>
    <row r="10" spans="1:24" ht="22.5" hidden="1">
      <c r="A10" s="234">
        <f>SUM(ВВОД!D320:N320)</f>
        <v>0</v>
      </c>
      <c r="B10" s="237" t="str">
        <f>ВВОД!U320</f>
        <v>Східна горловина парку відправлення (ПВК)</v>
      </c>
      <c r="C10" s="237" t="str">
        <f>ВВОД!V320</f>
        <v>СП</v>
      </c>
      <c r="D10" s="237">
        <f>ВВОД!W320</f>
        <v>0</v>
      </c>
      <c r="E10" s="237" t="str">
        <f>ВВОД!X320</f>
        <v>242, 244, 248, 250, 252, 256, 258, 260, 262, 264, 266, 98, 100, 104, 114</v>
      </c>
      <c r="F10" s="236" t="str">
        <f>IFERROR(INDEX(ВВОД!$D$4:$N$4,1,MATCH(A10,ВВОД!D320:N320,0)),"")</f>
        <v/>
      </c>
      <c r="G10" s="236" t="str">
        <f>IFERROR(INDEX(ВВОД!$D$3:$N$3,1,MATCH(A10,ВВОД!D320:N320,0)),"")</f>
        <v/>
      </c>
    </row>
    <row r="11" spans="1:24" ht="22.5" hidden="1">
      <c r="A11" s="234">
        <f>SUM(ВВОД!D324:N324)</f>
        <v>0</v>
      </c>
      <c r="B11" s="237" t="str">
        <f>ВВОД!U324</f>
        <v>Західна горловина Фастівського парку (ПВК)</v>
      </c>
      <c r="C11" s="237" t="str">
        <f>ВВОД!V324</f>
        <v>СП</v>
      </c>
      <c r="D11" s="237">
        <f>ВВОД!W324</f>
        <v>0</v>
      </c>
      <c r="E11" s="237" t="str">
        <f>ВВОД!X324</f>
        <v>126, 136, 148, 152, 182, 170, 172, 106, 140, 142, 160, 138, 132, 118, 116,</v>
      </c>
      <c r="F11" s="236" t="str">
        <f>IFERROR(INDEX(ВВОД!$D$4:$N$4,1,MATCH(A11,ВВОД!D324:N324,0)),"")</f>
        <v/>
      </c>
      <c r="G11" s="236" t="str">
        <f>IFERROR(INDEX(ВВОД!$D$3:$N$3,1,MATCH(A11,ВВОД!D324:N324,0)),"")</f>
        <v/>
      </c>
    </row>
    <row r="12" spans="1:24" ht="33.75" hidden="1">
      <c r="A12" s="234">
        <f>SUM(ВВОД!D325:N325)</f>
        <v>0</v>
      </c>
      <c r="B12" s="237" t="str">
        <f>ВВОД!U325</f>
        <v>Східна горловина Фастівського парку (Гірка, ПВК)</v>
      </c>
      <c r="C12" s="237" t="str">
        <f>ВВОД!V325</f>
        <v>СП</v>
      </c>
      <c r="D12" s="237">
        <f>ВВОД!W325</f>
        <v>0</v>
      </c>
      <c r="E12" s="237" t="str">
        <f>ВВОД!X325</f>
        <v>153, 147, 143, 141, 123, 105А, ГП-4, 609, 651, 655, 653, 659, 657</v>
      </c>
      <c r="F12" s="236" t="str">
        <f>IFERROR(INDEX(ВВОД!$D$4:$N$4,1,MATCH(A12,ВВОД!D325:N325,0)),"")</f>
        <v/>
      </c>
      <c r="G12" s="236" t="str">
        <f>IFERROR(INDEX(ВВОД!$D$3:$N$3,1,MATCH(A12,ВВОД!D325:N325,0)),"")</f>
        <v/>
      </c>
    </row>
    <row r="13" spans="1:24" ht="63.75" customHeight="1">
      <c r="A13" s="234">
        <f>SUM(ВВОД!D148:N148)</f>
        <v>11</v>
      </c>
      <c r="B13" s="237" t="str">
        <f>ВВОД!U148</f>
        <v>Парк відправлення</v>
      </c>
      <c r="C13" s="237" t="str">
        <f>ВВОД!V148</f>
        <v>8, 9, 10, 11, 12 колії</v>
      </c>
      <c r="D13" s="237">
        <f>ВВОД!W148</f>
        <v>0</v>
      </c>
      <c r="E13" s="237" t="str">
        <f>ВВОД!X148</f>
        <v>Парк відправлення 62, 242, 244, 260, 266, 100, 64, 54, 250, 264, 262, 120, 70, 248, 68, 256, 258</v>
      </c>
      <c r="F13" s="236" t="str">
        <f>IFERROR(INDEX(ВВОД!$D$4:$N$4,1,MATCH(A13,ВВОД!D148:N148,0)),"")</f>
        <v>РДМ-2 №1027</v>
      </c>
      <c r="G13" s="236" t="str">
        <f>IFERROR(INDEX(ВВОД!$D$3:$N$3,1,MATCH(A13,ВВОД!D148:N148,0)),"")</f>
        <v>Левковський С. О.</v>
      </c>
    </row>
    <row r="14" spans="1:24" ht="22.5">
      <c r="A14" s="234">
        <f>SUM(ВВОД!D31:N31)</f>
        <v>12</v>
      </c>
      <c r="B14" s="237" t="str">
        <f>ВВОД!U31</f>
        <v>Знам'янка - Знам'янка пас</v>
      </c>
      <c r="C14" s="237" t="str">
        <f>ВВОД!V31</f>
        <v>непарна</v>
      </c>
      <c r="D14" s="237" t="str">
        <f>ВВОД!W31</f>
        <v>299 - 303</v>
      </c>
      <c r="E14" s="237" t="str">
        <f>ВВОД!X31</f>
        <v>Знам 46, 36, 230, 232, 124, 164, 149, 135, 129 Знам пас 2, 10, 12, 16, 18</v>
      </c>
      <c r="F14" s="236" t="str">
        <f>IFERROR(INDEX(ВВОД!$D$4:$N$4,1,MATCH(A14,ВВОД!D31:N31,0)),"")</f>
        <v>РДМ-2 №1027</v>
      </c>
      <c r="G14" s="236" t="str">
        <f>IFERROR(INDEX(ВВОД!$D$3:$N$3,1,MATCH(A14,ВВОД!D31:N31,0)),"")</f>
        <v>Левковський С. О.</v>
      </c>
    </row>
    <row r="15" spans="1:24" ht="33.75">
      <c r="A15" s="234">
        <f>SUM(ВВОД!D38:N38)</f>
        <v>13</v>
      </c>
      <c r="B15" s="237" t="str">
        <f>ВВОД!U38</f>
        <v>Знам'янка - Знам'янка пас</v>
      </c>
      <c r="C15" s="237" t="str">
        <f>ВВОД!V38</f>
        <v>середня</v>
      </c>
      <c r="D15" s="237" t="str">
        <f>ВВОД!W38</f>
        <v>337 - 341</v>
      </c>
      <c r="E15" s="237" t="str">
        <f>ВВОД!X38</f>
        <v>Знам пас 20, 14, 6, 8 Знам 103, 105,  131, 133, 139, 137,  145, 112, 122, 234,  236, 246, 34, 32, 8</v>
      </c>
      <c r="F15" s="236" t="str">
        <f>IFERROR(INDEX(ВВОД!$D$4:$N$4,1,MATCH(A15,ВВОД!D38:N38,0)),"")</f>
        <v>РДМ-2 №2713</v>
      </c>
      <c r="G15" s="236" t="str">
        <f>IFERROR(INDEX(ВВОД!$D$3:$N$3,1,MATCH(A15,ВВОД!D38:N38,0)),"")</f>
        <v>Руденко</v>
      </c>
    </row>
    <row r="16" spans="1:24" ht="22.5">
      <c r="A16" s="234">
        <f>SUM(ВВОД!D307:N307)</f>
        <v>14</v>
      </c>
      <c r="B16" s="237" t="str">
        <f>ВВОД!U307</f>
        <v>Східна горловина Фастівського парку</v>
      </c>
      <c r="C16" s="237" t="str">
        <f>ВВОД!V307</f>
        <v>СП</v>
      </c>
      <c r="D16" s="237">
        <f>ВВОД!W307</f>
        <v>0</v>
      </c>
      <c r="E16" s="237" t="str">
        <f>ВВОД!X307</f>
        <v>149, 145, 135, 137, 139, 133, 131,  129, 105, 151, 155, 153</v>
      </c>
      <c r="F16" s="236" t="str">
        <f>IFERROR(INDEX(ВВОД!$D$4:$N$4,1,MATCH(A16,ВВОД!D307:N307,0)),"")</f>
        <v>УДС2М-11 №606</v>
      </c>
      <c r="G16" s="236" t="str">
        <f>IFERROR(INDEX(ВВОД!$D$3:$N$3,1,MATCH(A16,ВВОД!D307:N307,0)),"")</f>
        <v>Яцечко С. Ю.</v>
      </c>
    </row>
    <row r="17" spans="1:7" ht="22.5">
      <c r="A17" s="234">
        <f>SUM(ВВОД!D32:N32)</f>
        <v>20</v>
      </c>
      <c r="B17" s="237" t="str">
        <f>ВВОД!U32</f>
        <v>Знам'янка - Знам'янка пас</v>
      </c>
      <c r="C17" s="237" t="str">
        <f>ВВОД!V32</f>
        <v>непарна</v>
      </c>
      <c r="D17" s="237" t="str">
        <f>ВВОД!W32</f>
        <v>299 - 303</v>
      </c>
      <c r="E17" s="237" t="str">
        <f>ВВОД!X32</f>
        <v>Знам 46, 36, 230, 232, 124, 164, 149, 135, 129 Знам пас 2, 10, 12, 16, 18</v>
      </c>
      <c r="F17" s="236" t="str">
        <f>IFERROR(INDEX(ВВОД!$D$4:$N$4,1,MATCH(A17,ВВОД!D32:N32,0)),"")</f>
        <v>РДМ-2 №2713</v>
      </c>
      <c r="G17" s="236" t="str">
        <f>IFERROR(INDEX(ВВОД!$D$3:$N$3,1,MATCH(A17,ВВОД!D32:N32,0)),"")</f>
        <v>Руденко</v>
      </c>
    </row>
    <row r="18" spans="1:7" ht="56.25">
      <c r="A18" s="234">
        <f>SUM(ВВОД!D146:N146)</f>
        <v>26</v>
      </c>
      <c r="B18" s="237" t="str">
        <f>ВВОД!U146</f>
        <v>Фастовський парк</v>
      </c>
      <c r="C18" s="237" t="str">
        <f>ВВОД!V146</f>
        <v>3, 4, 5, 6, 7, 8, 9 колії</v>
      </c>
      <c r="D18" s="237">
        <f>ВВОД!W146</f>
        <v>0</v>
      </c>
      <c r="E18" s="237" t="str">
        <f>ВВОД!X146</f>
        <v>Фастовський парк 96, 166, 184, 155, 149, 122-124,164-166, 112, 145, 126, 153, 136, 148, 129-131, 135-137, 139-141, 147, 143, 141, 123, 133, 123-ГП4-113/117, 152, 182</v>
      </c>
      <c r="F18" s="236" t="str">
        <f>IFERROR(INDEX(ВВОД!$D$4:$N$4,1,MATCH(A18,ВВОД!D146:N146,0)),"")</f>
        <v>РДМ-2 №2713</v>
      </c>
      <c r="G18" s="236" t="str">
        <f>IFERROR(INDEX(ВВОД!$D$3:$N$3,1,MATCH(A18,ВВОД!D146:N146,0)),"")</f>
        <v>Руденко</v>
      </c>
    </row>
    <row r="19" spans="1:7" ht="33.75" hidden="1">
      <c r="A19" s="234">
        <f>SUM(ВВОД!D40:N40)</f>
        <v>0</v>
      </c>
      <c r="B19" s="237" t="str">
        <f>ВВОД!U40</f>
        <v>Знам'янка - Знам'янка пас</v>
      </c>
      <c r="C19" s="237" t="str">
        <f>ВВОД!V40</f>
        <v>середня</v>
      </c>
      <c r="D19" s="237" t="str">
        <f>ВВОД!W40</f>
        <v>337 - 341</v>
      </c>
      <c r="E19" s="237" t="str">
        <f>ВВОД!X40</f>
        <v>Знам пас 20, 14, 6, 8 Знам 103, 105,  131, 133, 139, 137,  145, 112, 122, 234,  236, 246, 34, 32, 8</v>
      </c>
      <c r="F19" s="236" t="str">
        <f>IFERROR(INDEX(ВВОД!$D$4:$N$4,1,MATCH(A19,ВВОД!D40:N40,0)),"")</f>
        <v/>
      </c>
      <c r="G19" s="236" t="str">
        <f>IFERROR(INDEX(ВВОД!$D$3:$N$3,1,MATCH(A19,ВВОД!D40:N40,0)),"")</f>
        <v/>
      </c>
    </row>
    <row r="20" spans="1:7" ht="33.75" hidden="1">
      <c r="A20" s="234">
        <f>SUM(ВВОД!D41:N41)</f>
        <v>0</v>
      </c>
      <c r="B20" s="237" t="str">
        <f>ВВОД!U41</f>
        <v>Знам'янка - Знам'янка пас</v>
      </c>
      <c r="C20" s="237" t="str">
        <f>ВВОД!V41</f>
        <v>середня</v>
      </c>
      <c r="D20" s="237" t="str">
        <f>ВВОД!W41</f>
        <v>337 - 341</v>
      </c>
      <c r="E20" s="237" t="str">
        <f>ВВОД!X41</f>
        <v>Знам пас 20, 14, 6, 8 Знам 103, 105,  131, 133, 139, 137,  145, 112, 122, 234,  236, 246, 34, 32, 8</v>
      </c>
      <c r="F20" s="236" t="str">
        <f>IFERROR(INDEX(ВВОД!$D$4:$N$4,1,MATCH(A20,ВВОД!D41:N41,0)),"")</f>
        <v/>
      </c>
      <c r="G20" s="236" t="str">
        <f>IFERROR(INDEX(ВВОД!$D$3:$N$3,1,MATCH(A20,ВВОД!D41:N41,0)),"")</f>
        <v/>
      </c>
    </row>
    <row r="21" spans="1:7" ht="22.5">
      <c r="A21" s="234">
        <f>SUM(ВВОД!D33:N33)</f>
        <v>27</v>
      </c>
      <c r="B21" s="237" t="str">
        <f>ВВОД!U33</f>
        <v>Знам'янка - Знам'янка пас</v>
      </c>
      <c r="C21" s="237" t="str">
        <f>ВВОД!V33</f>
        <v>непарна</v>
      </c>
      <c r="D21" s="237" t="str">
        <f>ВВОД!W33</f>
        <v>299 - 303</v>
      </c>
      <c r="E21" s="237" t="str">
        <f>ВВОД!X33</f>
        <v>Знам 46, 36, 230, 232, 124, 164, 149, 135, 129 Знам пас 2, 10, 12, 16, 18</v>
      </c>
      <c r="F21" s="236" t="str">
        <f>IFERROR(INDEX(ВВОД!$D$4:$N$4,1,MATCH(A21,ВВОД!D33:N33,0)),"")</f>
        <v>РДМ-24 №232</v>
      </c>
      <c r="G21" s="236" t="str">
        <f>IFERROR(INDEX(ВВОД!$D$3:$N$3,1,MATCH(A21,ВВОД!D33:N33,0)),"")</f>
        <v>Лабурєв М. В.</v>
      </c>
    </row>
    <row r="22" spans="1:7" ht="33.75">
      <c r="A22" s="234">
        <f>SUM(ВВОД!D39:N39)</f>
        <v>27</v>
      </c>
      <c r="B22" s="237" t="str">
        <f>ВВОД!U39</f>
        <v>Знам'янка - Знам'янка пас</v>
      </c>
      <c r="C22" s="237" t="str">
        <f>ВВОД!V39</f>
        <v>середня</v>
      </c>
      <c r="D22" s="237" t="str">
        <f>ВВОД!W39</f>
        <v>337 - 341</v>
      </c>
      <c r="E22" s="237" t="str">
        <f>ВВОД!X39</f>
        <v>Знам пас 20, 14, 6, 8 Знам 103, 105,  131, 133, 139, 137,  145, 112, 122, 234,  236, 246, 34, 32, 8</v>
      </c>
      <c r="F22" s="236" t="str">
        <f>IFERROR(INDEX(ВВОД!$D$4:$N$4,1,MATCH(A22,ВВОД!D39:N39,0)),"")</f>
        <v>РДМ-24 №110</v>
      </c>
      <c r="G22" s="236" t="str">
        <f>IFERROR(INDEX(ВВОД!$D$3:$N$3,1,MATCH(A22,ВВОД!D39:N39,0)),"")</f>
        <v>Полєжай П. В.</v>
      </c>
    </row>
    <row r="23" spans="1:7" hidden="1">
      <c r="A23" s="234"/>
      <c r="B23" s="244"/>
      <c r="C23" s="240"/>
      <c r="D23" s="235"/>
      <c r="E23" s="235"/>
      <c r="F23" s="236"/>
      <c r="G23" s="245"/>
    </row>
    <row r="24" spans="1:7" hidden="1">
      <c r="A24" s="234"/>
      <c r="B24" s="244"/>
      <c r="C24" s="240"/>
      <c r="D24" s="235"/>
      <c r="E24" s="235"/>
      <c r="F24" s="236"/>
      <c r="G24" s="245"/>
    </row>
    <row r="25" spans="1:7" hidden="1">
      <c r="A25" s="234"/>
      <c r="B25" s="244"/>
      <c r="C25" s="240"/>
      <c r="D25" s="235"/>
      <c r="E25" s="235"/>
      <c r="F25" s="236"/>
      <c r="G25" s="245"/>
    </row>
    <row r="26" spans="1:7" hidden="1">
      <c r="A26" s="234"/>
      <c r="B26" s="244"/>
      <c r="C26" s="240"/>
      <c r="D26" s="235"/>
      <c r="E26" s="235"/>
      <c r="F26" s="236"/>
      <c r="G26" s="245"/>
    </row>
    <row r="27" spans="1:7">
      <c r="B27" s="74"/>
    </row>
    <row r="28" spans="1:7">
      <c r="C28" s="116"/>
      <c r="D28" s="116"/>
      <c r="E28" s="116"/>
    </row>
  </sheetData>
  <autoFilter ref="A4:G26">
    <filterColumn colId="0">
      <customFilters>
        <customFilter operator="notEqual" val=" "/>
      </customFilters>
    </filterColumn>
    <sortState ref="A5:G22">
      <sortCondition ref="A4:A26"/>
    </sortState>
  </autoFilter>
  <mergeCells count="3">
    <mergeCell ref="A1:G1"/>
    <mergeCell ref="B3:C3"/>
    <mergeCell ref="A2:G2"/>
  </mergeCells>
  <pageMargins left="0.19685039370078741" right="0.19685039370078741" top="0.19685039370078741" bottom="0.19685039370078741" header="0" footer="0"/>
  <pageSetup paperSize="9" scale="99" orientation="portrait" horizontalDpi="4294967293" verticalDpi="4294967293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1">
    <tabColor rgb="FFFFC000"/>
    <pageSetUpPr fitToPage="1"/>
  </sheetPr>
  <dimension ref="A1:X38"/>
  <sheetViews>
    <sheetView showZeros="0" view="pageLayout" topLeftCell="A7" zoomScaleSheetLayoutView="75" workbookViewId="0">
      <selection activeCell="B26" sqref="B26"/>
    </sheetView>
  </sheetViews>
  <sheetFormatPr defaultRowHeight="12.75"/>
  <cols>
    <col min="1" max="1" width="4.85546875" style="13" customWidth="1"/>
    <col min="2" max="2" width="20.7109375" style="86" customWidth="1"/>
    <col min="3" max="3" width="8.5703125" style="74" customWidth="1"/>
    <col min="4" max="4" width="14.28515625" style="74" customWidth="1"/>
    <col min="5" max="5" width="29.7109375" style="74" customWidth="1"/>
    <col min="6" max="6" width="11.42578125" style="122" customWidth="1"/>
    <col min="7" max="7" width="13.42578125" style="97" customWidth="1"/>
    <col min="8" max="8" width="9.28515625" style="1" customWidth="1"/>
    <col min="9" max="9" width="9.140625" style="1"/>
    <col min="10" max="10" width="9.140625" style="2"/>
    <col min="11" max="12" width="9.140625" style="1"/>
    <col min="13" max="14" width="9.140625" style="2"/>
    <col min="15" max="16" width="9.140625" style="13"/>
    <col min="17" max="17" width="9.140625" style="1"/>
    <col min="18" max="18" width="9.140625" style="2"/>
    <col min="19" max="20" width="9.140625" style="1"/>
    <col min="21" max="21" width="9.140625" style="2"/>
    <col min="22" max="23" width="9.140625" style="1"/>
    <col min="24" max="24" width="9.140625" style="2"/>
    <col min="25" max="16384" width="9.140625" style="1"/>
  </cols>
  <sheetData>
    <row r="1" spans="1:24" s="18" customFormat="1" ht="15" customHeight="1">
      <c r="A1" s="1385" t="s">
        <v>2207</v>
      </c>
      <c r="B1" s="1385"/>
      <c r="C1" s="1385"/>
      <c r="D1" s="1385"/>
      <c r="E1" s="1385"/>
      <c r="F1" s="1385"/>
      <c r="G1" s="1385"/>
      <c r="H1" s="11"/>
      <c r="I1" s="11"/>
      <c r="J1" s="11"/>
      <c r="M1" s="11"/>
      <c r="N1" s="11"/>
      <c r="O1" s="19"/>
      <c r="P1" s="19"/>
      <c r="R1" s="11"/>
      <c r="U1" s="11"/>
      <c r="X1" s="11"/>
    </row>
    <row r="2" spans="1:24" s="18" customFormat="1" ht="15">
      <c r="A2" s="1389" t="str">
        <f>ВВОД!D2</f>
        <v>Червень 2024</v>
      </c>
      <c r="B2" s="1389"/>
      <c r="C2" s="1389"/>
      <c r="D2" s="1389"/>
      <c r="E2" s="1389"/>
      <c r="F2" s="1389"/>
      <c r="G2" s="1389"/>
      <c r="J2" s="11"/>
      <c r="M2" s="11"/>
      <c r="N2" s="11"/>
      <c r="O2" s="19"/>
      <c r="P2" s="19"/>
      <c r="R2" s="11"/>
      <c r="U2" s="11"/>
      <c r="X2" s="11"/>
    </row>
    <row r="3" spans="1:24">
      <c r="A3" s="14"/>
      <c r="B3" s="1404"/>
      <c r="C3" s="1404"/>
      <c r="E3" s="15"/>
      <c r="F3" s="121"/>
      <c r="G3" s="94"/>
    </row>
    <row r="4" spans="1:24" ht="51">
      <c r="A4" s="242" t="s">
        <v>62</v>
      </c>
      <c r="B4" s="233" t="s">
        <v>63</v>
      </c>
      <c r="C4" s="233" t="s">
        <v>64</v>
      </c>
      <c r="D4" s="233" t="s">
        <v>80</v>
      </c>
      <c r="E4" s="233" t="s">
        <v>47</v>
      </c>
      <c r="F4" s="243" t="s">
        <v>305</v>
      </c>
      <c r="G4" s="243" t="s">
        <v>298</v>
      </c>
    </row>
    <row r="5" spans="1:24" ht="22.5">
      <c r="A5" s="234">
        <f>SUM(ВВОД!D30:N30)</f>
        <v>3</v>
      </c>
      <c r="B5" s="237" t="str">
        <f>ВВОД!U30</f>
        <v>Знам'янка - Знам'янка пас</v>
      </c>
      <c r="C5" s="237" t="str">
        <f>ВВОД!V30</f>
        <v>непарна</v>
      </c>
      <c r="D5" s="237" t="str">
        <f>ВВОД!W30</f>
        <v>299 - 303</v>
      </c>
      <c r="E5" s="237" t="str">
        <f>ВВОД!X30</f>
        <v>Знам 46, 36, 230, 232, 124, 164, 149, 135, 129 Знам пас 2, 10, 12, 16, 18</v>
      </c>
      <c r="F5" s="236" t="str">
        <f>IFERROR(INDEX(ВВОД!$D$4:$N$4,1,MATCH(A5,ВВОД!D30:N30,0)),"")</f>
        <v>РДМ-24 №232</v>
      </c>
      <c r="G5" s="236" t="str">
        <f>IFERROR(INDEX(ВВОД!$D$3:$N$3,1,MATCH(A5,ВВОД!D30:N30,0)),"")</f>
        <v>Лабурєв М. В.</v>
      </c>
    </row>
    <row r="6" spans="1:24">
      <c r="A6" s="234">
        <f>SUM(ВВОД!D42:N42)</f>
        <v>5</v>
      </c>
      <c r="B6" s="237" t="str">
        <f>ВВОД!U42</f>
        <v>Знам'янка - Чорноліська</v>
      </c>
      <c r="C6" s="237" t="str">
        <f>ВВОД!V42</f>
        <v>парна</v>
      </c>
      <c r="D6" s="237" t="str">
        <f>ВВОД!W42</f>
        <v>299 пк7 - 293 пк6</v>
      </c>
      <c r="E6" s="237" t="str">
        <f>ВВОД!X42</f>
        <v>БП Західний 6</v>
      </c>
      <c r="F6" s="236" t="str">
        <f>IFERROR(INDEX(ВВОД!$D$4:$N$4,1,MATCH(A6,ВВОД!D42:N42,0)),"")</f>
        <v>РДМ-24 №110</v>
      </c>
      <c r="G6" s="236" t="str">
        <f>IFERROR(INDEX(ВВОД!$D$3:$N$3,1,MATCH(A6,ВВОД!D42:N42,0)),"")</f>
        <v>Полєжай П. В.</v>
      </c>
    </row>
    <row r="7" spans="1:24">
      <c r="A7" s="234">
        <f>SUM(ВВОД!D46:N46)</f>
        <v>6</v>
      </c>
      <c r="B7" s="237" t="str">
        <f>ВВОД!U46</f>
        <v>Чорноліська - Знам'янка</v>
      </c>
      <c r="C7" s="237" t="str">
        <f>ВВОД!V46</f>
        <v>непарна</v>
      </c>
      <c r="D7" s="237" t="str">
        <f>ВВОД!W46</f>
        <v>293 пк6 - 298</v>
      </c>
      <c r="E7" s="237" t="str">
        <f>ВВОД!X46</f>
        <v>БП Західний 2 Знам 4</v>
      </c>
      <c r="F7" s="236" t="str">
        <f>IFERROR(INDEX(ВВОД!$D$4:$N$4,1,MATCH(A7,ВВОД!D46:N46,0)),"")</f>
        <v>РДМ-24 №110</v>
      </c>
      <c r="G7" s="236" t="str">
        <f>IFERROR(INDEX(ВВОД!$D$3:$N$3,1,MATCH(A7,ВВОД!D46:N46,0)),"")</f>
        <v>Полєжай П. В.</v>
      </c>
    </row>
    <row r="8" spans="1:24" ht="22.5" hidden="1">
      <c r="A8" s="234">
        <f>SUM(ВВОД!D37:N37)</f>
        <v>0</v>
      </c>
      <c r="B8" s="237" t="str">
        <f>ВВОД!U37</f>
        <v>Знам'янка - Знам'янка пас</v>
      </c>
      <c r="C8" s="237" t="str">
        <f>ВВОД!V37</f>
        <v>парна</v>
      </c>
      <c r="D8" s="237" t="str">
        <f>ВВОД!W37</f>
        <v>303 - 299</v>
      </c>
      <c r="E8" s="237" t="str">
        <f>ВВОД!X37</f>
        <v>Знам пас 20, 4 Знам 225, 259, 257/263, 332, 324, 310, 30, 28</v>
      </c>
      <c r="F8" s="236" t="str">
        <f>IFERROR(INDEX(ВВОД!$D$4:$N$4,1,MATCH(A8,ВВОД!D37:N37,0)),"")</f>
        <v/>
      </c>
      <c r="G8" s="236" t="str">
        <f>IFERROR(INDEX(ВВОД!$D$3:$N$3,1,MATCH(A8,ВВОД!D37:N37,0)),"")</f>
        <v/>
      </c>
    </row>
    <row r="9" spans="1:24" ht="22.5">
      <c r="A9" s="234">
        <f>SUM(ВВОД!D34:N34)</f>
        <v>7</v>
      </c>
      <c r="B9" s="237" t="str">
        <f>ВВОД!U34</f>
        <v>Знам'янка - Знам'янка пас</v>
      </c>
      <c r="C9" s="237" t="str">
        <f>ВВОД!V34</f>
        <v>парна</v>
      </c>
      <c r="D9" s="237" t="str">
        <f>ВВОД!W34</f>
        <v>303 - 299</v>
      </c>
      <c r="E9" s="237" t="str">
        <f>ВВОД!X34</f>
        <v>Знам пас 20, 4 Знам 225, 259, 257/263, 332, 324, 310, 30, 28</v>
      </c>
      <c r="F9" s="236" t="str">
        <f>IFERROR(INDEX(ВВОД!$D$4:$N$4,1,MATCH(A9,ВВОД!D34:N34,0)),"")</f>
        <v>РДМ-2 №1027</v>
      </c>
      <c r="G9" s="236" t="str">
        <f>IFERROR(INDEX(ВВОД!$D$3:$N$3,1,MATCH(A9,ВВОД!D34:N34,0)),"")</f>
        <v>Левковський С. О.</v>
      </c>
    </row>
    <row r="10" spans="1:24">
      <c r="A10" s="234">
        <f>SUM(ВВОД!D62:N62)</f>
        <v>11</v>
      </c>
      <c r="B10" s="237" t="str">
        <f>ВВОД!U62</f>
        <v>Чорноліська - Знам'янка</v>
      </c>
      <c r="C10" s="237" t="str">
        <f>ВВОД!V62</f>
        <v>середня</v>
      </c>
      <c r="D10" s="237" t="str">
        <f>ВВОД!W62</f>
        <v>331 пк6 - 336</v>
      </c>
      <c r="E10" s="237" t="str">
        <f>ВВОД!X62</f>
        <v>БП Західний 3, 4 Знам 6</v>
      </c>
      <c r="F10" s="236" t="str">
        <f>IFERROR(INDEX(ВВОД!$D$4:$N$4,1,MATCH(A10,ВВОД!D62:N62,0)),"")</f>
        <v>РДМ-2 №2713</v>
      </c>
      <c r="G10" s="236" t="str">
        <f>IFERROR(INDEX(ВВОД!$D$3:$N$3,1,MATCH(A10,ВВОД!D62:N62,0)),"")</f>
        <v>Руденко</v>
      </c>
    </row>
    <row r="11" spans="1:24" ht="22.5">
      <c r="A11" s="234">
        <f>SUM(ВВОД!D31:N31)</f>
        <v>12</v>
      </c>
      <c r="B11" s="237" t="str">
        <f>ВВОД!U31</f>
        <v>Знам'янка - Знам'янка пас</v>
      </c>
      <c r="C11" s="237" t="str">
        <f>ВВОД!V31</f>
        <v>непарна</v>
      </c>
      <c r="D11" s="237" t="str">
        <f>ВВОД!W31</f>
        <v>299 - 303</v>
      </c>
      <c r="E11" s="237" t="str">
        <f>ВВОД!X31</f>
        <v>Знам 46, 36, 230, 232, 124, 164, 149, 135, 129 Знам пас 2, 10, 12, 16, 18</v>
      </c>
      <c r="F11" s="236" t="str">
        <f>IFERROR(INDEX(ВВОД!$D$4:$N$4,1,MATCH(A11,ВВОД!D31:N31,0)),"")</f>
        <v>РДМ-2 №1027</v>
      </c>
      <c r="G11" s="236" t="str">
        <f>IFERROR(INDEX(ВВОД!$D$3:$N$3,1,MATCH(A11,ВВОД!D31:N31,0)),"")</f>
        <v>Левковський С. О.</v>
      </c>
    </row>
    <row r="12" spans="1:24" ht="33.75" hidden="1">
      <c r="A12" s="234">
        <f>SUM(ВВОД!D40:N40)</f>
        <v>0</v>
      </c>
      <c r="B12" s="237" t="str">
        <f>ВВОД!U40</f>
        <v>Знам'янка - Знам'янка пас</v>
      </c>
      <c r="C12" s="237" t="str">
        <f>ВВОД!V40</f>
        <v>середня</v>
      </c>
      <c r="D12" s="237" t="str">
        <f>ВВОД!W40</f>
        <v>337 - 341</v>
      </c>
      <c r="E12" s="237" t="str">
        <f>ВВОД!X40</f>
        <v>Знам пас 20, 14, 6, 8 Знам 103, 105,  131, 133, 139, 137,  145, 112, 122, 234,  236, 246, 34, 32, 8</v>
      </c>
      <c r="F12" s="236" t="str">
        <f>IFERROR(INDEX(ВВОД!$D$4:$N$4,1,MATCH(A12,ВВОД!D40:N40,0)),"")</f>
        <v/>
      </c>
      <c r="G12" s="236" t="str">
        <f>IFERROR(INDEX(ВВОД!$D$3:$N$3,1,MATCH(A12,ВВОД!D40:N40,0)),"")</f>
        <v/>
      </c>
    </row>
    <row r="13" spans="1:24" ht="33.75" hidden="1">
      <c r="A13" s="234">
        <f>SUM(ВВОД!D41:N41)</f>
        <v>0</v>
      </c>
      <c r="B13" s="237" t="str">
        <f>ВВОД!U41</f>
        <v>Знам'янка - Знам'янка пас</v>
      </c>
      <c r="C13" s="237" t="str">
        <f>ВВОД!V41</f>
        <v>середня</v>
      </c>
      <c r="D13" s="237" t="str">
        <f>ВВОД!W41</f>
        <v>337 - 341</v>
      </c>
      <c r="E13" s="237" t="str">
        <f>ВВОД!X41</f>
        <v>Знам пас 20, 14, 6, 8 Знам 103, 105,  131, 133, 139, 137,  145, 112, 122, 234,  236, 246, 34, 32, 8</v>
      </c>
      <c r="F13" s="236" t="str">
        <f>IFERROR(INDEX(ВВОД!$D$4:$N$4,1,MATCH(A13,ВВОД!D41:N41,0)),"")</f>
        <v/>
      </c>
      <c r="G13" s="236" t="str">
        <f>IFERROR(INDEX(ВВОД!$D$3:$N$3,1,MATCH(A13,ВВОД!D41:N41,0)),"")</f>
        <v/>
      </c>
    </row>
    <row r="14" spans="1:24" ht="33.75">
      <c r="A14" s="234">
        <f>SUM(ВВОД!D38:N38)</f>
        <v>13</v>
      </c>
      <c r="B14" s="237" t="str">
        <f>ВВОД!U38</f>
        <v>Знам'янка - Знам'янка пас</v>
      </c>
      <c r="C14" s="237" t="str">
        <f>ВВОД!V38</f>
        <v>середня</v>
      </c>
      <c r="D14" s="237" t="str">
        <f>ВВОД!W38</f>
        <v>337 - 341</v>
      </c>
      <c r="E14" s="237" t="str">
        <f>ВВОД!X38</f>
        <v>Знам пас 20, 14, 6, 8 Знам 103, 105,  131, 133, 139, 137,  145, 112, 122, 234,  236, 246, 34, 32, 8</v>
      </c>
      <c r="F14" s="236" t="str">
        <f>IFERROR(INDEX(ВВОД!$D$4:$N$4,1,MATCH(A14,ВВОД!D38:N38,0)),"")</f>
        <v>РДМ-2 №2713</v>
      </c>
      <c r="G14" s="236" t="str">
        <f>IFERROR(INDEX(ВВОД!$D$3:$N$3,1,MATCH(A14,ВВОД!D38:N38,0)),"")</f>
        <v>Руденко</v>
      </c>
    </row>
    <row r="15" spans="1:24" ht="31.5" customHeight="1">
      <c r="A15" s="234">
        <f>SUM(ВВОД!D149:N149)</f>
        <v>14</v>
      </c>
      <c r="B15" s="237" t="str">
        <f>ВВОД!U149</f>
        <v>Роз'їзд 5 км - БП Західний - Знам'янка</v>
      </c>
      <c r="C15" s="237" t="str">
        <f>ВВОД!V149</f>
        <v>2, 3, 4, 5 гілки</v>
      </c>
      <c r="D15" s="237">
        <f>ВВОД!W149</f>
        <v>0</v>
      </c>
      <c r="E15" s="237" t="str">
        <f>ВВОД!X149</f>
        <v xml:space="preserve">БП Західний 2-4, 3, 1, 6         Роз'їзд 11, 15, 13, 7, 5, 19  Знам'янка 18,  26, 30                     </v>
      </c>
      <c r="F15" s="236" t="str">
        <f>IFERROR(INDEX(ВВОД!$D$4:$N$4,1,MATCH(A15,ВВОД!D149:N149,0)),"")</f>
        <v>РДМ-24 №232</v>
      </c>
      <c r="G15" s="236" t="str">
        <f>IFERROR(INDEX(ВВОД!$D$3:$N$3,1,MATCH(A15,ВВОД!D149:N149,0)),"")</f>
        <v>Лабурєв М. В.</v>
      </c>
    </row>
    <row r="16" spans="1:24" ht="22.5">
      <c r="A16" s="234">
        <f>SUM(ВВОД!D35:N35)</f>
        <v>18</v>
      </c>
      <c r="B16" s="237" t="str">
        <f>ВВОД!U35</f>
        <v>Знам'янка - Знам'янка пас</v>
      </c>
      <c r="C16" s="237" t="str">
        <f>ВВОД!V35</f>
        <v>парна</v>
      </c>
      <c r="D16" s="237" t="str">
        <f>ВВОД!W35</f>
        <v>303 - 299</v>
      </c>
      <c r="E16" s="237" t="str">
        <f>ВВОД!X35</f>
        <v>Знам пас 20, 4 Знам 225, 259, 257/263, 332, 324, 310, 30, 28</v>
      </c>
      <c r="F16" s="236" t="str">
        <f>IFERROR(INDEX(ВВОД!$D$4:$N$4,1,MATCH(A16,ВВОД!D35:N35,0)),"")</f>
        <v>РДМ-24 №110</v>
      </c>
      <c r="G16" s="236" t="str">
        <f>IFERROR(INDEX(ВВОД!$D$3:$N$3,1,MATCH(A16,ВВОД!D35:N35,0)),"")</f>
        <v>Полєжай П. В.</v>
      </c>
    </row>
    <row r="17" spans="1:7" ht="34.5" customHeight="1">
      <c r="A17" s="234">
        <f>SUM(ВВОД!D145:N145)</f>
        <v>18</v>
      </c>
      <c r="B17" s="237" t="str">
        <f>ВВОД!U145</f>
        <v>Кременчуцький парк</v>
      </c>
      <c r="C17" s="237" t="str">
        <f>ВВОД!V145</f>
        <v>4,5,42,43  колії</v>
      </c>
      <c r="D17" s="237">
        <f>ВВОД!W145</f>
        <v>0</v>
      </c>
      <c r="E17" s="237" t="str">
        <f>ВВОД!X145</f>
        <v>Крем парк 356, 253, 243, 350, 28, 40, 50, 302, 308, 328, 334, 40-42, 48-50, 300-302, 308-310, 56, 60, 300, 304, 312, 326, 330</v>
      </c>
      <c r="F17" s="236" t="str">
        <f>IFERROR(INDEX(ВВОД!$D$4:$N$4,1,MATCH(A17,ВВОД!D145:N145,0)),"")</f>
        <v>РДМ-2 №1027</v>
      </c>
      <c r="G17" s="236" t="str">
        <f>IFERROR(INDEX(ВВОД!$D$3:$N$3,1,MATCH(A17,ВВОД!D145:N145,0)),"")</f>
        <v>Левковський С. О.</v>
      </c>
    </row>
    <row r="18" spans="1:7" hidden="1">
      <c r="A18" s="234">
        <f>SUM(ВВОД!D50:N50)</f>
        <v>0</v>
      </c>
      <c r="B18" s="237" t="str">
        <f>ВВОД!U50</f>
        <v>Знам'янка - Чорноліська</v>
      </c>
      <c r="C18" s="237" t="str">
        <f>ВВОД!V50</f>
        <v>середня</v>
      </c>
      <c r="D18" s="237" t="str">
        <f>ВВОД!W50</f>
        <v>336 - 331 пк6</v>
      </c>
      <c r="E18" s="237" t="str">
        <f>ВВОД!X50</f>
        <v>БП Західний 3, 4 Знам 6</v>
      </c>
      <c r="F18" s="236" t="str">
        <f>IFERROR(INDEX(ВВОД!$D$4:$N$4,1,MATCH(A18,ВВОД!D50:N50,0)),"")</f>
        <v/>
      </c>
      <c r="G18" s="236" t="str">
        <f>IFERROR(INDEX(ВВОД!$D$3:$N$3,1,MATCH(A18,ВВОД!D50:N50,0)),"")</f>
        <v/>
      </c>
    </row>
    <row r="19" spans="1:7" hidden="1">
      <c r="A19" s="234">
        <f>SUM(ВВОД!D51:N51)</f>
        <v>0</v>
      </c>
      <c r="B19" s="237" t="str">
        <f>ВВОД!U51</f>
        <v>Знам'янка - Чорноліська</v>
      </c>
      <c r="C19" s="237" t="str">
        <f>ВВОД!V51</f>
        <v>середня</v>
      </c>
      <c r="D19" s="237" t="str">
        <f>ВВОД!W51</f>
        <v>336 - 331 пк6</v>
      </c>
      <c r="E19" s="237" t="str">
        <f>ВВОД!X51</f>
        <v>БП Західний 3, 4 Знам 6</v>
      </c>
      <c r="F19" s="236" t="str">
        <f>IFERROR(INDEX(ВВОД!$D$4:$N$4,1,MATCH(A19,ВВОД!D51:N51,0)),"")</f>
        <v/>
      </c>
      <c r="G19" s="236" t="str">
        <f>IFERROR(INDEX(ВВОД!$D$3:$N$3,1,MATCH(A19,ВВОД!D51:N51,0)),"")</f>
        <v/>
      </c>
    </row>
    <row r="20" spans="1:7" hidden="1">
      <c r="A20" s="234">
        <f>SUM(ВВОД!D44:N44)</f>
        <v>0</v>
      </c>
      <c r="B20" s="237" t="str">
        <f>ВВОД!U44</f>
        <v>Знам'янка - Чорноліська</v>
      </c>
      <c r="C20" s="237" t="str">
        <f>ВВОД!V44</f>
        <v>парна</v>
      </c>
      <c r="D20" s="237" t="str">
        <f>ВВОД!W44</f>
        <v>299 пк7 - 293 пк6</v>
      </c>
      <c r="E20" s="237" t="str">
        <f>ВВОД!X44</f>
        <v>БП Західний 6</v>
      </c>
      <c r="F20" s="236" t="str">
        <f>IFERROR(INDEX(ВВОД!$D$4:$N$4,1,MATCH(A20,ВВОД!D44:N44,0)),"")</f>
        <v/>
      </c>
      <c r="G20" s="236" t="str">
        <f>IFERROR(INDEX(ВВОД!$D$3:$N$3,1,MATCH(A20,ВВОД!D44:N44,0)),"")</f>
        <v/>
      </c>
    </row>
    <row r="21" spans="1:7" hidden="1">
      <c r="A21" s="234">
        <f>SUM(ВВОД!D45:N45)</f>
        <v>0</v>
      </c>
      <c r="B21" s="237" t="str">
        <f>ВВОД!U45</f>
        <v>Знам'янка - Чорноліська</v>
      </c>
      <c r="C21" s="237" t="str">
        <f>ВВОД!V45</f>
        <v>парна</v>
      </c>
      <c r="D21" s="237" t="str">
        <f>ВВОД!W45</f>
        <v>299 пк7 - 293 пк6</v>
      </c>
      <c r="E21" s="237" t="str">
        <f>ВВОД!X45</f>
        <v>БП Західний 6</v>
      </c>
      <c r="F21" s="236" t="str">
        <f>IFERROR(INDEX(ВВОД!$D$4:$N$4,1,MATCH(A21,ВВОД!D45:N45,0)),"")</f>
        <v/>
      </c>
      <c r="G21" s="236" t="str">
        <f>IFERROR(INDEX(ВВОД!$D$3:$N$3,1,MATCH(A21,ВВОД!D45:N45,0)),"")</f>
        <v/>
      </c>
    </row>
    <row r="22" spans="1:7" ht="22.5">
      <c r="A22" s="234">
        <f>SUM(ВВОД!D32:N32)</f>
        <v>20</v>
      </c>
      <c r="B22" s="237" t="str">
        <f>ВВОД!U32</f>
        <v>Знам'янка - Знам'янка пас</v>
      </c>
      <c r="C22" s="237" t="str">
        <f>ВВОД!V32</f>
        <v>непарна</v>
      </c>
      <c r="D22" s="237" t="str">
        <f>ВВОД!W32</f>
        <v>299 - 303</v>
      </c>
      <c r="E22" s="237" t="str">
        <f>ВВОД!X32</f>
        <v>Знам 46, 36, 230, 232, 124, 164, 149, 135, 129 Знам пас 2, 10, 12, 16, 18</v>
      </c>
      <c r="F22" s="236" t="str">
        <f>IFERROR(INDEX(ВВОД!$D$4:$N$4,1,MATCH(A22,ВВОД!D32:N32,0)),"")</f>
        <v>РДМ-2 №2713</v>
      </c>
      <c r="G22" s="236" t="str">
        <f>IFERROR(INDEX(ВВОД!$D$3:$N$3,1,MATCH(A22,ВВОД!D32:N32,0)),"")</f>
        <v>Руденко</v>
      </c>
    </row>
    <row r="23" spans="1:7" hidden="1">
      <c r="A23" s="234">
        <f>SUM(ВВОД!D52:N52)</f>
        <v>0</v>
      </c>
      <c r="B23" s="237" t="str">
        <f>ВВОД!U52</f>
        <v>Знам'янка - Чорноліська</v>
      </c>
      <c r="C23" s="237" t="str">
        <f>ВВОД!V52</f>
        <v>середня</v>
      </c>
      <c r="D23" s="237" t="str">
        <f>ВВОД!W52</f>
        <v>336 - 331 пк6</v>
      </c>
      <c r="E23" s="237" t="str">
        <f>ВВОД!X52</f>
        <v>БП Західний 3, 4 Знам 6</v>
      </c>
      <c r="F23" s="236" t="str">
        <f>IFERROR(INDEX(ВВОД!$D$4:$N$4,1,MATCH(A23,ВВОД!D52:N52,0)),"")</f>
        <v/>
      </c>
      <c r="G23" s="236" t="str">
        <f>IFERROR(INDEX(ВВОД!$D$3:$N$3,1,MATCH(A23,ВВОД!D52:N52,0)),"")</f>
        <v/>
      </c>
    </row>
    <row r="24" spans="1:7" hidden="1">
      <c r="A24" s="234">
        <f>SUM(ВВОД!D53:N53)</f>
        <v>0</v>
      </c>
      <c r="B24" s="237" t="str">
        <f>ВВОД!U53</f>
        <v>Знам'янка - Чорноліська</v>
      </c>
      <c r="C24" s="237" t="str">
        <f>ВВОД!V53</f>
        <v>середня</v>
      </c>
      <c r="D24" s="237" t="str">
        <f>ВВОД!W53</f>
        <v>336 - 331 пк6</v>
      </c>
      <c r="E24" s="237" t="str">
        <f>ВВОД!X53</f>
        <v>БП Західний 3, 4 Знам 6</v>
      </c>
      <c r="F24" s="236" t="str">
        <f>IFERROR(INDEX(ВВОД!$D$4:$N$4,1,MATCH(A24,ВВОД!D53:N53,0)),"")</f>
        <v/>
      </c>
      <c r="G24" s="236" t="str">
        <f>IFERROR(INDEX(ВВОД!$D$3:$N$3,1,MATCH(A24,ВВОД!D53:N53,0)),"")</f>
        <v/>
      </c>
    </row>
    <row r="25" spans="1:7">
      <c r="A25" s="234">
        <f>SUM(ВВОД!D43:N43)</f>
        <v>25</v>
      </c>
      <c r="B25" s="237" t="str">
        <f>ВВОД!U43</f>
        <v>Знам'янка - Чорноліська</v>
      </c>
      <c r="C25" s="237" t="str">
        <f>ВВОД!V43</f>
        <v>парна</v>
      </c>
      <c r="D25" s="237" t="str">
        <f>ВВОД!W43</f>
        <v>299 пк7 - 293 пк6</v>
      </c>
      <c r="E25" s="237" t="str">
        <f>ВВОД!X43</f>
        <v>БП Західний 6</v>
      </c>
      <c r="F25" s="236" t="str">
        <f>IFERROR(INDEX(ВВОД!$D$4:$N$4,1,MATCH(A25,ВВОД!D43:N43,0)),"")</f>
        <v>РДМ-24 №232</v>
      </c>
      <c r="G25" s="236" t="str">
        <f>IFERROR(INDEX(ВВОД!$D$3:$N$3,1,MATCH(A25,ВВОД!D43:N43,0)),"")</f>
        <v>Лабурєв М. В.</v>
      </c>
    </row>
    <row r="26" spans="1:7">
      <c r="A26" s="234">
        <f>SUM(ВВОД!D47:N47)</f>
        <v>26</v>
      </c>
      <c r="B26" s="237" t="str">
        <f>ВВОД!U47</f>
        <v>Чорноліська - Знам'янка</v>
      </c>
      <c r="C26" s="237" t="str">
        <f>ВВОД!V47</f>
        <v>непарна</v>
      </c>
      <c r="D26" s="237" t="str">
        <f>ВВОД!W47</f>
        <v>293 пк6 - 298</v>
      </c>
      <c r="E26" s="237" t="str">
        <f>ВВОД!X47</f>
        <v>БП Західний 2 Знам 4</v>
      </c>
      <c r="F26" s="236" t="str">
        <f>IFERROR(INDEX(ВВОД!$D$4:$N$4,1,MATCH(A26,ВВОД!D47:N47,0)),"")</f>
        <v>РДМ-24 №232</v>
      </c>
      <c r="G26" s="236" t="str">
        <f>IFERROR(INDEX(ВВОД!$D$3:$N$3,1,MATCH(A26,ВВОД!D47:N47,0)),"")</f>
        <v>Лабурєв М. В.</v>
      </c>
    </row>
    <row r="27" spans="1:7" ht="22.5" hidden="1">
      <c r="A27" s="234">
        <f>SUM(ВВОД!D150:N150)</f>
        <v>0</v>
      </c>
      <c r="B27" s="237" t="str">
        <f>ВВОД!U150</f>
        <v>Роз'їзд 5 км - БП Західний - Знам'янка</v>
      </c>
      <c r="C27" s="237" t="str">
        <f>ВВОД!V150</f>
        <v>2, 3, 4, 5 гілки</v>
      </c>
      <c r="D27" s="237">
        <f>ВВОД!W150</f>
        <v>0</v>
      </c>
      <c r="E27" s="237" t="str">
        <f>ВВОД!X150</f>
        <v xml:space="preserve">БП Західний 2-4, 3, 1, 6         Роз'їзд 11, 15, 13, 7, 5, 19  Знам'янка 18,  26, 30                     </v>
      </c>
      <c r="F27" s="236" t="str">
        <f>IFERROR(INDEX(ВВОД!$D$4:$N$4,1,MATCH(A27,ВВОД!D150:N150,0)),"")</f>
        <v/>
      </c>
      <c r="G27" s="236" t="str">
        <f>IFERROR(INDEX(ВВОД!$D$3:$N$3,1,MATCH(A27,ВВОД!D150:N150,0)),"")</f>
        <v/>
      </c>
    </row>
    <row r="28" spans="1:7">
      <c r="A28" s="234">
        <f>SUM(ВВОД!D63:N63)</f>
        <v>26</v>
      </c>
      <c r="B28" s="237" t="str">
        <f>ВВОД!U63</f>
        <v>Чорноліська - Знам'янка</v>
      </c>
      <c r="C28" s="237" t="str">
        <f>ВВОД!V63</f>
        <v>середня</v>
      </c>
      <c r="D28" s="237" t="str">
        <f>ВВОД!W63</f>
        <v>331 пк6 - 336</v>
      </c>
      <c r="E28" s="237" t="str">
        <f>ВВОД!X63</f>
        <v>БП Західний 3, 4 Знам 6</v>
      </c>
      <c r="F28" s="236" t="str">
        <f>IFERROR(INDEX(ВВОД!$D$4:$N$4,1,MATCH(A28,ВВОД!D63:N63,0)),"")</f>
        <v>РДМ-24 №110</v>
      </c>
      <c r="G28" s="236" t="str">
        <f>IFERROR(INDEX(ВВОД!$D$3:$N$3,1,MATCH(A28,ВВОД!D63:N63,0)),"")</f>
        <v>Полєжай П. В.</v>
      </c>
    </row>
    <row r="29" spans="1:7" ht="12.75" customHeight="1">
      <c r="A29" s="234">
        <f>SUM(ВВОД!D33:N33)</f>
        <v>27</v>
      </c>
      <c r="B29" s="237" t="str">
        <f>ВВОД!U33</f>
        <v>Знам'янка - Знам'янка пас</v>
      </c>
      <c r="C29" s="237" t="str">
        <f>ВВОД!V33</f>
        <v>непарна</v>
      </c>
      <c r="D29" s="237" t="str">
        <f>ВВОД!W33</f>
        <v>299 - 303</v>
      </c>
      <c r="E29" s="237" t="str">
        <f>ВВОД!X33</f>
        <v>Знам 46, 36, 230, 232, 124, 164, 149, 135, 129 Знам пас 2, 10, 12, 16, 18</v>
      </c>
      <c r="F29" s="236" t="str">
        <f>IFERROR(INDEX(ВВОД!$D$4:$N$4,1,MATCH(A29,ВВОД!D33:N33,0)),"")</f>
        <v>РДМ-24 №232</v>
      </c>
      <c r="G29" s="236" t="str">
        <f>IFERROR(INDEX(ВВОД!$D$3:$N$3,1,MATCH(A29,ВВОД!D33:N33,0)),"")</f>
        <v>Лабурєв М. В.</v>
      </c>
    </row>
    <row r="30" spans="1:7" ht="33.75">
      <c r="A30" s="234">
        <f>SUM(ВВОД!D39:N39)</f>
        <v>27</v>
      </c>
      <c r="B30" s="237" t="str">
        <f>ВВОД!U39</f>
        <v>Знам'янка - Знам'янка пас</v>
      </c>
      <c r="C30" s="237" t="str">
        <f>ВВОД!V39</f>
        <v>середня</v>
      </c>
      <c r="D30" s="237" t="str">
        <f>ВВОД!W39</f>
        <v>337 - 341</v>
      </c>
      <c r="E30" s="237" t="str">
        <f>ВВОД!X39</f>
        <v>Знам пас 20, 14, 6, 8 Знам 103, 105,  131, 133, 139, 137,  145, 112, 122, 234,  236, 246, 34, 32, 8</v>
      </c>
      <c r="F30" s="236" t="str">
        <f>IFERROR(INDEX(ВВОД!$D$4:$N$4,1,MATCH(A30,ВВОД!D39:N39,0)),"")</f>
        <v>РДМ-24 №110</v>
      </c>
      <c r="G30" s="236" t="str">
        <f>IFERROR(INDEX(ВВОД!$D$3:$N$3,1,MATCH(A30,ВВОД!D39:N39,0)),"")</f>
        <v>Полєжай П. В.</v>
      </c>
    </row>
    <row r="31" spans="1:7" hidden="1">
      <c r="A31" s="234">
        <f>SUM(ВВОД!D48:N48)</f>
        <v>0</v>
      </c>
      <c r="B31" s="237" t="str">
        <f>ВВОД!U48</f>
        <v>Чорноліська - Знам'янка</v>
      </c>
      <c r="C31" s="237" t="str">
        <f>ВВОД!V48</f>
        <v>непарна</v>
      </c>
      <c r="D31" s="237" t="str">
        <f>ВВОД!W48</f>
        <v>293 пк6 - 298</v>
      </c>
      <c r="E31" s="237" t="str">
        <f>ВВОД!X48</f>
        <v>БП Західний 2 Знам 4</v>
      </c>
      <c r="F31" s="236" t="str">
        <f>IFERROR(INDEX(ВВОД!$D$4:$N$4,1,MATCH(A31,ВВОД!D48:N48,0)),"")</f>
        <v/>
      </c>
      <c r="G31" s="236" t="str">
        <f>IFERROR(INDEX(ВВОД!$D$3:$N$3,1,MATCH(A31,ВВОД!D48:N48,0)),"")</f>
        <v/>
      </c>
    </row>
    <row r="32" spans="1:7" hidden="1">
      <c r="A32" s="234">
        <f>SUM(ВВОД!D49:N49)</f>
        <v>0</v>
      </c>
      <c r="B32" s="237" t="str">
        <f>ВВОД!U49</f>
        <v>Чорноліська - Знам'янка</v>
      </c>
      <c r="C32" s="237" t="str">
        <f>ВВОД!V49</f>
        <v>непарна</v>
      </c>
      <c r="D32" s="237" t="str">
        <f>ВВОД!W49</f>
        <v>293 пк6 - 298</v>
      </c>
      <c r="E32" s="237" t="str">
        <f>ВВОД!X49</f>
        <v>БП Західний 2 Знам 4</v>
      </c>
      <c r="F32" s="236" t="str">
        <f>IFERROR(INDEX(ВВОД!$D$4:$N$4,1,MATCH(A32,ВВОД!D49:N49,0)),"")</f>
        <v/>
      </c>
      <c r="G32" s="236" t="str">
        <f>IFERROR(INDEX(ВВОД!$D$3:$N$3,1,MATCH(A32,ВВОД!D49:N49,0)),"")</f>
        <v/>
      </c>
    </row>
    <row r="33" spans="1:7" ht="33.75" customHeight="1">
      <c r="A33" s="234">
        <f>SUM(ВВОД!D36:N36)</f>
        <v>28</v>
      </c>
      <c r="B33" s="237" t="str">
        <f>ВВОД!U36</f>
        <v>Знам'янка - Знам'янка пас</v>
      </c>
      <c r="C33" s="237" t="str">
        <f>ВВОД!V36</f>
        <v>парна</v>
      </c>
      <c r="D33" s="237" t="str">
        <f>ВВОД!W36</f>
        <v>303 - 299</v>
      </c>
      <c r="E33" s="237" t="str">
        <f>ВВОД!X36</f>
        <v>Знам пас 20, 4 Знам 225, 259, 257/263, 332, 324, 310, 30, 28</v>
      </c>
      <c r="F33" s="236" t="str">
        <f>IFERROR(INDEX(ВВОД!$D$4:$N$4,1,MATCH(A33,ВВОД!D36:N36,0)),"")</f>
        <v>РДМ-24 №232</v>
      </c>
      <c r="G33" s="236" t="str">
        <f>IFERROR(INDEX(ВВОД!$D$3:$N$3,1,MATCH(A33,ВВОД!D36:N36,0)),"")</f>
        <v>Лабурєв М. В.</v>
      </c>
    </row>
    <row r="34" spans="1:7" hidden="1">
      <c r="A34" s="234">
        <f>SUM(ВВОД!D64:N64)</f>
        <v>0</v>
      </c>
      <c r="B34" s="237" t="str">
        <f>ВВОД!U64</f>
        <v>Чорноліська - Знам'янка</v>
      </c>
      <c r="C34" s="237" t="str">
        <f>ВВОД!V64</f>
        <v>середня</v>
      </c>
      <c r="D34" s="237" t="str">
        <f>ВВОД!W64</f>
        <v>331 пк6 - 336</v>
      </c>
      <c r="E34" s="237" t="str">
        <f>ВВОД!X64</f>
        <v>БП Західний 3, 4 Знам 6</v>
      </c>
      <c r="F34" s="236" t="str">
        <f>IFERROR(INDEX(ВВОД!$D$4:$N$4,1,MATCH(A34,ВВОД!D64:N64,0)),"")</f>
        <v/>
      </c>
      <c r="G34" s="236" t="str">
        <f>IFERROR(INDEX(ВВОД!$D$3:$N$3,1,MATCH(A34,ВВОД!D64:N64,0)),"")</f>
        <v/>
      </c>
    </row>
    <row r="35" spans="1:7" hidden="1">
      <c r="A35" s="234">
        <f>SUM(ВВОД!D65:N65)</f>
        <v>0</v>
      </c>
      <c r="B35" s="237" t="str">
        <f>ВВОД!U65</f>
        <v>Чорноліська - Знам'янка</v>
      </c>
      <c r="C35" s="237" t="str">
        <f>ВВОД!V65</f>
        <v>середня</v>
      </c>
      <c r="D35" s="237" t="str">
        <f>ВВОД!W65</f>
        <v>331 пк6 - 336</v>
      </c>
      <c r="E35" s="237" t="str">
        <f>ВВОД!X65</f>
        <v>БП Західний 3, 4 Знам 6</v>
      </c>
      <c r="F35" s="236" t="str">
        <f>IFERROR(INDEX(ВВОД!$D$4:$N$4,1,MATCH(A35,ВВОД!D65:N65,0)),"")</f>
        <v/>
      </c>
      <c r="G35" s="236" t="str">
        <f>IFERROR(INDEX(ВВОД!$D$3:$N$3,1,MATCH(A35,ВВОД!D65:N65,0)),"")</f>
        <v/>
      </c>
    </row>
    <row r="36" spans="1:7">
      <c r="B36" s="74"/>
    </row>
    <row r="37" spans="1:7">
      <c r="C37" s="116"/>
      <c r="D37" s="116"/>
      <c r="E37" s="116"/>
    </row>
    <row r="38" spans="1:7">
      <c r="C38" s="116"/>
      <c r="D38" s="116"/>
      <c r="E38" s="116"/>
    </row>
  </sheetData>
  <autoFilter ref="A4:G35">
    <filterColumn colId="0">
      <customFilters>
        <customFilter operator="notEqual" val=" "/>
      </customFilters>
    </filterColumn>
    <sortState ref="A5:G33">
      <sortCondition ref="A4:A35"/>
    </sortState>
  </autoFilter>
  <mergeCells count="3">
    <mergeCell ref="A1:G1"/>
    <mergeCell ref="B3:C3"/>
    <mergeCell ref="A2:G2"/>
  </mergeCells>
  <pageMargins left="0.19685039370078741" right="0.19685039370078741" top="0.19685039370078741" bottom="0.19685039370078741" header="0" footer="0"/>
  <pageSetup paperSize="9" scale="99" orientation="portrait" horizontalDpi="4294967293" verticalDpi="4294967293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1">
    <tabColor rgb="FF00B0F0"/>
    <pageSetUpPr fitToPage="1"/>
  </sheetPr>
  <dimension ref="A1:X35"/>
  <sheetViews>
    <sheetView showZeros="0" view="pageLayout" zoomScaleSheetLayoutView="75" workbookViewId="0">
      <selection activeCell="B16" sqref="B16"/>
    </sheetView>
  </sheetViews>
  <sheetFormatPr defaultRowHeight="12.75"/>
  <cols>
    <col min="1" max="1" width="4.85546875" style="13" customWidth="1"/>
    <col min="2" max="2" width="20.7109375" style="86" customWidth="1"/>
    <col min="3" max="3" width="8.5703125" style="74" customWidth="1"/>
    <col min="4" max="4" width="14.28515625" style="74" customWidth="1"/>
    <col min="5" max="5" width="29.7109375" style="74" customWidth="1"/>
    <col min="6" max="6" width="11.42578125" style="122" customWidth="1"/>
    <col min="7" max="7" width="13.42578125" style="97" customWidth="1"/>
    <col min="8" max="8" width="9.28515625" style="1" customWidth="1"/>
    <col min="9" max="9" width="9.140625" style="1"/>
    <col min="10" max="10" width="9.140625" style="2"/>
    <col min="11" max="12" width="9.140625" style="1"/>
    <col min="13" max="14" width="9.140625" style="2"/>
    <col min="15" max="16" width="9.140625" style="13"/>
    <col min="17" max="17" width="9.140625" style="1"/>
    <col min="18" max="18" width="9.140625" style="2"/>
    <col min="19" max="20" width="9.140625" style="1"/>
    <col min="21" max="21" width="9.140625" style="2"/>
    <col min="22" max="23" width="9.140625" style="1"/>
    <col min="24" max="24" width="9.140625" style="2"/>
    <col min="25" max="16384" width="9.140625" style="1"/>
  </cols>
  <sheetData>
    <row r="1" spans="1:24" s="18" customFormat="1" ht="15" customHeight="1">
      <c r="A1" s="1385" t="s">
        <v>2208</v>
      </c>
      <c r="B1" s="1385"/>
      <c r="C1" s="1385"/>
      <c r="D1" s="1385"/>
      <c r="E1" s="1385"/>
      <c r="F1" s="1385"/>
      <c r="G1" s="1385"/>
      <c r="H1" s="11"/>
      <c r="I1" s="11"/>
      <c r="J1" s="11"/>
      <c r="M1" s="11"/>
      <c r="N1" s="11"/>
      <c r="O1" s="19"/>
      <c r="P1" s="19"/>
      <c r="R1" s="11"/>
      <c r="U1" s="11"/>
      <c r="X1" s="11"/>
    </row>
    <row r="2" spans="1:24" s="18" customFormat="1" ht="15">
      <c r="A2" s="1389" t="str">
        <f>ВВОД!D2</f>
        <v>Червень 2024</v>
      </c>
      <c r="B2" s="1389"/>
      <c r="C2" s="1389"/>
      <c r="D2" s="1389"/>
      <c r="E2" s="1389"/>
      <c r="F2" s="1389"/>
      <c r="G2" s="1389"/>
      <c r="J2" s="11"/>
      <c r="M2" s="11"/>
      <c r="N2" s="11"/>
      <c r="O2" s="19"/>
      <c r="P2" s="19"/>
      <c r="R2" s="11"/>
      <c r="U2" s="11"/>
      <c r="X2" s="11"/>
    </row>
    <row r="3" spans="1:24">
      <c r="A3" s="14"/>
      <c r="B3" s="1404"/>
      <c r="C3" s="1404"/>
      <c r="E3" s="15"/>
      <c r="F3" s="121"/>
      <c r="G3" s="94"/>
    </row>
    <row r="4" spans="1:24" ht="51">
      <c r="A4" s="242" t="s">
        <v>62</v>
      </c>
      <c r="B4" s="233" t="s">
        <v>63</v>
      </c>
      <c r="C4" s="233" t="s">
        <v>64</v>
      </c>
      <c r="D4" s="233" t="s">
        <v>80</v>
      </c>
      <c r="E4" s="233" t="s">
        <v>47</v>
      </c>
      <c r="F4" s="243" t="s">
        <v>305</v>
      </c>
      <c r="G4" s="243" t="s">
        <v>298</v>
      </c>
    </row>
    <row r="5" spans="1:24" hidden="1">
      <c r="A5" s="234">
        <f>SUM(ВВОД!D55:N55)</f>
        <v>0</v>
      </c>
      <c r="B5" s="237" t="str">
        <f>ВВОД!U55</f>
        <v>Знам'янка - Чорноліська</v>
      </c>
      <c r="C5" s="237" t="str">
        <f>ВВОД!V55</f>
        <v>середня</v>
      </c>
      <c r="D5" s="237" t="str">
        <f>ВВОД!W55</f>
        <v>331 пк5 - 328</v>
      </c>
      <c r="E5" s="237" t="str">
        <f>ВВОД!X55</f>
        <v>Чорноліська 1,15,43,31,25</v>
      </c>
      <c r="F5" s="236" t="str">
        <f>IFERROR(INDEX(ВВОД!$D$4:$N$4,1,MATCH(A5,ВВОД!D55:N55,0)),"")</f>
        <v/>
      </c>
      <c r="G5" s="236" t="str">
        <f>IFERROR(INDEX(ВВОД!$D$3:$N$3,1,MATCH(A5,ВВОД!D55:N55,0)),"")</f>
        <v/>
      </c>
    </row>
    <row r="6" spans="1:24" hidden="1">
      <c r="A6" s="234">
        <f>SUM(ВВОД!D54:N54)</f>
        <v>0</v>
      </c>
      <c r="B6" s="237" t="str">
        <f>ВВОД!U54</f>
        <v>Знам'янка - Чорноліська</v>
      </c>
      <c r="C6" s="237" t="str">
        <f>ВВОД!V54</f>
        <v>середня</v>
      </c>
      <c r="D6" s="237" t="str">
        <f>ВВОД!W54</f>
        <v>331 пк5 - 328</v>
      </c>
      <c r="E6" s="237" t="str">
        <f>ВВОД!X54</f>
        <v>Чорноліська 1,15,43,31,25</v>
      </c>
      <c r="F6" s="236" t="str">
        <f>IFERROR(INDEX(ВВОД!$D$4:$N$4,1,MATCH(A6,ВВОД!D54:N54,0)),"")</f>
        <v/>
      </c>
      <c r="G6" s="236" t="str">
        <f>IFERROR(INDEX(ВВОД!$D$3:$N$3,1,MATCH(A6,ВВОД!D54:N54,0)),"")</f>
        <v/>
      </c>
    </row>
    <row r="7" spans="1:24" hidden="1">
      <c r="A7" s="234">
        <f>SUM(ВВОД!D56:N56)</f>
        <v>0</v>
      </c>
      <c r="B7" s="237" t="str">
        <f>ВВОД!U56</f>
        <v>Знам'янка - Чорноліська</v>
      </c>
      <c r="C7" s="237" t="str">
        <f>ВВОД!V56</f>
        <v>середня</v>
      </c>
      <c r="D7" s="237" t="str">
        <f>ВВОД!W56</f>
        <v>331 пк5 - 328</v>
      </c>
      <c r="E7" s="237" t="str">
        <f>ВВОД!X56</f>
        <v>Чорноліська 1,15,43,31,25</v>
      </c>
      <c r="F7" s="236" t="str">
        <f>IFERROR(INDEX(ВВОД!$D$4:$N$4,1,MATCH(A7,ВВОД!D56:N56,0)),"")</f>
        <v/>
      </c>
      <c r="G7" s="236" t="str">
        <f>IFERROR(INDEX(ВВОД!$D$3:$N$3,1,MATCH(A7,ВВОД!D56:N56,0)),"")</f>
        <v/>
      </c>
    </row>
    <row r="8" spans="1:24" hidden="1">
      <c r="A8" s="234">
        <f>SUM(ВВОД!D57:N57)</f>
        <v>0</v>
      </c>
      <c r="B8" s="237" t="str">
        <f>ВВОД!U57</f>
        <v>Знам'янка - Чорноліська</v>
      </c>
      <c r="C8" s="237" t="str">
        <f>ВВОД!V57</f>
        <v>середня</v>
      </c>
      <c r="D8" s="237" t="str">
        <f>ВВОД!W57</f>
        <v>331 пк5 - 328</v>
      </c>
      <c r="E8" s="237" t="str">
        <f>ВВОД!X57</f>
        <v>Чорноліська 1,15,43,31,25</v>
      </c>
      <c r="F8" s="236" t="str">
        <f>IFERROR(INDEX(ВВОД!$D$4:$N$4,1,MATCH(A8,ВВОД!D57:N57,0)),"")</f>
        <v/>
      </c>
      <c r="G8" s="236" t="str">
        <f>IFERROR(INDEX(ВВОД!$D$3:$N$3,1,MATCH(A8,ВВОД!D57:N57,0)),"")</f>
        <v/>
      </c>
    </row>
    <row r="9" spans="1:24" hidden="1">
      <c r="A9" s="234">
        <f>SUM(ВВОД!D60:N60)</f>
        <v>0</v>
      </c>
      <c r="B9" s="237" t="str">
        <f>ВВОД!U60</f>
        <v>Чорноліська - Знам'янка</v>
      </c>
      <c r="C9" s="237" t="str">
        <f>ВВОД!V60</f>
        <v>середня</v>
      </c>
      <c r="D9" s="237" t="str">
        <f>ВВОД!W60</f>
        <v>328 - 331 пк5</v>
      </c>
      <c r="E9" s="237" t="str">
        <f>ВВОД!X60</f>
        <v>Чорноліська 1,15,43,31,25</v>
      </c>
      <c r="F9" s="236" t="str">
        <f>IFERROR(INDEX(ВВОД!$D$4:$N$4,1,MATCH(A9,ВВОД!D60:N60,0)),"")</f>
        <v/>
      </c>
      <c r="G9" s="236" t="str">
        <f>IFERROR(INDEX(ВВОД!$D$3:$N$3,1,MATCH(A9,ВВОД!D60:N60,0)),"")</f>
        <v/>
      </c>
    </row>
    <row r="10" spans="1:24" ht="22.5">
      <c r="A10" s="234">
        <f>SUM(ВВОД!D70:N70)</f>
        <v>3</v>
      </c>
      <c r="B10" s="237" t="str">
        <f>ВВОД!U70</f>
        <v>Чорноліська - БП Західний</v>
      </c>
      <c r="C10" s="237" t="str">
        <f>ВВОД!V70</f>
        <v>непарна парна</v>
      </c>
      <c r="D10" s="237" t="str">
        <f>ВВОД!W70</f>
        <v>290 - 293 пк5  293 пк5 - 290</v>
      </c>
      <c r="E10" s="237" t="str">
        <f>ВВОД!X70</f>
        <v>Чорноліська 33, 29, 17, 13, 3, 5, 27, 35</v>
      </c>
      <c r="F10" s="236" t="str">
        <f>IFERROR(INDEX(ВВОД!$D$4:$N$4,1,MATCH(A10,ВВОД!D70:N70,0)),"")</f>
        <v>РДМ-22 №820</v>
      </c>
      <c r="G10" s="236" t="str">
        <f>IFERROR(INDEX(ВВОД!$D$3:$N$3,1,MATCH(A10,ВВОД!D70:N70,0)),"")</f>
        <v>Калашніков С. А.</v>
      </c>
    </row>
    <row r="11" spans="1:24" ht="22.5" hidden="1">
      <c r="A11" s="234">
        <f>SUM(ВВОД!D69:N69)</f>
        <v>0</v>
      </c>
      <c r="B11" s="237" t="str">
        <f>ВВОД!U69</f>
        <v>Чорноліська - Цибулеве</v>
      </c>
      <c r="C11" s="237" t="str">
        <f>ВВОД!V69</f>
        <v>парна непарна</v>
      </c>
      <c r="D11" s="237" t="str">
        <f>ВВОД!W69</f>
        <v>289 - 287       287 - 289</v>
      </c>
      <c r="E11" s="237" t="str">
        <f>ВВОД!X69</f>
        <v>Чорноліська 30-28, 18, 16, 10, 8, 40, 44</v>
      </c>
      <c r="F11" s="236" t="str">
        <f>IFERROR(INDEX(ВВОД!$D$4:$N$4,1,MATCH(A11,ВВОД!D69:N69,0)),"")</f>
        <v/>
      </c>
      <c r="G11" s="236" t="str">
        <f>IFERROR(INDEX(ВВОД!$D$3:$N$3,1,MATCH(A11,ВВОД!D69:N69,0)),"")</f>
        <v/>
      </c>
    </row>
    <row r="12" spans="1:24" hidden="1">
      <c r="A12" s="234">
        <f>SUM(ВВОД!D61:N61)</f>
        <v>0</v>
      </c>
      <c r="B12" s="237" t="str">
        <f>ВВОД!U61</f>
        <v>Чорноліська - Знам'янка</v>
      </c>
      <c r="C12" s="237" t="str">
        <f>ВВОД!V61</f>
        <v>середня</v>
      </c>
      <c r="D12" s="237" t="str">
        <f>ВВОД!W61</f>
        <v>328 - 331 пк5</v>
      </c>
      <c r="E12" s="237" t="str">
        <f>ВВОД!X61</f>
        <v>Чорноліська 1,15,43,31,25</v>
      </c>
      <c r="F12" s="236" t="str">
        <f>IFERROR(INDEX(ВВОД!$D$4:$N$4,1,MATCH(A12,ВВОД!D61:N61,0)),"")</f>
        <v/>
      </c>
      <c r="G12" s="236" t="str">
        <f>IFERROR(INDEX(ВВОД!$D$3:$N$3,1,MATCH(A12,ВВОД!D61:N61,0)),"")</f>
        <v/>
      </c>
    </row>
    <row r="13" spans="1:24" ht="22.5">
      <c r="A13" s="234">
        <f>SUM(ВВОД!D66:N66)</f>
        <v>4</v>
      </c>
      <c r="B13" s="237" t="str">
        <f>ВВОД!U66</f>
        <v>Чорноліська - Цибулеве</v>
      </c>
      <c r="C13" s="237" t="str">
        <f>ВВОД!V66</f>
        <v>парна непарна</v>
      </c>
      <c r="D13" s="237" t="str">
        <f>ВВОД!W66</f>
        <v>289 - 287       287 - 289</v>
      </c>
      <c r="E13" s="237" t="str">
        <f>ВВОД!X66</f>
        <v>Чорноліська 30-28, 18, 16, 10, 8, 40, 44</v>
      </c>
      <c r="F13" s="236" t="str">
        <f>IFERROR(INDEX(ВВОД!$D$4:$N$4,1,MATCH(A13,ВВОД!D66:N66,0)),"")</f>
        <v>РДМ-22 №820</v>
      </c>
      <c r="G13" s="236" t="str">
        <f>IFERROR(INDEX(ВВОД!$D$3:$N$3,1,MATCH(A13,ВВОД!D66:N66,0)),"")</f>
        <v>Калашніков С. А.</v>
      </c>
    </row>
    <row r="14" spans="1:24">
      <c r="A14" s="234">
        <f>SUM(ВВОД!D83:N83)</f>
        <v>5</v>
      </c>
      <c r="B14" s="237" t="str">
        <f>ВВОД!U83</f>
        <v>Чорноліська - Трепівка</v>
      </c>
      <c r="C14" s="237" t="str">
        <f>ВВОД!V83</f>
        <v>парна</v>
      </c>
      <c r="D14" s="237" t="str">
        <f>ВВОД!W83</f>
        <v>327 - 320 пк8</v>
      </c>
      <c r="E14" s="237" t="str">
        <f>ВВОД!X83</f>
        <v>Чорноліська 30, 22, 20, 2</v>
      </c>
      <c r="F14" s="236" t="str">
        <f>IFERROR(INDEX(ВВОД!$D$4:$N$4,1,MATCH(A14,ВВОД!D83:N83,0)),"")</f>
        <v>РДМ-22 №820</v>
      </c>
      <c r="G14" s="236" t="str">
        <f>IFERROR(INDEX(ВВОД!$D$3:$N$3,1,MATCH(A14,ВВОД!D83:N83,0)),"")</f>
        <v>Калашніков С. А.</v>
      </c>
    </row>
    <row r="15" spans="1:24" ht="22.5">
      <c r="A15" s="234">
        <f>SUM(ВВОД!D301:N301)</f>
        <v>5</v>
      </c>
      <c r="B15" s="237" t="str">
        <f>ВВОД!U301</f>
        <v>ст. Чорноліська</v>
      </c>
      <c r="C15" s="237" t="str">
        <f>ВВОД!V301</f>
        <v>СП</v>
      </c>
      <c r="D15" s="237">
        <f>ВВОД!W301</f>
        <v>0</v>
      </c>
      <c r="E15" s="237" t="str">
        <f>ВВОД!X301</f>
        <v>1, 3, 5, 7, 9, 11, 13, 15, 17, 19, 21, 25, 27, 29, 31</v>
      </c>
      <c r="F15" s="236" t="str">
        <f>IFERROR(INDEX(ВВОД!$D$4:$N$4,1,MATCH(A15,ВВОД!D301:N301,0)),"")</f>
        <v>УДС2М-11 №606</v>
      </c>
      <c r="G15" s="236" t="str">
        <f>IFERROR(INDEX(ВВОД!$D$3:$N$3,1,MATCH(A15,ВВОД!D301:N301,0)),"")</f>
        <v>Яцечко С. Ю.</v>
      </c>
    </row>
    <row r="16" spans="1:24" ht="22.5">
      <c r="A16" s="234">
        <f>SUM(ВВОД!D302:N302)</f>
        <v>6</v>
      </c>
      <c r="B16" s="237" t="str">
        <f>ВВОД!U302</f>
        <v>ст. Чорноліська</v>
      </c>
      <c r="C16" s="237" t="str">
        <f>ВВОД!V302</f>
        <v>СП</v>
      </c>
      <c r="D16" s="237">
        <f>ВВОД!W302</f>
        <v>0</v>
      </c>
      <c r="E16" s="237" t="str">
        <f>ВВОД!X302</f>
        <v>33, 35, 37, 39, 41, 43, 45, 30, 32, 34,  36, 40, 44, 46, 48с</v>
      </c>
      <c r="F16" s="236" t="str">
        <f>IFERROR(INDEX(ВВОД!$D$4:$N$4,1,MATCH(A16,ВВОД!D302:N302,0)),"")</f>
        <v>УДС2М-11 №606</v>
      </c>
      <c r="G16" s="236" t="str">
        <f>IFERROR(INDEX(ВВОД!$D$3:$N$3,1,MATCH(A16,ВВОД!D302:N302,0)),"")</f>
        <v>Яцечко С. Ю.</v>
      </c>
    </row>
    <row r="17" spans="1:7" ht="15" customHeight="1">
      <c r="A17" s="234">
        <f>SUM(ВВОД!D79:N79)</f>
        <v>7</v>
      </c>
      <c r="B17" s="237" t="str">
        <f>ВВОД!U79</f>
        <v>Трепівка - Чорноліська</v>
      </c>
      <c r="C17" s="237" t="str">
        <f>ВВОД!V79</f>
        <v>непарна</v>
      </c>
      <c r="D17" s="237" t="str">
        <f>ВВОД!W79</f>
        <v>320 пк8 - 327</v>
      </c>
      <c r="E17" s="237" t="str">
        <f>ВВОД!X79</f>
        <v>Чорноліська 4, 12, 14</v>
      </c>
      <c r="F17" s="236" t="str">
        <f>IFERROR(INDEX(ВВОД!$D$4:$N$4,1,MATCH(A17,ВВОД!D79:N79,0)),"")</f>
        <v>РДМ-2 №2713</v>
      </c>
      <c r="G17" s="236" t="str">
        <f>IFERROR(INDEX(ВВОД!$D$3:$N$3,1,MATCH(A17,ВВОД!D79:N79,0)),"")</f>
        <v>Руденко</v>
      </c>
    </row>
    <row r="18" spans="1:7">
      <c r="A18" s="234">
        <f>SUM(ВВОД!D303:N303)</f>
        <v>7</v>
      </c>
      <c r="B18" s="237" t="str">
        <f>ВВОД!U303</f>
        <v>ст. Чорноліська</v>
      </c>
      <c r="C18" s="237" t="str">
        <f>ВВОД!V303</f>
        <v>СП</v>
      </c>
      <c r="D18" s="237">
        <f>ВВОД!W303</f>
        <v>0</v>
      </c>
      <c r="E18" s="237" t="str">
        <f>ВВОД!X303</f>
        <v>2, 4, 8, 10, 12, 14, 16, 18, 20, 22, 24, 28</v>
      </c>
      <c r="F18" s="236" t="str">
        <f>IFERROR(INDEX(ВВОД!$D$4:$N$4,1,MATCH(A18,ВВОД!D303:N303,0)),"")</f>
        <v>УДС2М-11 №606</v>
      </c>
      <c r="G18" s="236" t="str">
        <f>IFERROR(INDEX(ВВОД!$D$3:$N$3,1,MATCH(A18,ВВОД!D303:N303,0)),"")</f>
        <v>Яцечко С. Ю.</v>
      </c>
    </row>
    <row r="19" spans="1:7">
      <c r="A19" s="234">
        <f>SUM(ВВОД!D58:N58)</f>
        <v>10</v>
      </c>
      <c r="B19" s="237" t="str">
        <f>ВВОД!U58</f>
        <v>Чорноліська - Знам'янка</v>
      </c>
      <c r="C19" s="237" t="str">
        <f>ВВОД!V58</f>
        <v>середня</v>
      </c>
      <c r="D19" s="237" t="str">
        <f>ВВОД!W58</f>
        <v>328 - 331 пк5</v>
      </c>
      <c r="E19" s="237" t="str">
        <f>ВВОД!X58</f>
        <v>Чорноліська 1,15,43,31,25</v>
      </c>
      <c r="F19" s="236" t="str">
        <f>IFERROR(INDEX(ВВОД!$D$4:$N$4,1,MATCH(A19,ВВОД!D58:N58,0)),"")</f>
        <v>РДМ-2 №2713</v>
      </c>
      <c r="G19" s="236" t="str">
        <f>IFERROR(INDEX(ВВОД!$D$3:$N$3,1,MATCH(A19,ВВОД!D58:N58,0)),"")</f>
        <v>Руденко</v>
      </c>
    </row>
    <row r="20" spans="1:7" ht="22.5" hidden="1">
      <c r="A20" s="234">
        <f>SUM(ВВОД!D73:N73)</f>
        <v>0</v>
      </c>
      <c r="B20" s="237" t="str">
        <f>ВВОД!U73</f>
        <v>Чорноліська - БП Західний</v>
      </c>
      <c r="C20" s="237" t="str">
        <f>ВВОД!V73</f>
        <v>непарна парна</v>
      </c>
      <c r="D20" s="237" t="str">
        <f>ВВОД!W73</f>
        <v>290 - 293 пк5  293 пк5 - 290</v>
      </c>
      <c r="E20" s="237" t="str">
        <f>ВВОД!X73</f>
        <v>Чорноліська 33, 29, 17, 13, 3, 5, 27, 35</v>
      </c>
      <c r="F20" s="236" t="str">
        <f>IFERROR(INDEX(ВВОД!$D$4:$N$4,1,MATCH(A20,ВВОД!D73:N73,0)),"")</f>
        <v/>
      </c>
      <c r="G20" s="236" t="str">
        <f>IFERROR(INDEX(ВВОД!$D$3:$N$3,1,MATCH(A20,ВВОД!D73:N73,0)),"")</f>
        <v/>
      </c>
    </row>
    <row r="21" spans="1:7" ht="22.5">
      <c r="A21" s="234">
        <f>SUM(ВВОД!D67:N67)</f>
        <v>14</v>
      </c>
      <c r="B21" s="237" t="str">
        <f>ВВОД!U67</f>
        <v>Чорноліська - Цибулеве</v>
      </c>
      <c r="C21" s="237" t="str">
        <f>ВВОД!V67</f>
        <v>парна непарна</v>
      </c>
      <c r="D21" s="237" t="str">
        <f>ВВОД!W67</f>
        <v>289 - 287       287 - 289</v>
      </c>
      <c r="E21" s="237" t="str">
        <f>ВВОД!X67</f>
        <v>Чорноліська 30-28, 18, 16, 10, 8, 40, 44</v>
      </c>
      <c r="F21" s="236" t="str">
        <f>IFERROR(INDEX(ВВОД!$D$4:$N$4,1,MATCH(A21,ВВОД!D67:N67,0)),"")</f>
        <v>РДМ-2 №2713</v>
      </c>
      <c r="G21" s="236" t="str">
        <f>IFERROR(INDEX(ВВОД!$D$3:$N$3,1,MATCH(A21,ВВОД!D67:N67,0)),"")</f>
        <v>Руденко</v>
      </c>
    </row>
    <row r="22" spans="1:7" ht="22.5">
      <c r="A22" s="234">
        <f>SUM(ВВОД!D71:N71)</f>
        <v>17</v>
      </c>
      <c r="B22" s="237" t="str">
        <f>ВВОД!U71</f>
        <v>Чорноліська - БП Західний</v>
      </c>
      <c r="C22" s="237" t="str">
        <f>ВВОД!V71</f>
        <v>непарна парна</v>
      </c>
      <c r="D22" s="237" t="str">
        <f>ВВОД!W71</f>
        <v>290 - 293 пк5  293 пк5 - 290</v>
      </c>
      <c r="E22" s="237" t="str">
        <f>ВВОД!X71</f>
        <v>Чорноліська 33, 29, 17, 13, 3, 5, 27, 35</v>
      </c>
      <c r="F22" s="236" t="str">
        <f>IFERROR(INDEX(ВВОД!$D$4:$N$4,1,MATCH(A22,ВВОД!D71:N71,0)),"")</f>
        <v>РДМ-2 №2713</v>
      </c>
      <c r="G22" s="236" t="str">
        <f>IFERROR(INDEX(ВВОД!$D$3:$N$3,1,MATCH(A22,ВВОД!D71:N71,0)),"")</f>
        <v>Руденко</v>
      </c>
    </row>
    <row r="23" spans="1:7" hidden="1">
      <c r="A23" s="234">
        <f>SUM(ВВОД!D81:N81)</f>
        <v>0</v>
      </c>
      <c r="B23" s="237" t="str">
        <f>ВВОД!U81</f>
        <v>Трепівка - Чорноліська</v>
      </c>
      <c r="C23" s="237" t="str">
        <f>ВВОД!V81</f>
        <v>непарна</v>
      </c>
      <c r="D23" s="237" t="str">
        <f>ВВОД!W81</f>
        <v>320 пк8 - 327</v>
      </c>
      <c r="E23" s="237" t="str">
        <f>ВВОД!X81</f>
        <v>Чорноліська 4, 12, 14</v>
      </c>
      <c r="F23" s="236" t="str">
        <f>IFERROR(INDEX(ВВОД!$D$4:$N$4,1,MATCH(A23,ВВОД!D81:N81,0)),"")</f>
        <v/>
      </c>
      <c r="G23" s="236" t="str">
        <f>IFERROR(INDEX(ВВОД!$D$3:$N$3,1,MATCH(A23,ВВОД!D81:N81,0)),"")</f>
        <v/>
      </c>
    </row>
    <row r="24" spans="1:7" hidden="1">
      <c r="A24" s="234">
        <f>SUM(ВВОД!D82:N82)</f>
        <v>0</v>
      </c>
      <c r="B24" s="237" t="str">
        <f>ВВОД!U82</f>
        <v>Трепівка - Чорноліська</v>
      </c>
      <c r="C24" s="237" t="str">
        <f>ВВОД!V82</f>
        <v>непарна</v>
      </c>
      <c r="D24" s="237" t="str">
        <f>ВВОД!W82</f>
        <v>320 пк8 - 327</v>
      </c>
      <c r="E24" s="237" t="str">
        <f>ВВОД!X82</f>
        <v>Чорноліська 4, 12, 14</v>
      </c>
      <c r="F24" s="236" t="str">
        <f>IFERROR(INDEX(ВВОД!$D$4:$N$4,1,MATCH(A24,ВВОД!D82:N82,0)),"")</f>
        <v/>
      </c>
      <c r="G24" s="236" t="str">
        <f>IFERROR(INDEX(ВВОД!$D$3:$N$3,1,MATCH(A24,ВВОД!D82:N82,0)),"")</f>
        <v/>
      </c>
    </row>
    <row r="25" spans="1:7">
      <c r="A25" s="234">
        <f>SUM(ВВОД!D84:N84)</f>
        <v>18</v>
      </c>
      <c r="B25" s="237" t="str">
        <f>ВВОД!U84</f>
        <v>Чорноліська - Трепівка</v>
      </c>
      <c r="C25" s="237" t="str">
        <f>ВВОД!V84</f>
        <v>парна</v>
      </c>
      <c r="D25" s="237" t="str">
        <f>ВВОД!W84</f>
        <v>327 - 320 пк8</v>
      </c>
      <c r="E25" s="237" t="str">
        <f>ВВОД!X84</f>
        <v>Чорноліська 30, 22, 20, 2</v>
      </c>
      <c r="F25" s="236" t="str">
        <f>IFERROR(INDEX(ВВОД!$D$4:$N$4,1,MATCH(A25,ВВОД!D84:N84,0)),"")</f>
        <v>РДМ-2 №2713</v>
      </c>
      <c r="G25" s="236" t="str">
        <f>IFERROR(INDEX(ВВОД!$D$3:$N$3,1,MATCH(A25,ВВОД!D84:N84,0)),"")</f>
        <v>Руденко</v>
      </c>
    </row>
    <row r="26" spans="1:7">
      <c r="A26" s="234">
        <f>SUM(ВВОД!D80:N80)</f>
        <v>20</v>
      </c>
      <c r="B26" s="237" t="str">
        <f>ВВОД!U80</f>
        <v>Трепівка - Чорноліська</v>
      </c>
      <c r="C26" s="237" t="str">
        <f>ВВОД!V80</f>
        <v>непарна</v>
      </c>
      <c r="D26" s="237" t="str">
        <f>ВВОД!W80</f>
        <v>320 пк8 - 327</v>
      </c>
      <c r="E26" s="237" t="str">
        <f>ВВОД!X80</f>
        <v>Чорноліська 4, 12, 14</v>
      </c>
      <c r="F26" s="236" t="str">
        <f>IFERROR(INDEX(ВВОД!$D$4:$N$4,1,MATCH(A26,ВВОД!D80:N80,0)),"")</f>
        <v>РДМ-24 №110</v>
      </c>
      <c r="G26" s="236" t="str">
        <f>IFERROR(INDEX(ВВОД!$D$3:$N$3,1,MATCH(A26,ВВОД!D80:N80,0)),"")</f>
        <v>Полєжай П. В.</v>
      </c>
    </row>
    <row r="27" spans="1:7" ht="45">
      <c r="A27" s="234">
        <f>SUM(ВВОД!D142:N142)</f>
        <v>21</v>
      </c>
      <c r="B27" s="237" t="str">
        <f>ВВОД!U142</f>
        <v>ст Чорноліська</v>
      </c>
      <c r="C27" s="237" t="str">
        <f>ВВОД!V142</f>
        <v>3, 5Б, 6, 7, 7А колії</v>
      </c>
      <c r="D27" s="237">
        <f>ВВОД!W142</f>
        <v>0</v>
      </c>
      <c r="E27" s="237" t="str">
        <f>ВВОД!X142</f>
        <v>Чорноліьска 28, 43, 31-29, 9, 37, 10-12, 14-16, 18-20, 22, 24, 32, 45, 39, 37-35, 27-25, 15-13,  32, 34, 41-39,  41, 11, 9, 7-5, 3-1</v>
      </c>
      <c r="F27" s="236" t="str">
        <f>IFERROR(INDEX(ВВОД!$D$4:$N$4,1,MATCH(A27,ВВОД!D142:N142,0)),"")</f>
        <v>РДМ-24 №110</v>
      </c>
      <c r="G27" s="236" t="str">
        <f>IFERROR(INDEX(ВВОД!$D$3:$N$3,1,MATCH(A27,ВВОД!D142:N142,0)),"")</f>
        <v>Полєжай П. В.</v>
      </c>
    </row>
    <row r="28" spans="1:7" hidden="1">
      <c r="A28" s="234">
        <f>SUM(ВВОД!D86:N86)</f>
        <v>0</v>
      </c>
      <c r="B28" s="237" t="str">
        <f>ВВОД!U86</f>
        <v>Чорноліська - Трепівка</v>
      </c>
      <c r="C28" s="237" t="str">
        <f>ВВОД!V86</f>
        <v>парна</v>
      </c>
      <c r="D28" s="237" t="str">
        <f>ВВОД!W86</f>
        <v>327 - 320 пк8</v>
      </c>
      <c r="E28" s="237" t="str">
        <f>ВВОД!X86</f>
        <v>Чорноліська 30, 22, 20, 2</v>
      </c>
      <c r="F28" s="236" t="str">
        <f>IFERROR(INDEX(ВВОД!$D$4:$N$4,1,MATCH(A28,ВВОД!D86:N86,0)),"")</f>
        <v/>
      </c>
      <c r="G28" s="236" t="str">
        <f>IFERROR(INDEX(ВВОД!$D$3:$N$3,1,MATCH(A28,ВВОД!D86:N86,0)),"")</f>
        <v/>
      </c>
    </row>
    <row r="29" spans="1:7" ht="12.75" hidden="1" customHeight="1">
      <c r="A29" s="234">
        <f>SUM(ВВОД!D72:N72)</f>
        <v>0</v>
      </c>
      <c r="B29" s="237" t="str">
        <f>ВВОД!U72</f>
        <v>Чорноліська - БП Західний</v>
      </c>
      <c r="C29" s="237" t="str">
        <f>ВВОД!V72</f>
        <v>непарна парна</v>
      </c>
      <c r="D29" s="237" t="str">
        <f>ВВОД!W72</f>
        <v>290 - 293 пк5  293 пк5 - 290</v>
      </c>
      <c r="E29" s="237" t="str">
        <f>ВВОД!X72</f>
        <v>Чорноліська 33, 29, 17, 13, 3, 5, 27, 35</v>
      </c>
      <c r="F29" s="236" t="str">
        <f>IFERROR(INDEX(ВВОД!$D$4:$N$4,1,MATCH(A29,ВВОД!D72:N72,0)),"")</f>
        <v/>
      </c>
      <c r="G29" s="236" t="str">
        <f>IFERROR(INDEX(ВВОД!$D$3:$N$3,1,MATCH(A29,ВВОД!D72:N72,0)),"")</f>
        <v/>
      </c>
    </row>
    <row r="30" spans="1:7" ht="23.25" hidden="1" customHeight="1">
      <c r="A30" s="234">
        <f>SUM(ВВОД!D85:N85)</f>
        <v>0</v>
      </c>
      <c r="B30" s="237" t="str">
        <f>ВВОД!U85</f>
        <v>Чорноліська - Трепівка</v>
      </c>
      <c r="C30" s="237" t="str">
        <f>ВВОД!V85</f>
        <v>парна</v>
      </c>
      <c r="D30" s="237" t="str">
        <f>ВВОД!W85</f>
        <v>327 - 320 пк8</v>
      </c>
      <c r="E30" s="237" t="str">
        <f>ВВОД!X85</f>
        <v>Чорноліська 30, 22, 20, 2</v>
      </c>
      <c r="F30" s="236" t="str">
        <f>IFERROR(INDEX(ВВОД!$D$4:$N$4,1,MATCH(A30,ВВОД!D85:N85,0)),"")</f>
        <v/>
      </c>
      <c r="G30" s="236" t="str">
        <f>IFERROR(INDEX(ВВОД!$D$3:$N$3,1,MATCH(A30,ВВОД!D85:N85,0)),"")</f>
        <v/>
      </c>
    </row>
    <row r="31" spans="1:7" ht="22.5">
      <c r="A31" s="234">
        <f>SUM(ВВОД!D68:N68)</f>
        <v>24</v>
      </c>
      <c r="B31" s="237" t="str">
        <f>ВВОД!U68</f>
        <v>Чорноліська - Цибулеве</v>
      </c>
      <c r="C31" s="237" t="str">
        <f>ВВОД!V68</f>
        <v>парна непарна</v>
      </c>
      <c r="D31" s="237" t="str">
        <f>ВВОД!W68</f>
        <v>289 - 287       287 - 289</v>
      </c>
      <c r="E31" s="237" t="str">
        <f>ВВОД!X68</f>
        <v>Чорноліська 30-28, 18, 16, 10, 8, 40, 44</v>
      </c>
      <c r="F31" s="236" t="str">
        <f>IFERROR(INDEX(ВВОД!$D$4:$N$4,1,MATCH(A31,ВВОД!D68:N68,0)),"")</f>
        <v>РДМ-24 №110</v>
      </c>
      <c r="G31" s="236" t="str">
        <f>IFERROR(INDEX(ВВОД!$D$3:$N$3,1,MATCH(A31,ВВОД!D68:N68,0)),"")</f>
        <v>Полєжай П. В.</v>
      </c>
    </row>
    <row r="32" spans="1:7">
      <c r="A32" s="234">
        <f>SUM(ВВОД!D59:N59)</f>
        <v>25</v>
      </c>
      <c r="B32" s="237" t="str">
        <f>ВВОД!U59</f>
        <v>Чорноліська - Знам'янка</v>
      </c>
      <c r="C32" s="237" t="str">
        <f>ВВОД!V59</f>
        <v>середня</v>
      </c>
      <c r="D32" s="237" t="str">
        <f>ВВОД!W59</f>
        <v>328 - 331 пк5</v>
      </c>
      <c r="E32" s="237" t="str">
        <f>ВВОД!X59</f>
        <v>Чорноліська 1,15,43,31,25</v>
      </c>
      <c r="F32" s="236" t="str">
        <f>IFERROR(INDEX(ВВОД!$D$4:$N$4,1,MATCH(A32,ВВОД!D59:N59,0)),"")</f>
        <v>РДМ-24 №110</v>
      </c>
      <c r="G32" s="236" t="str">
        <f>IFERROR(INDEX(ВВОД!$D$3:$N$3,1,MATCH(A32,ВВОД!D59:N59,0)),"")</f>
        <v>Полєжай П. В.</v>
      </c>
    </row>
    <row r="33" spans="1:7" ht="22.5">
      <c r="A33" s="234">
        <f>SUM(ВВОД!D143:N143)</f>
        <v>28</v>
      </c>
      <c r="B33" s="237" t="str">
        <f>ВВОД!U143</f>
        <v>ст Чорноліська</v>
      </c>
      <c r="C33" s="237" t="str">
        <f>ВВОД!V143</f>
        <v>8, 9, 10, 11 колії</v>
      </c>
      <c r="D33" s="237">
        <f>ВВОД!W143</f>
        <v>0</v>
      </c>
      <c r="E33" s="237" t="str">
        <f>ВВОД!X143</f>
        <v>Чорноліська 34, 36, 11, 40, 33, 44, 46, 19, 17, 21</v>
      </c>
      <c r="F33" s="236" t="str">
        <f>IFERROR(INDEX(ВВОД!$D$4:$N$4,1,MATCH(A33,ВВОД!D143:N143,0)),"")</f>
        <v>РДМ-24 №110</v>
      </c>
      <c r="G33" s="236" t="str">
        <f>IFERROR(INDEX(ВВОД!$D$3:$N$3,1,MATCH(A33,ВВОД!D143:N143,0)),"")</f>
        <v>Полєжай П. В.</v>
      </c>
    </row>
    <row r="34" spans="1:7">
      <c r="B34" s="74"/>
    </row>
    <row r="35" spans="1:7">
      <c r="C35" s="116"/>
      <c r="D35" s="116"/>
      <c r="E35" s="116"/>
    </row>
  </sheetData>
  <autoFilter ref="A4:G33">
    <filterColumn colId="0">
      <customFilters>
        <customFilter operator="notEqual" val=" "/>
      </customFilters>
    </filterColumn>
    <sortState ref="A10:G33">
      <sortCondition ref="A4:A33"/>
    </sortState>
  </autoFilter>
  <mergeCells count="3">
    <mergeCell ref="A1:G1"/>
    <mergeCell ref="B3:C3"/>
    <mergeCell ref="A2:G2"/>
  </mergeCells>
  <pageMargins left="0.19685039370078741" right="0.19685039370078741" top="0.19685039370078741" bottom="0.19685039370078741" header="0" footer="0"/>
  <pageSetup paperSize="9" scale="99" orientation="portrait" horizontalDpi="4294967293" verticalDpi="4294967293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1">
    <tabColor rgb="FF92D050"/>
    <pageSetUpPr fitToPage="1"/>
  </sheetPr>
  <dimension ref="A1:X21"/>
  <sheetViews>
    <sheetView showZeros="0" view="pageLayout" zoomScaleSheetLayoutView="75" workbookViewId="0">
      <selection activeCell="A4" sqref="A4"/>
    </sheetView>
  </sheetViews>
  <sheetFormatPr defaultRowHeight="12.75"/>
  <cols>
    <col min="1" max="1" width="4.85546875" style="13" customWidth="1"/>
    <col min="2" max="2" width="20.7109375" style="86" customWidth="1"/>
    <col min="3" max="3" width="9.5703125" style="74" customWidth="1"/>
    <col min="4" max="4" width="14.28515625" style="74" customWidth="1"/>
    <col min="5" max="5" width="29.7109375" style="74" customWidth="1"/>
    <col min="6" max="6" width="11.42578125" style="122" customWidth="1"/>
    <col min="7" max="7" width="13.42578125" style="97" customWidth="1"/>
    <col min="8" max="8" width="9.28515625" style="1" customWidth="1"/>
    <col min="9" max="9" width="9.140625" style="1"/>
    <col min="10" max="10" width="9.140625" style="2"/>
    <col min="11" max="12" width="9.140625" style="1"/>
    <col min="13" max="14" width="9.140625" style="2"/>
    <col min="15" max="16" width="9.140625" style="13"/>
    <col min="17" max="17" width="9.140625" style="1"/>
    <col min="18" max="18" width="9.140625" style="2"/>
    <col min="19" max="20" width="9.140625" style="1"/>
    <col min="21" max="21" width="9.140625" style="2"/>
    <col min="22" max="23" width="9.140625" style="1"/>
    <col min="24" max="24" width="9.140625" style="2"/>
    <col min="25" max="16384" width="9.140625" style="1"/>
  </cols>
  <sheetData>
    <row r="1" spans="1:24" s="18" customFormat="1" ht="15" customHeight="1">
      <c r="A1" s="1385" t="s">
        <v>2210</v>
      </c>
      <c r="B1" s="1385"/>
      <c r="C1" s="1385"/>
      <c r="D1" s="1385"/>
      <c r="E1" s="1385"/>
      <c r="F1" s="1385"/>
      <c r="G1" s="1385"/>
      <c r="H1" s="11"/>
      <c r="I1" s="11"/>
      <c r="J1" s="11"/>
      <c r="M1" s="11"/>
      <c r="N1" s="11"/>
      <c r="O1" s="19"/>
      <c r="P1" s="19"/>
      <c r="R1" s="11"/>
      <c r="U1" s="11"/>
      <c r="X1" s="11"/>
    </row>
    <row r="2" spans="1:24" s="18" customFormat="1" ht="15">
      <c r="A2" s="1389" t="str">
        <f>ВВОД!D2</f>
        <v>Червень 2024</v>
      </c>
      <c r="B2" s="1389"/>
      <c r="C2" s="1389"/>
      <c r="D2" s="1389"/>
      <c r="E2" s="1389"/>
      <c r="F2" s="1389"/>
      <c r="G2" s="1389"/>
      <c r="J2" s="11"/>
      <c r="M2" s="11"/>
      <c r="N2" s="11"/>
      <c r="O2" s="19"/>
      <c r="P2" s="19"/>
      <c r="R2" s="11"/>
      <c r="U2" s="11"/>
      <c r="X2" s="11"/>
    </row>
    <row r="3" spans="1:24">
      <c r="A3" s="14"/>
      <c r="B3" s="1404"/>
      <c r="C3" s="1404"/>
      <c r="E3" s="15"/>
      <c r="F3" s="121"/>
      <c r="G3" s="94"/>
    </row>
    <row r="4" spans="1:24" ht="51">
      <c r="A4" s="242" t="s">
        <v>62</v>
      </c>
      <c r="B4" s="233" t="s">
        <v>63</v>
      </c>
      <c r="C4" s="233" t="s">
        <v>64</v>
      </c>
      <c r="D4" s="233" t="s">
        <v>80</v>
      </c>
      <c r="E4" s="233" t="s">
        <v>47</v>
      </c>
      <c r="F4" s="243" t="s">
        <v>305</v>
      </c>
      <c r="G4" s="243" t="s">
        <v>298</v>
      </c>
    </row>
    <row r="5" spans="1:24" ht="22.5" hidden="1">
      <c r="A5" s="234">
        <f>SUM(ВВОД!D128:N128)</f>
        <v>0</v>
      </c>
      <c r="B5" s="237" t="str">
        <f>ВВОД!U128</f>
        <v>Роз'їзд 5 км - Сахарна</v>
      </c>
      <c r="C5" s="237" t="str">
        <f>ВВОД!V128</f>
        <v>одноколійна, 2 колія</v>
      </c>
      <c r="D5" s="237" t="str">
        <f>ВВОД!W128</f>
        <v>4 пк9 - 11</v>
      </c>
      <c r="E5" s="237" t="str">
        <f>ВВОД!X128</f>
        <v>Роз'їзд 19, 31, 33  Сахарна 1, 3, 24, 22, 20</v>
      </c>
      <c r="F5" s="236" t="str">
        <f>IFERROR(INDEX(ВВОД!$D$4:$N$4,1,MATCH(A5,ВВОД!D128:N128,0)),"")</f>
        <v/>
      </c>
      <c r="G5" s="236" t="str">
        <f>IFERROR(INDEX(ВВОД!$D$3:$N$3,1,MATCH(A5,ВВОД!D128:N128,0)),"")</f>
        <v/>
      </c>
    </row>
    <row r="6" spans="1:24" ht="22.5" hidden="1">
      <c r="A6" s="234">
        <f>SUM(ВВОД!D150:N150)</f>
        <v>0</v>
      </c>
      <c r="B6" s="237" t="str">
        <f>ВВОД!U150</f>
        <v>Роз'їзд 5 км - БП Західний - Знам'янка</v>
      </c>
      <c r="C6" s="237" t="str">
        <f>ВВОД!V150</f>
        <v>2, 3, 4, 5 гілки</v>
      </c>
      <c r="D6" s="237">
        <f>ВВОД!W150</f>
        <v>0</v>
      </c>
      <c r="E6" s="237" t="str">
        <f>ВВОД!X150</f>
        <v xml:space="preserve">БП Західний 2-4, 3, 1, 6         Роз'їзд 11, 15, 13, 7, 5, 19  Знам'янка 18,  26, 30                     </v>
      </c>
      <c r="F6" s="236" t="str">
        <f>IFERROR(INDEX(ВВОД!$D$4:$N$4,1,MATCH(A6,ВВОД!D150:N150,0)),"")</f>
        <v/>
      </c>
      <c r="G6" s="236" t="str">
        <f>IFERROR(INDEX(ВВОД!$D$3:$N$3,1,MATCH(A6,ВВОД!D150:N150,0)),"")</f>
        <v/>
      </c>
    </row>
    <row r="7" spans="1:24" hidden="1">
      <c r="A7" s="234">
        <f>SUM(ВВОД!D122:N122)</f>
        <v>0</v>
      </c>
      <c r="B7" s="237" t="str">
        <f>ВВОД!U122</f>
        <v>Роз'їзд 5 км - ОП 309 км</v>
      </c>
      <c r="C7" s="237" t="str">
        <f>ВВОД!V122</f>
        <v>одноколійна</v>
      </c>
      <c r="D7" s="237" t="str">
        <f>ВВОД!W122</f>
        <v>1 - 9 пк2</v>
      </c>
      <c r="E7" s="237" t="str">
        <f>ВВОД!X122</f>
        <v>Роз'їзд 17, 29, 35, 29</v>
      </c>
      <c r="F7" s="236" t="str">
        <f>IFERROR(INDEX(ВВОД!$D$4:$N$4,1,MATCH(A7,ВВОД!D122:N122,0)),"")</f>
        <v/>
      </c>
      <c r="G7" s="236" t="str">
        <f>IFERROR(INDEX(ВВОД!$D$3:$N$3,1,MATCH(A7,ВВОД!D122:N122,0)),"")</f>
        <v/>
      </c>
    </row>
    <row r="8" spans="1:24" hidden="1">
      <c r="A8" s="234">
        <f>SUM(ВВОД!D123:N123)</f>
        <v>0</v>
      </c>
      <c r="B8" s="237" t="str">
        <f>ВВОД!U123</f>
        <v>Роз'їзд 5 км - ОП 309 км</v>
      </c>
      <c r="C8" s="237" t="str">
        <f>ВВОД!V123</f>
        <v>одноколійна</v>
      </c>
      <c r="D8" s="237" t="str">
        <f>ВВОД!W123</f>
        <v>1 - 9 пк2</v>
      </c>
      <c r="E8" s="237" t="str">
        <f>ВВОД!X123</f>
        <v>Роз'їзд 17, 29, 35, 29</v>
      </c>
      <c r="F8" s="236" t="str">
        <f>IFERROR(INDEX(ВВОД!$D$4:$N$4,1,MATCH(A8,ВВОД!D123:N123,0)),"")</f>
        <v/>
      </c>
      <c r="G8" s="236" t="str">
        <f>IFERROR(INDEX(ВВОД!$D$3:$N$3,1,MATCH(A8,ВВОД!D123:N123,0)),"")</f>
        <v/>
      </c>
    </row>
    <row r="9" spans="1:24" hidden="1">
      <c r="A9" s="234">
        <f>SUM(ВВОД!D126:N126)</f>
        <v>0</v>
      </c>
      <c r="B9" s="237" t="str">
        <f>ВВОД!U126</f>
        <v>Роз'їзд 5 км - ОП 309 км</v>
      </c>
      <c r="C9" s="237" t="str">
        <f>ВВОД!V126</f>
        <v>одноколійна</v>
      </c>
      <c r="D9" s="237" t="str">
        <f>ВВОД!W126</f>
        <v>9 пк3 - 16</v>
      </c>
      <c r="E9" s="237" t="str">
        <f>ВВОД!X126</f>
        <v>ОП 9</v>
      </c>
      <c r="F9" s="236" t="str">
        <f>IFERROR(INDEX(ВВОД!$D$4:$N$4,1,MATCH(A9,ВВОД!D126:N126,0)),"")</f>
        <v/>
      </c>
      <c r="G9" s="236" t="str">
        <f>IFERROR(INDEX(ВВОД!$D$3:$N$3,1,MATCH(A9,ВВОД!D126:N126,0)),"")</f>
        <v/>
      </c>
    </row>
    <row r="10" spans="1:24" ht="22.5" hidden="1">
      <c r="A10" s="234">
        <f>SUM(ВВОД!D131:N131)</f>
        <v>0</v>
      </c>
      <c r="B10" s="237" t="str">
        <f>ВВОД!U131</f>
        <v>Роз'їзд 5 км - Сахарна</v>
      </c>
      <c r="C10" s="237" t="str">
        <f>ВВОД!V131</f>
        <v>одноколійна, 5 колія</v>
      </c>
      <c r="D10" s="237" t="str">
        <f>ВВОД!W131</f>
        <v>4 пк9 - 11</v>
      </c>
      <c r="E10" s="237" t="str">
        <f>ВВОД!X131</f>
        <v>Роз'їзд 19, 31, 33, Сахарна 1, 7, 9, 18, 16</v>
      </c>
      <c r="F10" s="236" t="str">
        <f>IFERROR(INDEX(ВВОД!$D$4:$N$4,1,MATCH(A10,ВВОД!D131:N131,0)),"")</f>
        <v/>
      </c>
      <c r="G10" s="236" t="str">
        <f>IFERROR(INDEX(ВВОД!$D$3:$N$3,1,MATCH(A10,ВВОД!D131:N131,0)),"")</f>
        <v/>
      </c>
    </row>
    <row r="11" spans="1:24">
      <c r="A11" s="234">
        <f>SUM(ВВОД!D120:N120)</f>
        <v>7</v>
      </c>
      <c r="B11" s="237" t="str">
        <f>ВВОД!U120</f>
        <v>Роз'їзд 5 км - ОП 309 км</v>
      </c>
      <c r="C11" s="237" t="str">
        <f>ВВОД!V120</f>
        <v>одноколійна</v>
      </c>
      <c r="D11" s="237" t="str">
        <f>ВВОД!W120</f>
        <v>1 - 9 пк2</v>
      </c>
      <c r="E11" s="237" t="str">
        <f>ВВОД!X120</f>
        <v>Роз'їзд 17, 29, 35, 29</v>
      </c>
      <c r="F11" s="236" t="str">
        <f>IFERROR(INDEX(ВВОД!$D$4:$N$4,1,MATCH(A11,ВВОД!D120:N120,0)),"")</f>
        <v>РДМ-24 №110</v>
      </c>
      <c r="G11" s="236" t="str">
        <f>IFERROR(INDEX(ВВОД!$D$3:$N$3,1,MATCH(A11,ВВОД!D120:N120,0)),"")</f>
        <v>Полєжай П. В.</v>
      </c>
    </row>
    <row r="12" spans="1:24" hidden="1">
      <c r="A12" s="234">
        <f>SUM(ВВОД!D127:N127)</f>
        <v>0</v>
      </c>
      <c r="B12" s="237" t="str">
        <f>ВВОД!U127</f>
        <v>Роз'їзд 5 км - ОП 309 км</v>
      </c>
      <c r="C12" s="237" t="str">
        <f>ВВОД!V127</f>
        <v>одноколійна</v>
      </c>
      <c r="D12" s="237" t="str">
        <f>ВВОД!W127</f>
        <v>9 пк3 - 16</v>
      </c>
      <c r="E12" s="237" t="str">
        <f>ВВОД!X127</f>
        <v>ОП 9</v>
      </c>
      <c r="F12" s="236" t="str">
        <f>IFERROR(INDEX(ВВОД!$D$4:$N$4,1,MATCH(A12,ВВОД!D127:N127,0)),"")</f>
        <v/>
      </c>
      <c r="G12" s="236" t="str">
        <f>IFERROR(INDEX(ВВОД!$D$3:$N$3,1,MATCH(A12,ВВОД!D127:N127,0)),"")</f>
        <v/>
      </c>
    </row>
    <row r="13" spans="1:24">
      <c r="A13" s="234">
        <f>SUM(ВВОД!D124:N124)</f>
        <v>10</v>
      </c>
      <c r="B13" s="237" t="str">
        <f>ВВОД!U124</f>
        <v>Роз'їзд 5 км - ОП 309 км</v>
      </c>
      <c r="C13" s="237" t="str">
        <f>ВВОД!V124</f>
        <v>одноколійна</v>
      </c>
      <c r="D13" s="237" t="str">
        <f>ВВОД!W124</f>
        <v>9 пк3 - 16</v>
      </c>
      <c r="E13" s="237" t="str">
        <f>ВВОД!X124</f>
        <v>ОП 9</v>
      </c>
      <c r="F13" s="236" t="str">
        <f>IFERROR(INDEX(ВВОД!$D$4:$N$4,1,MATCH(A13,ВВОД!D124:N124,0)),"")</f>
        <v>РДМ-24 №110</v>
      </c>
      <c r="G13" s="236" t="str">
        <f>IFERROR(INDEX(ВВОД!$D$3:$N$3,1,MATCH(A13,ВВОД!D124:N124,0)),"")</f>
        <v>Полєжай П. В.</v>
      </c>
    </row>
    <row r="14" spans="1:24" ht="22.5">
      <c r="A14" s="234">
        <f>SUM(ВВОД!D129:N129)</f>
        <v>11</v>
      </c>
      <c r="B14" s="237" t="str">
        <f>ВВОД!U129</f>
        <v>Роз'їзд 5 км - Сахарна</v>
      </c>
      <c r="C14" s="237" t="str">
        <f>ВВОД!V129</f>
        <v>одноколійна, 3 колія</v>
      </c>
      <c r="D14" s="237" t="str">
        <f>ВВОД!W129</f>
        <v>4 пк9 - 11</v>
      </c>
      <c r="E14" s="237" t="str">
        <f>ВВОД!X129</f>
        <v>Роз'їзд 19, 31, 33,  Сахарна 1, 3, 5, 24, 22, 14</v>
      </c>
      <c r="F14" s="236" t="str">
        <f>IFERROR(INDEX(ВВОД!$D$4:$N$4,1,MATCH(A14,ВВОД!D129:N129,0)),"")</f>
        <v>РДМ-24 №110</v>
      </c>
      <c r="G14" s="236" t="str">
        <f>IFERROR(INDEX(ВВОД!$D$3:$N$3,1,MATCH(A14,ВВОД!D129:N129,0)),"")</f>
        <v>Полєжай П. В.</v>
      </c>
    </row>
    <row r="15" spans="1:24" ht="22.5">
      <c r="A15" s="234">
        <f>SUM(ВВОД!D149:N149)</f>
        <v>14</v>
      </c>
      <c r="B15" s="237" t="str">
        <f>ВВОД!U149</f>
        <v>Роз'їзд 5 км - БП Західний - Знам'янка</v>
      </c>
      <c r="C15" s="237" t="str">
        <f>ВВОД!V149</f>
        <v>2, 3, 4, 5 гілки</v>
      </c>
      <c r="D15" s="237">
        <f>ВВОД!W149</f>
        <v>0</v>
      </c>
      <c r="E15" s="237" t="str">
        <f>ВВОД!X149</f>
        <v xml:space="preserve">БП Західний 2-4, 3, 1, 6         Роз'їзд 11, 15, 13, 7, 5, 19  Знам'янка 18,  26, 30                     </v>
      </c>
      <c r="F15" s="236" t="str">
        <f>IFERROR(INDEX(ВВОД!$D$4:$N$4,1,MATCH(A15,ВВОД!D149:N149,0)),"")</f>
        <v>РДМ-24 №232</v>
      </c>
      <c r="G15" s="236" t="str">
        <f>IFERROR(INDEX(ВВОД!$D$3:$N$3,1,MATCH(A15,ВВОД!D149:N149,0)),"")</f>
        <v>Лабурєв М. В.</v>
      </c>
    </row>
    <row r="16" spans="1:24">
      <c r="A16" s="234">
        <f>SUM(ВВОД!D121:N121)</f>
        <v>19</v>
      </c>
      <c r="B16" s="237" t="str">
        <f>ВВОД!U121</f>
        <v>Роз'їзд 5 км - ОП 309 км</v>
      </c>
      <c r="C16" s="237" t="str">
        <f>ВВОД!V121</f>
        <v>одноколійна</v>
      </c>
      <c r="D16" s="237" t="str">
        <f>ВВОД!W121</f>
        <v>1 - 9 пк2</v>
      </c>
      <c r="E16" s="237" t="str">
        <f>ВВОД!X121</f>
        <v>Роз'їзд 17, 29, 35, 29</v>
      </c>
      <c r="F16" s="236" t="str">
        <f>IFERROR(INDEX(ВВОД!$D$4:$N$4,1,MATCH(A16,ВВОД!D121:N121,0)),"")</f>
        <v>РДМ-2 №1027</v>
      </c>
      <c r="G16" s="236" t="str">
        <f>IFERROR(INDEX(ВВОД!$D$3:$N$3,1,MATCH(A16,ВВОД!D121:N121,0)),"")</f>
        <v>Левковський С. О.</v>
      </c>
    </row>
    <row r="17" spans="1:7" ht="24" customHeight="1">
      <c r="A17" s="234">
        <f>SUM(ВВОД!D125:N125)</f>
        <v>20</v>
      </c>
      <c r="B17" s="237" t="str">
        <f>ВВОД!U125</f>
        <v>Роз'їзд 5 км - ОП 309 км</v>
      </c>
      <c r="C17" s="237" t="str">
        <f>ВВОД!V125</f>
        <v>одноколійна</v>
      </c>
      <c r="D17" s="237" t="str">
        <f>ВВОД!W125</f>
        <v>9 пк3 - 16</v>
      </c>
      <c r="E17" s="237" t="str">
        <f>ВВОД!X125</f>
        <v>ОП 9</v>
      </c>
      <c r="F17" s="236" t="str">
        <f>IFERROR(INDEX(ВВОД!$D$4:$N$4,1,MATCH(A17,ВВОД!D125:N125,0)),"")</f>
        <v>РДМ-2 №1027</v>
      </c>
      <c r="G17" s="236" t="str">
        <f>IFERROR(INDEX(ВВОД!$D$3:$N$3,1,MATCH(A17,ВВОД!D125:N125,0)),"")</f>
        <v>Левковський С. О.</v>
      </c>
    </row>
    <row r="18" spans="1:7" ht="22.5">
      <c r="A18" s="234">
        <f>SUM(ВВОД!D130:N130)</f>
        <v>21</v>
      </c>
      <c r="B18" s="237" t="str">
        <f>ВВОД!U130</f>
        <v>Роз'їзд 5 км - Сахарна</v>
      </c>
      <c r="C18" s="237" t="str">
        <f>ВВОД!V130</f>
        <v>одноколійна, 4 колія</v>
      </c>
      <c r="D18" s="237" t="str">
        <f>ВВОД!W130</f>
        <v>4 пк9 - 11</v>
      </c>
      <c r="E18" s="237" t="str">
        <f>ВВОД!X130</f>
        <v>Роз'їзд 19, 31, 33, Сахарна 1, 5, 7, 16, 14, 8-6</v>
      </c>
      <c r="F18" s="236" t="str">
        <f>IFERROR(INDEX(ВВОД!$D$4:$N$4,1,MATCH(A18,ВВОД!D130:N130,0)),"")</f>
        <v>РДМ-2 №2713</v>
      </c>
      <c r="G18" s="236" t="str">
        <f>IFERROR(INDEX(ВВОД!$D$3:$N$3,1,MATCH(A18,ВВОД!D130:N130,0)),"")</f>
        <v>Руденко</v>
      </c>
    </row>
    <row r="19" spans="1:7" ht="22.5">
      <c r="A19" s="234">
        <f>SUM(ВВОД!D313:N313)</f>
        <v>24</v>
      </c>
      <c r="B19" s="237" t="str">
        <f>ВВОД!U313</f>
        <v>Роз'їзд 5 км</v>
      </c>
      <c r="C19" s="237" t="str">
        <f>ВВОД!V313</f>
        <v>СП</v>
      </c>
      <c r="D19" s="237">
        <f>ВВОД!W313</f>
        <v>0</v>
      </c>
      <c r="E19" s="237" t="str">
        <f>ВВОД!X313</f>
        <v>5, 7, 9, 11, 13, 15, 17, 19, 27, 29, 31, 33, 35</v>
      </c>
      <c r="F19" s="236" t="str">
        <f>IFERROR(INDEX(ВВОД!$D$4:$N$4,1,MATCH(#REF!,ВВОД!D313:N313,0)),"")</f>
        <v/>
      </c>
      <c r="G19" s="236" t="str">
        <f>IFERROR(INDEX(ВВОД!$D$3:$N$3,1,MATCH(A19,ВВОД!D313:N313,0)),"")</f>
        <v>Яцечко С. Ю.</v>
      </c>
    </row>
    <row r="20" spans="1:7">
      <c r="B20" s="74"/>
    </row>
    <row r="21" spans="1:7">
      <c r="C21" s="116"/>
      <c r="D21" s="116"/>
      <c r="E21" s="116"/>
    </row>
  </sheetData>
  <autoFilter ref="A4:G19">
    <filterColumn colId="0">
      <customFilters>
        <customFilter operator="notEqual" val=" "/>
      </customFilters>
    </filterColumn>
    <sortState ref="A11:G19">
      <sortCondition ref="A4:A19"/>
    </sortState>
  </autoFilter>
  <mergeCells count="3">
    <mergeCell ref="A1:G1"/>
    <mergeCell ref="B3:C3"/>
    <mergeCell ref="A2:G2"/>
  </mergeCells>
  <pageMargins left="0.19685039370078741" right="0.19685039370078741" top="0.19685039370078741" bottom="0.19685039370078741" header="0" footer="0"/>
  <pageSetup paperSize="9" scale="98"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Z73"/>
  <sheetViews>
    <sheetView topLeftCell="CF3" zoomScale="80" zoomScaleNormal="80" zoomScaleSheetLayoutView="80" zoomScalePageLayoutView="93" workbookViewId="0">
      <selection activeCell="EJ22" sqref="EJ22"/>
    </sheetView>
  </sheetViews>
  <sheetFormatPr defaultColWidth="4.85546875" defaultRowHeight="15"/>
  <cols>
    <col min="1" max="1" width="5.42578125" style="371" customWidth="1"/>
    <col min="2" max="2" width="1.85546875" style="370" customWidth="1"/>
    <col min="3" max="33" width="1.85546875" style="363" customWidth="1"/>
    <col min="34" max="89" width="2" style="363" customWidth="1"/>
    <col min="90" max="93" width="1.85546875" style="363" customWidth="1"/>
    <col min="94" max="94" width="2" style="363" customWidth="1"/>
    <col min="95" max="95" width="4.85546875" style="363" customWidth="1"/>
    <col min="96" max="96" width="2" style="363" customWidth="1"/>
    <col min="97" max="120" width="1.85546875" style="363" customWidth="1"/>
    <col min="121" max="121" width="1.85546875" style="369" customWidth="1"/>
    <col min="122" max="122" width="1.85546875" style="363" customWidth="1"/>
    <col min="123" max="123" width="1.85546875" style="368" customWidth="1"/>
    <col min="124" max="124" width="1.85546875" style="363" customWidth="1"/>
    <col min="125" max="125" width="1.85546875" style="367" customWidth="1"/>
    <col min="126" max="129" width="1.85546875" style="363" customWidth="1"/>
    <col min="130" max="130" width="1.85546875" style="366" customWidth="1"/>
    <col min="131" max="131" width="1.85546875" style="363" customWidth="1"/>
    <col min="132" max="132" width="1.85546875" style="365" customWidth="1"/>
    <col min="133" max="133" width="1.85546875" style="363" customWidth="1"/>
    <col min="134" max="134" width="1.85546875" style="364" customWidth="1"/>
    <col min="135" max="178" width="1.85546875" style="363" customWidth="1"/>
    <col min="179" max="179" width="4.85546875" style="363" customWidth="1"/>
    <col min="180" max="231" width="1.85546875" style="363" customWidth="1"/>
    <col min="232" max="232" width="4.85546875" style="362" customWidth="1"/>
    <col min="233" max="233" width="8" style="362" bestFit="1" customWidth="1"/>
    <col min="234" max="234" width="3.7109375" style="362" customWidth="1"/>
    <col min="235" max="16384" width="4.85546875" style="362"/>
  </cols>
  <sheetData>
    <row r="1" spans="1:233" s="669" customFormat="1" ht="18.399999999999999" customHeight="1">
      <c r="A1" s="675"/>
      <c r="B1" s="667" t="s">
        <v>2708</v>
      </c>
      <c r="C1" s="671"/>
      <c r="D1" s="671"/>
      <c r="E1" s="671"/>
      <c r="F1" s="671"/>
      <c r="G1" s="671"/>
      <c r="H1" s="671"/>
      <c r="I1" s="671"/>
      <c r="J1" s="671"/>
      <c r="K1" s="671"/>
      <c r="L1" s="671"/>
      <c r="M1" s="671"/>
      <c r="N1" s="671"/>
      <c r="O1" s="670"/>
      <c r="P1" s="671"/>
      <c r="Q1" s="671"/>
      <c r="R1" s="671"/>
      <c r="S1" s="671"/>
      <c r="T1" s="671"/>
      <c r="U1" s="671"/>
      <c r="V1" s="671"/>
      <c r="W1" s="671"/>
      <c r="X1" s="671"/>
      <c r="Y1" s="671"/>
      <c r="Z1" s="671"/>
      <c r="AA1" s="671"/>
      <c r="AB1" s="671"/>
      <c r="AC1" s="671"/>
      <c r="AD1" s="671"/>
      <c r="AE1" s="671"/>
      <c r="AF1" s="671"/>
      <c r="AG1" s="671"/>
      <c r="AH1" s="671"/>
      <c r="AI1" s="671"/>
      <c r="AJ1" s="671"/>
      <c r="AK1" s="671"/>
      <c r="AL1" s="671"/>
      <c r="AM1" s="671"/>
      <c r="AN1" s="671"/>
      <c r="AO1" s="671"/>
      <c r="AP1" s="671"/>
      <c r="AQ1" s="671"/>
      <c r="AR1" s="671"/>
      <c r="AS1" s="671"/>
      <c r="AT1" s="671"/>
      <c r="AU1" s="671"/>
      <c r="AV1" s="671"/>
      <c r="AW1" s="671"/>
      <c r="AX1" s="671"/>
      <c r="AY1" s="671"/>
      <c r="AZ1" s="671"/>
      <c r="BA1" s="671"/>
      <c r="BB1" s="671"/>
      <c r="BC1" s="671"/>
      <c r="BD1" s="671"/>
      <c r="BE1" s="671"/>
      <c r="BF1" s="671"/>
      <c r="BG1" s="671"/>
      <c r="BH1" s="671"/>
      <c r="BI1" s="671"/>
      <c r="BJ1" s="671"/>
      <c r="BK1" s="671"/>
      <c r="BL1" s="671"/>
      <c r="BM1" s="671"/>
      <c r="BN1" s="671"/>
      <c r="BO1" s="671"/>
      <c r="BP1" s="671"/>
      <c r="BQ1" s="671"/>
      <c r="BR1" s="671"/>
      <c r="BS1" s="671"/>
      <c r="BT1" s="671"/>
      <c r="BU1" s="671"/>
      <c r="BV1" s="671"/>
      <c r="BW1" s="671"/>
      <c r="BX1" s="671"/>
      <c r="BY1" s="671"/>
      <c r="BZ1" s="671"/>
      <c r="CA1" s="671"/>
      <c r="CB1" s="671"/>
      <c r="CC1" s="671"/>
      <c r="CD1" s="671"/>
      <c r="CE1" s="671"/>
      <c r="CF1" s="671"/>
      <c r="CG1" s="671"/>
      <c r="CH1" s="671"/>
      <c r="CI1" s="671"/>
      <c r="CJ1" s="671"/>
      <c r="CK1" s="671"/>
      <c r="CL1" s="671"/>
      <c r="CM1" s="671"/>
      <c r="CN1" s="671"/>
      <c r="CO1" s="671"/>
      <c r="CP1" s="671"/>
      <c r="CQ1" s="671"/>
      <c r="CR1" s="671"/>
      <c r="CS1" s="671"/>
      <c r="CT1" s="671"/>
      <c r="CU1" s="671"/>
      <c r="CV1" s="671"/>
      <c r="CW1" s="671"/>
      <c r="CX1" s="671"/>
      <c r="CY1" s="671"/>
      <c r="CZ1" s="671"/>
      <c r="DA1" s="671"/>
      <c r="DB1" s="671"/>
      <c r="DC1" s="671"/>
      <c r="DD1" s="671"/>
      <c r="DE1" s="671"/>
      <c r="DF1" s="671"/>
      <c r="DG1" s="671"/>
      <c r="DH1" s="671"/>
      <c r="DI1" s="671"/>
      <c r="DJ1" s="671"/>
      <c r="DK1" s="671"/>
      <c r="DL1" s="671"/>
      <c r="DM1" s="671"/>
      <c r="DN1" s="671"/>
      <c r="DO1" s="671"/>
      <c r="DP1" s="671"/>
      <c r="DQ1" s="1212" t="s">
        <v>2707</v>
      </c>
      <c r="DR1" s="1212"/>
      <c r="DS1" s="1212"/>
      <c r="DT1" s="1212"/>
      <c r="DU1" s="1212"/>
      <c r="DV1" s="1212"/>
      <c r="DW1" s="1212"/>
      <c r="DX1" s="1212"/>
      <c r="DY1" s="671"/>
      <c r="DZ1" s="671"/>
      <c r="EA1" s="674"/>
      <c r="EB1" s="674"/>
      <c r="EC1" s="674"/>
      <c r="ED1" s="671"/>
      <c r="EE1" s="671"/>
      <c r="EF1" s="671"/>
      <c r="EG1" s="671"/>
      <c r="EH1" s="671"/>
      <c r="EI1" s="671"/>
      <c r="EJ1" s="671"/>
      <c r="EK1" s="671"/>
      <c r="EL1" s="671"/>
      <c r="EM1" s="671"/>
      <c r="EN1" s="671"/>
      <c r="EO1" s="671"/>
      <c r="EP1" s="671"/>
      <c r="EQ1" s="671"/>
      <c r="ER1" s="671"/>
      <c r="ES1" s="671"/>
      <c r="ET1" s="671"/>
      <c r="EU1" s="671"/>
      <c r="EV1" s="671"/>
      <c r="EW1" s="671"/>
      <c r="EX1" s="671"/>
      <c r="EY1" s="671"/>
      <c r="EZ1" s="671"/>
      <c r="FA1" s="671"/>
      <c r="FB1" s="671"/>
      <c r="FC1" s="671"/>
      <c r="FD1" s="671"/>
      <c r="FE1" s="671"/>
      <c r="FF1" s="671"/>
      <c r="FG1" s="671"/>
      <c r="FH1" s="671"/>
      <c r="FI1" s="671"/>
      <c r="FJ1" s="671"/>
      <c r="FK1" s="671"/>
      <c r="FL1" s="671"/>
      <c r="FM1" s="671"/>
      <c r="FN1" s="671"/>
      <c r="FO1" s="671"/>
      <c r="FP1" s="671"/>
      <c r="FQ1" s="671"/>
      <c r="FR1" s="671"/>
      <c r="FS1" s="671"/>
      <c r="FT1" s="671"/>
      <c r="FU1" s="671"/>
      <c r="FV1" s="671"/>
      <c r="FW1" s="671"/>
      <c r="FX1" s="671"/>
      <c r="FY1" s="672" t="s">
        <v>2706</v>
      </c>
      <c r="FZ1" s="671"/>
      <c r="GA1" s="671"/>
      <c r="GB1" s="671"/>
      <c r="GC1" s="671"/>
      <c r="GD1" s="671"/>
      <c r="GE1" s="671"/>
      <c r="GF1" s="671"/>
      <c r="GG1" s="671"/>
      <c r="GH1" s="671"/>
      <c r="GI1" s="671"/>
      <c r="GJ1" s="671"/>
      <c r="GK1" s="671"/>
      <c r="GL1" s="671"/>
      <c r="GM1" s="671"/>
      <c r="GN1" s="671"/>
      <c r="GO1" s="671"/>
      <c r="GP1" s="671"/>
      <c r="GQ1" s="672"/>
      <c r="GR1" s="671"/>
      <c r="GS1" s="671" t="s">
        <v>2705</v>
      </c>
      <c r="GT1" s="671"/>
      <c r="GU1" s="673"/>
      <c r="GV1" s="673"/>
      <c r="GW1" s="673" t="s">
        <v>2704</v>
      </c>
      <c r="GX1" s="673"/>
      <c r="GY1" s="673"/>
      <c r="GZ1" s="673"/>
      <c r="HA1" s="671"/>
      <c r="HB1" s="673"/>
      <c r="HC1" s="671"/>
      <c r="HD1" s="672"/>
      <c r="HE1" s="671"/>
      <c r="HF1" s="671"/>
      <c r="HG1" s="671"/>
      <c r="HH1" s="671"/>
      <c r="HI1" s="671"/>
      <c r="HJ1" s="671"/>
      <c r="HK1" s="671"/>
      <c r="HL1" s="671"/>
      <c r="HM1" s="671"/>
      <c r="HN1" s="671"/>
      <c r="HO1" s="671"/>
      <c r="HP1" s="671"/>
      <c r="HQ1" s="671"/>
      <c r="HR1" s="671"/>
      <c r="HS1" s="671"/>
      <c r="HT1" s="671"/>
      <c r="HU1" s="671"/>
      <c r="HV1" s="671"/>
      <c r="HW1" s="671"/>
      <c r="HX1" s="671"/>
      <c r="HY1" s="670"/>
    </row>
    <row r="2" spans="1:233" s="663" customFormat="1" ht="15.95" customHeight="1">
      <c r="A2" s="668"/>
      <c r="B2" s="1213" t="s">
        <v>2703</v>
      </c>
      <c r="C2" s="1213"/>
      <c r="D2" s="1213"/>
      <c r="E2" s="1213"/>
      <c r="F2" s="1213"/>
      <c r="G2" s="1213"/>
      <c r="H2" s="1213"/>
      <c r="I2" s="1213"/>
      <c r="J2" s="666"/>
      <c r="K2" s="666"/>
      <c r="L2" s="666"/>
      <c r="M2" s="666"/>
      <c r="N2" s="666"/>
      <c r="O2" s="667"/>
      <c r="P2" s="666"/>
      <c r="Q2" s="666"/>
      <c r="R2" s="666"/>
      <c r="S2" s="666"/>
      <c r="T2" s="666"/>
      <c r="U2" s="666"/>
      <c r="V2" s="666"/>
      <c r="W2" s="666"/>
      <c r="X2" s="666"/>
      <c r="Y2" s="666"/>
      <c r="Z2" s="666"/>
      <c r="AA2" s="666"/>
      <c r="AB2" s="666"/>
      <c r="AC2" s="666"/>
      <c r="AD2" s="666"/>
      <c r="AE2" s="666"/>
      <c r="AF2" s="666"/>
      <c r="AG2" s="666"/>
      <c r="AH2" s="666"/>
      <c r="AI2" s="666"/>
      <c r="AJ2" s="666"/>
      <c r="AK2" s="666"/>
      <c r="AL2" s="666"/>
      <c r="AM2" s="666"/>
      <c r="AN2" s="666"/>
      <c r="AO2" s="666"/>
      <c r="AP2" s="666"/>
      <c r="AQ2" s="666"/>
      <c r="AR2" s="667"/>
      <c r="AS2" s="666"/>
      <c r="AT2" s="666"/>
      <c r="AU2" s="666"/>
      <c r="AV2" s="666"/>
      <c r="AW2" s="666"/>
      <c r="AX2" s="666"/>
      <c r="AY2" s="666"/>
      <c r="AZ2" s="666"/>
      <c r="BA2" s="666"/>
      <c r="BB2" s="666"/>
      <c r="BC2" s="666"/>
      <c r="BD2" s="666"/>
      <c r="BE2" s="666"/>
      <c r="BF2" s="666"/>
      <c r="BG2" s="666"/>
      <c r="BH2" s="666"/>
      <c r="BI2" s="666"/>
      <c r="BJ2" s="666"/>
      <c r="BK2" s="666"/>
      <c r="BL2" s="666"/>
      <c r="BM2" s="666"/>
      <c r="BN2" s="666"/>
      <c r="BO2" s="666"/>
      <c r="BP2" s="666"/>
      <c r="BQ2" s="666"/>
      <c r="BR2" s="666"/>
      <c r="BS2" s="666"/>
      <c r="BT2" s="666"/>
      <c r="BU2" s="666"/>
      <c r="BV2" s="666"/>
      <c r="BW2" s="666"/>
      <c r="BX2" s="666"/>
      <c r="BY2" s="666"/>
      <c r="BZ2" s="666"/>
      <c r="CA2" s="666"/>
      <c r="CB2" s="666"/>
      <c r="CC2" s="667"/>
      <c r="CD2" s="666"/>
      <c r="CE2" s="666"/>
      <c r="CF2" s="1240" t="s">
        <v>2702</v>
      </c>
      <c r="CG2" s="1240"/>
      <c r="CH2" s="1240"/>
      <c r="CI2" s="1240"/>
      <c r="CJ2" s="1240"/>
      <c r="CK2" s="1240"/>
      <c r="CL2" s="1240"/>
      <c r="CM2" s="1240"/>
      <c r="CN2" s="1240"/>
      <c r="CO2" s="1240"/>
      <c r="CP2" s="1240"/>
      <c r="CQ2" s="1240"/>
      <c r="CR2" s="1240"/>
      <c r="CS2" s="1240"/>
      <c r="CT2" s="1240"/>
      <c r="CU2" s="1240"/>
      <c r="CV2" s="1240"/>
      <c r="CW2" s="1240"/>
      <c r="CX2" s="1240"/>
      <c r="CY2" s="1240"/>
      <c r="CZ2" s="1240"/>
      <c r="DA2" s="1240"/>
      <c r="DB2" s="1240"/>
      <c r="DC2" s="1240"/>
      <c r="DD2" s="1240"/>
      <c r="DE2" s="1240"/>
      <c r="DF2" s="1240"/>
      <c r="DG2" s="1240"/>
      <c r="DH2" s="1240"/>
      <c r="DI2" s="1240"/>
      <c r="DJ2" s="1240"/>
      <c r="DK2" s="1240"/>
      <c r="DL2" s="1240"/>
      <c r="DM2" s="1240"/>
      <c r="DN2" s="1240"/>
      <c r="DO2" s="1240"/>
      <c r="DP2" s="1240"/>
      <c r="DQ2" s="1240"/>
      <c r="DR2" s="1240"/>
      <c r="DS2" s="1240"/>
      <c r="DT2" s="1240"/>
      <c r="DU2" s="1240"/>
      <c r="DV2" s="1240"/>
      <c r="DW2" s="1240"/>
      <c r="DX2" s="1240"/>
      <c r="DY2" s="1240"/>
      <c r="DZ2" s="1240"/>
      <c r="EA2" s="1240"/>
      <c r="EB2" s="1240"/>
      <c r="EC2" s="1240"/>
      <c r="ED2" s="1240"/>
      <c r="EE2" s="1240"/>
      <c r="EF2" s="1240"/>
      <c r="EG2" s="1240"/>
      <c r="EH2" s="1240"/>
      <c r="EI2" s="1240"/>
      <c r="EJ2" s="1237">
        <f>DATE(ДАТИ!C1,ДАТИ!B1,1)</f>
        <v>45444</v>
      </c>
      <c r="EK2" s="1237"/>
      <c r="EL2" s="1237"/>
      <c r="EM2" s="1237"/>
      <c r="EN2" s="1237"/>
      <c r="EO2" s="1237"/>
      <c r="EP2" s="1237"/>
      <c r="EQ2" s="1237"/>
      <c r="ER2" s="1237"/>
      <c r="ES2" s="1237"/>
      <c r="ET2" s="1237"/>
      <c r="EU2" s="1237"/>
      <c r="EV2" s="1237"/>
      <c r="EW2" s="1237"/>
      <c r="EX2" s="667"/>
      <c r="EY2" s="667"/>
      <c r="EZ2" s="667"/>
      <c r="FA2" s="667"/>
      <c r="FB2" s="667"/>
      <c r="FC2" s="667"/>
      <c r="FD2" s="667"/>
      <c r="FE2" s="667"/>
      <c r="FF2" s="666"/>
      <c r="FG2" s="666"/>
      <c r="FH2" s="666"/>
      <c r="FI2" s="666"/>
      <c r="FJ2" s="666"/>
      <c r="FK2" s="666"/>
      <c r="FL2" s="666"/>
      <c r="FM2" s="666"/>
      <c r="FN2" s="666"/>
      <c r="FO2" s="666"/>
      <c r="FP2" s="666"/>
      <c r="FQ2" s="666"/>
      <c r="FR2" s="666"/>
      <c r="FS2" s="666"/>
      <c r="FT2" s="666"/>
      <c r="FU2" s="666"/>
      <c r="FV2" s="666"/>
      <c r="FW2" s="666"/>
      <c r="FX2" s="666"/>
      <c r="FY2" s="666"/>
      <c r="FZ2" s="666"/>
      <c r="GA2" s="666"/>
      <c r="GB2" s="666"/>
      <c r="GC2" s="666"/>
      <c r="GD2" s="666"/>
      <c r="GE2" s="666"/>
      <c r="GF2" s="666"/>
      <c r="GG2" s="666"/>
      <c r="GH2" s="666"/>
      <c r="GI2" s="1227" t="s">
        <v>2701</v>
      </c>
      <c r="GJ2" s="1227"/>
      <c r="GK2" s="1227"/>
      <c r="GL2" s="1227"/>
      <c r="GM2" s="1227"/>
      <c r="GN2" s="1227"/>
      <c r="GO2" s="1227"/>
      <c r="GP2" s="1227"/>
      <c r="GQ2" s="1227"/>
      <c r="GR2" s="1227"/>
      <c r="GS2" s="1227"/>
      <c r="GT2" s="1227"/>
      <c r="GU2" s="1227"/>
      <c r="GV2" s="1227"/>
      <c r="GW2" s="1227"/>
      <c r="GX2" s="1227"/>
      <c r="GY2" s="1227"/>
      <c r="GZ2" s="1227"/>
      <c r="HA2" s="1227"/>
      <c r="HB2" s="666"/>
      <c r="HC2" s="666"/>
      <c r="HD2" s="666"/>
      <c r="HE2" s="666"/>
      <c r="HF2" s="667"/>
      <c r="HG2" s="666"/>
      <c r="HH2" s="666"/>
      <c r="HI2" s="666"/>
      <c r="HJ2" s="666"/>
      <c r="HK2" s="666"/>
      <c r="HL2" s="666"/>
      <c r="HM2" s="666"/>
      <c r="HN2" s="1213" t="s">
        <v>2700</v>
      </c>
      <c r="HO2" s="1213"/>
      <c r="HP2" s="1213"/>
      <c r="HQ2" s="1213"/>
      <c r="HR2" s="1213"/>
      <c r="HS2" s="1213"/>
      <c r="HT2" s="1213"/>
      <c r="HU2" s="1213"/>
      <c r="HV2" s="1213"/>
      <c r="HW2" s="1213"/>
      <c r="HX2" s="665"/>
      <c r="HY2" s="664"/>
    </row>
    <row r="3" spans="1:233" s="658" customFormat="1" ht="14.25" customHeight="1">
      <c r="A3" s="662"/>
      <c r="B3" s="1217" t="s">
        <v>2699</v>
      </c>
      <c r="C3" s="1218"/>
      <c r="D3" s="1218"/>
      <c r="E3" s="1218"/>
      <c r="F3" s="1218"/>
      <c r="G3" s="1218"/>
      <c r="H3" s="1218"/>
      <c r="I3" s="1218"/>
      <c r="J3" s="1218"/>
      <c r="K3" s="1219"/>
      <c r="L3" s="1218"/>
      <c r="M3" s="1218"/>
      <c r="N3" s="1218"/>
      <c r="O3" s="1218"/>
      <c r="P3" s="1218"/>
      <c r="Q3" s="1218"/>
      <c r="R3" s="1219"/>
      <c r="S3" s="1218"/>
      <c r="T3" s="1218"/>
      <c r="U3" s="1218"/>
      <c r="V3" s="1218"/>
      <c r="W3" s="1218"/>
      <c r="X3" s="1218"/>
      <c r="Y3" s="1218"/>
      <c r="Z3" s="1218"/>
      <c r="AA3" s="1218"/>
      <c r="AB3" s="1218"/>
      <c r="AC3" s="1218"/>
      <c r="AD3" s="1218"/>
      <c r="AE3" s="1218"/>
      <c r="AF3" s="1219"/>
      <c r="AG3" s="1218"/>
      <c r="AH3" s="1218"/>
      <c r="AI3" s="1218"/>
      <c r="AJ3" s="1218"/>
      <c r="AK3" s="1218"/>
      <c r="AL3" s="1218"/>
      <c r="AM3" s="1218"/>
      <c r="AN3" s="1218"/>
      <c r="AO3" s="1218"/>
      <c r="AP3" s="1218"/>
      <c r="AQ3" s="1218"/>
      <c r="AR3" s="1218"/>
      <c r="AS3" s="1218"/>
      <c r="AT3" s="1218"/>
      <c r="AU3" s="1218"/>
      <c r="AV3" s="1218"/>
      <c r="AW3" s="1218"/>
      <c r="AX3" s="1218"/>
      <c r="AY3" s="1218"/>
      <c r="AZ3" s="1218"/>
      <c r="BA3" s="1218"/>
      <c r="BB3" s="1218"/>
      <c r="BC3" s="1218"/>
      <c r="BD3" s="1218"/>
      <c r="BE3" s="1218"/>
      <c r="BF3" s="1218"/>
      <c r="BG3" s="1218"/>
      <c r="BH3" s="1218"/>
      <c r="BI3" s="1218"/>
      <c r="BJ3" s="1218"/>
      <c r="BK3" s="1218"/>
      <c r="BL3" s="1218"/>
      <c r="BM3" s="1218"/>
      <c r="BN3" s="1218"/>
      <c r="BO3" s="1218"/>
      <c r="BP3" s="1218"/>
      <c r="BQ3" s="1218"/>
      <c r="BR3" s="1218"/>
      <c r="BS3" s="1218"/>
      <c r="BT3" s="1218"/>
      <c r="BU3" s="1218"/>
      <c r="BV3" s="1218"/>
      <c r="BW3" s="1218"/>
      <c r="BX3" s="1218"/>
      <c r="BY3" s="1218"/>
      <c r="BZ3" s="1218"/>
      <c r="CA3" s="1218"/>
      <c r="CB3" s="1218"/>
      <c r="CC3" s="1218"/>
      <c r="CD3" s="1218"/>
      <c r="CE3" s="1218"/>
      <c r="CF3" s="1218"/>
      <c r="CG3" s="1218"/>
      <c r="CH3" s="1218"/>
      <c r="CI3" s="1218"/>
      <c r="CJ3" s="1218"/>
      <c r="CK3" s="1218"/>
      <c r="CL3" s="1218"/>
      <c r="CM3" s="1218"/>
      <c r="CN3" s="1218"/>
      <c r="CO3" s="1218"/>
      <c r="CP3" s="1220"/>
      <c r="CQ3" s="661"/>
      <c r="CR3" s="1217" t="s">
        <v>2698</v>
      </c>
      <c r="CS3" s="1218"/>
      <c r="CT3" s="1218"/>
      <c r="CU3" s="1218"/>
      <c r="CV3" s="1218"/>
      <c r="CW3" s="1218"/>
      <c r="CX3" s="1218"/>
      <c r="CY3" s="1218"/>
      <c r="CZ3" s="1218"/>
      <c r="DA3" s="1218"/>
      <c r="DB3" s="1218"/>
      <c r="DC3" s="1218"/>
      <c r="DD3" s="1218"/>
      <c r="DE3" s="1218"/>
      <c r="DF3" s="1218"/>
      <c r="DG3" s="1218"/>
      <c r="DH3" s="1218"/>
      <c r="DI3" s="1218"/>
      <c r="DJ3" s="1218"/>
      <c r="DK3" s="1218"/>
      <c r="DL3" s="1218"/>
      <c r="DM3" s="1218"/>
      <c r="DN3" s="1218"/>
      <c r="DO3" s="1218"/>
      <c r="DP3" s="1218"/>
      <c r="DQ3" s="1218"/>
      <c r="DR3" s="1218"/>
      <c r="DS3" s="1218"/>
      <c r="DT3" s="1218"/>
      <c r="DU3" s="1218"/>
      <c r="DV3" s="1218"/>
      <c r="DW3" s="1218"/>
      <c r="DX3" s="1218"/>
      <c r="DY3" s="1218"/>
      <c r="DZ3" s="1218"/>
      <c r="EA3" s="1218"/>
      <c r="EB3" s="1218"/>
      <c r="EC3" s="1218"/>
      <c r="ED3" s="1218"/>
      <c r="EE3" s="1218"/>
      <c r="EF3" s="1218"/>
      <c r="EG3" s="1218"/>
      <c r="EH3" s="1218"/>
      <c r="EI3" s="1218"/>
      <c r="EJ3" s="1218"/>
      <c r="EK3" s="1218"/>
      <c r="EL3" s="1218"/>
      <c r="EM3" s="1218"/>
      <c r="EN3" s="1218"/>
      <c r="EO3" s="1218"/>
      <c r="EP3" s="1218"/>
      <c r="EQ3" s="1218"/>
      <c r="ER3" s="1218"/>
      <c r="ES3" s="1218"/>
      <c r="ET3" s="1218"/>
      <c r="EU3" s="1218"/>
      <c r="EV3" s="1218"/>
      <c r="EW3" s="1218"/>
      <c r="EX3" s="1218"/>
      <c r="EY3" s="1218"/>
      <c r="EZ3" s="1218"/>
      <c r="FA3" s="1218"/>
      <c r="FB3" s="1218"/>
      <c r="FC3" s="1218"/>
      <c r="FD3" s="1218"/>
      <c r="FE3" s="1218"/>
      <c r="FF3" s="1218"/>
      <c r="FG3" s="1218"/>
      <c r="FH3" s="1218"/>
      <c r="FI3" s="1218"/>
      <c r="FJ3" s="1218"/>
      <c r="FK3" s="1218"/>
      <c r="FL3" s="1218"/>
      <c r="FM3" s="1218"/>
      <c r="FN3" s="1218"/>
      <c r="FO3" s="1218"/>
      <c r="FP3" s="1218"/>
      <c r="FQ3" s="1218"/>
      <c r="FR3" s="1218"/>
      <c r="FS3" s="1218"/>
      <c r="FT3" s="1218"/>
      <c r="FU3" s="1218"/>
      <c r="FV3" s="1218"/>
      <c r="FW3" s="661"/>
      <c r="FX3" s="1217" t="s">
        <v>2697</v>
      </c>
      <c r="FY3" s="1218"/>
      <c r="FZ3" s="1218"/>
      <c r="GA3" s="1218"/>
      <c r="GB3" s="1218"/>
      <c r="GC3" s="1218"/>
      <c r="GD3" s="1218"/>
      <c r="GE3" s="1218"/>
      <c r="GF3" s="1218"/>
      <c r="GG3" s="1218"/>
      <c r="GH3" s="1218"/>
      <c r="GI3" s="1218"/>
      <c r="GJ3" s="1218"/>
      <c r="GK3" s="1218"/>
      <c r="GL3" s="1218"/>
      <c r="GM3" s="1218"/>
      <c r="GN3" s="1218"/>
      <c r="GO3" s="1218"/>
      <c r="GP3" s="1218"/>
      <c r="GQ3" s="1218"/>
      <c r="GR3" s="1218"/>
      <c r="GS3" s="1218"/>
      <c r="GT3" s="1218"/>
      <c r="GU3" s="1218"/>
      <c r="GV3" s="1218"/>
      <c r="GW3" s="1218"/>
      <c r="GX3" s="1218"/>
      <c r="GY3" s="1218"/>
      <c r="GZ3" s="1218"/>
      <c r="HA3" s="1218"/>
      <c r="HB3" s="1218"/>
      <c r="HC3" s="1218"/>
      <c r="HD3" s="1218"/>
      <c r="HE3" s="1218"/>
      <c r="HF3" s="1218"/>
      <c r="HG3" s="1220"/>
      <c r="HH3" s="1217" t="s">
        <v>2696</v>
      </c>
      <c r="HI3" s="1218"/>
      <c r="HJ3" s="1218"/>
      <c r="HK3" s="1218"/>
      <c r="HL3" s="1218"/>
      <c r="HM3" s="1218"/>
      <c r="HN3" s="1218"/>
      <c r="HO3" s="1218"/>
      <c r="HP3" s="1218"/>
      <c r="HQ3" s="1218"/>
      <c r="HR3" s="1218"/>
      <c r="HS3" s="1218"/>
      <c r="HT3" s="1218"/>
      <c r="HU3" s="1218"/>
      <c r="HV3" s="1218"/>
      <c r="HW3" s="1220"/>
      <c r="HX3" s="660"/>
      <c r="HY3" s="659"/>
    </row>
    <row r="4" spans="1:233" s="632" customFormat="1" ht="142.5" hidden="1" customHeight="1">
      <c r="A4" s="657" t="s">
        <v>2695</v>
      </c>
      <c r="B4" s="643"/>
      <c r="C4" s="655"/>
      <c r="D4" s="641"/>
      <c r="E4" s="641"/>
      <c r="F4" s="641"/>
      <c r="G4" s="641"/>
      <c r="H4" s="641"/>
      <c r="I4" s="641"/>
      <c r="J4" s="641"/>
      <c r="K4" s="655" t="s">
        <v>2694</v>
      </c>
      <c r="L4" s="641" t="s">
        <v>2693</v>
      </c>
      <c r="M4" s="641" t="s">
        <v>2692</v>
      </c>
      <c r="N4" s="641" t="s">
        <v>2691</v>
      </c>
      <c r="O4" s="641" t="s">
        <v>2692</v>
      </c>
      <c r="P4" s="641" t="s">
        <v>2691</v>
      </c>
      <c r="Q4" s="641" t="s">
        <v>2690</v>
      </c>
      <c r="R4" s="655" t="s">
        <v>2689</v>
      </c>
      <c r="S4" s="641" t="s">
        <v>2688</v>
      </c>
      <c r="T4" s="641" t="s">
        <v>2687</v>
      </c>
      <c r="U4" s="641" t="s">
        <v>2686</v>
      </c>
      <c r="V4" s="641"/>
      <c r="W4" s="641"/>
      <c r="X4" s="641"/>
      <c r="Y4" s="642"/>
      <c r="Z4" s="643"/>
      <c r="AA4" s="641"/>
      <c r="AB4" s="641"/>
      <c r="AC4" s="641"/>
      <c r="AD4" s="641"/>
      <c r="AE4" s="641"/>
      <c r="AF4" s="655" t="s">
        <v>2685</v>
      </c>
      <c r="AG4" s="641" t="s">
        <v>2684</v>
      </c>
      <c r="AH4" s="641" t="s">
        <v>2683</v>
      </c>
      <c r="AI4" s="641" t="s">
        <v>2682</v>
      </c>
      <c r="AJ4" s="641" t="s">
        <v>2681</v>
      </c>
      <c r="AK4" s="641" t="s">
        <v>2680</v>
      </c>
      <c r="AL4" s="655"/>
      <c r="AM4" s="655"/>
      <c r="AN4" s="655"/>
      <c r="AO4" s="655"/>
      <c r="AP4" s="655"/>
      <c r="AQ4" s="655"/>
      <c r="AR4" s="655"/>
      <c r="AS4" s="655"/>
      <c r="AT4" s="642"/>
      <c r="AU4" s="656"/>
      <c r="AV4" s="656" t="s">
        <v>2679</v>
      </c>
      <c r="AW4" s="656"/>
      <c r="AX4" s="656" t="s">
        <v>2678</v>
      </c>
      <c r="AY4" s="656" t="s">
        <v>2677</v>
      </c>
      <c r="AZ4" s="656" t="s">
        <v>2676</v>
      </c>
      <c r="BA4" s="655" t="s">
        <v>2675</v>
      </c>
      <c r="BB4" s="641" t="s">
        <v>2674</v>
      </c>
      <c r="BC4" s="641" t="s">
        <v>2673</v>
      </c>
      <c r="BD4" s="641" t="s">
        <v>2672</v>
      </c>
      <c r="BE4" s="641" t="s">
        <v>2671</v>
      </c>
      <c r="BF4" s="641" t="s">
        <v>2670</v>
      </c>
      <c r="BG4" s="641" t="s">
        <v>2669</v>
      </c>
      <c r="BH4" s="641" t="s">
        <v>2668</v>
      </c>
      <c r="BI4" s="641" t="s">
        <v>2667</v>
      </c>
      <c r="BJ4" s="641" t="s">
        <v>2666</v>
      </c>
      <c r="BK4" s="641" t="s">
        <v>2665</v>
      </c>
      <c r="BL4" s="641" t="s">
        <v>2664</v>
      </c>
      <c r="BM4" s="641" t="s">
        <v>2663</v>
      </c>
      <c r="BN4" s="641" t="s">
        <v>2662</v>
      </c>
      <c r="BO4" s="641" t="s">
        <v>2661</v>
      </c>
      <c r="BP4" s="641" t="s">
        <v>2660</v>
      </c>
      <c r="BQ4" s="642" t="s">
        <v>2365</v>
      </c>
      <c r="BR4" s="654"/>
      <c r="BS4" s="654"/>
      <c r="BT4" s="654"/>
      <c r="BU4" s="654"/>
      <c r="BV4" s="654"/>
      <c r="BW4" s="654" t="s">
        <v>2659</v>
      </c>
      <c r="BX4" s="653" t="s">
        <v>2658</v>
      </c>
      <c r="BY4" s="641" t="s">
        <v>2657</v>
      </c>
      <c r="BZ4" s="641" t="s">
        <v>2656</v>
      </c>
      <c r="CA4" s="652" t="s">
        <v>2655</v>
      </c>
      <c r="CB4" s="641" t="s">
        <v>2654</v>
      </c>
      <c r="CC4" s="641" t="s">
        <v>2653</v>
      </c>
      <c r="CD4" s="641" t="s">
        <v>2652</v>
      </c>
      <c r="CE4" s="641" t="s">
        <v>2651</v>
      </c>
      <c r="CF4" s="641" t="s">
        <v>2650</v>
      </c>
      <c r="CG4" s="641" t="s">
        <v>2649</v>
      </c>
      <c r="CH4" s="641" t="s">
        <v>2648</v>
      </c>
      <c r="CI4" s="641" t="s">
        <v>2647</v>
      </c>
      <c r="CJ4" s="641" t="s">
        <v>2646</v>
      </c>
      <c r="CK4" s="641" t="s">
        <v>2645</v>
      </c>
      <c r="CL4" s="641" t="s">
        <v>2644</v>
      </c>
      <c r="CM4" s="641" t="s">
        <v>2643</v>
      </c>
      <c r="CN4" s="641" t="s">
        <v>2642</v>
      </c>
      <c r="CO4" s="641" t="s">
        <v>2641</v>
      </c>
      <c r="CP4" s="642" t="s">
        <v>2640</v>
      </c>
      <c r="CQ4" s="645"/>
      <c r="CR4" s="641"/>
      <c r="CS4" s="641"/>
      <c r="CT4" s="641" t="s">
        <v>2639</v>
      </c>
      <c r="CU4" s="641" t="s">
        <v>2638</v>
      </c>
      <c r="CV4" s="641" t="s">
        <v>2637</v>
      </c>
      <c r="CW4" s="642" t="s">
        <v>2636</v>
      </c>
      <c r="CX4" s="641"/>
      <c r="CY4" s="641"/>
      <c r="CZ4" s="641"/>
      <c r="DA4" s="641"/>
      <c r="DB4" s="641" t="s">
        <v>2339</v>
      </c>
      <c r="DC4" s="641" t="s">
        <v>2635</v>
      </c>
      <c r="DD4" s="642" t="s">
        <v>2634</v>
      </c>
      <c r="DE4" s="644" t="s">
        <v>2633</v>
      </c>
      <c r="DF4" s="652" t="s">
        <v>2632</v>
      </c>
      <c r="DG4" s="643" t="s">
        <v>2631</v>
      </c>
      <c r="DH4" s="644" t="s">
        <v>2630</v>
      </c>
      <c r="DI4" s="651" t="s">
        <v>2629</v>
      </c>
      <c r="DJ4" s="651" t="s">
        <v>2628</v>
      </c>
      <c r="DK4" s="650" t="s">
        <v>2627</v>
      </c>
      <c r="DL4" s="641" t="s">
        <v>2619</v>
      </c>
      <c r="DM4" s="644" t="s">
        <v>2626</v>
      </c>
      <c r="DN4" s="641" t="s">
        <v>2625</v>
      </c>
      <c r="DO4" s="641" t="s">
        <v>2624</v>
      </c>
      <c r="DP4" s="641" t="s">
        <v>2623</v>
      </c>
      <c r="DQ4" s="641" t="s">
        <v>2622</v>
      </c>
      <c r="DR4" s="641" t="s">
        <v>2621</v>
      </c>
      <c r="DS4" s="641" t="s">
        <v>2620</v>
      </c>
      <c r="DT4" s="641" t="s">
        <v>2619</v>
      </c>
      <c r="DU4" s="642" t="s">
        <v>2618</v>
      </c>
      <c r="DV4" s="641" t="s">
        <v>2617</v>
      </c>
      <c r="DW4" s="641" t="s">
        <v>2616</v>
      </c>
      <c r="DX4" s="641" t="s">
        <v>2615</v>
      </c>
      <c r="DY4" s="642" t="s">
        <v>2614</v>
      </c>
      <c r="DZ4" s="641" t="s">
        <v>2613</v>
      </c>
      <c r="EA4" s="641" t="s">
        <v>2612</v>
      </c>
      <c r="EB4" s="641" t="s">
        <v>2611</v>
      </c>
      <c r="EC4" s="641" t="s">
        <v>2610</v>
      </c>
      <c r="ED4" s="641" t="s">
        <v>2609</v>
      </c>
      <c r="EE4" s="641" t="s">
        <v>2608</v>
      </c>
      <c r="EF4" s="641" t="s">
        <v>2607</v>
      </c>
      <c r="EG4" s="649" t="s">
        <v>2606</v>
      </c>
      <c r="EH4" s="647" t="s">
        <v>2605</v>
      </c>
      <c r="EI4" s="644" t="s">
        <v>2604</v>
      </c>
      <c r="EJ4" s="648" t="s">
        <v>2603</v>
      </c>
      <c r="EK4" s="647" t="s">
        <v>2602</v>
      </c>
      <c r="EL4" s="644" t="s">
        <v>2601</v>
      </c>
      <c r="EM4" s="644" t="s">
        <v>2600</v>
      </c>
      <c r="EN4" s="641" t="s">
        <v>2599</v>
      </c>
      <c r="EO4" s="641" t="s">
        <v>2598</v>
      </c>
      <c r="EP4" s="641" t="s">
        <v>2597</v>
      </c>
      <c r="EQ4" s="641" t="s">
        <v>2596</v>
      </c>
      <c r="ER4" s="642"/>
      <c r="ES4" s="641" t="s">
        <v>2595</v>
      </c>
      <c r="ET4" s="641" t="s">
        <v>2594</v>
      </c>
      <c r="EU4" s="641" t="s">
        <v>2593</v>
      </c>
      <c r="EV4" s="641" t="s">
        <v>2592</v>
      </c>
      <c r="EW4" s="641" t="s">
        <v>2591</v>
      </c>
      <c r="EX4" s="641" t="s">
        <v>2590</v>
      </c>
      <c r="EY4" s="641" t="s">
        <v>2589</v>
      </c>
      <c r="EZ4" s="641" t="s">
        <v>2588</v>
      </c>
      <c r="FA4" s="641" t="s">
        <v>2587</v>
      </c>
      <c r="FB4" s="641" t="s">
        <v>2586</v>
      </c>
      <c r="FC4" s="641" t="s">
        <v>2585</v>
      </c>
      <c r="FD4" s="641" t="s">
        <v>2584</v>
      </c>
      <c r="FE4" s="641" t="s">
        <v>2583</v>
      </c>
      <c r="FF4" s="641" t="s">
        <v>2582</v>
      </c>
      <c r="FG4" s="641" t="s">
        <v>2581</v>
      </c>
      <c r="FH4" s="641" t="s">
        <v>2580</v>
      </c>
      <c r="FI4" s="646">
        <v>60</v>
      </c>
      <c r="FJ4" s="641" t="s">
        <v>2579</v>
      </c>
      <c r="FK4" s="641"/>
      <c r="FL4" s="641"/>
      <c r="FM4" s="641"/>
      <c r="FN4" s="641"/>
      <c r="FO4" s="641" t="s">
        <v>2578</v>
      </c>
      <c r="FP4" s="641"/>
      <c r="FQ4" s="641"/>
      <c r="FR4" s="641"/>
      <c r="FS4" s="641"/>
      <c r="FT4" s="641"/>
      <c r="FU4" s="641"/>
      <c r="FV4" s="642"/>
      <c r="FW4" s="645"/>
      <c r="FX4" s="643" t="s">
        <v>2577</v>
      </c>
      <c r="FY4" s="642" t="s">
        <v>2576</v>
      </c>
      <c r="FZ4" s="641" t="s">
        <v>2575</v>
      </c>
      <c r="GA4" s="642" t="s">
        <v>2574</v>
      </c>
      <c r="GB4" s="641" t="s">
        <v>2573</v>
      </c>
      <c r="GC4" s="641" t="s">
        <v>2572</v>
      </c>
      <c r="GD4" s="641" t="s">
        <v>2571</v>
      </c>
      <c r="GE4" s="644" t="s">
        <v>2570</v>
      </c>
      <c r="GF4" s="641"/>
      <c r="GG4" s="641" t="s">
        <v>2569</v>
      </c>
      <c r="GH4" s="641"/>
      <c r="GI4" s="641"/>
      <c r="GJ4" s="643"/>
      <c r="GK4" s="641"/>
      <c r="GL4" s="641" t="s">
        <v>2365</v>
      </c>
      <c r="GM4" s="641" t="s">
        <v>2568</v>
      </c>
      <c r="GN4" s="641" t="s">
        <v>2567</v>
      </c>
      <c r="GO4" s="641" t="s">
        <v>2566</v>
      </c>
      <c r="GP4" s="641" t="s">
        <v>2565</v>
      </c>
      <c r="GQ4" s="641" t="s">
        <v>2564</v>
      </c>
      <c r="GR4" s="641"/>
      <c r="GS4" s="641" t="s">
        <v>2372</v>
      </c>
      <c r="GT4" s="641" t="s">
        <v>2363</v>
      </c>
      <c r="GU4" s="641"/>
      <c r="GV4" s="641"/>
      <c r="GW4" s="641"/>
      <c r="GX4" s="641"/>
      <c r="GY4" s="641"/>
      <c r="GZ4" s="641"/>
      <c r="HA4" s="641"/>
      <c r="HB4" s="641" t="s">
        <v>2563</v>
      </c>
      <c r="HC4" s="641" t="s">
        <v>2562</v>
      </c>
      <c r="HD4" s="641" t="s">
        <v>2561</v>
      </c>
      <c r="HE4" s="641" t="s">
        <v>2560</v>
      </c>
      <c r="HF4" s="641" t="s">
        <v>2559</v>
      </c>
      <c r="HG4" s="642"/>
      <c r="HH4" s="641" t="s">
        <v>2558</v>
      </c>
      <c r="HI4" s="641" t="s">
        <v>2557</v>
      </c>
      <c r="HJ4" s="641"/>
      <c r="HK4" s="641"/>
      <c r="HL4" s="641"/>
      <c r="HM4" s="641"/>
      <c r="HN4" s="641"/>
      <c r="HO4" s="641"/>
      <c r="HP4" s="641"/>
      <c r="HQ4" s="641"/>
      <c r="HR4" s="641"/>
      <c r="HS4" s="641"/>
      <c r="HT4" s="641"/>
      <c r="HU4" s="641"/>
      <c r="HV4" s="642"/>
      <c r="HW4" s="641" t="s">
        <v>2360</v>
      </c>
      <c r="HX4" s="640"/>
      <c r="HY4" s="633"/>
    </row>
    <row r="5" spans="1:233" s="632" customFormat="1" ht="3.75" customHeight="1">
      <c r="A5" s="1200" t="s">
        <v>2552</v>
      </c>
      <c r="B5" s="1201"/>
      <c r="C5" s="1202"/>
      <c r="D5" s="1202"/>
      <c r="E5" s="1202"/>
      <c r="F5" s="1202"/>
      <c r="G5" s="1202"/>
      <c r="H5" s="1202"/>
      <c r="I5" s="1202"/>
      <c r="J5" s="1202"/>
      <c r="K5" s="1202"/>
      <c r="L5" s="1202"/>
      <c r="M5" s="1202"/>
      <c r="N5" s="1202"/>
      <c r="O5" s="1202"/>
      <c r="P5" s="1202"/>
      <c r="Q5" s="1202"/>
      <c r="R5" s="1202"/>
      <c r="S5" s="1202"/>
      <c r="T5" s="1202"/>
      <c r="U5" s="1202"/>
      <c r="V5" s="1202"/>
      <c r="W5" s="1202"/>
      <c r="X5" s="1202"/>
      <c r="Y5" s="1203"/>
      <c r="Z5" s="1201"/>
      <c r="AA5" s="1202"/>
      <c r="AB5" s="1202"/>
      <c r="AC5" s="1202"/>
      <c r="AD5" s="1202"/>
      <c r="AE5" s="1202"/>
      <c r="AF5" s="1202"/>
      <c r="AG5" s="1202"/>
      <c r="AH5" s="1202"/>
      <c r="AI5" s="1202"/>
      <c r="AJ5" s="1202"/>
      <c r="AK5" s="1202"/>
      <c r="AL5" s="1202"/>
      <c r="AM5" s="1202"/>
      <c r="AN5" s="1202"/>
      <c r="AO5" s="1202"/>
      <c r="AP5" s="1202"/>
      <c r="AQ5" s="1202"/>
      <c r="AR5" s="1202"/>
      <c r="AS5" s="1202"/>
      <c r="AT5" s="1203"/>
      <c r="AU5" s="1201"/>
      <c r="AV5" s="1202"/>
      <c r="AW5" s="1202"/>
      <c r="AX5" s="1202"/>
      <c r="AY5" s="1202"/>
      <c r="AZ5" s="1202"/>
      <c r="BA5" s="1202"/>
      <c r="BB5" s="1202"/>
      <c r="BC5" s="1202"/>
      <c r="BD5" s="1202"/>
      <c r="BE5" s="1202"/>
      <c r="BF5" s="1202"/>
      <c r="BG5" s="1202"/>
      <c r="BH5" s="1202"/>
      <c r="BI5" s="1202"/>
      <c r="BJ5" s="1202"/>
      <c r="BK5" s="1202"/>
      <c r="BL5" s="1202"/>
      <c r="BM5" s="1202"/>
      <c r="BN5" s="1202"/>
      <c r="BO5" s="1202"/>
      <c r="BP5" s="1202"/>
      <c r="BQ5" s="1203"/>
      <c r="BR5" s="1201"/>
      <c r="BS5" s="1202"/>
      <c r="BT5" s="1202"/>
      <c r="BU5" s="1202"/>
      <c r="BV5" s="1202"/>
      <c r="BW5" s="1202"/>
      <c r="BX5" s="1203"/>
      <c r="BY5" s="1194" t="s">
        <v>2040</v>
      </c>
      <c r="BZ5" s="1195"/>
      <c r="CA5" s="1195"/>
      <c r="CB5" s="1195"/>
      <c r="CC5" s="1195"/>
      <c r="CD5" s="1195"/>
      <c r="CE5" s="1195"/>
      <c r="CF5" s="1195"/>
      <c r="CG5" s="1195"/>
      <c r="CH5" s="1195"/>
      <c r="CI5" s="1195"/>
      <c r="CJ5" s="1195"/>
      <c r="CK5" s="1196"/>
      <c r="CL5" s="636"/>
      <c r="CM5" s="636"/>
      <c r="CN5" s="636"/>
      <c r="CO5" s="636"/>
      <c r="CP5" s="639"/>
      <c r="CQ5" s="629"/>
      <c r="CR5" s="636"/>
      <c r="CS5" s="636"/>
      <c r="CT5" s="636"/>
      <c r="CU5" s="636"/>
      <c r="CV5" s="636"/>
      <c r="CW5" s="639"/>
      <c r="CX5" s="636"/>
      <c r="CY5" s="636"/>
      <c r="CZ5" s="636"/>
      <c r="DA5" s="636"/>
      <c r="DB5" s="636"/>
      <c r="DC5" s="636"/>
      <c r="DD5" s="636"/>
      <c r="DE5" s="636"/>
      <c r="DF5" s="639"/>
      <c r="DG5" s="627"/>
      <c r="DH5" s="627"/>
      <c r="DI5" s="627"/>
      <c r="DJ5" s="627"/>
      <c r="DK5" s="626"/>
      <c r="DL5" s="636"/>
      <c r="DM5" s="636"/>
      <c r="DN5" s="636"/>
      <c r="DO5" s="1194" t="s">
        <v>2556</v>
      </c>
      <c r="DP5" s="1195"/>
      <c r="DQ5" s="1195"/>
      <c r="DR5" s="1195"/>
      <c r="DS5" s="1195"/>
      <c r="DT5" s="1195"/>
      <c r="DU5" s="1196"/>
      <c r="DV5" s="1194" t="s">
        <v>2034</v>
      </c>
      <c r="DW5" s="1195"/>
      <c r="DX5" s="1195"/>
      <c r="DY5" s="1195"/>
      <c r="DZ5" s="1195"/>
      <c r="EA5" s="1195"/>
      <c r="EB5" s="1195"/>
      <c r="EC5" s="1195"/>
      <c r="ED5" s="1195"/>
      <c r="EE5" s="1195"/>
      <c r="EF5" s="1195"/>
      <c r="EG5" s="1195"/>
      <c r="EH5" s="1195"/>
      <c r="EI5" s="1195"/>
      <c r="EJ5" s="1221" t="s">
        <v>2555</v>
      </c>
      <c r="EK5" s="1222"/>
      <c r="EL5" s="1222"/>
      <c r="EM5" s="1223"/>
      <c r="EN5" s="638"/>
      <c r="EO5" s="637"/>
      <c r="EP5" s="636"/>
      <c r="EQ5" s="636"/>
      <c r="ER5" s="636"/>
      <c r="ES5" s="636"/>
      <c r="ET5" s="1194" t="s">
        <v>2080</v>
      </c>
      <c r="EU5" s="1195"/>
      <c r="EV5" s="1195"/>
      <c r="EW5" s="1195"/>
      <c r="EX5" s="1195"/>
      <c r="EY5" s="1195"/>
      <c r="EZ5" s="1195"/>
      <c r="FA5" s="1195"/>
      <c r="FB5" s="1195"/>
      <c r="FC5" s="1195"/>
      <c r="FD5" s="1195"/>
      <c r="FE5" s="1195"/>
      <c r="FF5" s="1195"/>
      <c r="FG5" s="1195"/>
      <c r="FH5" s="1196"/>
      <c r="FI5" s="636"/>
      <c r="FJ5" s="636"/>
      <c r="FK5" s="627"/>
      <c r="FL5" s="627"/>
      <c r="FM5" s="627"/>
      <c r="FN5" s="627"/>
      <c r="FO5" s="627"/>
      <c r="FP5" s="627"/>
      <c r="FQ5" s="627"/>
      <c r="FR5" s="627"/>
      <c r="FS5" s="627"/>
      <c r="FT5" s="627"/>
      <c r="FU5" s="627"/>
      <c r="FV5" s="626"/>
      <c r="FW5" s="629"/>
      <c r="FX5" s="1194" t="s">
        <v>2554</v>
      </c>
      <c r="FY5" s="1195"/>
      <c r="FZ5" s="1195"/>
      <c r="GA5" s="1196"/>
      <c r="GB5" s="1195" t="s">
        <v>2553</v>
      </c>
      <c r="GC5" s="1195"/>
      <c r="GD5" s="1195"/>
      <c r="GE5" s="1196"/>
      <c r="GF5" s="627"/>
      <c r="GG5" s="627"/>
      <c r="GH5" s="627"/>
      <c r="GI5" s="627"/>
      <c r="GJ5" s="628"/>
      <c r="GK5" s="627"/>
      <c r="GL5" s="627"/>
      <c r="GM5" s="627"/>
      <c r="GN5" s="627"/>
      <c r="GO5" s="627"/>
      <c r="GP5" s="627"/>
      <c r="GQ5" s="627"/>
      <c r="GR5" s="627"/>
      <c r="GS5" s="627"/>
      <c r="GT5" s="627"/>
      <c r="GU5" s="627"/>
      <c r="GV5" s="627"/>
      <c r="GW5" s="627"/>
      <c r="GX5" s="627"/>
      <c r="GY5" s="627"/>
      <c r="GZ5" s="627"/>
      <c r="HA5" s="627"/>
      <c r="HB5" s="627"/>
      <c r="HC5" s="627"/>
      <c r="HD5" s="627"/>
      <c r="HE5" s="627"/>
      <c r="HF5" s="627"/>
      <c r="HG5" s="626"/>
      <c r="HH5" s="627"/>
      <c r="HI5" s="627"/>
      <c r="HJ5" s="627"/>
      <c r="HK5" s="627"/>
      <c r="HL5" s="627"/>
      <c r="HM5" s="627"/>
      <c r="HN5" s="627"/>
      <c r="HO5" s="627"/>
      <c r="HP5" s="627"/>
      <c r="HQ5" s="627"/>
      <c r="HR5" s="627"/>
      <c r="HS5" s="627"/>
      <c r="HT5" s="627"/>
      <c r="HU5" s="627"/>
      <c r="HV5" s="626"/>
      <c r="HW5" s="627"/>
      <c r="HX5" s="1185" t="s">
        <v>2552</v>
      </c>
      <c r="HY5" s="633"/>
    </row>
    <row r="6" spans="1:233" s="632" customFormat="1" ht="5.85" customHeight="1">
      <c r="A6" s="1200"/>
      <c r="B6" s="1204"/>
      <c r="C6" s="1205"/>
      <c r="D6" s="1205"/>
      <c r="E6" s="1205"/>
      <c r="F6" s="1205"/>
      <c r="G6" s="1205"/>
      <c r="H6" s="1205"/>
      <c r="I6" s="1205"/>
      <c r="J6" s="1205"/>
      <c r="K6" s="1205"/>
      <c r="L6" s="1205"/>
      <c r="M6" s="1205"/>
      <c r="N6" s="1205"/>
      <c r="O6" s="1205"/>
      <c r="P6" s="1205"/>
      <c r="Q6" s="1205"/>
      <c r="R6" s="1205"/>
      <c r="S6" s="1205"/>
      <c r="T6" s="1205"/>
      <c r="U6" s="1205"/>
      <c r="V6" s="1205"/>
      <c r="W6" s="1205"/>
      <c r="X6" s="1205"/>
      <c r="Y6" s="1206"/>
      <c r="Z6" s="1204"/>
      <c r="AA6" s="1205"/>
      <c r="AB6" s="1205"/>
      <c r="AC6" s="1205"/>
      <c r="AD6" s="1205"/>
      <c r="AE6" s="1205"/>
      <c r="AF6" s="1205"/>
      <c r="AG6" s="1205"/>
      <c r="AH6" s="1205"/>
      <c r="AI6" s="1205"/>
      <c r="AJ6" s="1205"/>
      <c r="AK6" s="1205"/>
      <c r="AL6" s="1205"/>
      <c r="AM6" s="1205"/>
      <c r="AN6" s="1205"/>
      <c r="AO6" s="1205"/>
      <c r="AP6" s="1205"/>
      <c r="AQ6" s="1205"/>
      <c r="AR6" s="1205"/>
      <c r="AS6" s="1205"/>
      <c r="AT6" s="1206"/>
      <c r="AU6" s="1204"/>
      <c r="AV6" s="1205"/>
      <c r="AW6" s="1205"/>
      <c r="AX6" s="1205"/>
      <c r="AY6" s="1205"/>
      <c r="AZ6" s="1205"/>
      <c r="BA6" s="1205"/>
      <c r="BB6" s="1205"/>
      <c r="BC6" s="1205"/>
      <c r="BD6" s="1205"/>
      <c r="BE6" s="1205"/>
      <c r="BF6" s="1205"/>
      <c r="BG6" s="1205"/>
      <c r="BH6" s="1205"/>
      <c r="BI6" s="1205"/>
      <c r="BJ6" s="1205"/>
      <c r="BK6" s="1205"/>
      <c r="BL6" s="1205"/>
      <c r="BM6" s="1205"/>
      <c r="BN6" s="1205"/>
      <c r="BO6" s="1205"/>
      <c r="BP6" s="1205"/>
      <c r="BQ6" s="1206"/>
      <c r="BR6" s="1204"/>
      <c r="BS6" s="1205"/>
      <c r="BT6" s="1205"/>
      <c r="BU6" s="1205"/>
      <c r="BV6" s="1205"/>
      <c r="BW6" s="1205"/>
      <c r="BX6" s="1206"/>
      <c r="BY6" s="1197"/>
      <c r="BZ6" s="1198"/>
      <c r="CA6" s="1198"/>
      <c r="CB6" s="1198"/>
      <c r="CC6" s="1198"/>
      <c r="CD6" s="1198"/>
      <c r="CE6" s="1198"/>
      <c r="CF6" s="1198"/>
      <c r="CG6" s="1198"/>
      <c r="CH6" s="1198"/>
      <c r="CI6" s="1198"/>
      <c r="CJ6" s="1198"/>
      <c r="CK6" s="1199"/>
      <c r="CL6" s="627"/>
      <c r="CM6" s="627"/>
      <c r="CN6" s="627"/>
      <c r="CO6" s="627"/>
      <c r="CP6" s="626"/>
      <c r="CQ6" s="629"/>
      <c r="CR6" s="627"/>
      <c r="CS6" s="627"/>
      <c r="CT6" s="627"/>
      <c r="CU6" s="627"/>
      <c r="CV6" s="627"/>
      <c r="CW6" s="626"/>
      <c r="CX6" s="627"/>
      <c r="CY6" s="627"/>
      <c r="CZ6" s="627"/>
      <c r="DA6" s="627"/>
      <c r="DB6" s="627"/>
      <c r="DC6" s="627"/>
      <c r="DD6" s="627"/>
      <c r="DE6" s="627"/>
      <c r="DF6" s="627"/>
      <c r="DG6" s="628"/>
      <c r="DH6" s="627"/>
      <c r="DI6" s="627"/>
      <c r="DJ6" s="627"/>
      <c r="DK6" s="627"/>
      <c r="DL6" s="628"/>
      <c r="DM6" s="627"/>
      <c r="DN6" s="627"/>
      <c r="DO6" s="1197"/>
      <c r="DP6" s="1198"/>
      <c r="DQ6" s="1198"/>
      <c r="DR6" s="1198"/>
      <c r="DS6" s="1198"/>
      <c r="DT6" s="1198"/>
      <c r="DU6" s="1199"/>
      <c r="DV6" s="1197"/>
      <c r="DW6" s="1198"/>
      <c r="DX6" s="1198"/>
      <c r="DY6" s="1198"/>
      <c r="DZ6" s="1198"/>
      <c r="EA6" s="1198"/>
      <c r="EB6" s="1198"/>
      <c r="EC6" s="1198"/>
      <c r="ED6" s="1198"/>
      <c r="EE6" s="1198"/>
      <c r="EF6" s="1198"/>
      <c r="EG6" s="1198"/>
      <c r="EH6" s="1198"/>
      <c r="EI6" s="1198"/>
      <c r="EJ6" s="1224"/>
      <c r="EK6" s="1225"/>
      <c r="EL6" s="1225"/>
      <c r="EM6" s="1226"/>
      <c r="EN6" s="635"/>
      <c r="EO6" s="634"/>
      <c r="EP6" s="627"/>
      <c r="EQ6" s="627"/>
      <c r="ER6" s="627"/>
      <c r="ES6" s="627"/>
      <c r="ET6" s="1197"/>
      <c r="EU6" s="1198"/>
      <c r="EV6" s="1198"/>
      <c r="EW6" s="1198"/>
      <c r="EX6" s="1198"/>
      <c r="EY6" s="1198"/>
      <c r="EZ6" s="1198"/>
      <c r="FA6" s="1198"/>
      <c r="FB6" s="1198"/>
      <c r="FC6" s="1198"/>
      <c r="FD6" s="1198"/>
      <c r="FE6" s="1198"/>
      <c r="FF6" s="1198"/>
      <c r="FG6" s="1198"/>
      <c r="FH6" s="1199"/>
      <c r="FI6" s="627"/>
      <c r="FJ6" s="627"/>
      <c r="FK6" s="627"/>
      <c r="FL6" s="627"/>
      <c r="FM6" s="627"/>
      <c r="FN6" s="627"/>
      <c r="FO6" s="627"/>
      <c r="FP6" s="627"/>
      <c r="FQ6" s="627"/>
      <c r="FR6" s="627"/>
      <c r="FS6" s="627"/>
      <c r="FT6" s="627"/>
      <c r="FU6" s="627"/>
      <c r="FV6" s="626"/>
      <c r="FW6" s="629"/>
      <c r="FX6" s="1197"/>
      <c r="FY6" s="1198"/>
      <c r="FZ6" s="1198"/>
      <c r="GA6" s="1199"/>
      <c r="GB6" s="1198"/>
      <c r="GC6" s="1198"/>
      <c r="GD6" s="1198"/>
      <c r="GE6" s="1199"/>
      <c r="GF6" s="627"/>
      <c r="GG6" s="627"/>
      <c r="GH6" s="627"/>
      <c r="GI6" s="627"/>
      <c r="GJ6" s="628"/>
      <c r="GK6" s="627"/>
      <c r="GL6" s="627"/>
      <c r="GM6" s="627"/>
      <c r="GN6" s="627"/>
      <c r="GO6" s="627"/>
      <c r="GP6" s="627"/>
      <c r="GQ6" s="627"/>
      <c r="GR6" s="627"/>
      <c r="GS6" s="627"/>
      <c r="GT6" s="627"/>
      <c r="GU6" s="627"/>
      <c r="GV6" s="627"/>
      <c r="GW6" s="627"/>
      <c r="GX6" s="627"/>
      <c r="GY6" s="627"/>
      <c r="GZ6" s="627"/>
      <c r="HA6" s="627"/>
      <c r="HB6" s="627"/>
      <c r="HC6" s="627"/>
      <c r="HD6" s="627"/>
      <c r="HE6" s="627"/>
      <c r="HF6" s="627"/>
      <c r="HG6" s="626"/>
      <c r="HH6" s="627"/>
      <c r="HI6" s="627"/>
      <c r="HJ6" s="627"/>
      <c r="HK6" s="627"/>
      <c r="HL6" s="627"/>
      <c r="HM6" s="627"/>
      <c r="HN6" s="627"/>
      <c r="HO6" s="627"/>
      <c r="HP6" s="627"/>
      <c r="HQ6" s="627"/>
      <c r="HR6" s="627"/>
      <c r="HS6" s="627"/>
      <c r="HT6" s="627"/>
      <c r="HU6" s="627"/>
      <c r="HV6" s="626"/>
      <c r="HW6" s="627"/>
      <c r="HX6" s="1186"/>
      <c r="HY6" s="633"/>
    </row>
    <row r="7" spans="1:233" s="622" customFormat="1" ht="10.5" customHeight="1">
      <c r="A7" s="631" t="s">
        <v>2551</v>
      </c>
      <c r="B7" s="627"/>
      <c r="C7" s="627"/>
      <c r="D7" s="627"/>
      <c r="E7" s="630"/>
      <c r="F7" s="627"/>
      <c r="G7" s="627"/>
      <c r="H7" s="627"/>
      <c r="I7" s="627"/>
      <c r="J7" s="627"/>
      <c r="K7" s="627"/>
      <c r="L7" s="1187" t="s">
        <v>2550</v>
      </c>
      <c r="M7" s="1187"/>
      <c r="N7" s="1187"/>
      <c r="O7" s="1187"/>
      <c r="P7" s="1187"/>
      <c r="Q7" s="1187"/>
      <c r="R7" s="1187"/>
      <c r="S7" s="1187"/>
      <c r="T7" s="1187"/>
      <c r="U7" s="1187"/>
      <c r="V7" s="627"/>
      <c r="W7" s="627"/>
      <c r="X7" s="627"/>
      <c r="Y7" s="626"/>
      <c r="Z7" s="627"/>
      <c r="AA7" s="627"/>
      <c r="AB7" s="627"/>
      <c r="AC7" s="627"/>
      <c r="AD7" s="627"/>
      <c r="AE7" s="627"/>
      <c r="AF7" s="1187" t="s">
        <v>2549</v>
      </c>
      <c r="AG7" s="1187"/>
      <c r="AH7" s="1187"/>
      <c r="AI7" s="1187"/>
      <c r="AJ7" s="1187"/>
      <c r="AK7" s="1187"/>
      <c r="AL7" s="627"/>
      <c r="AM7" s="627"/>
      <c r="AN7" s="627"/>
      <c r="AO7" s="627"/>
      <c r="AP7" s="627"/>
      <c r="AQ7" s="627"/>
      <c r="AR7" s="627"/>
      <c r="AS7" s="627"/>
      <c r="AT7" s="626"/>
      <c r="AU7" s="627"/>
      <c r="AV7" s="626"/>
      <c r="AW7" s="628"/>
      <c r="AX7" s="1187" t="s">
        <v>2548</v>
      </c>
      <c r="AY7" s="1187"/>
      <c r="AZ7" s="1187"/>
      <c r="BA7" s="1187"/>
      <c r="BB7" s="1187"/>
      <c r="BC7" s="1187"/>
      <c r="BD7" s="1187"/>
      <c r="BE7" s="1187"/>
      <c r="BF7" s="1187"/>
      <c r="BG7" s="1187"/>
      <c r="BH7" s="1187"/>
      <c r="BI7" s="1187"/>
      <c r="BJ7" s="1187"/>
      <c r="BK7" s="1187"/>
      <c r="BL7" s="1187"/>
      <c r="BM7" s="1187"/>
      <c r="BN7" s="1187"/>
      <c r="BO7" s="1187"/>
      <c r="BP7" s="627"/>
      <c r="BQ7" s="626"/>
      <c r="BR7" s="627"/>
      <c r="BS7" s="627"/>
      <c r="BT7" s="627"/>
      <c r="BU7" s="627"/>
      <c r="BV7" s="627"/>
      <c r="BW7" s="627"/>
      <c r="BX7" s="627"/>
      <c r="BY7" s="1188" t="s">
        <v>2547</v>
      </c>
      <c r="BZ7" s="1187"/>
      <c r="CA7" s="1187"/>
      <c r="CB7" s="1187"/>
      <c r="CC7" s="1187"/>
      <c r="CD7" s="1187"/>
      <c r="CE7" s="1187"/>
      <c r="CF7" s="1187"/>
      <c r="CG7" s="1187"/>
      <c r="CH7" s="1187"/>
      <c r="CI7" s="1187"/>
      <c r="CJ7" s="1187"/>
      <c r="CK7" s="1187"/>
      <c r="CL7" s="1187"/>
      <c r="CM7" s="1187"/>
      <c r="CN7" s="1187"/>
      <c r="CO7" s="1187"/>
      <c r="CP7" s="1189"/>
      <c r="CQ7" s="629"/>
      <c r="CR7" s="627"/>
      <c r="CS7" s="627"/>
      <c r="CT7" s="627"/>
      <c r="CU7" s="627"/>
      <c r="CV7" s="627"/>
      <c r="CW7" s="626"/>
      <c r="CX7" s="627"/>
      <c r="CY7" s="627"/>
      <c r="CZ7" s="627"/>
      <c r="DA7" s="627"/>
      <c r="DB7" s="627"/>
      <c r="DC7" s="627"/>
      <c r="DD7" s="1190" t="s">
        <v>2547</v>
      </c>
      <c r="DE7" s="1190"/>
      <c r="DF7" s="1190"/>
      <c r="DG7" s="1190"/>
      <c r="DH7" s="1190"/>
      <c r="DI7" s="1190"/>
      <c r="DJ7" s="1190"/>
      <c r="DK7" s="1190"/>
      <c r="DL7" s="1190"/>
      <c r="DM7" s="1190"/>
      <c r="DN7" s="1190"/>
      <c r="DO7" s="1190"/>
      <c r="DP7" s="1190"/>
      <c r="DQ7" s="1190"/>
      <c r="DR7" s="1190"/>
      <c r="DS7" s="1190"/>
      <c r="DT7" s="1190"/>
      <c r="DU7" s="1190"/>
      <c r="DV7" s="1190"/>
      <c r="DW7" s="1190"/>
      <c r="DX7" s="1190"/>
      <c r="DY7" s="1190"/>
      <c r="DZ7" s="1190"/>
      <c r="EA7" s="1190"/>
      <c r="EB7" s="1190"/>
      <c r="EC7" s="1190"/>
      <c r="ED7" s="1190"/>
      <c r="EE7" s="1190"/>
      <c r="EF7" s="1190"/>
      <c r="EG7" s="1190"/>
      <c r="EH7" s="1190"/>
      <c r="EI7" s="1190"/>
      <c r="EJ7" s="1190"/>
      <c r="EK7" s="1190"/>
      <c r="EL7" s="1190"/>
      <c r="EM7" s="1190"/>
      <c r="EN7" s="1190"/>
      <c r="EO7" s="1190"/>
      <c r="EP7" s="1190"/>
      <c r="EQ7" s="1190"/>
      <c r="ER7" s="1190"/>
      <c r="ES7" s="1190"/>
      <c r="ET7" s="1190"/>
      <c r="EU7" s="1190"/>
      <c r="EV7" s="1190"/>
      <c r="EW7" s="1190"/>
      <c r="EX7" s="1190"/>
      <c r="EY7" s="1190"/>
      <c r="EZ7" s="1190"/>
      <c r="FA7" s="1190"/>
      <c r="FB7" s="1190"/>
      <c r="FC7" s="1190"/>
      <c r="FD7" s="1190"/>
      <c r="FE7" s="1190"/>
      <c r="FF7" s="1190"/>
      <c r="FG7" s="1190"/>
      <c r="FH7" s="1190"/>
      <c r="FI7" s="1190"/>
      <c r="FJ7" s="1190"/>
      <c r="FK7" s="627"/>
      <c r="FL7" s="627"/>
      <c r="FM7" s="627"/>
      <c r="FN7" s="627"/>
      <c r="FO7" s="627"/>
      <c r="FP7" s="627"/>
      <c r="FQ7" s="627"/>
      <c r="FR7" s="627"/>
      <c r="FS7" s="627"/>
      <c r="FT7" s="627"/>
      <c r="FU7" s="627"/>
      <c r="FV7" s="626"/>
      <c r="FW7" s="629"/>
      <c r="FX7" s="628"/>
      <c r="FY7" s="626"/>
      <c r="FZ7" s="627"/>
      <c r="GA7" s="626"/>
      <c r="GB7" s="628"/>
      <c r="GC7" s="627"/>
      <c r="GD7" s="627"/>
      <c r="GE7" s="627"/>
      <c r="GF7" s="627"/>
      <c r="GG7" s="627"/>
      <c r="GH7" s="627"/>
      <c r="GI7" s="627"/>
      <c r="GJ7" s="628"/>
      <c r="GK7" s="626"/>
      <c r="GL7" s="1188" t="s">
        <v>2546</v>
      </c>
      <c r="GM7" s="1187"/>
      <c r="GN7" s="1187"/>
      <c r="GO7" s="1187"/>
      <c r="GP7" s="1187"/>
      <c r="GQ7" s="1187"/>
      <c r="GR7" s="1187"/>
      <c r="GS7" s="1189"/>
      <c r="GT7" s="628"/>
      <c r="GU7" s="627"/>
      <c r="GV7" s="627"/>
      <c r="GW7" s="627"/>
      <c r="GX7" s="627"/>
      <c r="GY7" s="627"/>
      <c r="GZ7" s="626"/>
      <c r="HA7" s="1191" t="s">
        <v>2545</v>
      </c>
      <c r="HB7" s="1192"/>
      <c r="HC7" s="1192"/>
      <c r="HD7" s="1192"/>
      <c r="HE7" s="1193"/>
      <c r="HF7" s="628"/>
      <c r="HG7" s="626"/>
      <c r="HH7" s="628"/>
      <c r="HI7" s="627"/>
      <c r="HJ7" s="627"/>
      <c r="HK7" s="627"/>
      <c r="HL7" s="627"/>
      <c r="HM7" s="627"/>
      <c r="HN7" s="627"/>
      <c r="HO7" s="627"/>
      <c r="HP7" s="627"/>
      <c r="HQ7" s="627"/>
      <c r="HR7" s="627"/>
      <c r="HS7" s="627"/>
      <c r="HT7" s="627"/>
      <c r="HU7" s="627"/>
      <c r="HV7" s="626"/>
      <c r="HW7" s="625"/>
      <c r="HX7" s="624"/>
      <c r="HY7" s="623"/>
    </row>
    <row r="8" spans="1:233" s="616" customFormat="1" ht="10.5" customHeight="1">
      <c r="A8" s="618" t="s">
        <v>2544</v>
      </c>
      <c r="B8" s="1207" t="str">
        <f>ДАТИ!L25</f>
        <v>25-30</v>
      </c>
      <c r="C8" s="1208"/>
      <c r="D8" s="1208"/>
      <c r="E8" s="1207" t="str">
        <f>ДАТИ!L26</f>
        <v>10-12</v>
      </c>
      <c r="F8" s="1208"/>
      <c r="G8" s="1208"/>
      <c r="H8" s="1208"/>
      <c r="I8" s="1208"/>
      <c r="J8" s="1208"/>
      <c r="K8" s="1208"/>
      <c r="L8" s="1208"/>
      <c r="M8" s="619"/>
      <c r="N8" s="619"/>
      <c r="O8" s="619"/>
      <c r="P8" s="619"/>
      <c r="Q8" s="619"/>
      <c r="R8" s="619"/>
      <c r="S8" s="619"/>
      <c r="T8" s="621"/>
      <c r="U8" s="1207" t="str">
        <f>ДАТИ!L27</f>
        <v>12-15</v>
      </c>
      <c r="V8" s="1208"/>
      <c r="W8" s="1208"/>
      <c r="X8" s="1208"/>
      <c r="Y8" s="1208"/>
      <c r="Z8" s="1207" t="str">
        <f>ДАТИ!L28</f>
        <v>12-15</v>
      </c>
      <c r="AA8" s="1208"/>
      <c r="AB8" s="1208"/>
      <c r="AC8" s="1208"/>
      <c r="AD8" s="1208"/>
      <c r="AE8" s="1208"/>
      <c r="AF8" s="1208"/>
      <c r="AG8" s="619"/>
      <c r="AH8" s="619"/>
      <c r="AI8" s="619"/>
      <c r="AJ8" s="619"/>
      <c r="AK8" s="1207" t="str">
        <f>ДАТИ!L18</f>
        <v>12-15</v>
      </c>
      <c r="AL8" s="1208"/>
      <c r="AM8" s="1208"/>
      <c r="AN8" s="1208"/>
      <c r="AO8" s="1208"/>
      <c r="AP8" s="1208"/>
      <c r="AQ8" s="1208"/>
      <c r="AR8" s="1207" t="str">
        <f>ДАТИ!L19</f>
        <v>12-15</v>
      </c>
      <c r="AS8" s="1208"/>
      <c r="AT8" s="1208"/>
      <c r="AU8" s="1208"/>
      <c r="AV8" s="1208"/>
      <c r="AW8" s="1208"/>
      <c r="AX8" s="1208"/>
      <c r="AY8" s="619"/>
      <c r="AZ8" s="619"/>
      <c r="BA8" s="619"/>
      <c r="BB8" s="619"/>
      <c r="BC8" s="619"/>
      <c r="BD8" s="619"/>
      <c r="BE8" s="619"/>
      <c r="BF8" s="619"/>
      <c r="BG8" s="619"/>
      <c r="BH8" s="619"/>
      <c r="BI8" s="619"/>
      <c r="BJ8" s="619"/>
      <c r="BK8" s="619"/>
      <c r="BL8" s="619"/>
      <c r="BM8" s="619"/>
      <c r="BN8" s="1233" t="str">
        <f>ДАТИ!L14</f>
        <v>12-15</v>
      </c>
      <c r="BO8" s="1234"/>
      <c r="BP8" s="1234"/>
      <c r="BQ8" s="1235"/>
      <c r="BR8" s="1233" t="str">
        <f>ДАТИ!L15</f>
        <v>12-15</v>
      </c>
      <c r="BS8" s="1234"/>
      <c r="BT8" s="1234"/>
      <c r="BU8" s="1234"/>
      <c r="BV8" s="1234"/>
      <c r="BW8" s="1235"/>
      <c r="BX8" s="620"/>
      <c r="BY8" s="619"/>
      <c r="BZ8" s="619"/>
      <c r="CA8" s="619"/>
      <c r="CB8" s="619"/>
      <c r="CC8" s="619"/>
      <c r="CD8" s="619"/>
      <c r="CE8" s="619"/>
      <c r="CF8" s="619"/>
      <c r="CG8" s="619"/>
      <c r="CH8" s="619"/>
      <c r="CI8" s="619"/>
      <c r="CJ8" s="619"/>
      <c r="CK8" s="619"/>
      <c r="CL8" s="1207" t="str">
        <f>ДАТИ!L11</f>
        <v>12-15</v>
      </c>
      <c r="CM8" s="1208"/>
      <c r="CN8" s="1208"/>
      <c r="CO8" s="1208"/>
      <c r="CP8" s="1208"/>
      <c r="CQ8" s="620"/>
      <c r="CR8" s="1209" t="str">
        <f>ДАТИ!L16</f>
        <v>8-10</v>
      </c>
      <c r="CS8" s="1210"/>
      <c r="CT8" s="1211"/>
      <c r="CU8" s="1209" t="str">
        <f>ДАТИ!L17</f>
        <v>12-15</v>
      </c>
      <c r="CV8" s="1210"/>
      <c r="CW8" s="1211"/>
      <c r="CX8" s="1209" t="str">
        <f>ДАТИ!L13</f>
        <v>20-25</v>
      </c>
      <c r="CY8" s="1210"/>
      <c r="CZ8" s="1210"/>
      <c r="DA8" s="1210"/>
      <c r="DB8" s="1210"/>
      <c r="DC8" s="1210"/>
      <c r="DD8" s="1211"/>
      <c r="DE8" s="619"/>
      <c r="DF8" s="619"/>
      <c r="DG8" s="1207" t="str">
        <f>ДАТИ!L9</f>
        <v>8-10</v>
      </c>
      <c r="DH8" s="1208"/>
      <c r="DI8" s="1208"/>
      <c r="DJ8" s="1208"/>
      <c r="DK8" s="1208"/>
      <c r="DL8" s="619"/>
      <c r="DM8" s="619"/>
      <c r="DN8" s="619"/>
      <c r="DO8" s="619"/>
      <c r="DP8" s="619"/>
      <c r="DQ8" s="619"/>
      <c r="DR8" s="619"/>
      <c r="DS8" s="619"/>
      <c r="DT8" s="619"/>
      <c r="DU8" s="619"/>
      <c r="DV8" s="619"/>
      <c r="DW8" s="619"/>
      <c r="DX8" s="619"/>
      <c r="DY8" s="619"/>
      <c r="DZ8" s="619"/>
      <c r="EA8" s="619"/>
      <c r="EB8" s="619"/>
      <c r="EC8" s="619"/>
      <c r="ED8" s="619"/>
      <c r="EE8" s="619"/>
      <c r="EF8" s="619"/>
      <c r="EG8" s="619"/>
      <c r="EH8" s="619"/>
      <c r="EI8" s="619"/>
      <c r="EJ8" s="619"/>
      <c r="EK8" s="619"/>
      <c r="EL8" s="619"/>
      <c r="EM8" s="619"/>
      <c r="EN8" s="619"/>
      <c r="EO8" s="619"/>
      <c r="EP8" s="619"/>
      <c r="EQ8" s="619"/>
      <c r="ER8" s="619"/>
      <c r="ES8" s="619"/>
      <c r="ET8" s="619"/>
      <c r="EU8" s="619"/>
      <c r="EV8" s="619"/>
      <c r="EW8" s="619"/>
      <c r="EX8" s="619"/>
      <c r="EY8" s="619"/>
      <c r="EZ8" s="619"/>
      <c r="FA8" s="619"/>
      <c r="FB8" s="619"/>
      <c r="FC8" s="619"/>
      <c r="FD8" s="619"/>
      <c r="FE8" s="619"/>
      <c r="FF8" s="619"/>
      <c r="FG8" s="619"/>
      <c r="FH8" s="619"/>
      <c r="FI8" s="1207" t="str">
        <f>ДАТИ!L4</f>
        <v>8-10</v>
      </c>
      <c r="FJ8" s="1208"/>
      <c r="FK8" s="1208"/>
      <c r="FL8" s="1208"/>
      <c r="FM8" s="1208"/>
      <c r="FN8" s="1208"/>
      <c r="FO8" s="1207" t="str">
        <f>ДАТИ!L5</f>
        <v>12-15</v>
      </c>
      <c r="FP8" s="1208"/>
      <c r="FQ8" s="1208"/>
      <c r="FR8" s="1208"/>
      <c r="FS8" s="1207" t="str">
        <f>ДАТИ!L6</f>
        <v>12-15</v>
      </c>
      <c r="FT8" s="1208"/>
      <c r="FU8" s="1208"/>
      <c r="FV8" s="1208"/>
      <c r="FW8" s="620"/>
      <c r="FX8" s="620"/>
      <c r="FY8" s="620"/>
      <c r="FZ8" s="620"/>
      <c r="GA8" s="620"/>
      <c r="GB8" s="620"/>
      <c r="GC8" s="620"/>
      <c r="GD8" s="620"/>
      <c r="GE8" s="620"/>
      <c r="GF8" s="1207" t="str">
        <f>ДАТИ!L31</f>
        <v>10-12</v>
      </c>
      <c r="GG8" s="1208"/>
      <c r="GH8" s="1208"/>
      <c r="GI8" s="1208"/>
      <c r="GJ8" s="1208"/>
      <c r="GK8" s="1208"/>
      <c r="GL8" s="1208"/>
      <c r="GM8" s="619"/>
      <c r="GN8" s="619"/>
      <c r="GO8" s="619"/>
      <c r="GP8" s="619"/>
      <c r="GQ8" s="619"/>
      <c r="GR8" s="619"/>
      <c r="GS8" s="1207" t="str">
        <f>ДАТИ!L36</f>
        <v>15-20</v>
      </c>
      <c r="GT8" s="1208"/>
      <c r="GU8" s="1208"/>
      <c r="GV8" s="1208"/>
      <c r="GW8" s="1208"/>
      <c r="GX8" s="1208"/>
      <c r="GY8" s="1208"/>
      <c r="GZ8" s="1208"/>
      <c r="HA8" s="1207" t="str">
        <f>ДАТИ!L37</f>
        <v>10-12</v>
      </c>
      <c r="HB8" s="1208"/>
      <c r="HC8" s="1208"/>
      <c r="HD8" s="1208"/>
      <c r="HE8" s="1208"/>
      <c r="HF8" s="1208"/>
      <c r="HG8" s="1208"/>
      <c r="HH8" s="1207" t="str">
        <f>ДАТИ!L29</f>
        <v>12-15</v>
      </c>
      <c r="HI8" s="1208"/>
      <c r="HJ8" s="1208"/>
      <c r="HK8" s="1208"/>
      <c r="HL8" s="1208"/>
      <c r="HM8" s="1208"/>
      <c r="HN8" s="1208"/>
      <c r="HO8" s="1208"/>
      <c r="HP8" s="1207" t="str">
        <f>ДАТИ!L30</f>
        <v>10-12</v>
      </c>
      <c r="HQ8" s="1208"/>
      <c r="HR8" s="1208"/>
      <c r="HS8" s="1208"/>
      <c r="HT8" s="1208"/>
      <c r="HU8" s="1208"/>
      <c r="HV8" s="1208"/>
      <c r="HW8" s="1208"/>
      <c r="HX8" s="618"/>
      <c r="HY8" s="617"/>
    </row>
    <row r="9" spans="1:233" s="616" customFormat="1" ht="10.5" customHeight="1">
      <c r="A9" s="618" t="s">
        <v>2543</v>
      </c>
      <c r="B9" s="1209" t="str">
        <f>ДАТИ!L25</f>
        <v>25-30</v>
      </c>
      <c r="C9" s="1210"/>
      <c r="D9" s="1211"/>
      <c r="E9" s="1207" t="str">
        <f>ДАТИ!L24</f>
        <v>12-15</v>
      </c>
      <c r="F9" s="1208"/>
      <c r="G9" s="1208"/>
      <c r="H9" s="1208"/>
      <c r="I9" s="1208"/>
      <c r="J9" s="1208"/>
      <c r="K9" s="1208"/>
      <c r="L9" s="1208"/>
      <c r="M9" s="619"/>
      <c r="N9" s="619"/>
      <c r="O9" s="619"/>
      <c r="P9" s="619"/>
      <c r="Q9" s="619"/>
      <c r="R9" s="619"/>
      <c r="S9" s="619"/>
      <c r="T9" s="621"/>
      <c r="U9" s="1207" t="str">
        <f>ДАТИ!L23</f>
        <v>10-12</v>
      </c>
      <c r="V9" s="1208"/>
      <c r="W9" s="1208"/>
      <c r="X9" s="1208"/>
      <c r="Y9" s="1208"/>
      <c r="Z9" s="1207" t="str">
        <f>ДАТИ!L22</f>
        <v>10-12</v>
      </c>
      <c r="AA9" s="1208"/>
      <c r="AB9" s="1208"/>
      <c r="AC9" s="1208"/>
      <c r="AD9" s="1208"/>
      <c r="AE9" s="1208"/>
      <c r="AF9" s="1208"/>
      <c r="AG9" s="619"/>
      <c r="AH9" s="619"/>
      <c r="AI9" s="619"/>
      <c r="AJ9" s="619"/>
      <c r="AK9" s="1207" t="str">
        <f>ДАТИ!L21</f>
        <v>12-15</v>
      </c>
      <c r="AL9" s="1208"/>
      <c r="AM9" s="1208"/>
      <c r="AN9" s="1208"/>
      <c r="AO9" s="1208"/>
      <c r="AP9" s="1208"/>
      <c r="AQ9" s="1208"/>
      <c r="AR9" s="1207" t="str">
        <f>ДАТИ!L20</f>
        <v>12-15</v>
      </c>
      <c r="AS9" s="1208"/>
      <c r="AT9" s="1208"/>
      <c r="AU9" s="1208"/>
      <c r="AV9" s="1208"/>
      <c r="AW9" s="1208"/>
      <c r="AX9" s="1208"/>
      <c r="AY9" s="619"/>
      <c r="AZ9" s="619"/>
      <c r="BA9" s="619"/>
      <c r="BB9" s="619"/>
      <c r="BC9" s="619"/>
      <c r="BD9" s="619"/>
      <c r="BE9" s="619"/>
      <c r="BF9" s="619"/>
      <c r="BG9" s="619"/>
      <c r="BH9" s="619"/>
      <c r="BI9" s="619"/>
      <c r="BJ9" s="619"/>
      <c r="BK9" s="619"/>
      <c r="BL9" s="619"/>
      <c r="BM9" s="619"/>
      <c r="BN9" s="1236"/>
      <c r="BO9" s="1215"/>
      <c r="BP9" s="1215"/>
      <c r="BQ9" s="1216"/>
      <c r="BR9" s="1236"/>
      <c r="BS9" s="1215"/>
      <c r="BT9" s="1215"/>
      <c r="BU9" s="1215"/>
      <c r="BV9" s="1215"/>
      <c r="BW9" s="1216"/>
      <c r="BX9" s="620"/>
      <c r="BY9" s="619"/>
      <c r="BZ9" s="619"/>
      <c r="CA9" s="619"/>
      <c r="CB9" s="619"/>
      <c r="CC9" s="619"/>
      <c r="CD9" s="619"/>
      <c r="CE9" s="619"/>
      <c r="CF9" s="619"/>
      <c r="CG9" s="619"/>
      <c r="CH9" s="619"/>
      <c r="CI9" s="619"/>
      <c r="CJ9" s="619"/>
      <c r="CK9" s="619"/>
      <c r="CL9" s="1208"/>
      <c r="CM9" s="1208"/>
      <c r="CN9" s="1208"/>
      <c r="CO9" s="1208"/>
      <c r="CP9" s="1208"/>
      <c r="CQ9" s="620"/>
      <c r="CR9" s="1214" t="str">
        <f>ДАТИ!L16</f>
        <v>8-10</v>
      </c>
      <c r="CS9" s="1215"/>
      <c r="CT9" s="1216"/>
      <c r="CU9" s="1214" t="str">
        <f>ДАТИ!L17</f>
        <v>12-15</v>
      </c>
      <c r="CV9" s="1215"/>
      <c r="CW9" s="1216"/>
      <c r="CX9" s="1209" t="str">
        <f>ДАТИ!L12</f>
        <v>20-25</v>
      </c>
      <c r="CY9" s="1210"/>
      <c r="CZ9" s="1210"/>
      <c r="DA9" s="1210"/>
      <c r="DB9" s="1210"/>
      <c r="DC9" s="1210"/>
      <c r="DD9" s="1211"/>
      <c r="DE9" s="619"/>
      <c r="DF9" s="619"/>
      <c r="DG9" s="619"/>
      <c r="DH9" s="619"/>
      <c r="DI9" s="619"/>
      <c r="DJ9" s="619"/>
      <c r="DK9" s="619"/>
      <c r="DL9" s="619"/>
      <c r="DM9" s="619"/>
      <c r="DN9" s="619"/>
      <c r="DO9" s="619"/>
      <c r="DP9" s="619"/>
      <c r="DQ9" s="619"/>
      <c r="DR9" s="619"/>
      <c r="DS9" s="619"/>
      <c r="DT9" s="619"/>
      <c r="DU9" s="619"/>
      <c r="DV9" s="619"/>
      <c r="DW9" s="619"/>
      <c r="DX9" s="619"/>
      <c r="DY9" s="619"/>
      <c r="DZ9" s="619"/>
      <c r="EA9" s="619"/>
      <c r="EB9" s="619"/>
      <c r="EC9" s="619"/>
      <c r="ED9" s="619"/>
      <c r="EE9" s="619"/>
      <c r="EF9" s="619"/>
      <c r="EG9" s="619"/>
      <c r="EH9" s="619"/>
      <c r="EI9" s="619"/>
      <c r="EJ9" s="619"/>
      <c r="EK9" s="619"/>
      <c r="EL9" s="619"/>
      <c r="EM9" s="619"/>
      <c r="EN9" s="619"/>
      <c r="EO9" s="619"/>
      <c r="EP9" s="1207" t="str">
        <f>ДАТИ!L10</f>
        <v>10-12</v>
      </c>
      <c r="EQ9" s="1208"/>
      <c r="ER9" s="1208"/>
      <c r="ES9" s="1208"/>
      <c r="ET9" s="619"/>
      <c r="EU9" s="619"/>
      <c r="EV9" s="619"/>
      <c r="EW9" s="619"/>
      <c r="EX9" s="619"/>
      <c r="EY9" s="619"/>
      <c r="EZ9" s="619"/>
      <c r="FA9" s="619"/>
      <c r="FB9" s="619"/>
      <c r="FC9" s="619"/>
      <c r="FD9" s="619"/>
      <c r="FE9" s="619"/>
      <c r="FF9" s="619"/>
      <c r="FG9" s="619"/>
      <c r="FH9" s="619"/>
      <c r="FI9" s="1207" t="str">
        <f>ДАТИ!L8</f>
        <v>15-20</v>
      </c>
      <c r="FJ9" s="1208"/>
      <c r="FK9" s="1208"/>
      <c r="FL9" s="1208"/>
      <c r="FM9" s="1208"/>
      <c r="FN9" s="1208"/>
      <c r="FO9" s="1207" t="str">
        <f>ДАТИ!L7</f>
        <v>10-12</v>
      </c>
      <c r="FP9" s="1208"/>
      <c r="FQ9" s="1208"/>
      <c r="FR9" s="1208"/>
      <c r="FS9" s="1207" t="str">
        <f>ДАТИ!L6</f>
        <v>12-15</v>
      </c>
      <c r="FT9" s="1208"/>
      <c r="FU9" s="1208"/>
      <c r="FV9" s="1208"/>
      <c r="FW9" s="620"/>
      <c r="FX9" s="1209" t="str">
        <f>ДАТИ!L38</f>
        <v>15-20</v>
      </c>
      <c r="FY9" s="1228"/>
      <c r="FZ9" s="1228"/>
      <c r="GA9" s="1229"/>
      <c r="GB9" s="620"/>
      <c r="GC9" s="620"/>
      <c r="GD9" s="620"/>
      <c r="GE9" s="620"/>
      <c r="GF9" s="1208"/>
      <c r="GG9" s="1208"/>
      <c r="GH9" s="1208"/>
      <c r="GI9" s="1208"/>
      <c r="GJ9" s="1208"/>
      <c r="GK9" s="1208"/>
      <c r="GL9" s="1208"/>
      <c r="GM9" s="619"/>
      <c r="GN9" s="619"/>
      <c r="GO9" s="619"/>
      <c r="GP9" s="619"/>
      <c r="GQ9" s="619"/>
      <c r="GR9" s="619"/>
      <c r="GS9" s="1208"/>
      <c r="GT9" s="1208"/>
      <c r="GU9" s="1208"/>
      <c r="GV9" s="1208"/>
      <c r="GW9" s="1208"/>
      <c r="GX9" s="1208"/>
      <c r="GY9" s="1208"/>
      <c r="GZ9" s="1208"/>
      <c r="HA9" s="1208"/>
      <c r="HB9" s="1208"/>
      <c r="HC9" s="1208"/>
      <c r="HD9" s="1208"/>
      <c r="HE9" s="1208"/>
      <c r="HF9" s="1208"/>
      <c r="HG9" s="1208"/>
      <c r="HH9" s="1208"/>
      <c r="HI9" s="1208"/>
      <c r="HJ9" s="1208"/>
      <c r="HK9" s="1208"/>
      <c r="HL9" s="1208"/>
      <c r="HM9" s="1208"/>
      <c r="HN9" s="1208"/>
      <c r="HO9" s="1208"/>
      <c r="HP9" s="1208"/>
      <c r="HQ9" s="1208"/>
      <c r="HR9" s="1208"/>
      <c r="HS9" s="1208"/>
      <c r="HT9" s="1208"/>
      <c r="HU9" s="1208"/>
      <c r="HV9" s="1208"/>
      <c r="HW9" s="1208"/>
      <c r="HX9" s="618"/>
      <c r="HY9" s="617"/>
    </row>
    <row r="10" spans="1:233" s="611" customFormat="1" ht="23.45" customHeight="1">
      <c r="A10" s="615" t="s">
        <v>2541</v>
      </c>
      <c r="B10" s="574"/>
      <c r="C10" s="574"/>
      <c r="D10" s="574" t="s">
        <v>2327</v>
      </c>
      <c r="E10" s="614"/>
      <c r="F10" s="574"/>
      <c r="G10" s="574"/>
      <c r="H10" s="574"/>
      <c r="I10" s="574"/>
      <c r="J10" s="574"/>
      <c r="K10" s="574"/>
      <c r="L10" s="574"/>
      <c r="M10" s="574" t="s">
        <v>2540</v>
      </c>
      <c r="N10" s="574" t="s">
        <v>2539</v>
      </c>
      <c r="O10" s="574" t="s">
        <v>2538</v>
      </c>
      <c r="P10" s="574" t="s">
        <v>2537</v>
      </c>
      <c r="Q10" s="574" t="s">
        <v>2536</v>
      </c>
      <c r="R10" s="574" t="s">
        <v>2535</v>
      </c>
      <c r="S10" s="574"/>
      <c r="T10" s="574"/>
      <c r="U10" s="574" t="s">
        <v>2473</v>
      </c>
      <c r="V10" s="574"/>
      <c r="W10" s="574"/>
      <c r="X10" s="574"/>
      <c r="Y10" s="574"/>
      <c r="Z10" s="574" t="s">
        <v>2327</v>
      </c>
      <c r="AA10" s="574" t="s">
        <v>2289</v>
      </c>
      <c r="AB10" s="574"/>
      <c r="AC10" s="574"/>
      <c r="AD10" s="574"/>
      <c r="AE10" s="574"/>
      <c r="AF10" s="574" t="s">
        <v>2473</v>
      </c>
      <c r="AG10" s="574" t="s">
        <v>2534</v>
      </c>
      <c r="AH10" s="574" t="s">
        <v>2533</v>
      </c>
      <c r="AI10" s="574" t="s">
        <v>2532</v>
      </c>
      <c r="AJ10" s="574"/>
      <c r="AK10" s="574"/>
      <c r="AL10" s="574"/>
      <c r="AM10" s="574"/>
      <c r="AN10" s="574"/>
      <c r="AO10" s="574"/>
      <c r="AP10" s="574"/>
      <c r="AQ10" s="574" t="s">
        <v>2473</v>
      </c>
      <c r="AR10" s="574"/>
      <c r="AS10" s="574"/>
      <c r="AT10" s="574"/>
      <c r="AU10" s="574"/>
      <c r="AV10" s="574"/>
      <c r="AW10" s="574" t="s">
        <v>2289</v>
      </c>
      <c r="AX10" s="574" t="s">
        <v>2473</v>
      </c>
      <c r="AY10" s="574" t="s">
        <v>2531</v>
      </c>
      <c r="AZ10" s="574" t="s">
        <v>2530</v>
      </c>
      <c r="BA10" s="574" t="s">
        <v>2529</v>
      </c>
      <c r="BB10" s="574" t="s">
        <v>2528</v>
      </c>
      <c r="BC10" s="574" t="s">
        <v>2527</v>
      </c>
      <c r="BD10" s="574" t="s">
        <v>2526</v>
      </c>
      <c r="BE10" s="574"/>
      <c r="BF10" s="574"/>
      <c r="BG10" s="574" t="s">
        <v>2525</v>
      </c>
      <c r="BH10" s="574" t="s">
        <v>2524</v>
      </c>
      <c r="BI10" s="574" t="s">
        <v>2523</v>
      </c>
      <c r="BJ10" s="574" t="s">
        <v>2504</v>
      </c>
      <c r="BK10" s="574" t="s">
        <v>2522</v>
      </c>
      <c r="BL10" s="574"/>
      <c r="BM10" s="574"/>
      <c r="BN10" s="574" t="s">
        <v>2473</v>
      </c>
      <c r="BO10" s="574"/>
      <c r="BP10" s="574"/>
      <c r="BQ10" s="574"/>
      <c r="BR10" s="574" t="s">
        <v>2327</v>
      </c>
      <c r="BS10" s="574"/>
      <c r="BT10" s="574"/>
      <c r="BU10" s="574"/>
      <c r="BV10" s="574"/>
      <c r="BW10" s="574"/>
      <c r="BX10" s="574"/>
      <c r="BY10" s="574"/>
      <c r="BZ10" s="574"/>
      <c r="CA10" s="574" t="s">
        <v>2521</v>
      </c>
      <c r="CB10" s="574" t="s">
        <v>2520</v>
      </c>
      <c r="CC10" s="574" t="s">
        <v>2511</v>
      </c>
      <c r="CD10" s="574" t="s">
        <v>2519</v>
      </c>
      <c r="CE10" s="574" t="s">
        <v>2518</v>
      </c>
      <c r="CF10" s="574" t="s">
        <v>2517</v>
      </c>
      <c r="CG10" s="574" t="s">
        <v>2516</v>
      </c>
      <c r="CH10" s="574" t="s">
        <v>2515</v>
      </c>
      <c r="CI10" s="574" t="s">
        <v>2514</v>
      </c>
      <c r="CJ10" s="574" t="s">
        <v>2513</v>
      </c>
      <c r="CK10" s="574" t="s">
        <v>2512</v>
      </c>
      <c r="CL10" s="574" t="s">
        <v>2327</v>
      </c>
      <c r="CM10" s="574"/>
      <c r="CN10" s="574"/>
      <c r="CO10" s="574"/>
      <c r="CP10" s="574"/>
      <c r="CQ10" s="613"/>
      <c r="CR10" s="574" t="s">
        <v>2289</v>
      </c>
      <c r="CS10" s="574"/>
      <c r="CT10" s="574" t="s">
        <v>2473</v>
      </c>
      <c r="CU10" s="574"/>
      <c r="CV10" s="574"/>
      <c r="CW10" s="574"/>
      <c r="CX10" s="574" t="s">
        <v>2327</v>
      </c>
      <c r="CY10" s="574"/>
      <c r="CZ10" s="574"/>
      <c r="DA10" s="574"/>
      <c r="DB10" s="574"/>
      <c r="DC10" s="574" t="s">
        <v>2289</v>
      </c>
      <c r="DD10" s="574" t="s">
        <v>2327</v>
      </c>
      <c r="DE10" s="574"/>
      <c r="DF10" s="574"/>
      <c r="DG10" s="574"/>
      <c r="DH10" s="574"/>
      <c r="DI10" s="574"/>
      <c r="DJ10" s="574"/>
      <c r="DK10" s="574"/>
      <c r="DL10" s="574" t="s">
        <v>2506</v>
      </c>
      <c r="DM10" s="574"/>
      <c r="DN10" s="574"/>
      <c r="DO10" s="574" t="s">
        <v>2511</v>
      </c>
      <c r="DP10" s="574" t="s">
        <v>2510</v>
      </c>
      <c r="DQ10" s="574" t="s">
        <v>2509</v>
      </c>
      <c r="DR10" s="574" t="s">
        <v>2508</v>
      </c>
      <c r="DS10" s="574" t="s">
        <v>2507</v>
      </c>
      <c r="DT10" s="574" t="s">
        <v>2506</v>
      </c>
      <c r="DU10" s="574" t="s">
        <v>2505</v>
      </c>
      <c r="DV10" s="574"/>
      <c r="DW10" s="574"/>
      <c r="DX10" s="574"/>
      <c r="DY10" s="574"/>
      <c r="DZ10" s="574" t="s">
        <v>2504</v>
      </c>
      <c r="EA10" s="574" t="s">
        <v>2503</v>
      </c>
      <c r="EB10" s="574" t="s">
        <v>2502</v>
      </c>
      <c r="EC10" s="574" t="s">
        <v>2501</v>
      </c>
      <c r="ED10" s="574" t="s">
        <v>2500</v>
      </c>
      <c r="EE10" s="574" t="s">
        <v>2474</v>
      </c>
      <c r="EF10" s="574" t="s">
        <v>2499</v>
      </c>
      <c r="EG10" s="574" t="s">
        <v>2498</v>
      </c>
      <c r="EH10" s="574"/>
      <c r="EI10" s="574"/>
      <c r="EJ10" s="574"/>
      <c r="EK10" s="574"/>
      <c r="EL10" s="574"/>
      <c r="EM10" s="574"/>
      <c r="EN10" s="574" t="s">
        <v>2497</v>
      </c>
      <c r="EO10" s="574"/>
      <c r="EP10" s="574"/>
      <c r="EQ10" s="574"/>
      <c r="ER10" s="574" t="s">
        <v>2289</v>
      </c>
      <c r="ES10" s="574"/>
      <c r="ET10" s="574" t="s">
        <v>2496</v>
      </c>
      <c r="EU10" s="574" t="s">
        <v>2495</v>
      </c>
      <c r="EV10" s="574" t="s">
        <v>2494</v>
      </c>
      <c r="EW10" s="574" t="s">
        <v>2493</v>
      </c>
      <c r="EX10" s="574" t="s">
        <v>2447</v>
      </c>
      <c r="EY10" s="574" t="s">
        <v>2492</v>
      </c>
      <c r="EZ10" s="574"/>
      <c r="FA10" s="574"/>
      <c r="FB10" s="574" t="s">
        <v>2491</v>
      </c>
      <c r="FC10" s="574" t="s">
        <v>2490</v>
      </c>
      <c r="FD10" s="574" t="s">
        <v>2489</v>
      </c>
      <c r="FE10" s="574" t="s">
        <v>2488</v>
      </c>
      <c r="FF10" s="574" t="s">
        <v>2487</v>
      </c>
      <c r="FG10" s="574"/>
      <c r="FH10" s="574"/>
      <c r="FI10" s="574" t="s">
        <v>2327</v>
      </c>
      <c r="FJ10" s="574"/>
      <c r="FK10" s="574"/>
      <c r="FL10" s="574" t="s">
        <v>2289</v>
      </c>
      <c r="FM10" s="574"/>
      <c r="FN10" s="574"/>
      <c r="FO10" s="574" t="s">
        <v>2327</v>
      </c>
      <c r="FP10" s="574"/>
      <c r="FQ10" s="574"/>
      <c r="FR10" s="574"/>
      <c r="FS10" s="574" t="s">
        <v>2327</v>
      </c>
      <c r="FT10" s="574"/>
      <c r="FU10" s="574"/>
      <c r="FV10" s="574"/>
      <c r="FW10" s="613"/>
      <c r="FX10" s="574" t="s">
        <v>2486</v>
      </c>
      <c r="FY10" s="574" t="s">
        <v>2485</v>
      </c>
      <c r="FZ10" s="574" t="s">
        <v>2484</v>
      </c>
      <c r="GA10" s="574" t="s">
        <v>2483</v>
      </c>
      <c r="GB10" s="574" t="s">
        <v>2482</v>
      </c>
      <c r="GC10" s="574" t="s">
        <v>2481</v>
      </c>
      <c r="GD10" s="574" t="s">
        <v>2480</v>
      </c>
      <c r="GE10" s="574"/>
      <c r="GF10" s="574" t="s">
        <v>2327</v>
      </c>
      <c r="GG10" s="574" t="s">
        <v>2289</v>
      </c>
      <c r="GH10" s="574"/>
      <c r="GI10" s="574"/>
      <c r="GJ10" s="574"/>
      <c r="GK10" s="574"/>
      <c r="GL10" s="574" t="s">
        <v>2327</v>
      </c>
      <c r="GM10" s="574" t="s">
        <v>2479</v>
      </c>
      <c r="GN10" s="574" t="s">
        <v>2478</v>
      </c>
      <c r="GO10" s="574" t="s">
        <v>2477</v>
      </c>
      <c r="GP10" s="574" t="s">
        <v>2476</v>
      </c>
      <c r="GQ10" s="574"/>
      <c r="GR10" s="574"/>
      <c r="GS10" s="574"/>
      <c r="GT10" s="574" t="s">
        <v>2289</v>
      </c>
      <c r="GU10" s="574"/>
      <c r="GV10" s="574"/>
      <c r="GW10" s="574"/>
      <c r="GX10" s="574"/>
      <c r="GY10" s="574"/>
      <c r="GZ10" s="574"/>
      <c r="HA10" s="574" t="s">
        <v>2289</v>
      </c>
      <c r="HB10" s="574" t="s">
        <v>2475</v>
      </c>
      <c r="HC10" s="574" t="s">
        <v>2474</v>
      </c>
      <c r="HD10" s="574"/>
      <c r="HE10" s="574" t="s">
        <v>2327</v>
      </c>
      <c r="HF10" s="574"/>
      <c r="HG10" s="574" t="s">
        <v>2289</v>
      </c>
      <c r="HH10" s="574" t="s">
        <v>2327</v>
      </c>
      <c r="HI10" s="574" t="s">
        <v>2289</v>
      </c>
      <c r="HJ10" s="574" t="s">
        <v>2289</v>
      </c>
      <c r="HK10" s="574"/>
      <c r="HL10" s="574"/>
      <c r="HM10" s="574"/>
      <c r="HN10" s="574"/>
      <c r="HO10" s="574"/>
      <c r="HP10" s="574" t="s">
        <v>2473</v>
      </c>
      <c r="HQ10" s="574" t="s">
        <v>2300</v>
      </c>
      <c r="HR10" s="574"/>
      <c r="HS10" s="574"/>
      <c r="HT10" s="574"/>
      <c r="HU10" s="574"/>
      <c r="HV10" s="574"/>
      <c r="HW10" s="574" t="s">
        <v>2327</v>
      </c>
      <c r="HX10" s="568"/>
      <c r="HY10" s="612"/>
    </row>
    <row r="11" spans="1:233" s="583" customFormat="1" ht="9.9499999999999993" customHeight="1">
      <c r="A11" s="1253" t="s">
        <v>2472</v>
      </c>
      <c r="B11" s="1154">
        <f>ДАТИ!Q25</f>
        <v>45463</v>
      </c>
      <c r="C11" s="1238"/>
      <c r="D11" s="1239"/>
      <c r="E11" s="1154">
        <f>ДАТИ!Q26</f>
        <v>45443</v>
      </c>
      <c r="F11" s="1155"/>
      <c r="G11" s="1155"/>
      <c r="H11" s="1155"/>
      <c r="I11" s="1155"/>
      <c r="J11" s="1155"/>
      <c r="K11" s="1155"/>
      <c r="L11" s="1156"/>
      <c r="M11" s="1154">
        <f>ДАТИ!Q48</f>
        <v>45443</v>
      </c>
      <c r="N11" s="1155"/>
      <c r="O11" s="1155"/>
      <c r="P11" s="1155"/>
      <c r="Q11" s="1155"/>
      <c r="R11" s="1156"/>
      <c r="S11" s="1062">
        <f>ДАТИ!Q52</f>
        <v>45447</v>
      </c>
      <c r="T11" s="588">
        <f>ДАТИ!Q78</f>
        <v>45382</v>
      </c>
      <c r="U11" s="1248">
        <f>ДАТИ!Q27</f>
        <v>45446</v>
      </c>
      <c r="V11" s="1248"/>
      <c r="W11" s="1248"/>
      <c r="X11" s="1248"/>
      <c r="Y11" s="1248"/>
      <c r="Z11" s="1248">
        <f>ДАТИ!Q28</f>
        <v>45447</v>
      </c>
      <c r="AA11" s="1248"/>
      <c r="AB11" s="1248"/>
      <c r="AC11" s="1248"/>
      <c r="AD11" s="1248"/>
      <c r="AE11" s="1248"/>
      <c r="AF11" s="1248"/>
      <c r="AG11" s="590"/>
      <c r="AH11" s="590"/>
      <c r="AI11" s="590">
        <f>ДАТИ!Q49</f>
        <v>45449</v>
      </c>
      <c r="AJ11" s="588">
        <f>ДАТИ!Q57</f>
        <v>45453</v>
      </c>
      <c r="AK11" s="1154">
        <f>ДАТИ!Q18</f>
        <v>45449</v>
      </c>
      <c r="AL11" s="1155"/>
      <c r="AM11" s="1155"/>
      <c r="AN11" s="1155"/>
      <c r="AO11" s="1155"/>
      <c r="AP11" s="1155"/>
      <c r="AQ11" s="1156"/>
      <c r="AR11" s="1154">
        <f>ДАТИ!Q19</f>
        <v>45450</v>
      </c>
      <c r="AS11" s="1155"/>
      <c r="AT11" s="1155"/>
      <c r="AU11" s="1155"/>
      <c r="AV11" s="1155"/>
      <c r="AW11" s="1155"/>
      <c r="AX11" s="1156"/>
      <c r="AY11" s="1154">
        <f>ДАТИ!Q41</f>
        <v>45464</v>
      </c>
      <c r="AZ11" s="1155"/>
      <c r="BA11" s="1155"/>
      <c r="BB11" s="1155"/>
      <c r="BC11" s="1155"/>
      <c r="BD11" s="1156"/>
      <c r="BE11" s="588">
        <f>ДАТИ!Q53</f>
        <v>45448</v>
      </c>
      <c r="BF11" s="588">
        <f>ДАТИ!Q55</f>
        <v>45450</v>
      </c>
      <c r="BG11" s="1154">
        <f>ДАТИ!Q42</f>
        <v>45471</v>
      </c>
      <c r="BH11" s="1155"/>
      <c r="BI11" s="1155"/>
      <c r="BJ11" s="1155"/>
      <c r="BK11" s="1156"/>
      <c r="BL11" s="588">
        <f>ДАТИ!Q54</f>
        <v>45449</v>
      </c>
      <c r="BM11" s="588">
        <f>ДАТИ!Q55</f>
        <v>45450</v>
      </c>
      <c r="BN11" s="1154">
        <f>ДАТИ!Q14</f>
        <v>45453</v>
      </c>
      <c r="BO11" s="1155"/>
      <c r="BP11" s="1155"/>
      <c r="BQ11" s="1156"/>
      <c r="BR11" s="1154">
        <f>ДАТИ!Q15</f>
        <v>45454</v>
      </c>
      <c r="BS11" s="1155"/>
      <c r="BT11" s="1155"/>
      <c r="BU11" s="1155"/>
      <c r="BV11" s="1155"/>
      <c r="BW11" s="1156"/>
      <c r="BX11" s="1046">
        <f>ДАТИ!Q56</f>
        <v>45454</v>
      </c>
      <c r="BY11" s="588">
        <f>ДАТИ!Q60</f>
        <v>45460</v>
      </c>
      <c r="BZ11" s="588">
        <f>ДАТИ!Q70</f>
        <v>45561</v>
      </c>
      <c r="CA11" s="1154">
        <f>ДАТИ!Q46</f>
        <v>45453</v>
      </c>
      <c r="CB11" s="1155"/>
      <c r="CC11" s="1155"/>
      <c r="CD11" s="1155"/>
      <c r="CE11" s="1155"/>
      <c r="CF11" s="1156"/>
      <c r="CG11" s="1154">
        <f>ДАТИ!Q47</f>
        <v>45454</v>
      </c>
      <c r="CH11" s="1155"/>
      <c r="CI11" s="1155"/>
      <c r="CJ11" s="1155"/>
      <c r="CK11" s="1156"/>
      <c r="CL11" s="1154">
        <f>ДАТИ!Q11</f>
        <v>45456</v>
      </c>
      <c r="CM11" s="1155"/>
      <c r="CN11" s="1155"/>
      <c r="CO11" s="1155"/>
      <c r="CP11" s="1156"/>
      <c r="CQ11" s="589"/>
      <c r="CR11" s="1154">
        <f>ДАТИ!Q16</f>
        <v>45447</v>
      </c>
      <c r="CS11" s="1238"/>
      <c r="CT11" s="1239"/>
      <c r="CU11" s="1154">
        <f>ДАТИ!Q17</f>
        <v>45446</v>
      </c>
      <c r="CV11" s="1238"/>
      <c r="CW11" s="1239"/>
      <c r="CX11" s="1154">
        <f>ДАТИ!Q13</f>
        <v>45449</v>
      </c>
      <c r="CY11" s="1155"/>
      <c r="CZ11" s="1155"/>
      <c r="DA11" s="1155"/>
      <c r="DB11" s="1155"/>
      <c r="DC11" s="1155"/>
      <c r="DD11" s="1156"/>
      <c r="DE11" s="588">
        <f>ДАТИ!Q58</f>
        <v>45446</v>
      </c>
      <c r="DF11" s="588">
        <f>ДАТИ!Q76</f>
        <v>45382</v>
      </c>
      <c r="DG11" s="1154">
        <f>ДАТИ!Q9</f>
        <v>45446</v>
      </c>
      <c r="DH11" s="1155"/>
      <c r="DI11" s="1155"/>
      <c r="DJ11" s="1155"/>
      <c r="DK11" s="1156"/>
      <c r="DL11" s="588"/>
      <c r="DM11" s="588">
        <f>ДАТИ!Q59</f>
        <v>45457</v>
      </c>
      <c r="DN11" s="588">
        <f>ДАТИ!Q77</f>
        <v>45382</v>
      </c>
      <c r="DO11" s="1154">
        <f>ДАТИ!Q45</f>
        <v>45469</v>
      </c>
      <c r="DP11" s="1155"/>
      <c r="DQ11" s="1155"/>
      <c r="DR11" s="1155"/>
      <c r="DS11" s="1155"/>
      <c r="DT11" s="1155"/>
      <c r="DU11" s="1156"/>
      <c r="DV11" s="588"/>
      <c r="DW11" s="588">
        <f>ДАТИ!Q63</f>
        <v>45463</v>
      </c>
      <c r="DX11" s="588"/>
      <c r="DY11" s="588"/>
      <c r="DZ11" s="1154">
        <f>ДАТИ!Q44</f>
        <v>45461</v>
      </c>
      <c r="EA11" s="1156"/>
      <c r="EB11" s="1154">
        <f>ДАТИ!Q43</f>
        <v>45457</v>
      </c>
      <c r="EC11" s="1155"/>
      <c r="ED11" s="1155"/>
      <c r="EE11" s="1155"/>
      <c r="EF11" s="1155"/>
      <c r="EG11" s="1156"/>
      <c r="EH11" s="588">
        <f>ДАТИ!Q64</f>
        <v>45464</v>
      </c>
      <c r="EI11" s="588"/>
      <c r="EJ11" s="588">
        <f>ДАТИ!Q73</f>
        <v>45382</v>
      </c>
      <c r="EK11" s="588">
        <f>ДАТИ!Q74</f>
        <v>45382</v>
      </c>
      <c r="EL11" s="588">
        <f>ДАТИ!Q75</f>
        <v>45382</v>
      </c>
      <c r="EM11" s="588"/>
      <c r="EN11" s="1154">
        <f>DZ11</f>
        <v>45461</v>
      </c>
      <c r="EO11" s="1156"/>
      <c r="EP11" s="1154"/>
      <c r="EQ11" s="1155"/>
      <c r="ER11" s="1155"/>
      <c r="ES11" s="1156"/>
      <c r="ET11" s="1154">
        <f>ДАТИ!Q39</f>
        <v>45447</v>
      </c>
      <c r="EU11" s="1155"/>
      <c r="EV11" s="1155"/>
      <c r="EW11" s="1155"/>
      <c r="EX11" s="1155"/>
      <c r="EY11" s="1156"/>
      <c r="EZ11" s="588">
        <f>ДАТИ!Q66</f>
        <v>45468</v>
      </c>
      <c r="FA11" s="588">
        <f>ДАТИ!Q68</f>
        <v>45470</v>
      </c>
      <c r="FB11" s="1154">
        <f>ДАТИ!Q40</f>
        <v>45448</v>
      </c>
      <c r="FC11" s="1155"/>
      <c r="FD11" s="1155"/>
      <c r="FE11" s="1155"/>
      <c r="FF11" s="1156"/>
      <c r="FG11" s="588">
        <f>ДАТИ!Q67</f>
        <v>45469</v>
      </c>
      <c r="FH11" s="588">
        <f>ДАТИ!Q68</f>
        <v>45470</v>
      </c>
      <c r="FI11" s="1230">
        <f>ДАТИ!Q4</f>
        <v>45441</v>
      </c>
      <c r="FJ11" s="1231"/>
      <c r="FK11" s="1231"/>
      <c r="FL11" s="1231"/>
      <c r="FM11" s="1231"/>
      <c r="FN11" s="1232"/>
      <c r="FO11" s="1154">
        <f>ДАТИ!Q5</f>
        <v>45442</v>
      </c>
      <c r="FP11" s="1155"/>
      <c r="FQ11" s="1155"/>
      <c r="FR11" s="1156"/>
      <c r="FS11" s="1154">
        <f>ДАТИ!Q6</f>
        <v>45443</v>
      </c>
      <c r="FT11" s="1155"/>
      <c r="FU11" s="1155"/>
      <c r="FV11" s="1156"/>
      <c r="FW11" s="589"/>
      <c r="FX11" s="1154">
        <f>ДАТИ!Q38</f>
        <v>45457</v>
      </c>
      <c r="FY11" s="1155"/>
      <c r="FZ11" s="1155"/>
      <c r="GA11" s="1156"/>
      <c r="GB11" s="588"/>
      <c r="GC11" s="588"/>
      <c r="GD11" s="588"/>
      <c r="GE11" s="588">
        <f>ДАТИ!Q65</f>
        <v>45467</v>
      </c>
      <c r="GF11" s="1154">
        <f>ДАТИ!Q31</f>
        <v>45443</v>
      </c>
      <c r="GG11" s="1155"/>
      <c r="GH11" s="1155"/>
      <c r="GI11" s="1155"/>
      <c r="GJ11" s="1155"/>
      <c r="GK11" s="1155"/>
      <c r="GL11" s="1156"/>
      <c r="GM11" s="588">
        <f>ДАТИ!Q32</f>
        <v>45443</v>
      </c>
      <c r="GN11" s="588">
        <f>ДАТИ!Q33</f>
        <v>45454</v>
      </c>
      <c r="GO11" s="588">
        <f>ДАТИ!Q34</f>
        <v>45464</v>
      </c>
      <c r="GP11" s="588">
        <f>ДАТИ!Q35</f>
        <v>45443</v>
      </c>
      <c r="GQ11" s="588">
        <f>ДАТИ!Q61</f>
        <v>45455</v>
      </c>
      <c r="GR11" s="588"/>
      <c r="GS11" s="1154">
        <f>ДАТИ!Q36</f>
        <v>45446</v>
      </c>
      <c r="GT11" s="1155"/>
      <c r="GU11" s="1155"/>
      <c r="GV11" s="1155"/>
      <c r="GW11" s="1155"/>
      <c r="GX11" s="1155"/>
      <c r="GY11" s="1155"/>
      <c r="GZ11" s="1156"/>
      <c r="HA11" s="587">
        <f>ДАТИ!Q37</f>
        <v>45446</v>
      </c>
      <c r="HB11" s="1154">
        <f>ДАТИ!Q51</f>
        <v>45456</v>
      </c>
      <c r="HC11" s="1156"/>
      <c r="HD11" s="586">
        <f>ДАТИ!Q62</f>
        <v>45456</v>
      </c>
      <c r="HE11" s="1154">
        <f>HA11</f>
        <v>45446</v>
      </c>
      <c r="HF11" s="1155"/>
      <c r="HG11" s="1156"/>
      <c r="HH11" s="1154">
        <f>ДАТИ!Q29</f>
        <v>45450</v>
      </c>
      <c r="HI11" s="1155"/>
      <c r="HJ11" s="1155"/>
      <c r="HK11" s="1155"/>
      <c r="HL11" s="1155"/>
      <c r="HM11" s="1155"/>
      <c r="HN11" s="1155"/>
      <c r="HO11" s="1156"/>
      <c r="HP11" s="1154">
        <f>ДАТИ!Q30</f>
        <v>45453</v>
      </c>
      <c r="HQ11" s="1155"/>
      <c r="HR11" s="1155"/>
      <c r="HS11" s="1155"/>
      <c r="HT11" s="1155"/>
      <c r="HU11" s="1155"/>
      <c r="HV11" s="1155"/>
      <c r="HW11" s="1156"/>
      <c r="HX11" s="585"/>
      <c r="HY11" s="584"/>
    </row>
    <row r="12" spans="1:233" s="583" customFormat="1" ht="9.9499999999999993" customHeight="1">
      <c r="A12" s="1254"/>
      <c r="B12" s="1154">
        <f>ДАТИ!R25</f>
        <v>45491</v>
      </c>
      <c r="C12" s="1238"/>
      <c r="D12" s="1239"/>
      <c r="E12" s="1154">
        <f>ДАТИ!R26</f>
        <v>45454</v>
      </c>
      <c r="F12" s="1155"/>
      <c r="G12" s="1155"/>
      <c r="H12" s="1155"/>
      <c r="I12" s="1155"/>
      <c r="J12" s="1155"/>
      <c r="K12" s="1155"/>
      <c r="L12" s="1156"/>
      <c r="M12" s="1154"/>
      <c r="N12" s="1155"/>
      <c r="O12" s="1155"/>
      <c r="P12" s="1155"/>
      <c r="Q12" s="1155"/>
      <c r="R12" s="1156"/>
      <c r="S12" s="590"/>
      <c r="T12" s="590"/>
      <c r="U12" s="1248">
        <f>ДАТИ!R27</f>
        <v>45455</v>
      </c>
      <c r="V12" s="1248"/>
      <c r="W12" s="1248"/>
      <c r="X12" s="1248"/>
      <c r="Y12" s="1248"/>
      <c r="Z12" s="1248">
        <f>ДАТИ!R28</f>
        <v>45456</v>
      </c>
      <c r="AA12" s="1248"/>
      <c r="AB12" s="1248"/>
      <c r="AC12" s="1248"/>
      <c r="AD12" s="1248"/>
      <c r="AE12" s="1248"/>
      <c r="AF12" s="1248"/>
      <c r="AG12" s="590"/>
      <c r="AH12" s="590"/>
      <c r="AI12" s="590">
        <f>AI11</f>
        <v>45449</v>
      </c>
      <c r="AJ12" s="590"/>
      <c r="AK12" s="1154">
        <f>ДАТИ!R18</f>
        <v>45462</v>
      </c>
      <c r="AL12" s="1155"/>
      <c r="AM12" s="1155"/>
      <c r="AN12" s="1155"/>
      <c r="AO12" s="1155"/>
      <c r="AP12" s="1155"/>
      <c r="AQ12" s="1156"/>
      <c r="AR12" s="1154">
        <f>ДАТИ!R19</f>
        <v>45463</v>
      </c>
      <c r="AS12" s="1155"/>
      <c r="AT12" s="1155"/>
      <c r="AU12" s="1155"/>
      <c r="AV12" s="1155"/>
      <c r="AW12" s="1155"/>
      <c r="AX12" s="1156"/>
      <c r="AY12" s="1154"/>
      <c r="AZ12" s="1155"/>
      <c r="BA12" s="1155"/>
      <c r="BB12" s="1155"/>
      <c r="BC12" s="1155"/>
      <c r="BD12" s="1156"/>
      <c r="BE12" s="588"/>
      <c r="BF12" s="588"/>
      <c r="BG12" s="1154"/>
      <c r="BH12" s="1155"/>
      <c r="BI12" s="1155"/>
      <c r="BJ12" s="1155"/>
      <c r="BK12" s="1156"/>
      <c r="BL12" s="588"/>
      <c r="BM12" s="588"/>
      <c r="BN12" s="1154">
        <f>ДАТИ!R14</f>
        <v>45468</v>
      </c>
      <c r="BO12" s="1155"/>
      <c r="BP12" s="1155"/>
      <c r="BQ12" s="1156"/>
      <c r="BR12" s="1154">
        <f>ДАТИ!R15</f>
        <v>45469</v>
      </c>
      <c r="BS12" s="1155"/>
      <c r="BT12" s="1155"/>
      <c r="BU12" s="1155"/>
      <c r="BV12" s="1155"/>
      <c r="BW12" s="1156"/>
      <c r="BX12" s="588"/>
      <c r="BY12" s="588"/>
      <c r="BZ12" s="588">
        <f>ДАТИ!Q71</f>
        <v>45562</v>
      </c>
      <c r="CA12" s="1154"/>
      <c r="CB12" s="1155"/>
      <c r="CC12" s="1155"/>
      <c r="CD12" s="1155"/>
      <c r="CE12" s="1155"/>
      <c r="CF12" s="1156"/>
      <c r="CG12" s="1154"/>
      <c r="CH12" s="1155"/>
      <c r="CI12" s="1155"/>
      <c r="CJ12" s="1155"/>
      <c r="CK12" s="1156"/>
      <c r="CL12" s="1154">
        <f>ДАТИ!R11</f>
        <v>45470</v>
      </c>
      <c r="CM12" s="1155"/>
      <c r="CN12" s="1155"/>
      <c r="CO12" s="1155"/>
      <c r="CP12" s="1156"/>
      <c r="CQ12" s="589"/>
      <c r="CR12" s="1154">
        <f>ДАТИ!R16</f>
        <v>45457</v>
      </c>
      <c r="CS12" s="1238"/>
      <c r="CT12" s="1239"/>
      <c r="CU12" s="1154">
        <f>ДАТИ!R17</f>
        <v>45460</v>
      </c>
      <c r="CV12" s="1238"/>
      <c r="CW12" s="1239"/>
      <c r="CX12" s="1154">
        <f>ДАТИ!R13</f>
        <v>45469</v>
      </c>
      <c r="CY12" s="1155"/>
      <c r="CZ12" s="1155"/>
      <c r="DA12" s="1155"/>
      <c r="DB12" s="1155"/>
      <c r="DC12" s="1155"/>
      <c r="DD12" s="1156"/>
      <c r="DE12" s="588"/>
      <c r="DF12" s="588"/>
      <c r="DG12" s="1154">
        <f>ДАТИ!R9</f>
        <v>45455</v>
      </c>
      <c r="DH12" s="1155"/>
      <c r="DI12" s="1155"/>
      <c r="DJ12" s="1155"/>
      <c r="DK12" s="1156"/>
      <c r="DL12" s="588"/>
      <c r="DM12" s="588"/>
      <c r="DN12" s="588"/>
      <c r="DO12" s="1154"/>
      <c r="DP12" s="1155"/>
      <c r="DQ12" s="1155"/>
      <c r="DR12" s="1155"/>
      <c r="DS12" s="1155"/>
      <c r="DT12" s="1155"/>
      <c r="DU12" s="1156"/>
      <c r="DV12" s="588"/>
      <c r="DW12" s="588"/>
      <c r="DX12" s="588"/>
      <c r="DY12" s="588"/>
      <c r="DZ12" s="1154"/>
      <c r="EA12" s="1156"/>
      <c r="EB12" s="1154"/>
      <c r="EC12" s="1155"/>
      <c r="ED12" s="1155"/>
      <c r="EE12" s="1155"/>
      <c r="EF12" s="1155"/>
      <c r="EG12" s="1156"/>
      <c r="EH12" s="588"/>
      <c r="EI12" s="588"/>
      <c r="EJ12" s="588"/>
      <c r="EK12" s="588"/>
      <c r="EL12" s="588"/>
      <c r="EM12" s="588"/>
      <c r="EN12" s="1154"/>
      <c r="EO12" s="1156"/>
      <c r="EP12" s="1154"/>
      <c r="EQ12" s="1155"/>
      <c r="ER12" s="1155"/>
      <c r="ES12" s="1156"/>
      <c r="ET12" s="1154"/>
      <c r="EU12" s="1155"/>
      <c r="EV12" s="1155"/>
      <c r="EW12" s="1155"/>
      <c r="EX12" s="1155"/>
      <c r="EY12" s="1156"/>
      <c r="EZ12" s="588"/>
      <c r="FA12" s="588"/>
      <c r="FB12" s="1154"/>
      <c r="FC12" s="1155"/>
      <c r="FD12" s="1155"/>
      <c r="FE12" s="1155"/>
      <c r="FF12" s="1156"/>
      <c r="FG12" s="588"/>
      <c r="FH12" s="588">
        <f>ДАТИ!Q69</f>
        <v>45471</v>
      </c>
      <c r="FI12" s="1230">
        <f>ДАТИ!R4</f>
        <v>45450</v>
      </c>
      <c r="FJ12" s="1231"/>
      <c r="FK12" s="1231"/>
      <c r="FL12" s="1231"/>
      <c r="FM12" s="1231"/>
      <c r="FN12" s="1232"/>
      <c r="FO12" s="1154">
        <f>ДАТИ!R5</f>
        <v>45453</v>
      </c>
      <c r="FP12" s="1155"/>
      <c r="FQ12" s="1155"/>
      <c r="FR12" s="1156"/>
      <c r="FS12" s="1154">
        <f>ДАТИ!R6</f>
        <v>45454</v>
      </c>
      <c r="FT12" s="1155"/>
      <c r="FU12" s="1155"/>
      <c r="FV12" s="1156"/>
      <c r="FW12" s="589"/>
      <c r="FX12" s="1154">
        <f>ДАТИ!R38</f>
        <v>45477</v>
      </c>
      <c r="FY12" s="1155"/>
      <c r="FZ12" s="1155"/>
      <c r="GA12" s="1156"/>
      <c r="GB12" s="588"/>
      <c r="GC12" s="588"/>
      <c r="GD12" s="588"/>
      <c r="GE12" s="588"/>
      <c r="GF12" s="1154">
        <f>ДАТИ!R31</f>
        <v>45454</v>
      </c>
      <c r="GG12" s="1155"/>
      <c r="GH12" s="1155"/>
      <c r="GI12" s="1155"/>
      <c r="GJ12" s="1155"/>
      <c r="GK12" s="1155"/>
      <c r="GL12" s="1156"/>
      <c r="GM12" s="588"/>
      <c r="GN12" s="588"/>
      <c r="GO12" s="588"/>
      <c r="GP12" s="588"/>
      <c r="GQ12" s="588"/>
      <c r="GR12" s="588"/>
      <c r="GS12" s="1154">
        <f>ДАТИ!R36</f>
        <v>45455</v>
      </c>
      <c r="GT12" s="1155"/>
      <c r="GU12" s="1155"/>
      <c r="GV12" s="1155"/>
      <c r="GW12" s="1155"/>
      <c r="GX12" s="1155"/>
      <c r="GY12" s="1155"/>
      <c r="GZ12" s="1156"/>
      <c r="HA12" s="587">
        <f>ДАТИ!R37</f>
        <v>45456</v>
      </c>
      <c r="HB12" s="1154"/>
      <c r="HC12" s="1156"/>
      <c r="HD12" s="586"/>
      <c r="HE12" s="1154">
        <f>HA12</f>
        <v>45456</v>
      </c>
      <c r="HF12" s="1155"/>
      <c r="HG12" s="1156"/>
      <c r="HH12" s="1154">
        <f>ДАТИ!R29</f>
        <v>45462</v>
      </c>
      <c r="HI12" s="1155"/>
      <c r="HJ12" s="1155"/>
      <c r="HK12" s="1155"/>
      <c r="HL12" s="1155"/>
      <c r="HM12" s="1155"/>
      <c r="HN12" s="1155"/>
      <c r="HO12" s="1156"/>
      <c r="HP12" s="1154">
        <f>ДАТИ!R30</f>
        <v>45463</v>
      </c>
      <c r="HQ12" s="1155"/>
      <c r="HR12" s="1155"/>
      <c r="HS12" s="1155"/>
      <c r="HT12" s="1155"/>
      <c r="HU12" s="1155"/>
      <c r="HV12" s="1155"/>
      <c r="HW12" s="1156"/>
      <c r="HX12" s="585"/>
      <c r="HY12" s="584"/>
    </row>
    <row r="13" spans="1:233" s="583" customFormat="1" ht="9.9499999999999993" customHeight="1">
      <c r="A13" s="1254"/>
      <c r="B13" s="1154">
        <f>ДАТИ!S25</f>
        <v>45519</v>
      </c>
      <c r="C13" s="1238"/>
      <c r="D13" s="1239"/>
      <c r="E13" s="1154">
        <f>ДАТИ!S26</f>
        <v>45464</v>
      </c>
      <c r="F13" s="1155"/>
      <c r="G13" s="1155"/>
      <c r="H13" s="1155"/>
      <c r="I13" s="1155"/>
      <c r="J13" s="1155"/>
      <c r="K13" s="1155"/>
      <c r="L13" s="1156"/>
      <c r="M13" s="1154"/>
      <c r="N13" s="1155"/>
      <c r="O13" s="1155"/>
      <c r="P13" s="1155"/>
      <c r="Q13" s="1155"/>
      <c r="R13" s="1156"/>
      <c r="S13" s="590"/>
      <c r="T13" s="590"/>
      <c r="U13" s="1248">
        <f>ДАТИ!S27</f>
        <v>45467</v>
      </c>
      <c r="V13" s="1248"/>
      <c r="W13" s="1248"/>
      <c r="X13" s="1248"/>
      <c r="Y13" s="1248"/>
      <c r="Z13" s="1248">
        <f>ДАТИ!S28</f>
        <v>45468</v>
      </c>
      <c r="AA13" s="1248"/>
      <c r="AB13" s="1248"/>
      <c r="AC13" s="1248"/>
      <c r="AD13" s="1248"/>
      <c r="AE13" s="1248"/>
      <c r="AF13" s="1248"/>
      <c r="AG13" s="590"/>
      <c r="AH13" s="590"/>
      <c r="AI13" s="590">
        <f>AI12</f>
        <v>45449</v>
      </c>
      <c r="AJ13" s="590"/>
      <c r="AK13" s="1154">
        <f>ДАТИ!S18</f>
        <v>45477</v>
      </c>
      <c r="AL13" s="1155"/>
      <c r="AM13" s="1155"/>
      <c r="AN13" s="1155"/>
      <c r="AO13" s="1155"/>
      <c r="AP13" s="1155"/>
      <c r="AQ13" s="1156"/>
      <c r="AR13" s="1154">
        <f>ДАТИ!S19</f>
        <v>45478</v>
      </c>
      <c r="AS13" s="1155"/>
      <c r="AT13" s="1155"/>
      <c r="AU13" s="1155"/>
      <c r="AV13" s="1155"/>
      <c r="AW13" s="1155"/>
      <c r="AX13" s="1156"/>
      <c r="AY13" s="1154"/>
      <c r="AZ13" s="1155"/>
      <c r="BA13" s="1155"/>
      <c r="BB13" s="1155"/>
      <c r="BC13" s="1155"/>
      <c r="BD13" s="1156"/>
      <c r="BE13" s="588"/>
      <c r="BF13" s="588"/>
      <c r="BG13" s="1154"/>
      <c r="BH13" s="1155"/>
      <c r="BI13" s="1155"/>
      <c r="BJ13" s="1155"/>
      <c r="BK13" s="1156"/>
      <c r="BL13" s="588"/>
      <c r="BM13" s="588"/>
      <c r="BN13" s="1154">
        <f>ДАТИ!S14</f>
        <v>45481</v>
      </c>
      <c r="BO13" s="1155"/>
      <c r="BP13" s="1155"/>
      <c r="BQ13" s="1156"/>
      <c r="BR13" s="1154">
        <f>ДАТИ!S15</f>
        <v>45482</v>
      </c>
      <c r="BS13" s="1155"/>
      <c r="BT13" s="1155"/>
      <c r="BU13" s="1155"/>
      <c r="BV13" s="1155"/>
      <c r="BW13" s="1156"/>
      <c r="BX13" s="588"/>
      <c r="BY13" s="588"/>
      <c r="BZ13" s="588">
        <f>ДАТИ!Q72</f>
        <v>45563</v>
      </c>
      <c r="CA13" s="1154"/>
      <c r="CB13" s="1155"/>
      <c r="CC13" s="1155"/>
      <c r="CD13" s="1155"/>
      <c r="CE13" s="1155"/>
      <c r="CF13" s="1156"/>
      <c r="CG13" s="1154"/>
      <c r="CH13" s="1155"/>
      <c r="CI13" s="1155"/>
      <c r="CJ13" s="1155"/>
      <c r="CK13" s="1156"/>
      <c r="CL13" s="1154">
        <f>ДАТИ!S11</f>
        <v>45483</v>
      </c>
      <c r="CM13" s="1155"/>
      <c r="CN13" s="1155"/>
      <c r="CO13" s="1155"/>
      <c r="CP13" s="1156"/>
      <c r="CQ13" s="589"/>
      <c r="CR13" s="1154">
        <f>ДАТИ!S16</f>
        <v>45467</v>
      </c>
      <c r="CS13" s="1238"/>
      <c r="CT13" s="1239"/>
      <c r="CU13" s="1154">
        <f>ДАТИ!S17</f>
        <v>45474</v>
      </c>
      <c r="CV13" s="1238"/>
      <c r="CW13" s="1239"/>
      <c r="CX13" s="1154">
        <f>ДАТИ!S13</f>
        <v>45492</v>
      </c>
      <c r="CY13" s="1155"/>
      <c r="CZ13" s="1155"/>
      <c r="DA13" s="1155"/>
      <c r="DB13" s="1155"/>
      <c r="DC13" s="1155"/>
      <c r="DD13" s="1156"/>
      <c r="DE13" s="588"/>
      <c r="DF13" s="588"/>
      <c r="DG13" s="1154">
        <f>ДАТИ!S9</f>
        <v>45463</v>
      </c>
      <c r="DH13" s="1155"/>
      <c r="DI13" s="1155"/>
      <c r="DJ13" s="1155"/>
      <c r="DK13" s="1156"/>
      <c r="DL13" s="588"/>
      <c r="DM13" s="588"/>
      <c r="DN13" s="588"/>
      <c r="DO13" s="1154"/>
      <c r="DP13" s="1155"/>
      <c r="DQ13" s="1155"/>
      <c r="DR13" s="1155"/>
      <c r="DS13" s="1155"/>
      <c r="DT13" s="1155"/>
      <c r="DU13" s="1156"/>
      <c r="DV13" s="588"/>
      <c r="DW13" s="588"/>
      <c r="DX13" s="588"/>
      <c r="DY13" s="588"/>
      <c r="DZ13" s="1154"/>
      <c r="EA13" s="1156"/>
      <c r="EB13" s="1154"/>
      <c r="EC13" s="1155"/>
      <c r="ED13" s="1155"/>
      <c r="EE13" s="1155"/>
      <c r="EF13" s="1155"/>
      <c r="EG13" s="1156"/>
      <c r="EH13" s="588"/>
      <c r="EI13" s="588"/>
      <c r="EJ13" s="588"/>
      <c r="EK13" s="588"/>
      <c r="EL13" s="588"/>
      <c r="EM13" s="588"/>
      <c r="EN13" s="1154"/>
      <c r="EO13" s="1156"/>
      <c r="EP13" s="1154"/>
      <c r="EQ13" s="1155"/>
      <c r="ER13" s="1155"/>
      <c r="ES13" s="1156"/>
      <c r="ET13" s="1154"/>
      <c r="EU13" s="1155"/>
      <c r="EV13" s="1155"/>
      <c r="EW13" s="1155"/>
      <c r="EX13" s="1155"/>
      <c r="EY13" s="1156"/>
      <c r="EZ13" s="588"/>
      <c r="FA13" s="588"/>
      <c r="FB13" s="1154"/>
      <c r="FC13" s="1155"/>
      <c r="FD13" s="1155"/>
      <c r="FE13" s="1155"/>
      <c r="FF13" s="1156"/>
      <c r="FG13" s="588"/>
      <c r="FH13" s="588"/>
      <c r="FI13" s="1154">
        <f>ДАТИ!S4</f>
        <v>45460</v>
      </c>
      <c r="FJ13" s="1155"/>
      <c r="FK13" s="1155"/>
      <c r="FL13" s="1155"/>
      <c r="FM13" s="1155"/>
      <c r="FN13" s="1156"/>
      <c r="FO13" s="1154">
        <f>ДАТИ!S5</f>
        <v>45461</v>
      </c>
      <c r="FP13" s="1155"/>
      <c r="FQ13" s="1155"/>
      <c r="FR13" s="1156"/>
      <c r="FS13" s="1154">
        <f>ДАТИ!S6</f>
        <v>45462</v>
      </c>
      <c r="FT13" s="1155"/>
      <c r="FU13" s="1155"/>
      <c r="FV13" s="1156"/>
      <c r="FW13" s="589"/>
      <c r="FX13" s="1154">
        <f>ДАТИ!S38</f>
        <v>45495</v>
      </c>
      <c r="FY13" s="1155"/>
      <c r="FZ13" s="1155"/>
      <c r="GA13" s="1156"/>
      <c r="GB13" s="588"/>
      <c r="GC13" s="588"/>
      <c r="GD13" s="588"/>
      <c r="GE13" s="588"/>
      <c r="GF13" s="1154">
        <f>ДАТИ!S31</f>
        <v>45464</v>
      </c>
      <c r="GG13" s="1155"/>
      <c r="GH13" s="1155"/>
      <c r="GI13" s="1155"/>
      <c r="GJ13" s="1155"/>
      <c r="GK13" s="1155"/>
      <c r="GL13" s="1156"/>
      <c r="GM13" s="588"/>
      <c r="GN13" s="588"/>
      <c r="GO13" s="588"/>
      <c r="GP13" s="588"/>
      <c r="GQ13" s="588"/>
      <c r="GR13" s="588"/>
      <c r="GS13" s="1154">
        <f>ДАТИ!S36</f>
        <v>45467</v>
      </c>
      <c r="GT13" s="1155"/>
      <c r="GU13" s="1155"/>
      <c r="GV13" s="1155"/>
      <c r="GW13" s="1155"/>
      <c r="GX13" s="1155"/>
      <c r="GY13" s="1155"/>
      <c r="GZ13" s="1156"/>
      <c r="HA13" s="587">
        <f>ДАТИ!S37</f>
        <v>45467</v>
      </c>
      <c r="HB13" s="1154"/>
      <c r="HC13" s="1156"/>
      <c r="HD13" s="586"/>
      <c r="HE13" s="1154">
        <f>HA13</f>
        <v>45467</v>
      </c>
      <c r="HF13" s="1155"/>
      <c r="HG13" s="1156"/>
      <c r="HH13" s="1154">
        <f>ДАТИ!S29</f>
        <v>45474</v>
      </c>
      <c r="HI13" s="1155"/>
      <c r="HJ13" s="1155"/>
      <c r="HK13" s="1155"/>
      <c r="HL13" s="1155"/>
      <c r="HM13" s="1155"/>
      <c r="HN13" s="1155"/>
      <c r="HO13" s="1156"/>
      <c r="HP13" s="1154">
        <f>ДАТИ!S30</f>
        <v>45475</v>
      </c>
      <c r="HQ13" s="1155"/>
      <c r="HR13" s="1155"/>
      <c r="HS13" s="1155"/>
      <c r="HT13" s="1155"/>
      <c r="HU13" s="1155"/>
      <c r="HV13" s="1155"/>
      <c r="HW13" s="1156"/>
      <c r="HX13" s="585"/>
      <c r="HY13" s="584"/>
    </row>
    <row r="14" spans="1:233" s="583" customFormat="1" ht="9.9499999999999993" customHeight="1">
      <c r="A14" s="1254"/>
      <c r="B14" s="1154">
        <f>ДАТИ!T25</f>
        <v>45547</v>
      </c>
      <c r="C14" s="1155"/>
      <c r="D14" s="1156"/>
      <c r="E14" s="1154">
        <f>ДАТИ!T26</f>
        <v>45475</v>
      </c>
      <c r="F14" s="1155"/>
      <c r="G14" s="1155"/>
      <c r="H14" s="1155"/>
      <c r="I14" s="1155"/>
      <c r="J14" s="1155"/>
      <c r="K14" s="1155"/>
      <c r="L14" s="1156"/>
      <c r="M14" s="1154"/>
      <c r="N14" s="1155"/>
      <c r="O14" s="1155"/>
      <c r="P14" s="1155"/>
      <c r="Q14" s="1155"/>
      <c r="R14" s="1156"/>
      <c r="S14" s="610"/>
      <c r="T14" s="610"/>
      <c r="U14" s="1154">
        <f>ДАТИ!T27</f>
        <v>45476</v>
      </c>
      <c r="V14" s="1155"/>
      <c r="W14" s="1155"/>
      <c r="X14" s="1155"/>
      <c r="Y14" s="1156"/>
      <c r="Z14" s="1154">
        <f>ДАТИ!T28</f>
        <v>45477</v>
      </c>
      <c r="AA14" s="1155"/>
      <c r="AB14" s="1155"/>
      <c r="AC14" s="1155"/>
      <c r="AD14" s="1155"/>
      <c r="AE14" s="1155"/>
      <c r="AF14" s="1156"/>
      <c r="AG14" s="610"/>
      <c r="AH14" s="610"/>
      <c r="AI14" s="610">
        <f>AI13</f>
        <v>45449</v>
      </c>
      <c r="AJ14" s="610"/>
      <c r="AK14" s="1154">
        <f>ДАТИ!T18</f>
        <v>45491</v>
      </c>
      <c r="AL14" s="1155"/>
      <c r="AM14" s="1155"/>
      <c r="AN14" s="1155"/>
      <c r="AO14" s="1155"/>
      <c r="AP14" s="1155"/>
      <c r="AQ14" s="1156"/>
      <c r="AR14" s="1154">
        <f>ДАТИ!T19</f>
        <v>45492</v>
      </c>
      <c r="AS14" s="1155"/>
      <c r="AT14" s="1155"/>
      <c r="AU14" s="1155"/>
      <c r="AV14" s="1155"/>
      <c r="AW14" s="1155"/>
      <c r="AX14" s="1156"/>
      <c r="AY14" s="1154"/>
      <c r="AZ14" s="1155"/>
      <c r="BA14" s="1155"/>
      <c r="BB14" s="1155"/>
      <c r="BC14" s="1155"/>
      <c r="BD14" s="1156"/>
      <c r="BE14" s="609"/>
      <c r="BF14" s="609"/>
      <c r="BG14" s="1154"/>
      <c r="BH14" s="1155"/>
      <c r="BI14" s="1155"/>
      <c r="BJ14" s="1155"/>
      <c r="BK14" s="1156"/>
      <c r="BL14" s="609"/>
      <c r="BM14" s="609"/>
      <c r="BN14" s="1154">
        <f>ДАТИ!T14</f>
        <v>45495</v>
      </c>
      <c r="BO14" s="1155"/>
      <c r="BP14" s="1155"/>
      <c r="BQ14" s="1156"/>
      <c r="BR14" s="1154">
        <f>ДАТИ!T15</f>
        <v>45496</v>
      </c>
      <c r="BS14" s="1155"/>
      <c r="BT14" s="1155"/>
      <c r="BU14" s="1155"/>
      <c r="BV14" s="1155"/>
      <c r="BW14" s="1156"/>
      <c r="BX14" s="609"/>
      <c r="BY14" s="609"/>
      <c r="BZ14" s="609"/>
      <c r="CA14" s="1154"/>
      <c r="CB14" s="1155"/>
      <c r="CC14" s="1155"/>
      <c r="CD14" s="1155"/>
      <c r="CE14" s="1155"/>
      <c r="CF14" s="1156"/>
      <c r="CG14" s="1154"/>
      <c r="CH14" s="1155"/>
      <c r="CI14" s="1155"/>
      <c r="CJ14" s="1155"/>
      <c r="CK14" s="1156"/>
      <c r="CL14" s="1154">
        <f>ДАТИ!T11</f>
        <v>45497</v>
      </c>
      <c r="CM14" s="1155"/>
      <c r="CN14" s="1155"/>
      <c r="CO14" s="1155"/>
      <c r="CP14" s="1156"/>
      <c r="CQ14" s="589"/>
      <c r="CR14" s="1154">
        <f>ДАТИ!T16</f>
        <v>45475</v>
      </c>
      <c r="CS14" s="1155"/>
      <c r="CT14" s="1156"/>
      <c r="CU14" s="1154">
        <f>ДАТИ!T17</f>
        <v>45488</v>
      </c>
      <c r="CV14" s="1155"/>
      <c r="CW14" s="1156"/>
      <c r="CX14" s="1154">
        <f>ДАТИ!T13</f>
        <v>45516</v>
      </c>
      <c r="CY14" s="1155"/>
      <c r="CZ14" s="1155"/>
      <c r="DA14" s="1155"/>
      <c r="DB14" s="1155"/>
      <c r="DC14" s="1155"/>
      <c r="DD14" s="1156"/>
      <c r="DE14" s="609"/>
      <c r="DF14" s="609"/>
      <c r="DG14" s="1154">
        <f>ДАТИ!T9</f>
        <v>45470</v>
      </c>
      <c r="DH14" s="1155"/>
      <c r="DI14" s="1155"/>
      <c r="DJ14" s="1155"/>
      <c r="DK14" s="1156"/>
      <c r="DL14" s="609"/>
      <c r="DM14" s="609"/>
      <c r="DN14" s="609"/>
      <c r="DO14" s="1154"/>
      <c r="DP14" s="1155"/>
      <c r="DQ14" s="1155"/>
      <c r="DR14" s="1155"/>
      <c r="DS14" s="1155"/>
      <c r="DT14" s="1155"/>
      <c r="DU14" s="1156"/>
      <c r="DV14" s="609"/>
      <c r="DW14" s="609"/>
      <c r="DX14" s="609"/>
      <c r="DY14" s="609"/>
      <c r="DZ14" s="1154"/>
      <c r="EA14" s="1156"/>
      <c r="EB14" s="1154"/>
      <c r="EC14" s="1155"/>
      <c r="ED14" s="1155"/>
      <c r="EE14" s="1155"/>
      <c r="EF14" s="1155"/>
      <c r="EG14" s="1156"/>
      <c r="EH14" s="609"/>
      <c r="EI14" s="609"/>
      <c r="EJ14" s="609"/>
      <c r="EK14" s="609"/>
      <c r="EL14" s="609"/>
      <c r="EM14" s="609"/>
      <c r="EN14" s="1154"/>
      <c r="EO14" s="1156"/>
      <c r="EP14" s="1154"/>
      <c r="EQ14" s="1155"/>
      <c r="ER14" s="1155"/>
      <c r="ES14" s="1156"/>
      <c r="ET14" s="1154"/>
      <c r="EU14" s="1155"/>
      <c r="EV14" s="1155"/>
      <c r="EW14" s="1155"/>
      <c r="EX14" s="1155"/>
      <c r="EY14" s="1156"/>
      <c r="EZ14" s="609"/>
      <c r="FA14" s="609"/>
      <c r="FB14" s="1154"/>
      <c r="FC14" s="1155"/>
      <c r="FD14" s="1155"/>
      <c r="FE14" s="1155"/>
      <c r="FF14" s="1156"/>
      <c r="FG14" s="609"/>
      <c r="FH14" s="609"/>
      <c r="FI14" s="1154">
        <f>ДАТИ!T4</f>
        <v>45469</v>
      </c>
      <c r="FJ14" s="1155"/>
      <c r="FK14" s="1155"/>
      <c r="FL14" s="1155"/>
      <c r="FM14" s="1155"/>
      <c r="FN14" s="1156"/>
      <c r="FO14" s="1154">
        <f>ДАТИ!T5</f>
        <v>45470</v>
      </c>
      <c r="FP14" s="1155"/>
      <c r="FQ14" s="1155"/>
      <c r="FR14" s="1156"/>
      <c r="FS14" s="1154">
        <f>ДАТИ!T6</f>
        <v>45471</v>
      </c>
      <c r="FT14" s="1155"/>
      <c r="FU14" s="1155"/>
      <c r="FV14" s="1156"/>
      <c r="FW14" s="589"/>
      <c r="FX14" s="1154">
        <f>ДАТИ!T38</f>
        <v>45513</v>
      </c>
      <c r="FY14" s="1155"/>
      <c r="FZ14" s="1155"/>
      <c r="GA14" s="1156"/>
      <c r="GB14" s="609"/>
      <c r="GC14" s="609"/>
      <c r="GD14" s="609"/>
      <c r="GE14" s="609"/>
      <c r="GF14" s="1154">
        <f>ДАТИ!T31</f>
        <v>45475</v>
      </c>
      <c r="GG14" s="1155"/>
      <c r="GH14" s="1155"/>
      <c r="GI14" s="1155"/>
      <c r="GJ14" s="1155"/>
      <c r="GK14" s="1155"/>
      <c r="GL14" s="1156"/>
      <c r="GM14" s="609"/>
      <c r="GN14" s="609"/>
      <c r="GO14" s="609"/>
      <c r="GP14" s="609"/>
      <c r="GQ14" s="609"/>
      <c r="GR14" s="609"/>
      <c r="GS14" s="1154">
        <f>ДАТИ!T36</f>
        <v>45476</v>
      </c>
      <c r="GT14" s="1155"/>
      <c r="GU14" s="1155"/>
      <c r="GV14" s="1155"/>
      <c r="GW14" s="1155"/>
      <c r="GX14" s="1155"/>
      <c r="GY14" s="1155"/>
      <c r="GZ14" s="1156"/>
      <c r="HA14" s="608">
        <f>ДАТИ!T37</f>
        <v>45476</v>
      </c>
      <c r="HB14" s="1154"/>
      <c r="HC14" s="1156"/>
      <c r="HD14" s="607"/>
      <c r="HE14" s="1154">
        <f>HA14</f>
        <v>45476</v>
      </c>
      <c r="HF14" s="1155"/>
      <c r="HG14" s="1156"/>
      <c r="HH14" s="1154">
        <f>ДАТИ!T29</f>
        <v>45484</v>
      </c>
      <c r="HI14" s="1155"/>
      <c r="HJ14" s="1155"/>
      <c r="HK14" s="1155"/>
      <c r="HL14" s="1155"/>
      <c r="HM14" s="1155"/>
      <c r="HN14" s="1155"/>
      <c r="HO14" s="1156"/>
      <c r="HP14" s="1154">
        <f>ДАТИ!T30</f>
        <v>45485</v>
      </c>
      <c r="HQ14" s="1155"/>
      <c r="HR14" s="1155"/>
      <c r="HS14" s="1155"/>
      <c r="HT14" s="1155"/>
      <c r="HU14" s="1155"/>
      <c r="HV14" s="1155"/>
      <c r="HW14" s="1156"/>
      <c r="HX14" s="606"/>
      <c r="HY14" s="584"/>
    </row>
    <row r="15" spans="1:233" s="598" customFormat="1" ht="9.9499999999999993" customHeight="1" thickBot="1">
      <c r="A15" s="1255"/>
      <c r="B15" s="1157">
        <f>ДАТИ!U25</f>
        <v>45575</v>
      </c>
      <c r="C15" s="1245"/>
      <c r="D15" s="1246"/>
      <c r="E15" s="1157">
        <f>ДАТИ!U26</f>
        <v>45484</v>
      </c>
      <c r="F15" s="1158"/>
      <c r="G15" s="1158"/>
      <c r="H15" s="1158"/>
      <c r="I15" s="1158"/>
      <c r="J15" s="1158"/>
      <c r="K15" s="1158"/>
      <c r="L15" s="1159"/>
      <c r="M15" s="1157"/>
      <c r="N15" s="1158"/>
      <c r="O15" s="1158"/>
      <c r="P15" s="1158"/>
      <c r="Q15" s="1158"/>
      <c r="R15" s="1159"/>
      <c r="S15" s="605"/>
      <c r="T15" s="605"/>
      <c r="U15" s="1247">
        <f>ДАТИ!U27</f>
        <v>45485</v>
      </c>
      <c r="V15" s="1247"/>
      <c r="W15" s="1247"/>
      <c r="X15" s="1247"/>
      <c r="Y15" s="1247"/>
      <c r="Z15" s="1247">
        <f>ДАТИ!U28</f>
        <v>45488</v>
      </c>
      <c r="AA15" s="1247"/>
      <c r="AB15" s="1247"/>
      <c r="AC15" s="1247"/>
      <c r="AD15" s="1247"/>
      <c r="AE15" s="1247"/>
      <c r="AF15" s="1247"/>
      <c r="AG15" s="605"/>
      <c r="AH15" s="605"/>
      <c r="AI15" s="605">
        <f>AI14</f>
        <v>45449</v>
      </c>
      <c r="AJ15" s="605"/>
      <c r="AK15" s="1157">
        <f>ДАТИ!U18</f>
        <v>45505</v>
      </c>
      <c r="AL15" s="1158"/>
      <c r="AM15" s="1158"/>
      <c r="AN15" s="1158"/>
      <c r="AO15" s="1158"/>
      <c r="AP15" s="1158"/>
      <c r="AQ15" s="1159"/>
      <c r="AR15" s="1157">
        <f>ДАТИ!U19</f>
        <v>45506</v>
      </c>
      <c r="AS15" s="1158"/>
      <c r="AT15" s="1158"/>
      <c r="AU15" s="1158"/>
      <c r="AV15" s="1158"/>
      <c r="AW15" s="1158"/>
      <c r="AX15" s="1159"/>
      <c r="AY15" s="1157"/>
      <c r="AZ15" s="1158"/>
      <c r="BA15" s="1158"/>
      <c r="BB15" s="1158"/>
      <c r="BC15" s="1158"/>
      <c r="BD15" s="1159"/>
      <c r="BE15" s="603"/>
      <c r="BF15" s="603"/>
      <c r="BG15" s="1157"/>
      <c r="BH15" s="1158"/>
      <c r="BI15" s="1158"/>
      <c r="BJ15" s="1158"/>
      <c r="BK15" s="1159"/>
      <c r="BL15" s="603"/>
      <c r="BM15" s="603"/>
      <c r="BN15" s="1157">
        <f>ДАТИ!U14</f>
        <v>45509</v>
      </c>
      <c r="BO15" s="1158"/>
      <c r="BP15" s="1158"/>
      <c r="BQ15" s="1159"/>
      <c r="BR15" s="1157">
        <f>ДАТИ!U15</f>
        <v>45510</v>
      </c>
      <c r="BS15" s="1158"/>
      <c r="BT15" s="1158"/>
      <c r="BU15" s="1158"/>
      <c r="BV15" s="1158"/>
      <c r="BW15" s="1159"/>
      <c r="BX15" s="603"/>
      <c r="BY15" s="603"/>
      <c r="BZ15" s="603"/>
      <c r="CA15" s="1157"/>
      <c r="CB15" s="1158"/>
      <c r="CC15" s="1158"/>
      <c r="CD15" s="1158"/>
      <c r="CE15" s="1158"/>
      <c r="CF15" s="1159"/>
      <c r="CG15" s="1157"/>
      <c r="CH15" s="1158"/>
      <c r="CI15" s="1158"/>
      <c r="CJ15" s="1158"/>
      <c r="CK15" s="1159"/>
      <c r="CL15" s="1157">
        <f>ДАТИ!U11</f>
        <v>45511</v>
      </c>
      <c r="CM15" s="1158"/>
      <c r="CN15" s="1158"/>
      <c r="CO15" s="1158"/>
      <c r="CP15" s="1159"/>
      <c r="CQ15" s="604"/>
      <c r="CR15" s="1157">
        <f>ДАТИ!U16</f>
        <v>45484</v>
      </c>
      <c r="CS15" s="1245"/>
      <c r="CT15" s="1246"/>
      <c r="CU15" s="1157">
        <f>ДАТИ!U17</f>
        <v>45502</v>
      </c>
      <c r="CV15" s="1245"/>
      <c r="CW15" s="1246"/>
      <c r="CX15" s="1157">
        <f>ДАТИ!U13</f>
        <v>45539</v>
      </c>
      <c r="CY15" s="1158"/>
      <c r="CZ15" s="1158"/>
      <c r="DA15" s="1158"/>
      <c r="DB15" s="1158"/>
      <c r="DC15" s="1158"/>
      <c r="DD15" s="1159"/>
      <c r="DE15" s="603"/>
      <c r="DF15" s="603"/>
      <c r="DG15" s="1157">
        <f>ДАТИ!U9</f>
        <v>45478</v>
      </c>
      <c r="DH15" s="1158"/>
      <c r="DI15" s="1158"/>
      <c r="DJ15" s="1158"/>
      <c r="DK15" s="1159"/>
      <c r="DL15" s="603"/>
      <c r="DM15" s="603"/>
      <c r="DN15" s="603"/>
      <c r="DO15" s="1157"/>
      <c r="DP15" s="1158"/>
      <c r="DQ15" s="1158"/>
      <c r="DR15" s="1158"/>
      <c r="DS15" s="1158"/>
      <c r="DT15" s="1158"/>
      <c r="DU15" s="1159"/>
      <c r="DV15" s="603"/>
      <c r="DW15" s="603"/>
      <c r="DX15" s="603"/>
      <c r="DY15" s="603"/>
      <c r="DZ15" s="1157"/>
      <c r="EA15" s="1159"/>
      <c r="EB15" s="1157"/>
      <c r="EC15" s="1158"/>
      <c r="ED15" s="1158"/>
      <c r="EE15" s="1158"/>
      <c r="EF15" s="1158"/>
      <c r="EG15" s="1159"/>
      <c r="EH15" s="603"/>
      <c r="EI15" s="603"/>
      <c r="EJ15" s="603"/>
      <c r="EK15" s="603"/>
      <c r="EL15" s="603"/>
      <c r="EM15" s="603"/>
      <c r="EN15" s="1157"/>
      <c r="EO15" s="1159"/>
      <c r="EP15" s="1157"/>
      <c r="EQ15" s="1158"/>
      <c r="ER15" s="1158"/>
      <c r="ES15" s="1159"/>
      <c r="ET15" s="1157"/>
      <c r="EU15" s="1158"/>
      <c r="EV15" s="1158"/>
      <c r="EW15" s="1158"/>
      <c r="EX15" s="1158"/>
      <c r="EY15" s="1159"/>
      <c r="EZ15" s="603"/>
      <c r="FA15" s="603"/>
      <c r="FB15" s="1157"/>
      <c r="FC15" s="1158"/>
      <c r="FD15" s="1158"/>
      <c r="FE15" s="1158"/>
      <c r="FF15" s="1159"/>
      <c r="FG15" s="603"/>
      <c r="FH15" s="603"/>
      <c r="FI15" s="1157">
        <f>ДАТИ!U4</f>
        <v>45477</v>
      </c>
      <c r="FJ15" s="1158"/>
      <c r="FK15" s="1158"/>
      <c r="FL15" s="1158"/>
      <c r="FM15" s="1158"/>
      <c r="FN15" s="1159"/>
      <c r="FO15" s="1157">
        <f>ДАТИ!U5</f>
        <v>45478</v>
      </c>
      <c r="FP15" s="1158"/>
      <c r="FQ15" s="1158"/>
      <c r="FR15" s="1159"/>
      <c r="FS15" s="1157">
        <f>ДАТИ!U6</f>
        <v>45481</v>
      </c>
      <c r="FT15" s="1158"/>
      <c r="FU15" s="1158"/>
      <c r="FV15" s="1159"/>
      <c r="FW15" s="604"/>
      <c r="FX15" s="1157">
        <f>ДАТИ!U38</f>
        <v>45531</v>
      </c>
      <c r="FY15" s="1158"/>
      <c r="FZ15" s="1158"/>
      <c r="GA15" s="1159"/>
      <c r="GB15" s="603"/>
      <c r="GC15" s="603"/>
      <c r="GD15" s="603"/>
      <c r="GE15" s="603"/>
      <c r="GF15" s="1157">
        <f>ДАТИ!U31</f>
        <v>45485</v>
      </c>
      <c r="GG15" s="1158"/>
      <c r="GH15" s="1158"/>
      <c r="GI15" s="1158"/>
      <c r="GJ15" s="1158"/>
      <c r="GK15" s="1158"/>
      <c r="GL15" s="1159"/>
      <c r="GM15" s="603"/>
      <c r="GN15" s="603"/>
      <c r="GO15" s="603"/>
      <c r="GP15" s="603"/>
      <c r="GQ15" s="603"/>
      <c r="GR15" s="603"/>
      <c r="GS15" s="1157">
        <f>ДАТИ!T36</f>
        <v>45476</v>
      </c>
      <c r="GT15" s="1158"/>
      <c r="GU15" s="1158"/>
      <c r="GV15" s="1158"/>
      <c r="GW15" s="1158"/>
      <c r="GX15" s="1158"/>
      <c r="GY15" s="1158"/>
      <c r="GZ15" s="1159"/>
      <c r="HA15" s="602">
        <f>ДАТИ!U37</f>
        <v>45488</v>
      </c>
      <c r="HB15" s="1157"/>
      <c r="HC15" s="1159"/>
      <c r="HD15" s="601"/>
      <c r="HE15" s="1157">
        <f>HA15</f>
        <v>45488</v>
      </c>
      <c r="HF15" s="1158"/>
      <c r="HG15" s="1159"/>
      <c r="HH15" s="1157">
        <f>ДАТИ!U29</f>
        <v>45495</v>
      </c>
      <c r="HI15" s="1158"/>
      <c r="HJ15" s="1158"/>
      <c r="HK15" s="1158"/>
      <c r="HL15" s="1158"/>
      <c r="HM15" s="1158"/>
      <c r="HN15" s="1158"/>
      <c r="HO15" s="1159"/>
      <c r="HP15" s="1157">
        <f>ДАТИ!U30</f>
        <v>45496</v>
      </c>
      <c r="HQ15" s="1158"/>
      <c r="HR15" s="1158"/>
      <c r="HS15" s="1158"/>
      <c r="HT15" s="1158"/>
      <c r="HU15" s="1158"/>
      <c r="HV15" s="1158"/>
      <c r="HW15" s="1159"/>
      <c r="HX15" s="600"/>
      <c r="HY15" s="599"/>
    </row>
    <row r="16" spans="1:233" s="583" customFormat="1" ht="9.9499999999999993" customHeight="1" thickTop="1">
      <c r="A16" s="1250" t="s">
        <v>2471</v>
      </c>
      <c r="B16" s="1160">
        <f>ДАТИ!Q25</f>
        <v>45463</v>
      </c>
      <c r="C16" s="1243"/>
      <c r="D16" s="1244"/>
      <c r="E16" s="1163">
        <f>ДАТИ!Q24</f>
        <v>45441</v>
      </c>
      <c r="F16" s="1164"/>
      <c r="G16" s="1164"/>
      <c r="H16" s="1164"/>
      <c r="I16" s="1164"/>
      <c r="J16" s="1164"/>
      <c r="K16" s="1164"/>
      <c r="L16" s="1165"/>
      <c r="M16" s="1160"/>
      <c r="N16" s="1161"/>
      <c r="O16" s="1161"/>
      <c r="P16" s="1161"/>
      <c r="Q16" s="1161"/>
      <c r="R16" s="1162"/>
      <c r="S16" s="1063"/>
      <c r="T16" s="596"/>
      <c r="U16" s="1249">
        <f>ДАТИ!Q23</f>
        <v>45440</v>
      </c>
      <c r="V16" s="1249"/>
      <c r="W16" s="1249"/>
      <c r="X16" s="1249"/>
      <c r="Y16" s="1249"/>
      <c r="Z16" s="1249">
        <f>ДАТИ!Q22</f>
        <v>45439</v>
      </c>
      <c r="AA16" s="1249"/>
      <c r="AB16" s="1249"/>
      <c r="AC16" s="1249"/>
      <c r="AD16" s="1249"/>
      <c r="AE16" s="1249"/>
      <c r="AF16" s="1249"/>
      <c r="AG16" s="597"/>
      <c r="AH16" s="597"/>
      <c r="AI16" s="597">
        <f>ДАТИ!Q50</f>
        <v>45449</v>
      </c>
      <c r="AJ16" s="597"/>
      <c r="AK16" s="1163">
        <f>ДАТИ!Q21</f>
        <v>45449</v>
      </c>
      <c r="AL16" s="1164"/>
      <c r="AM16" s="1164"/>
      <c r="AN16" s="1164"/>
      <c r="AO16" s="1164"/>
      <c r="AP16" s="1164"/>
      <c r="AQ16" s="1165"/>
      <c r="AR16" s="1160">
        <f>ДАТИ!Q20</f>
        <v>45448</v>
      </c>
      <c r="AS16" s="1161"/>
      <c r="AT16" s="1161"/>
      <c r="AU16" s="1161"/>
      <c r="AV16" s="1161"/>
      <c r="AW16" s="1161"/>
      <c r="AX16" s="1162"/>
      <c r="AY16" s="1163"/>
      <c r="AZ16" s="1164"/>
      <c r="BA16" s="1164"/>
      <c r="BB16" s="1164"/>
      <c r="BC16" s="1164"/>
      <c r="BD16" s="1165"/>
      <c r="BE16" s="596"/>
      <c r="BF16" s="596"/>
      <c r="BG16" s="1163"/>
      <c r="BH16" s="1164"/>
      <c r="BI16" s="1164"/>
      <c r="BJ16" s="1164"/>
      <c r="BK16" s="1165"/>
      <c r="BL16" s="596"/>
      <c r="BM16" s="596"/>
      <c r="BN16" s="1163">
        <f>BN11</f>
        <v>45453</v>
      </c>
      <c r="BO16" s="1164"/>
      <c r="BP16" s="1164"/>
      <c r="BQ16" s="1165"/>
      <c r="BR16" s="1163">
        <f>BR11</f>
        <v>45454</v>
      </c>
      <c r="BS16" s="1164"/>
      <c r="BT16" s="1164"/>
      <c r="BU16" s="1164"/>
      <c r="BV16" s="1164"/>
      <c r="BW16" s="1165"/>
      <c r="BX16" s="596"/>
      <c r="BY16" s="596"/>
      <c r="BZ16" s="596"/>
      <c r="CA16" s="1163"/>
      <c r="CB16" s="1164"/>
      <c r="CC16" s="1164"/>
      <c r="CD16" s="1164"/>
      <c r="CE16" s="1164"/>
      <c r="CF16" s="1165"/>
      <c r="CG16" s="1163"/>
      <c r="CH16" s="1164"/>
      <c r="CI16" s="1164"/>
      <c r="CJ16" s="1164"/>
      <c r="CK16" s="1165"/>
      <c r="CL16" s="1163">
        <f>ДАТИ!Q11</f>
        <v>45456</v>
      </c>
      <c r="CM16" s="1164"/>
      <c r="CN16" s="1164"/>
      <c r="CO16" s="1164"/>
      <c r="CP16" s="1165"/>
      <c r="CQ16" s="589"/>
      <c r="CR16" s="1160">
        <f>ДАТИ!Q16</f>
        <v>45447</v>
      </c>
      <c r="CS16" s="1243"/>
      <c r="CT16" s="1244"/>
      <c r="CU16" s="1160">
        <f>ДАТИ!Q17</f>
        <v>45446</v>
      </c>
      <c r="CV16" s="1243"/>
      <c r="CW16" s="1244"/>
      <c r="CX16" s="1163">
        <f>ДАТИ!Q12</f>
        <v>45448</v>
      </c>
      <c r="CY16" s="1164"/>
      <c r="CZ16" s="1164"/>
      <c r="DA16" s="1164"/>
      <c r="DB16" s="1164"/>
      <c r="DC16" s="1164"/>
      <c r="DD16" s="1165"/>
      <c r="DE16" s="596"/>
      <c r="DF16" s="596"/>
      <c r="DG16" s="1163"/>
      <c r="DH16" s="1164"/>
      <c r="DI16" s="1164"/>
      <c r="DJ16" s="1164"/>
      <c r="DK16" s="1165"/>
      <c r="DL16" s="596"/>
      <c r="DM16" s="596"/>
      <c r="DN16" s="596"/>
      <c r="DO16" s="1163"/>
      <c r="DP16" s="1164"/>
      <c r="DQ16" s="1164"/>
      <c r="DR16" s="1164"/>
      <c r="DS16" s="1164"/>
      <c r="DT16" s="1164"/>
      <c r="DU16" s="1165"/>
      <c r="DV16" s="596"/>
      <c r="DW16" s="596"/>
      <c r="DX16" s="596"/>
      <c r="DY16" s="596"/>
      <c r="DZ16" s="1163"/>
      <c r="EA16" s="1165"/>
      <c r="EB16" s="1163"/>
      <c r="EC16" s="1164"/>
      <c r="ED16" s="1164"/>
      <c r="EE16" s="1164"/>
      <c r="EF16" s="1164"/>
      <c r="EG16" s="1165"/>
      <c r="EH16" s="596"/>
      <c r="EI16" s="596"/>
      <c r="EJ16" s="596"/>
      <c r="EK16" s="596"/>
      <c r="EL16" s="596"/>
      <c r="EM16" s="596"/>
      <c r="EN16" s="1163"/>
      <c r="EO16" s="1165"/>
      <c r="EP16" s="1163">
        <f>ДАТИ!Q10</f>
        <v>45450</v>
      </c>
      <c r="EQ16" s="1164"/>
      <c r="ER16" s="1164"/>
      <c r="ES16" s="1165"/>
      <c r="ET16" s="1163"/>
      <c r="EU16" s="1164"/>
      <c r="EV16" s="1164"/>
      <c r="EW16" s="1164"/>
      <c r="EX16" s="1164"/>
      <c r="EY16" s="1165"/>
      <c r="EZ16" s="596"/>
      <c r="FA16" s="596"/>
      <c r="FB16" s="1163"/>
      <c r="FC16" s="1164"/>
      <c r="FD16" s="1164"/>
      <c r="FE16" s="1164"/>
      <c r="FF16" s="1165"/>
      <c r="FG16" s="596"/>
      <c r="FH16" s="596"/>
      <c r="FI16" s="1163">
        <f>ДАТИ!Q8</f>
        <v>45447</v>
      </c>
      <c r="FJ16" s="1164"/>
      <c r="FK16" s="1164"/>
      <c r="FL16" s="1164"/>
      <c r="FM16" s="1164"/>
      <c r="FN16" s="1165"/>
      <c r="FO16" s="1163">
        <f>ДАТИ!Q7</f>
        <v>45446</v>
      </c>
      <c r="FP16" s="1164"/>
      <c r="FQ16" s="1164"/>
      <c r="FR16" s="1165"/>
      <c r="FS16" s="1163">
        <f>ДАТИ!Q6</f>
        <v>45443</v>
      </c>
      <c r="FT16" s="1164"/>
      <c r="FU16" s="1164"/>
      <c r="FV16" s="1165"/>
      <c r="FW16" s="589"/>
      <c r="FX16" s="1163"/>
      <c r="FY16" s="1164"/>
      <c r="FZ16" s="1164"/>
      <c r="GA16" s="1165"/>
      <c r="GB16" s="596"/>
      <c r="GC16" s="596"/>
      <c r="GD16" s="596"/>
      <c r="GE16" s="596"/>
      <c r="GF16" s="1163"/>
      <c r="GG16" s="1164"/>
      <c r="GH16" s="1164"/>
      <c r="GI16" s="1164"/>
      <c r="GJ16" s="1164"/>
      <c r="GK16" s="1164"/>
      <c r="GL16" s="1165"/>
      <c r="GM16" s="596"/>
      <c r="GN16" s="596"/>
      <c r="GO16" s="596"/>
      <c r="GP16" s="596"/>
      <c r="GQ16" s="596"/>
      <c r="GR16" s="596"/>
      <c r="GS16" s="1163"/>
      <c r="GT16" s="1164"/>
      <c r="GU16" s="1164"/>
      <c r="GV16" s="1164"/>
      <c r="GW16" s="1164"/>
      <c r="GX16" s="1164"/>
      <c r="GY16" s="1164"/>
      <c r="GZ16" s="1165"/>
      <c r="HA16" s="595"/>
      <c r="HB16" s="1160"/>
      <c r="HC16" s="1162"/>
      <c r="HD16" s="594"/>
      <c r="HE16" s="1160"/>
      <c r="HF16" s="1161"/>
      <c r="HG16" s="1162"/>
      <c r="HH16" s="1163"/>
      <c r="HI16" s="1164"/>
      <c r="HJ16" s="1164"/>
      <c r="HK16" s="1164"/>
      <c r="HL16" s="1164"/>
      <c r="HM16" s="1164"/>
      <c r="HN16" s="1164"/>
      <c r="HO16" s="1165"/>
      <c r="HP16" s="1163"/>
      <c r="HQ16" s="1164"/>
      <c r="HR16" s="1164"/>
      <c r="HS16" s="1164"/>
      <c r="HT16" s="1164"/>
      <c r="HU16" s="1164"/>
      <c r="HV16" s="1164"/>
      <c r="HW16" s="1165"/>
      <c r="HX16" s="593"/>
      <c r="HY16" s="584"/>
    </row>
    <row r="17" spans="1:234" s="583" customFormat="1" ht="9.9499999999999993" customHeight="1">
      <c r="A17" s="1251"/>
      <c r="B17" s="1154">
        <f>ДАТИ!R25</f>
        <v>45491</v>
      </c>
      <c r="C17" s="1238"/>
      <c r="D17" s="1239"/>
      <c r="E17" s="1154">
        <f>ДАТИ!R24</f>
        <v>45453</v>
      </c>
      <c r="F17" s="1155"/>
      <c r="G17" s="1155"/>
      <c r="H17" s="1155"/>
      <c r="I17" s="1155"/>
      <c r="J17" s="1155"/>
      <c r="K17" s="1155"/>
      <c r="L17" s="1156"/>
      <c r="M17" s="1154"/>
      <c r="N17" s="1155"/>
      <c r="O17" s="1155"/>
      <c r="P17" s="1155"/>
      <c r="Q17" s="1155"/>
      <c r="R17" s="1156"/>
      <c r="S17" s="1062"/>
      <c r="T17" s="588"/>
      <c r="U17" s="1248">
        <f>ДАТИ!R23</f>
        <v>45450</v>
      </c>
      <c r="V17" s="1248"/>
      <c r="W17" s="1248"/>
      <c r="X17" s="1248"/>
      <c r="Y17" s="1248"/>
      <c r="Z17" s="1248">
        <f>ДАТИ!R22</f>
        <v>45449</v>
      </c>
      <c r="AA17" s="1248"/>
      <c r="AB17" s="1248"/>
      <c r="AC17" s="1248"/>
      <c r="AD17" s="1248"/>
      <c r="AE17" s="1248"/>
      <c r="AF17" s="1248"/>
      <c r="AG17" s="590"/>
      <c r="AH17" s="590"/>
      <c r="AI17" s="590">
        <f>AI16</f>
        <v>45449</v>
      </c>
      <c r="AJ17" s="590"/>
      <c r="AK17" s="1154">
        <f>ДАТИ!R21</f>
        <v>45462</v>
      </c>
      <c r="AL17" s="1155"/>
      <c r="AM17" s="1155"/>
      <c r="AN17" s="1155"/>
      <c r="AO17" s="1155"/>
      <c r="AP17" s="1155"/>
      <c r="AQ17" s="1156"/>
      <c r="AR17" s="1154">
        <f>ДАТИ!R20</f>
        <v>45461</v>
      </c>
      <c r="AS17" s="1155"/>
      <c r="AT17" s="1155"/>
      <c r="AU17" s="1155"/>
      <c r="AV17" s="1155"/>
      <c r="AW17" s="1155"/>
      <c r="AX17" s="1156"/>
      <c r="AY17" s="1154"/>
      <c r="AZ17" s="1155"/>
      <c r="BA17" s="1155"/>
      <c r="BB17" s="1155"/>
      <c r="BC17" s="1155"/>
      <c r="BD17" s="1156"/>
      <c r="BE17" s="588"/>
      <c r="BF17" s="588"/>
      <c r="BG17" s="1154"/>
      <c r="BH17" s="1155"/>
      <c r="BI17" s="1155"/>
      <c r="BJ17" s="1155"/>
      <c r="BK17" s="1156"/>
      <c r="BL17" s="588"/>
      <c r="BM17" s="588"/>
      <c r="BN17" s="1154">
        <f>BN12</f>
        <v>45468</v>
      </c>
      <c r="BO17" s="1155"/>
      <c r="BP17" s="1155"/>
      <c r="BQ17" s="1156"/>
      <c r="BR17" s="1154">
        <f>BR12</f>
        <v>45469</v>
      </c>
      <c r="BS17" s="1155"/>
      <c r="BT17" s="1155"/>
      <c r="BU17" s="1155"/>
      <c r="BV17" s="1155"/>
      <c r="BW17" s="1156"/>
      <c r="BX17" s="588"/>
      <c r="BY17" s="588"/>
      <c r="BZ17" s="588"/>
      <c r="CA17" s="1154"/>
      <c r="CB17" s="1155"/>
      <c r="CC17" s="1155"/>
      <c r="CD17" s="1155"/>
      <c r="CE17" s="1155"/>
      <c r="CF17" s="1156"/>
      <c r="CG17" s="1154"/>
      <c r="CH17" s="1155"/>
      <c r="CI17" s="1155"/>
      <c r="CJ17" s="1155"/>
      <c r="CK17" s="1156"/>
      <c r="CL17" s="1154">
        <f>ДАТИ!R11</f>
        <v>45470</v>
      </c>
      <c r="CM17" s="1155"/>
      <c r="CN17" s="1155"/>
      <c r="CO17" s="1155"/>
      <c r="CP17" s="1156"/>
      <c r="CQ17" s="589"/>
      <c r="CR17" s="1154">
        <f>ДАТИ!R16</f>
        <v>45457</v>
      </c>
      <c r="CS17" s="1238"/>
      <c r="CT17" s="1239"/>
      <c r="CU17" s="1154">
        <f>ДАТИ!R17</f>
        <v>45460</v>
      </c>
      <c r="CV17" s="1238"/>
      <c r="CW17" s="1239"/>
      <c r="CX17" s="1154">
        <f>ДАТИ!R12</f>
        <v>45468</v>
      </c>
      <c r="CY17" s="1155"/>
      <c r="CZ17" s="1155"/>
      <c r="DA17" s="1155"/>
      <c r="DB17" s="1155"/>
      <c r="DC17" s="1155"/>
      <c r="DD17" s="1156"/>
      <c r="DE17" s="588"/>
      <c r="DF17" s="588"/>
      <c r="DG17" s="1154"/>
      <c r="DH17" s="1155"/>
      <c r="DI17" s="1155"/>
      <c r="DJ17" s="1155"/>
      <c r="DK17" s="1156"/>
      <c r="DL17" s="588"/>
      <c r="DM17" s="588"/>
      <c r="DN17" s="588"/>
      <c r="DO17" s="1154"/>
      <c r="DP17" s="1155"/>
      <c r="DQ17" s="1155"/>
      <c r="DR17" s="1155"/>
      <c r="DS17" s="1155"/>
      <c r="DT17" s="1155"/>
      <c r="DU17" s="1156"/>
      <c r="DV17" s="588"/>
      <c r="DW17" s="588"/>
      <c r="DX17" s="588"/>
      <c r="DY17" s="588"/>
      <c r="DZ17" s="1154"/>
      <c r="EA17" s="1156"/>
      <c r="EB17" s="1154"/>
      <c r="EC17" s="1155"/>
      <c r="ED17" s="1155"/>
      <c r="EE17" s="1155"/>
      <c r="EF17" s="1155"/>
      <c r="EG17" s="1156"/>
      <c r="EH17" s="588"/>
      <c r="EI17" s="588"/>
      <c r="EJ17" s="588"/>
      <c r="EK17" s="588"/>
      <c r="EL17" s="588"/>
      <c r="EM17" s="588"/>
      <c r="EN17" s="1154"/>
      <c r="EO17" s="1156"/>
      <c r="EP17" s="1154">
        <f>ДАТИ!R10</f>
        <v>45461</v>
      </c>
      <c r="EQ17" s="1155"/>
      <c r="ER17" s="1155"/>
      <c r="ES17" s="1156"/>
      <c r="ET17" s="1154"/>
      <c r="EU17" s="1155"/>
      <c r="EV17" s="1155"/>
      <c r="EW17" s="1155"/>
      <c r="EX17" s="1155"/>
      <c r="EY17" s="1156"/>
      <c r="EZ17" s="588"/>
      <c r="FA17" s="588"/>
      <c r="FB17" s="1154"/>
      <c r="FC17" s="1155"/>
      <c r="FD17" s="1155"/>
      <c r="FE17" s="1155"/>
      <c r="FF17" s="1156"/>
      <c r="FG17" s="588"/>
      <c r="FH17" s="588"/>
      <c r="FI17" s="1154">
        <f>ДАТИ!R8</f>
        <v>45456</v>
      </c>
      <c r="FJ17" s="1155"/>
      <c r="FK17" s="1155"/>
      <c r="FL17" s="1155"/>
      <c r="FM17" s="1155"/>
      <c r="FN17" s="1156"/>
      <c r="FO17" s="1154">
        <f>ДАТИ!R7</f>
        <v>45455</v>
      </c>
      <c r="FP17" s="1155"/>
      <c r="FQ17" s="1155"/>
      <c r="FR17" s="1156"/>
      <c r="FS17" s="1154">
        <f>ДАТИ!R6</f>
        <v>45454</v>
      </c>
      <c r="FT17" s="1155"/>
      <c r="FU17" s="1155"/>
      <c r="FV17" s="1156"/>
      <c r="FW17" s="589"/>
      <c r="FX17" s="1154"/>
      <c r="FY17" s="1155"/>
      <c r="FZ17" s="1155"/>
      <c r="GA17" s="1156"/>
      <c r="GB17" s="588"/>
      <c r="GC17" s="588"/>
      <c r="GD17" s="588"/>
      <c r="GE17" s="588"/>
      <c r="GF17" s="1154"/>
      <c r="GG17" s="1155"/>
      <c r="GH17" s="1155"/>
      <c r="GI17" s="1155"/>
      <c r="GJ17" s="1155"/>
      <c r="GK17" s="1155"/>
      <c r="GL17" s="1156"/>
      <c r="GM17" s="588"/>
      <c r="GN17" s="588"/>
      <c r="GO17" s="588"/>
      <c r="GP17" s="588"/>
      <c r="GQ17" s="588"/>
      <c r="GR17" s="588"/>
      <c r="GS17" s="1154"/>
      <c r="GT17" s="1155"/>
      <c r="GU17" s="1155"/>
      <c r="GV17" s="1155"/>
      <c r="GW17" s="1155"/>
      <c r="GX17" s="1155"/>
      <c r="GY17" s="1155"/>
      <c r="GZ17" s="1156"/>
      <c r="HA17" s="587"/>
      <c r="HB17" s="1154"/>
      <c r="HC17" s="1156"/>
      <c r="HD17" s="586"/>
      <c r="HE17" s="1154"/>
      <c r="HF17" s="1155"/>
      <c r="HG17" s="1156"/>
      <c r="HH17" s="1154"/>
      <c r="HI17" s="1155"/>
      <c r="HJ17" s="1155"/>
      <c r="HK17" s="1155"/>
      <c r="HL17" s="1155"/>
      <c r="HM17" s="1155"/>
      <c r="HN17" s="1155"/>
      <c r="HO17" s="1156"/>
      <c r="HP17" s="1154"/>
      <c r="HQ17" s="1155"/>
      <c r="HR17" s="1155"/>
      <c r="HS17" s="1155"/>
      <c r="HT17" s="1155"/>
      <c r="HU17" s="1155"/>
      <c r="HV17" s="1155"/>
      <c r="HW17" s="1156"/>
      <c r="HX17" s="585"/>
      <c r="HY17" s="584"/>
    </row>
    <row r="18" spans="1:234" s="583" customFormat="1" ht="9.9499999999999993" customHeight="1">
      <c r="A18" s="1251"/>
      <c r="B18" s="1154">
        <f>ДАТИ!S25</f>
        <v>45519</v>
      </c>
      <c r="C18" s="1155"/>
      <c r="D18" s="1156"/>
      <c r="E18" s="1154">
        <f>ДАТИ!S24</f>
        <v>45462</v>
      </c>
      <c r="F18" s="1155"/>
      <c r="G18" s="1155"/>
      <c r="H18" s="1155"/>
      <c r="I18" s="1155"/>
      <c r="J18" s="1155"/>
      <c r="K18" s="1155"/>
      <c r="L18" s="1156"/>
      <c r="M18" s="1154"/>
      <c r="N18" s="1155"/>
      <c r="O18" s="1155"/>
      <c r="P18" s="1155"/>
      <c r="Q18" s="1155"/>
      <c r="R18" s="1156"/>
      <c r="S18" s="1062"/>
      <c r="T18" s="588"/>
      <c r="U18" s="1154">
        <f>ДАТИ!S23</f>
        <v>45461</v>
      </c>
      <c r="V18" s="1155"/>
      <c r="W18" s="1155"/>
      <c r="X18" s="1155"/>
      <c r="Y18" s="1156"/>
      <c r="Z18" s="1154">
        <f>ДАТИ!S22</f>
        <v>45460</v>
      </c>
      <c r="AA18" s="1155"/>
      <c r="AB18" s="1155"/>
      <c r="AC18" s="1155"/>
      <c r="AD18" s="1155"/>
      <c r="AE18" s="1155"/>
      <c r="AF18" s="1156"/>
      <c r="AG18" s="590"/>
      <c r="AH18" s="590"/>
      <c r="AI18" s="590">
        <f>AI17</f>
        <v>45449</v>
      </c>
      <c r="AJ18" s="590"/>
      <c r="AK18" s="1154">
        <f>ДАТИ!S21</f>
        <v>45477</v>
      </c>
      <c r="AL18" s="1155"/>
      <c r="AM18" s="1155"/>
      <c r="AN18" s="1155"/>
      <c r="AO18" s="1155"/>
      <c r="AP18" s="1155"/>
      <c r="AQ18" s="1156"/>
      <c r="AR18" s="1154">
        <f>ДАТИ!S20</f>
        <v>45476</v>
      </c>
      <c r="AS18" s="1155"/>
      <c r="AT18" s="1155"/>
      <c r="AU18" s="1155"/>
      <c r="AV18" s="1155"/>
      <c r="AW18" s="1155"/>
      <c r="AX18" s="1156"/>
      <c r="AY18" s="1154"/>
      <c r="AZ18" s="1155"/>
      <c r="BA18" s="1155"/>
      <c r="BB18" s="1155"/>
      <c r="BC18" s="1155"/>
      <c r="BD18" s="1156"/>
      <c r="BE18" s="588"/>
      <c r="BF18" s="588"/>
      <c r="BG18" s="1154"/>
      <c r="BH18" s="1155"/>
      <c r="BI18" s="1155"/>
      <c r="BJ18" s="1155"/>
      <c r="BK18" s="1156"/>
      <c r="BL18" s="588"/>
      <c r="BM18" s="588"/>
      <c r="BN18" s="1154">
        <f>BN13</f>
        <v>45481</v>
      </c>
      <c r="BO18" s="1155"/>
      <c r="BP18" s="1155"/>
      <c r="BQ18" s="1156"/>
      <c r="BR18" s="1154">
        <f>BR13</f>
        <v>45482</v>
      </c>
      <c r="BS18" s="1155"/>
      <c r="BT18" s="1155"/>
      <c r="BU18" s="1155"/>
      <c r="BV18" s="1155"/>
      <c r="BW18" s="1156"/>
      <c r="BX18" s="588"/>
      <c r="BY18" s="588"/>
      <c r="BZ18" s="588"/>
      <c r="CA18" s="1154"/>
      <c r="CB18" s="1155"/>
      <c r="CC18" s="1155"/>
      <c r="CD18" s="1155"/>
      <c r="CE18" s="1155"/>
      <c r="CF18" s="1156"/>
      <c r="CG18" s="1154"/>
      <c r="CH18" s="1155"/>
      <c r="CI18" s="1155"/>
      <c r="CJ18" s="1155"/>
      <c r="CK18" s="1156"/>
      <c r="CL18" s="1154">
        <f>ДАТИ!S11</f>
        <v>45483</v>
      </c>
      <c r="CM18" s="1155"/>
      <c r="CN18" s="1155"/>
      <c r="CO18" s="1155"/>
      <c r="CP18" s="1156"/>
      <c r="CQ18" s="589"/>
      <c r="CR18" s="1154">
        <f>ДАТИ!S16</f>
        <v>45467</v>
      </c>
      <c r="CS18" s="1155"/>
      <c r="CT18" s="1156"/>
      <c r="CU18" s="1154">
        <f>ДАТИ!S17</f>
        <v>45474</v>
      </c>
      <c r="CV18" s="1155"/>
      <c r="CW18" s="1156"/>
      <c r="CX18" s="1154">
        <f>ДАТИ!S12</f>
        <v>45491</v>
      </c>
      <c r="CY18" s="1155"/>
      <c r="CZ18" s="1155"/>
      <c r="DA18" s="1155"/>
      <c r="DB18" s="1155"/>
      <c r="DC18" s="1155"/>
      <c r="DD18" s="1156"/>
      <c r="DE18" s="588"/>
      <c r="DF18" s="588"/>
      <c r="DG18" s="1154"/>
      <c r="DH18" s="1155"/>
      <c r="DI18" s="1155"/>
      <c r="DJ18" s="1155"/>
      <c r="DK18" s="1156"/>
      <c r="DL18" s="588"/>
      <c r="DM18" s="588"/>
      <c r="DN18" s="588"/>
      <c r="DO18" s="1154"/>
      <c r="DP18" s="1155"/>
      <c r="DQ18" s="1155"/>
      <c r="DR18" s="1155"/>
      <c r="DS18" s="1155"/>
      <c r="DT18" s="1155"/>
      <c r="DU18" s="1156"/>
      <c r="DV18" s="588"/>
      <c r="DW18" s="588"/>
      <c r="DX18" s="588"/>
      <c r="DY18" s="588"/>
      <c r="DZ18" s="592"/>
      <c r="EA18" s="591"/>
      <c r="EB18" s="1154"/>
      <c r="EC18" s="1155"/>
      <c r="ED18" s="1155"/>
      <c r="EE18" s="1155"/>
      <c r="EF18" s="1155"/>
      <c r="EG18" s="1156"/>
      <c r="EH18" s="588"/>
      <c r="EI18" s="588"/>
      <c r="EJ18" s="588"/>
      <c r="EK18" s="588"/>
      <c r="EL18" s="588"/>
      <c r="EM18" s="588"/>
      <c r="EN18" s="1154"/>
      <c r="EO18" s="1156"/>
      <c r="EP18" s="1154">
        <f>ДАТИ!S10</f>
        <v>45471</v>
      </c>
      <c r="EQ18" s="1155"/>
      <c r="ER18" s="1155"/>
      <c r="ES18" s="1156"/>
      <c r="ET18" s="1154"/>
      <c r="EU18" s="1155"/>
      <c r="EV18" s="1155"/>
      <c r="EW18" s="1155"/>
      <c r="EX18" s="1155"/>
      <c r="EY18" s="1156"/>
      <c r="EZ18" s="588"/>
      <c r="FA18" s="588"/>
      <c r="FB18" s="1154"/>
      <c r="FC18" s="1155"/>
      <c r="FD18" s="1155"/>
      <c r="FE18" s="1155"/>
      <c r="FF18" s="1156"/>
      <c r="FG18" s="588"/>
      <c r="FH18" s="588"/>
      <c r="FI18" s="1154">
        <f>ДАТИ!S8</f>
        <v>45464</v>
      </c>
      <c r="FJ18" s="1155"/>
      <c r="FK18" s="1155"/>
      <c r="FL18" s="1155"/>
      <c r="FM18" s="1155"/>
      <c r="FN18" s="1156"/>
      <c r="FO18" s="1154">
        <f>ДАТИ!S7</f>
        <v>45463</v>
      </c>
      <c r="FP18" s="1155"/>
      <c r="FQ18" s="1155"/>
      <c r="FR18" s="1156"/>
      <c r="FS18" s="1154">
        <f>ДАТИ!S6</f>
        <v>45462</v>
      </c>
      <c r="FT18" s="1155"/>
      <c r="FU18" s="1155"/>
      <c r="FV18" s="1156"/>
      <c r="FW18" s="589"/>
      <c r="FX18" s="1154"/>
      <c r="FY18" s="1155"/>
      <c r="FZ18" s="1155"/>
      <c r="GA18" s="1156"/>
      <c r="GB18" s="588"/>
      <c r="GC18" s="588"/>
      <c r="GD18" s="588"/>
      <c r="GE18" s="588"/>
      <c r="GF18" s="1154"/>
      <c r="GG18" s="1155"/>
      <c r="GH18" s="1155"/>
      <c r="GI18" s="1155"/>
      <c r="GJ18" s="1155"/>
      <c r="GK18" s="1155"/>
      <c r="GL18" s="1156"/>
      <c r="GM18" s="588"/>
      <c r="GN18" s="588"/>
      <c r="GO18" s="588"/>
      <c r="GP18" s="588"/>
      <c r="GQ18" s="588"/>
      <c r="GR18" s="588"/>
      <c r="GS18" s="1154"/>
      <c r="GT18" s="1155"/>
      <c r="GU18" s="1155"/>
      <c r="GV18" s="1155"/>
      <c r="GW18" s="1155"/>
      <c r="GX18" s="1155"/>
      <c r="GY18" s="1155"/>
      <c r="GZ18" s="1156"/>
      <c r="HA18" s="587"/>
      <c r="HB18" s="1154"/>
      <c r="HC18" s="1156"/>
      <c r="HD18" s="586"/>
      <c r="HE18" s="1154"/>
      <c r="HF18" s="1155"/>
      <c r="HG18" s="1156"/>
      <c r="HH18" s="1154"/>
      <c r="HI18" s="1155"/>
      <c r="HJ18" s="1155"/>
      <c r="HK18" s="1155"/>
      <c r="HL18" s="1155"/>
      <c r="HM18" s="1155"/>
      <c r="HN18" s="1155"/>
      <c r="HO18" s="1156"/>
      <c r="HP18" s="1154"/>
      <c r="HQ18" s="1155"/>
      <c r="HR18" s="1155"/>
      <c r="HS18" s="1155"/>
      <c r="HT18" s="1155"/>
      <c r="HU18" s="1155"/>
      <c r="HV18" s="1155"/>
      <c r="HW18" s="1156"/>
      <c r="HX18" s="585"/>
      <c r="HY18" s="584"/>
    </row>
    <row r="19" spans="1:234" s="583" customFormat="1" ht="9.9499999999999993" customHeight="1">
      <c r="A19" s="1251"/>
      <c r="B19" s="1154">
        <f>ДАТИ!T25</f>
        <v>45547</v>
      </c>
      <c r="C19" s="1238"/>
      <c r="D19" s="1239"/>
      <c r="E19" s="1154">
        <f>ДАТИ!T24</f>
        <v>45474</v>
      </c>
      <c r="F19" s="1155"/>
      <c r="G19" s="1155"/>
      <c r="H19" s="1155"/>
      <c r="I19" s="1155"/>
      <c r="J19" s="1155"/>
      <c r="K19" s="1155"/>
      <c r="L19" s="1156"/>
      <c r="M19" s="1154"/>
      <c r="N19" s="1155"/>
      <c r="O19" s="1155"/>
      <c r="P19" s="1155"/>
      <c r="Q19" s="1155"/>
      <c r="R19" s="1156"/>
      <c r="S19" s="1062"/>
      <c r="T19" s="588"/>
      <c r="U19" s="1248">
        <f>ДАТИ!T23</f>
        <v>45471</v>
      </c>
      <c r="V19" s="1248"/>
      <c r="W19" s="1248"/>
      <c r="X19" s="1248"/>
      <c r="Y19" s="1248"/>
      <c r="Z19" s="1248">
        <f>ДАТИ!T22</f>
        <v>45470</v>
      </c>
      <c r="AA19" s="1248"/>
      <c r="AB19" s="1248"/>
      <c r="AC19" s="1248"/>
      <c r="AD19" s="1248"/>
      <c r="AE19" s="1248"/>
      <c r="AF19" s="1248"/>
      <c r="AG19" s="590"/>
      <c r="AH19" s="590"/>
      <c r="AI19" s="590">
        <f>AI18</f>
        <v>45449</v>
      </c>
      <c r="AJ19" s="590"/>
      <c r="AK19" s="1154">
        <f>ДАТИ!T21</f>
        <v>45491</v>
      </c>
      <c r="AL19" s="1155"/>
      <c r="AM19" s="1155"/>
      <c r="AN19" s="1155"/>
      <c r="AO19" s="1155"/>
      <c r="AP19" s="1155"/>
      <c r="AQ19" s="1156"/>
      <c r="AR19" s="1154">
        <f>ДАТИ!T20</f>
        <v>45490</v>
      </c>
      <c r="AS19" s="1155"/>
      <c r="AT19" s="1155"/>
      <c r="AU19" s="1155"/>
      <c r="AV19" s="1155"/>
      <c r="AW19" s="1155"/>
      <c r="AX19" s="1156"/>
      <c r="AY19" s="1154"/>
      <c r="AZ19" s="1155"/>
      <c r="BA19" s="1155"/>
      <c r="BB19" s="1155"/>
      <c r="BC19" s="1155"/>
      <c r="BD19" s="1156"/>
      <c r="BE19" s="588"/>
      <c r="BF19" s="588"/>
      <c r="BG19" s="1154"/>
      <c r="BH19" s="1155"/>
      <c r="BI19" s="1155"/>
      <c r="BJ19" s="1155"/>
      <c r="BK19" s="1156"/>
      <c r="BL19" s="588"/>
      <c r="BM19" s="588"/>
      <c r="BN19" s="1154">
        <f>BN14</f>
        <v>45495</v>
      </c>
      <c r="BO19" s="1155"/>
      <c r="BP19" s="1155"/>
      <c r="BQ19" s="1156"/>
      <c r="BR19" s="1154">
        <f>BR14</f>
        <v>45496</v>
      </c>
      <c r="BS19" s="1155"/>
      <c r="BT19" s="1155"/>
      <c r="BU19" s="1155"/>
      <c r="BV19" s="1155"/>
      <c r="BW19" s="1156"/>
      <c r="BX19" s="588"/>
      <c r="BY19" s="588"/>
      <c r="BZ19" s="588"/>
      <c r="CA19" s="1154"/>
      <c r="CB19" s="1155"/>
      <c r="CC19" s="1155"/>
      <c r="CD19" s="1155"/>
      <c r="CE19" s="1155"/>
      <c r="CF19" s="1156"/>
      <c r="CG19" s="1154"/>
      <c r="CH19" s="1155"/>
      <c r="CI19" s="1155"/>
      <c r="CJ19" s="1155"/>
      <c r="CK19" s="1156"/>
      <c r="CL19" s="1154">
        <f>ДАТИ!T11</f>
        <v>45497</v>
      </c>
      <c r="CM19" s="1155"/>
      <c r="CN19" s="1155"/>
      <c r="CO19" s="1155"/>
      <c r="CP19" s="1156"/>
      <c r="CQ19" s="589"/>
      <c r="CR19" s="1154">
        <f>ДАТИ!T16</f>
        <v>45475</v>
      </c>
      <c r="CS19" s="1238"/>
      <c r="CT19" s="1239"/>
      <c r="CU19" s="1154">
        <f>ДАТИ!T17</f>
        <v>45488</v>
      </c>
      <c r="CV19" s="1238"/>
      <c r="CW19" s="1239"/>
      <c r="CX19" s="1154">
        <f>ДАТИ!T12</f>
        <v>45513</v>
      </c>
      <c r="CY19" s="1155"/>
      <c r="CZ19" s="1155"/>
      <c r="DA19" s="1155"/>
      <c r="DB19" s="1155"/>
      <c r="DC19" s="1155"/>
      <c r="DD19" s="1156"/>
      <c r="DE19" s="588"/>
      <c r="DF19" s="588"/>
      <c r="DG19" s="1154"/>
      <c r="DH19" s="1155"/>
      <c r="DI19" s="1155"/>
      <c r="DJ19" s="1155"/>
      <c r="DK19" s="1156"/>
      <c r="DL19" s="588"/>
      <c r="DM19" s="588"/>
      <c r="DN19" s="588"/>
      <c r="DO19" s="1154"/>
      <c r="DP19" s="1155"/>
      <c r="DQ19" s="1155"/>
      <c r="DR19" s="1155"/>
      <c r="DS19" s="1155"/>
      <c r="DT19" s="1155"/>
      <c r="DU19" s="1156"/>
      <c r="DV19" s="588"/>
      <c r="DW19" s="588"/>
      <c r="DX19" s="588"/>
      <c r="DY19" s="588"/>
      <c r="DZ19" s="1154"/>
      <c r="EA19" s="1156"/>
      <c r="EB19" s="1154"/>
      <c r="EC19" s="1155"/>
      <c r="ED19" s="1155"/>
      <c r="EE19" s="1155"/>
      <c r="EF19" s="1155"/>
      <c r="EG19" s="1156"/>
      <c r="EH19" s="588"/>
      <c r="EI19" s="588"/>
      <c r="EJ19" s="588"/>
      <c r="EK19" s="588"/>
      <c r="EL19" s="588"/>
      <c r="EM19" s="588"/>
      <c r="EN19" s="1154"/>
      <c r="EO19" s="1156"/>
      <c r="EP19" s="1154">
        <f>ДАТИ!T10</f>
        <v>45482</v>
      </c>
      <c r="EQ19" s="1155"/>
      <c r="ER19" s="1155"/>
      <c r="ES19" s="1156"/>
      <c r="ET19" s="1154"/>
      <c r="EU19" s="1155"/>
      <c r="EV19" s="1155"/>
      <c r="EW19" s="1155"/>
      <c r="EX19" s="1155"/>
      <c r="EY19" s="1156"/>
      <c r="EZ19" s="588"/>
      <c r="FA19" s="588"/>
      <c r="FB19" s="1154"/>
      <c r="FC19" s="1155"/>
      <c r="FD19" s="1155"/>
      <c r="FE19" s="1155"/>
      <c r="FF19" s="1156"/>
      <c r="FG19" s="588"/>
      <c r="FH19" s="588"/>
      <c r="FI19" s="1154">
        <f>ДАТИ!T8</f>
        <v>45475</v>
      </c>
      <c r="FJ19" s="1155"/>
      <c r="FK19" s="1155"/>
      <c r="FL19" s="1155"/>
      <c r="FM19" s="1155"/>
      <c r="FN19" s="1156"/>
      <c r="FO19" s="1154">
        <f>ДАТИ!T7</f>
        <v>45474</v>
      </c>
      <c r="FP19" s="1155"/>
      <c r="FQ19" s="1155"/>
      <c r="FR19" s="1156"/>
      <c r="FS19" s="1154">
        <f>ДАТИ!T6</f>
        <v>45471</v>
      </c>
      <c r="FT19" s="1155"/>
      <c r="FU19" s="1155"/>
      <c r="FV19" s="1156"/>
      <c r="FW19" s="589"/>
      <c r="FX19" s="1154"/>
      <c r="FY19" s="1155"/>
      <c r="FZ19" s="1155"/>
      <c r="GA19" s="1156"/>
      <c r="GB19" s="588"/>
      <c r="GC19" s="588"/>
      <c r="GD19" s="588"/>
      <c r="GE19" s="588"/>
      <c r="GF19" s="1154"/>
      <c r="GG19" s="1155"/>
      <c r="GH19" s="1155"/>
      <c r="GI19" s="1155"/>
      <c r="GJ19" s="1155"/>
      <c r="GK19" s="1155"/>
      <c r="GL19" s="1156"/>
      <c r="GM19" s="588"/>
      <c r="GN19" s="588"/>
      <c r="GO19" s="588"/>
      <c r="GP19" s="588"/>
      <c r="GQ19" s="588"/>
      <c r="GR19" s="588"/>
      <c r="GS19" s="1154"/>
      <c r="GT19" s="1155"/>
      <c r="GU19" s="1155"/>
      <c r="GV19" s="1155"/>
      <c r="GW19" s="1155"/>
      <c r="GX19" s="1155"/>
      <c r="GY19" s="1155"/>
      <c r="GZ19" s="1156"/>
      <c r="HA19" s="587"/>
      <c r="HB19" s="1154"/>
      <c r="HC19" s="1156"/>
      <c r="HD19" s="586"/>
      <c r="HE19" s="1154"/>
      <c r="HF19" s="1155"/>
      <c r="HG19" s="1156"/>
      <c r="HH19" s="1154"/>
      <c r="HI19" s="1155"/>
      <c r="HJ19" s="1155"/>
      <c r="HK19" s="1155"/>
      <c r="HL19" s="1155"/>
      <c r="HM19" s="1155"/>
      <c r="HN19" s="1155"/>
      <c r="HO19" s="1156"/>
      <c r="HP19" s="1154"/>
      <c r="HQ19" s="1155"/>
      <c r="HR19" s="1155"/>
      <c r="HS19" s="1155"/>
      <c r="HT19" s="1155"/>
      <c r="HU19" s="1155"/>
      <c r="HV19" s="1155"/>
      <c r="HW19" s="1156"/>
      <c r="HX19" s="585"/>
      <c r="HY19" s="584"/>
    </row>
    <row r="20" spans="1:234" s="583" customFormat="1" ht="9.9499999999999993" customHeight="1">
      <c r="A20" s="1252"/>
      <c r="B20" s="1154">
        <f>ДАТИ!U25</f>
        <v>45575</v>
      </c>
      <c r="C20" s="1238"/>
      <c r="D20" s="1239"/>
      <c r="E20" s="1154">
        <f>ДАТИ!U24</f>
        <v>45483</v>
      </c>
      <c r="F20" s="1155"/>
      <c r="G20" s="1155"/>
      <c r="H20" s="1155"/>
      <c r="I20" s="1155"/>
      <c r="J20" s="1155"/>
      <c r="K20" s="1155"/>
      <c r="L20" s="1156"/>
      <c r="M20" s="1154"/>
      <c r="N20" s="1155"/>
      <c r="O20" s="1155"/>
      <c r="P20" s="1155"/>
      <c r="Q20" s="1155"/>
      <c r="R20" s="1156"/>
      <c r="S20" s="1062"/>
      <c r="T20" s="588"/>
      <c r="U20" s="1248">
        <f>ДАТИ!U23</f>
        <v>45482</v>
      </c>
      <c r="V20" s="1248"/>
      <c r="W20" s="1248"/>
      <c r="X20" s="1248"/>
      <c r="Y20" s="1248"/>
      <c r="Z20" s="1248">
        <f>ДАТИ!U22</f>
        <v>45481</v>
      </c>
      <c r="AA20" s="1248"/>
      <c r="AB20" s="1248"/>
      <c r="AC20" s="1248"/>
      <c r="AD20" s="1248"/>
      <c r="AE20" s="1248"/>
      <c r="AF20" s="1248"/>
      <c r="AG20" s="590"/>
      <c r="AH20" s="590"/>
      <c r="AI20" s="590">
        <f>AI19</f>
        <v>45449</v>
      </c>
      <c r="AJ20" s="590"/>
      <c r="AK20" s="1154">
        <f>ДАТИ!U21</f>
        <v>45505</v>
      </c>
      <c r="AL20" s="1155"/>
      <c r="AM20" s="1155"/>
      <c r="AN20" s="1155"/>
      <c r="AO20" s="1155"/>
      <c r="AP20" s="1155"/>
      <c r="AQ20" s="1156"/>
      <c r="AR20" s="1154">
        <f>ДАТИ!U20</f>
        <v>45504</v>
      </c>
      <c r="AS20" s="1155"/>
      <c r="AT20" s="1155"/>
      <c r="AU20" s="1155"/>
      <c r="AV20" s="1155"/>
      <c r="AW20" s="1155"/>
      <c r="AX20" s="1156"/>
      <c r="AY20" s="1154"/>
      <c r="AZ20" s="1155"/>
      <c r="BA20" s="1155"/>
      <c r="BB20" s="1155"/>
      <c r="BC20" s="1155"/>
      <c r="BD20" s="1156"/>
      <c r="BE20" s="588"/>
      <c r="BF20" s="588"/>
      <c r="BG20" s="1154"/>
      <c r="BH20" s="1155"/>
      <c r="BI20" s="1155"/>
      <c r="BJ20" s="1155"/>
      <c r="BK20" s="1156"/>
      <c r="BL20" s="588"/>
      <c r="BM20" s="588"/>
      <c r="BN20" s="1154">
        <f>BN15</f>
        <v>45509</v>
      </c>
      <c r="BO20" s="1155"/>
      <c r="BP20" s="1155"/>
      <c r="BQ20" s="1156"/>
      <c r="BR20" s="1154">
        <f>BR15</f>
        <v>45510</v>
      </c>
      <c r="BS20" s="1155"/>
      <c r="BT20" s="1155"/>
      <c r="BU20" s="1155"/>
      <c r="BV20" s="1155"/>
      <c r="BW20" s="1156"/>
      <c r="BX20" s="588"/>
      <c r="BY20" s="588"/>
      <c r="BZ20" s="588"/>
      <c r="CA20" s="1154"/>
      <c r="CB20" s="1155"/>
      <c r="CC20" s="1155"/>
      <c r="CD20" s="1155"/>
      <c r="CE20" s="1155"/>
      <c r="CF20" s="1156"/>
      <c r="CG20" s="1154"/>
      <c r="CH20" s="1155"/>
      <c r="CI20" s="1155"/>
      <c r="CJ20" s="1155"/>
      <c r="CK20" s="1156"/>
      <c r="CL20" s="1154">
        <f>ДАТИ!U11</f>
        <v>45511</v>
      </c>
      <c r="CM20" s="1155"/>
      <c r="CN20" s="1155"/>
      <c r="CO20" s="1155"/>
      <c r="CP20" s="1156"/>
      <c r="CQ20" s="589"/>
      <c r="CR20" s="1154">
        <f>ДАТИ!U16</f>
        <v>45484</v>
      </c>
      <c r="CS20" s="1238"/>
      <c r="CT20" s="1239"/>
      <c r="CU20" s="1154">
        <f>ДАТИ!U17</f>
        <v>45502</v>
      </c>
      <c r="CV20" s="1238"/>
      <c r="CW20" s="1239"/>
      <c r="CX20" s="1154">
        <f>ДАТИ!U12</f>
        <v>45538</v>
      </c>
      <c r="CY20" s="1155"/>
      <c r="CZ20" s="1155"/>
      <c r="DA20" s="1155"/>
      <c r="DB20" s="1155"/>
      <c r="DC20" s="1155"/>
      <c r="DD20" s="1156"/>
      <c r="DE20" s="588"/>
      <c r="DF20" s="588"/>
      <c r="DG20" s="1154"/>
      <c r="DH20" s="1155"/>
      <c r="DI20" s="1155"/>
      <c r="DJ20" s="1155"/>
      <c r="DK20" s="1156"/>
      <c r="DL20" s="588"/>
      <c r="DM20" s="588"/>
      <c r="DN20" s="588"/>
      <c r="DO20" s="1154"/>
      <c r="DP20" s="1155"/>
      <c r="DQ20" s="1155"/>
      <c r="DR20" s="1155"/>
      <c r="DS20" s="1155"/>
      <c r="DT20" s="1155"/>
      <c r="DU20" s="1156"/>
      <c r="DV20" s="588"/>
      <c r="DW20" s="588"/>
      <c r="DX20" s="588"/>
      <c r="DY20" s="588"/>
      <c r="DZ20" s="1154"/>
      <c r="EA20" s="1156"/>
      <c r="EB20" s="1154"/>
      <c r="EC20" s="1155"/>
      <c r="ED20" s="1155"/>
      <c r="EE20" s="1155"/>
      <c r="EF20" s="1155"/>
      <c r="EG20" s="1156"/>
      <c r="EH20" s="588"/>
      <c r="EI20" s="588"/>
      <c r="EJ20" s="588"/>
      <c r="EK20" s="588"/>
      <c r="EL20" s="588"/>
      <c r="EM20" s="588"/>
      <c r="EN20" s="1154"/>
      <c r="EO20" s="1156"/>
      <c r="EP20" s="1154">
        <f>ДАТИ!U10</f>
        <v>45492</v>
      </c>
      <c r="EQ20" s="1155"/>
      <c r="ER20" s="1155"/>
      <c r="ES20" s="1156"/>
      <c r="ET20" s="1154"/>
      <c r="EU20" s="1155"/>
      <c r="EV20" s="1155"/>
      <c r="EW20" s="1155"/>
      <c r="EX20" s="1155"/>
      <c r="EY20" s="1156"/>
      <c r="EZ20" s="588"/>
      <c r="FA20" s="588"/>
      <c r="FB20" s="1154"/>
      <c r="FC20" s="1155"/>
      <c r="FD20" s="1155"/>
      <c r="FE20" s="1155"/>
      <c r="FF20" s="1156"/>
      <c r="FG20" s="588"/>
      <c r="FH20" s="588"/>
      <c r="FI20" s="1154">
        <f>ДАТИ!U8</f>
        <v>45483</v>
      </c>
      <c r="FJ20" s="1155"/>
      <c r="FK20" s="1155"/>
      <c r="FL20" s="1155"/>
      <c r="FM20" s="1155"/>
      <c r="FN20" s="1156"/>
      <c r="FO20" s="1154">
        <f>ДАТИ!U7</f>
        <v>45482</v>
      </c>
      <c r="FP20" s="1155"/>
      <c r="FQ20" s="1155"/>
      <c r="FR20" s="1156"/>
      <c r="FS20" s="1154">
        <f>ДАТИ!U6</f>
        <v>45481</v>
      </c>
      <c r="FT20" s="1155"/>
      <c r="FU20" s="1155"/>
      <c r="FV20" s="1156"/>
      <c r="FW20" s="589"/>
      <c r="FX20" s="1154"/>
      <c r="FY20" s="1155"/>
      <c r="FZ20" s="1155"/>
      <c r="GA20" s="1156"/>
      <c r="GB20" s="588"/>
      <c r="GC20" s="588"/>
      <c r="GD20" s="588"/>
      <c r="GE20" s="588"/>
      <c r="GF20" s="1154"/>
      <c r="GG20" s="1155"/>
      <c r="GH20" s="1155"/>
      <c r="GI20" s="1155"/>
      <c r="GJ20" s="1155"/>
      <c r="GK20" s="1155"/>
      <c r="GL20" s="1156"/>
      <c r="GM20" s="588"/>
      <c r="GN20" s="588"/>
      <c r="GO20" s="588"/>
      <c r="GP20" s="588"/>
      <c r="GQ20" s="588"/>
      <c r="GR20" s="588"/>
      <c r="GS20" s="1154"/>
      <c r="GT20" s="1155"/>
      <c r="GU20" s="1155"/>
      <c r="GV20" s="1155"/>
      <c r="GW20" s="1155"/>
      <c r="GX20" s="1155"/>
      <c r="GY20" s="1155"/>
      <c r="GZ20" s="1156"/>
      <c r="HA20" s="587"/>
      <c r="HB20" s="1154"/>
      <c r="HC20" s="1156"/>
      <c r="HD20" s="586"/>
      <c r="HE20" s="1154"/>
      <c r="HF20" s="1155"/>
      <c r="HG20" s="1156"/>
      <c r="HH20" s="1154"/>
      <c r="HI20" s="1155"/>
      <c r="HJ20" s="1155"/>
      <c r="HK20" s="1155"/>
      <c r="HL20" s="1155"/>
      <c r="HM20" s="1155"/>
      <c r="HN20" s="1155"/>
      <c r="HO20" s="1156"/>
      <c r="HP20" s="1154"/>
      <c r="HQ20" s="1155"/>
      <c r="HR20" s="1155"/>
      <c r="HS20" s="1155"/>
      <c r="HT20" s="1155"/>
      <c r="HU20" s="1155"/>
      <c r="HV20" s="1155"/>
      <c r="HW20" s="1156"/>
      <c r="HX20" s="585"/>
      <c r="HY20" s="584"/>
    </row>
    <row r="21" spans="1:234" s="563" customFormat="1" ht="42.75" customHeight="1">
      <c r="A21" s="582"/>
      <c r="B21" s="569" t="s">
        <v>2433</v>
      </c>
      <c r="C21" s="568" t="s">
        <v>2432</v>
      </c>
      <c r="D21" s="568" t="s">
        <v>2431</v>
      </c>
      <c r="E21" s="568" t="s">
        <v>2470</v>
      </c>
      <c r="F21" s="568" t="s">
        <v>2430</v>
      </c>
      <c r="G21" s="568" t="s">
        <v>2429</v>
      </c>
      <c r="H21" s="570" t="s">
        <v>2428</v>
      </c>
      <c r="I21" s="569" t="s">
        <v>2427</v>
      </c>
      <c r="J21" s="568" t="s">
        <v>2425</v>
      </c>
      <c r="K21" s="568" t="s">
        <v>2411</v>
      </c>
      <c r="L21" s="568" t="s">
        <v>2410</v>
      </c>
      <c r="M21" s="568" t="s">
        <v>2380</v>
      </c>
      <c r="N21" s="568" t="s">
        <v>2371</v>
      </c>
      <c r="O21" s="568" t="s">
        <v>2370</v>
      </c>
      <c r="P21" s="568" t="s">
        <v>2378</v>
      </c>
      <c r="Q21" s="568" t="s">
        <v>2377</v>
      </c>
      <c r="R21" s="568" t="s">
        <v>2407</v>
      </c>
      <c r="S21" s="570" t="s">
        <v>2457</v>
      </c>
      <c r="T21" s="569" t="s">
        <v>2456</v>
      </c>
      <c r="U21" s="568" t="s">
        <v>2409</v>
      </c>
      <c r="V21" s="568" t="s">
        <v>2408</v>
      </c>
      <c r="W21" s="568" t="s">
        <v>2398</v>
      </c>
      <c r="X21" s="568" t="s">
        <v>2397</v>
      </c>
      <c r="Y21" s="567" t="s">
        <v>2396</v>
      </c>
      <c r="Z21" s="569" t="s">
        <v>2395</v>
      </c>
      <c r="AA21" s="568" t="s">
        <v>2394</v>
      </c>
      <c r="AB21" s="568" t="s">
        <v>2393</v>
      </c>
      <c r="AC21" s="568" t="s">
        <v>2392</v>
      </c>
      <c r="AD21" s="568" t="s">
        <v>2391</v>
      </c>
      <c r="AE21" s="570" t="s">
        <v>2390</v>
      </c>
      <c r="AF21" s="581" t="s">
        <v>2389</v>
      </c>
      <c r="AG21" s="568" t="s">
        <v>2371</v>
      </c>
      <c r="AH21" s="568" t="s">
        <v>2370</v>
      </c>
      <c r="AI21" s="568" t="s">
        <v>2378</v>
      </c>
      <c r="AJ21" s="568" t="s">
        <v>2469</v>
      </c>
      <c r="AK21" s="568" t="s">
        <v>2388</v>
      </c>
      <c r="AL21" s="568" t="s">
        <v>2387</v>
      </c>
      <c r="AM21" s="568" t="s">
        <v>2386</v>
      </c>
      <c r="AN21" s="570" t="s">
        <v>2385</v>
      </c>
      <c r="AO21" s="569" t="s">
        <v>2468</v>
      </c>
      <c r="AP21" s="568" t="s">
        <v>2467</v>
      </c>
      <c r="AQ21" s="568" t="s">
        <v>2466</v>
      </c>
      <c r="AR21" s="568" t="s">
        <v>2465</v>
      </c>
      <c r="AS21" s="568" t="s">
        <v>2464</v>
      </c>
      <c r="AT21" s="567" t="s">
        <v>2463</v>
      </c>
      <c r="AU21" s="569" t="s">
        <v>2462</v>
      </c>
      <c r="AV21" s="568" t="s">
        <v>2461</v>
      </c>
      <c r="AW21" s="568" t="s">
        <v>2460</v>
      </c>
      <c r="AX21" s="570" t="s">
        <v>2455</v>
      </c>
      <c r="AY21" s="569" t="s">
        <v>2370</v>
      </c>
      <c r="AZ21" s="568" t="s">
        <v>2378</v>
      </c>
      <c r="BA21" s="568" t="s">
        <v>2459</v>
      </c>
      <c r="BB21" s="568" t="s">
        <v>2407</v>
      </c>
      <c r="BC21" s="568" t="s">
        <v>2402</v>
      </c>
      <c r="BD21" s="568" t="s">
        <v>2458</v>
      </c>
      <c r="BE21" s="568" t="s">
        <v>2457</v>
      </c>
      <c r="BF21" s="570" t="s">
        <v>2457</v>
      </c>
      <c r="BG21" s="569" t="s">
        <v>2380</v>
      </c>
      <c r="BH21" s="568" t="s">
        <v>2420</v>
      </c>
      <c r="BI21" s="568" t="s">
        <v>2419</v>
      </c>
      <c r="BJ21" s="568" t="s">
        <v>2401</v>
      </c>
      <c r="BK21" s="568" t="s">
        <v>2400</v>
      </c>
      <c r="BL21" s="568" t="s">
        <v>2456</v>
      </c>
      <c r="BM21" s="568" t="s">
        <v>2456</v>
      </c>
      <c r="BN21" s="568" t="s">
        <v>2455</v>
      </c>
      <c r="BO21" s="568" t="s">
        <v>2454</v>
      </c>
      <c r="BP21" s="568" t="s">
        <v>2453</v>
      </c>
      <c r="BQ21" s="567" t="s">
        <v>2452</v>
      </c>
      <c r="BR21" s="569" t="s">
        <v>2451</v>
      </c>
      <c r="BS21" s="568" t="s">
        <v>2450</v>
      </c>
      <c r="BT21" s="570" t="s">
        <v>2449</v>
      </c>
      <c r="BU21" s="569" t="s">
        <v>2448</v>
      </c>
      <c r="BV21" s="568" t="s">
        <v>2447</v>
      </c>
      <c r="BW21" s="568" t="s">
        <v>2446</v>
      </c>
      <c r="BX21" s="567" t="s">
        <v>2445</v>
      </c>
      <c r="BY21" s="569" t="s">
        <v>2444</v>
      </c>
      <c r="BZ21" s="568" t="s">
        <v>2444</v>
      </c>
      <c r="CA21" s="567" t="s">
        <v>2371</v>
      </c>
      <c r="CB21" s="569" t="s">
        <v>2380</v>
      </c>
      <c r="CC21" s="568" t="s">
        <v>2370</v>
      </c>
      <c r="CD21" s="568" t="s">
        <v>2377</v>
      </c>
      <c r="CE21" s="568" t="s">
        <v>2407</v>
      </c>
      <c r="CF21" s="570" t="s">
        <v>2402</v>
      </c>
      <c r="CG21" s="569" t="s">
        <v>2420</v>
      </c>
      <c r="CH21" s="568" t="s">
        <v>2419</v>
      </c>
      <c r="CI21" s="568" t="s">
        <v>2401</v>
      </c>
      <c r="CJ21" s="568" t="s">
        <v>2400</v>
      </c>
      <c r="CK21" s="568" t="s">
        <v>2443</v>
      </c>
      <c r="CL21" s="568" t="s">
        <v>2442</v>
      </c>
      <c r="CM21" s="568" t="s">
        <v>2441</v>
      </c>
      <c r="CN21" s="568" t="s">
        <v>2440</v>
      </c>
      <c r="CO21" s="568" t="s">
        <v>2439</v>
      </c>
      <c r="CP21" s="567" t="s">
        <v>2438</v>
      </c>
      <c r="CQ21" s="579"/>
      <c r="CR21" s="575" t="s">
        <v>2437</v>
      </c>
      <c r="CS21" s="574" t="s">
        <v>2436</v>
      </c>
      <c r="CT21" s="578" t="s">
        <v>2435</v>
      </c>
      <c r="CU21" s="575" t="s">
        <v>2434</v>
      </c>
      <c r="CV21" s="574" t="s">
        <v>2433</v>
      </c>
      <c r="CW21" s="573" t="s">
        <v>2432</v>
      </c>
      <c r="CX21" s="575" t="s">
        <v>2431</v>
      </c>
      <c r="CY21" s="580">
        <v>294</v>
      </c>
      <c r="CZ21" s="578" t="s">
        <v>2430</v>
      </c>
      <c r="DA21" s="575" t="s">
        <v>2429</v>
      </c>
      <c r="DB21" s="574" t="s">
        <v>2428</v>
      </c>
      <c r="DC21" s="574" t="s">
        <v>2427</v>
      </c>
      <c r="DD21" s="567" t="s">
        <v>2425</v>
      </c>
      <c r="DE21" s="575" t="s">
        <v>2426</v>
      </c>
      <c r="DF21" s="574" t="s">
        <v>2426</v>
      </c>
      <c r="DG21" s="574" t="s">
        <v>2425</v>
      </c>
      <c r="DH21" s="578" t="s">
        <v>2411</v>
      </c>
      <c r="DI21" s="575" t="s">
        <v>2410</v>
      </c>
      <c r="DJ21" s="574" t="s">
        <v>2409</v>
      </c>
      <c r="DK21" s="574" t="s">
        <v>2408</v>
      </c>
      <c r="DL21" s="574" t="s">
        <v>2424</v>
      </c>
      <c r="DM21" s="574" t="s">
        <v>2423</v>
      </c>
      <c r="DN21" s="574" t="s">
        <v>2423</v>
      </c>
      <c r="DO21" s="574" t="s">
        <v>2370</v>
      </c>
      <c r="DP21" s="574" t="s">
        <v>2378</v>
      </c>
      <c r="DQ21" s="574" t="s">
        <v>2377</v>
      </c>
      <c r="DR21" s="574" t="s">
        <v>2407</v>
      </c>
      <c r="DS21" s="574" t="s">
        <v>2402</v>
      </c>
      <c r="DT21" s="574" t="s">
        <v>2420</v>
      </c>
      <c r="DU21" s="573" t="s">
        <v>2419</v>
      </c>
      <c r="DV21" s="575" t="s">
        <v>2422</v>
      </c>
      <c r="DW21" s="574" t="s">
        <v>2421</v>
      </c>
      <c r="DX21" s="574" t="s">
        <v>2421</v>
      </c>
      <c r="DY21" s="573" t="s">
        <v>2421</v>
      </c>
      <c r="DZ21" s="575" t="s">
        <v>2378</v>
      </c>
      <c r="EA21" s="574" t="s">
        <v>2377</v>
      </c>
      <c r="EB21" s="574" t="s">
        <v>2380</v>
      </c>
      <c r="EC21" s="574" t="s">
        <v>2370</v>
      </c>
      <c r="ED21" s="574" t="s">
        <v>2407</v>
      </c>
      <c r="EE21" s="574" t="s">
        <v>2402</v>
      </c>
      <c r="EF21" s="574" t="s">
        <v>2420</v>
      </c>
      <c r="EG21" s="574" t="s">
        <v>2419</v>
      </c>
      <c r="EH21" s="574" t="s">
        <v>2418</v>
      </c>
      <c r="EI21" s="578" t="s">
        <v>2418</v>
      </c>
      <c r="EJ21" s="575" t="s">
        <v>2417</v>
      </c>
      <c r="EK21" s="574" t="s">
        <v>2416</v>
      </c>
      <c r="EL21" s="568" t="s">
        <v>2415</v>
      </c>
      <c r="EM21" s="579" t="s">
        <v>2414</v>
      </c>
      <c r="EN21" s="574" t="s">
        <v>2413</v>
      </c>
      <c r="EO21" s="574" t="s">
        <v>2412</v>
      </c>
      <c r="EP21" s="573" t="s">
        <v>2411</v>
      </c>
      <c r="EQ21" s="575" t="s">
        <v>2410</v>
      </c>
      <c r="ER21" s="573" t="s">
        <v>2409</v>
      </c>
      <c r="ES21" s="575" t="s">
        <v>2408</v>
      </c>
      <c r="ET21" s="574" t="s">
        <v>2370</v>
      </c>
      <c r="EU21" s="574" t="s">
        <v>2407</v>
      </c>
      <c r="EV21" s="574" t="s">
        <v>2406</v>
      </c>
      <c r="EW21" s="574" t="s">
        <v>2405</v>
      </c>
      <c r="EX21" s="574" t="s">
        <v>2404</v>
      </c>
      <c r="EY21" s="574" t="s">
        <v>2403</v>
      </c>
      <c r="EZ21" s="574" t="s">
        <v>2379</v>
      </c>
      <c r="FA21" s="578" t="s">
        <v>2379</v>
      </c>
      <c r="FB21" s="575" t="s">
        <v>2378</v>
      </c>
      <c r="FC21" s="574" t="s">
        <v>2377</v>
      </c>
      <c r="FD21" s="574" t="s">
        <v>2402</v>
      </c>
      <c r="FE21" s="574" t="s">
        <v>2401</v>
      </c>
      <c r="FF21" s="574" t="s">
        <v>2400</v>
      </c>
      <c r="FG21" s="574" t="s">
        <v>2399</v>
      </c>
      <c r="FH21" s="574" t="s">
        <v>2399</v>
      </c>
      <c r="FI21" s="574" t="s">
        <v>2398</v>
      </c>
      <c r="FJ21" s="574" t="s">
        <v>2397</v>
      </c>
      <c r="FK21" s="574" t="s">
        <v>2396</v>
      </c>
      <c r="FL21" s="577" t="s">
        <v>2395</v>
      </c>
      <c r="FM21" s="576" t="s">
        <v>2394</v>
      </c>
      <c r="FN21" s="568" t="s">
        <v>2393</v>
      </c>
      <c r="FO21" s="568" t="s">
        <v>2392</v>
      </c>
      <c r="FP21" s="568" t="s">
        <v>2391</v>
      </c>
      <c r="FQ21" s="570" t="s">
        <v>2390</v>
      </c>
      <c r="FR21" s="575" t="s">
        <v>2389</v>
      </c>
      <c r="FS21" s="574" t="s">
        <v>2388</v>
      </c>
      <c r="FT21" s="574" t="s">
        <v>2387</v>
      </c>
      <c r="FU21" s="574" t="s">
        <v>2386</v>
      </c>
      <c r="FV21" s="573" t="s">
        <v>2385</v>
      </c>
      <c r="FW21" s="572"/>
      <c r="FX21" s="571" t="s">
        <v>2384</v>
      </c>
      <c r="FY21" s="567" t="s">
        <v>2383</v>
      </c>
      <c r="FZ21" s="569" t="s">
        <v>2382</v>
      </c>
      <c r="GA21" s="567" t="s">
        <v>2381</v>
      </c>
      <c r="GB21" s="569" t="s">
        <v>2380</v>
      </c>
      <c r="GC21" s="568" t="s">
        <v>2371</v>
      </c>
      <c r="GD21" s="568" t="s">
        <v>2370</v>
      </c>
      <c r="GE21" s="568" t="s">
        <v>2379</v>
      </c>
      <c r="GF21" s="570" t="s">
        <v>2336</v>
      </c>
      <c r="GG21" s="569" t="s">
        <v>2363</v>
      </c>
      <c r="GH21" s="568" t="s">
        <v>2362</v>
      </c>
      <c r="GI21" s="567" t="s">
        <v>2361</v>
      </c>
      <c r="GJ21" s="569" t="s">
        <v>2360</v>
      </c>
      <c r="GK21" s="568" t="s">
        <v>2334</v>
      </c>
      <c r="GL21" s="568" t="s">
        <v>2359</v>
      </c>
      <c r="GM21" s="568" t="s">
        <v>2371</v>
      </c>
      <c r="GN21" s="568" t="s">
        <v>2370</v>
      </c>
      <c r="GO21" s="568" t="s">
        <v>2378</v>
      </c>
      <c r="GP21" s="570" t="s">
        <v>2377</v>
      </c>
      <c r="GQ21" s="569" t="s">
        <v>2369</v>
      </c>
      <c r="GR21" s="568" t="s">
        <v>2376</v>
      </c>
      <c r="GS21" s="568" t="s">
        <v>2358</v>
      </c>
      <c r="GT21" s="568" t="s">
        <v>2357</v>
      </c>
      <c r="GU21" s="568" t="s">
        <v>2356</v>
      </c>
      <c r="GV21" s="568" t="s">
        <v>2355</v>
      </c>
      <c r="GW21" s="568" t="s">
        <v>2354</v>
      </c>
      <c r="GX21" s="570" t="s">
        <v>2375</v>
      </c>
      <c r="GY21" s="569" t="s">
        <v>2374</v>
      </c>
      <c r="GZ21" s="568" t="s">
        <v>2373</v>
      </c>
      <c r="HA21" s="568" t="s">
        <v>2372</v>
      </c>
      <c r="HB21" s="568" t="s">
        <v>2371</v>
      </c>
      <c r="HC21" s="568" t="s">
        <v>2370</v>
      </c>
      <c r="HD21" s="568" t="s">
        <v>2369</v>
      </c>
      <c r="HE21" s="568" t="s">
        <v>2368</v>
      </c>
      <c r="HF21" s="568" t="s">
        <v>2367</v>
      </c>
      <c r="HG21" s="567" t="s">
        <v>2366</v>
      </c>
      <c r="HH21" s="569" t="s">
        <v>2365</v>
      </c>
      <c r="HI21" s="568" t="s">
        <v>2339</v>
      </c>
      <c r="HJ21" s="568" t="s">
        <v>2332</v>
      </c>
      <c r="HK21" s="568" t="s">
        <v>2364</v>
      </c>
      <c r="HL21" s="568" t="s">
        <v>2336</v>
      </c>
      <c r="HM21" s="568" t="s">
        <v>2363</v>
      </c>
      <c r="HN21" s="568" t="s">
        <v>2362</v>
      </c>
      <c r="HO21" s="570" t="s">
        <v>2361</v>
      </c>
      <c r="HP21" s="569" t="s">
        <v>2360</v>
      </c>
      <c r="HQ21" s="568" t="s">
        <v>2334</v>
      </c>
      <c r="HR21" s="568" t="s">
        <v>2359</v>
      </c>
      <c r="HS21" s="568" t="s">
        <v>2358</v>
      </c>
      <c r="HT21" s="568" t="s">
        <v>2357</v>
      </c>
      <c r="HU21" s="568" t="s">
        <v>2356</v>
      </c>
      <c r="HV21" s="567" t="s">
        <v>2355</v>
      </c>
      <c r="HW21" s="566" t="s">
        <v>2354</v>
      </c>
      <c r="HX21" s="565"/>
      <c r="HY21" s="564"/>
    </row>
    <row r="22" spans="1:234" s="532" customFormat="1" ht="12.75" customHeight="1">
      <c r="A22" s="555">
        <f>EJ2</f>
        <v>45444</v>
      </c>
      <c r="B22" s="545" t="str">
        <f t="shared" ref="B22:B62" si="0">IF(AND(COUNTIF($B$11:$D$15,$A22)=COUNTIF($B$16:$D$20,$A22),COUNTIF($B$11:$D$20,$A22)&lt;&gt;0),"Х",IF(COUNTIF($B$11:$D$15,$A22)&gt;0,"\",IF(COUNTIF($B$16:$D$20,$A22)&gt;0,"/","")))</f>
        <v/>
      </c>
      <c r="C22" s="537" t="str">
        <f t="shared" ref="C22:D41" si="1">B22</f>
        <v/>
      </c>
      <c r="D22" s="537" t="str">
        <f t="shared" si="1"/>
        <v/>
      </c>
      <c r="E22" s="545" t="str">
        <f t="shared" ref="E22:E62" si="2">IF(AND(COUNTIF($E$11:$L$15,$A22)=COUNTIF($E$16:$L$20,$A22),COUNTIF($E$11:$L$20,$A22)&lt;&gt;0),"Х",IF(COUNTIF($E$11:$L$15,$A22)&gt;0,"\",IF(COUNTIF($E$16:$L$20,$A22)&gt;0,"/","")))</f>
        <v/>
      </c>
      <c r="F22" s="537" t="str">
        <f t="shared" ref="F22:L31" si="3">E22</f>
        <v/>
      </c>
      <c r="G22" s="537" t="str">
        <f t="shared" si="3"/>
        <v/>
      </c>
      <c r="H22" s="548" t="str">
        <f t="shared" si="3"/>
        <v/>
      </c>
      <c r="I22" s="545" t="str">
        <f t="shared" si="3"/>
        <v/>
      </c>
      <c r="J22" s="537" t="str">
        <f t="shared" si="3"/>
        <v/>
      </c>
      <c r="K22" s="537" t="str">
        <f t="shared" si="3"/>
        <v/>
      </c>
      <c r="L22" s="537" t="str">
        <f t="shared" si="3"/>
        <v/>
      </c>
      <c r="M22" s="545" t="str">
        <f>IF(COUNTIF($M$11:$R$15,$A22)&gt;0,"X","")</f>
        <v/>
      </c>
      <c r="N22" s="537" t="str">
        <f t="shared" ref="N22:R31" si="4">M22</f>
        <v/>
      </c>
      <c r="O22" s="537" t="str">
        <f t="shared" si="4"/>
        <v/>
      </c>
      <c r="P22" s="537" t="str">
        <f t="shared" si="4"/>
        <v/>
      </c>
      <c r="Q22" s="537" t="str">
        <f t="shared" si="4"/>
        <v/>
      </c>
      <c r="R22" s="559" t="str">
        <f t="shared" si="4"/>
        <v/>
      </c>
      <c r="S22" s="1064" t="str">
        <f>IF(COUNTIF($S$11:$S$15,$A22)&gt;0,"+","")</f>
        <v/>
      </c>
      <c r="T22" s="1065" t="str">
        <f>IF(COUNTIF($T$11:$T$15,$A22)&gt;0,"+","")</f>
        <v/>
      </c>
      <c r="U22" s="537" t="str">
        <f t="shared" ref="U22:U62" si="5">IF(AND(COUNTIF($U$11:$Y$15,$A22)=COUNTIF($U$16:$Y$20,$A22),COUNTIF($U$11:$Y$20,$A22)&lt;&gt;0),"Х",IF(COUNTIF($U$11:$Y$15,$A22)&gt;0,"\",IF(COUNTIF($U$16:$Y$20,$A22)&gt;0,"/","")))</f>
        <v/>
      </c>
      <c r="V22" s="537" t="str">
        <f t="shared" ref="V22:Y41" si="6">U22</f>
        <v/>
      </c>
      <c r="W22" s="537" t="str">
        <f t="shared" si="6"/>
        <v/>
      </c>
      <c r="X22" s="537" t="str">
        <f t="shared" si="6"/>
        <v/>
      </c>
      <c r="Y22" s="549" t="str">
        <f t="shared" si="6"/>
        <v/>
      </c>
      <c r="Z22" s="545" t="str">
        <f t="shared" ref="Z22:Z62" si="7">IF(AND(COUNTIF($Z$11:$AF$15,$A22)=COUNTIF($Z$16:$AF$20,$A22),COUNTIF($Z$11:$AF$20,$A22)&lt;&gt;0),"Х",IF(COUNTIF($Z$11:$AF$15,$A22)&gt;0,"\",IF(COUNTIF($Z$16:$AF$20,$A22)&gt;0,"/","")))</f>
        <v/>
      </c>
      <c r="AA22" s="537" t="str">
        <f t="shared" ref="AA22:AF31" si="8">Z22</f>
        <v/>
      </c>
      <c r="AB22" s="537" t="str">
        <f t="shared" si="8"/>
        <v/>
      </c>
      <c r="AC22" s="537" t="str">
        <f t="shared" si="8"/>
        <v/>
      </c>
      <c r="AD22" s="559" t="str">
        <f t="shared" si="8"/>
        <v/>
      </c>
      <c r="AE22" s="548" t="str">
        <f t="shared" si="8"/>
        <v/>
      </c>
      <c r="AF22" s="538" t="str">
        <f t="shared" si="8"/>
        <v/>
      </c>
      <c r="AG22" s="537"/>
      <c r="AH22" s="537"/>
      <c r="AI22" s="537" t="str">
        <f t="shared" ref="AI22:AI62" si="9">IF(AND(COUNTIF($AI$11:$AI$15,$A22)=COUNTIF($AI$16:$AI$20,$A22),COUNTIF($AI$11:$AI$20,$A22)&lt;&gt;0),"Х",IF(COUNTIF($AI$11:$AI$15,$A22)&gt;0,"\",IF(COUNTIF($AI$16:$AI$20,$A22)&gt;0,"/","")))</f>
        <v/>
      </c>
      <c r="AJ22" s="547" t="str">
        <f>IF(COUNTIF($AJ$11:$AJ$15,$A22)&gt;0,"+","")</f>
        <v/>
      </c>
      <c r="AK22" s="537" t="str">
        <f t="shared" ref="AK22:AK62" si="10">IF(AND(COUNTIF($AK$11:$AQ$15,$A22)=COUNTIF($AK$16:$AQ$20,$A22),COUNTIF($AK$11:$AQ$20,$A22)&lt;&gt;0),"Х",IF(COUNTIF($AK$11:$AQ$15,$A22)&gt;0,"\",IF(COUNTIF($AK$16:$AQ$20,$A22)&gt;0,"/","")))</f>
        <v/>
      </c>
      <c r="AL22" s="537" t="str">
        <f t="shared" ref="AL22:AQ31" si="11">AK22</f>
        <v/>
      </c>
      <c r="AM22" s="537" t="str">
        <f t="shared" si="11"/>
        <v/>
      </c>
      <c r="AN22" s="548" t="str">
        <f t="shared" si="11"/>
        <v/>
      </c>
      <c r="AO22" s="545" t="str">
        <f t="shared" si="11"/>
        <v/>
      </c>
      <c r="AP22" s="537" t="str">
        <f t="shared" si="11"/>
        <v/>
      </c>
      <c r="AQ22" s="537" t="str">
        <f t="shared" si="11"/>
        <v/>
      </c>
      <c r="AR22" s="545" t="str">
        <f t="shared" ref="AR22:AR62" si="12">IF(AND(COUNTIF($AR$11:$AX$15,$A22)=COUNTIF($AR$16:$AX$20,$A22),COUNTIF($AR$11:$AX$20,$A22)&lt;&gt;0),"Х",IF(COUNTIF($AR$11:$AX$15,$A22)&gt;0,"\",IF(COUNTIF($AR$16:$AX$20,$A22)&gt;0,"/","")))</f>
        <v/>
      </c>
      <c r="AS22" s="537" t="str">
        <f t="shared" ref="AS22:AX31" si="13">AR22</f>
        <v/>
      </c>
      <c r="AT22" s="549" t="str">
        <f t="shared" si="13"/>
        <v/>
      </c>
      <c r="AU22" s="545" t="str">
        <f t="shared" si="13"/>
        <v/>
      </c>
      <c r="AV22" s="537" t="str">
        <f t="shared" si="13"/>
        <v/>
      </c>
      <c r="AW22" s="537" t="str">
        <f t="shared" si="13"/>
        <v/>
      </c>
      <c r="AX22" s="548" t="str">
        <f t="shared" si="13"/>
        <v/>
      </c>
      <c r="AY22" s="545" t="str">
        <f t="shared" ref="AY22:AY62" si="14">IF(COUNTIF($AY$11:$BD$15,$A22)&gt;0,"X","")</f>
        <v/>
      </c>
      <c r="AZ22" s="537" t="str">
        <f t="shared" ref="AZ22:BD31" si="15">AY22</f>
        <v/>
      </c>
      <c r="BA22" s="537" t="str">
        <f t="shared" si="15"/>
        <v/>
      </c>
      <c r="BB22" s="545" t="str">
        <f t="shared" si="15"/>
        <v/>
      </c>
      <c r="BC22" s="537" t="str">
        <f t="shared" si="15"/>
        <v/>
      </c>
      <c r="BD22" s="537" t="str">
        <f t="shared" si="15"/>
        <v/>
      </c>
      <c r="BE22" s="537" t="str">
        <f>IF(COUNTIF($BE$11:$BE$15,$A22)&gt;0,"+","")</f>
        <v/>
      </c>
      <c r="BF22" s="548" t="str">
        <f>IF(COUNTIF($BF$11:$BF$15,$A22)&gt;0,"+","")</f>
        <v/>
      </c>
      <c r="BG22" s="545" t="str">
        <f t="shared" ref="BG22:BG62" si="16">IF(COUNTIF($BG$11:$BK$15,$A22)&gt;0,"X","")</f>
        <v/>
      </c>
      <c r="BH22" s="537" t="str">
        <f t="shared" ref="BH22:BK41" si="17">BG22</f>
        <v/>
      </c>
      <c r="BI22" s="545" t="str">
        <f t="shared" si="17"/>
        <v/>
      </c>
      <c r="BJ22" s="537" t="str">
        <f t="shared" si="17"/>
        <v/>
      </c>
      <c r="BK22" s="537" t="str">
        <f t="shared" si="17"/>
        <v/>
      </c>
      <c r="BL22" s="537" t="str">
        <f>IF(COUNTIF($BL$11:$BL$15,$A22)&gt;0,"+","")</f>
        <v/>
      </c>
      <c r="BM22" s="537" t="str">
        <f>IF(COUNTIF($BM$11:$BM$15,$A22)&gt;0,"+","")</f>
        <v/>
      </c>
      <c r="BN22" s="545" t="str">
        <f t="shared" ref="BN22:BN62" si="18">IF(AND(COUNTIF($BN$11:$BQ$15,$A22)=COUNTIF($BN$16:$BQ$20,$A22),COUNTIF($BN$11:$BQ$20,$A22)&lt;&gt;0),"Х",IF(COUNTIF($BN$11:$BQ$15,$A22)&gt;0,"\",IF(COUNTIF($BN$16:$BQ$20,$A22)&gt;0,"/","")))</f>
        <v/>
      </c>
      <c r="BO22" s="537" t="str">
        <f t="shared" ref="BO22:BQ41" si="19">BN22</f>
        <v/>
      </c>
      <c r="BP22" s="545" t="str">
        <f t="shared" si="19"/>
        <v/>
      </c>
      <c r="BQ22" s="549" t="str">
        <f t="shared" si="19"/>
        <v/>
      </c>
      <c r="BR22" s="545" t="str">
        <f t="shared" ref="BR22:BR62" si="20">IF(AND(COUNTIF($BR$11:$BW$15,$A22)=COUNTIF($BR$16:$BW$20,$A22),COUNTIF($BR$11:$BW$20,$A22)&lt;&gt;0),"Х",IF(COUNTIF($BR$11:$BW$15,$A22)&gt;0,"\",IF(COUNTIF($BR$16:$BW$20,$A22)&gt;0,"/","")))</f>
        <v/>
      </c>
      <c r="BS22" s="545" t="str">
        <f t="shared" ref="BS22:BW31" si="21">BR22</f>
        <v/>
      </c>
      <c r="BT22" s="548" t="str">
        <f t="shared" si="21"/>
        <v/>
      </c>
      <c r="BU22" s="545" t="str">
        <f t="shared" si="21"/>
        <v/>
      </c>
      <c r="BV22" s="537" t="str">
        <f t="shared" si="21"/>
        <v/>
      </c>
      <c r="BW22" s="547" t="str">
        <f t="shared" si="21"/>
        <v/>
      </c>
      <c r="BX22" s="549" t="str">
        <f>IF(COUNTIF($BX$11:$BX$15,$A22)&gt;0,"+","")</f>
        <v/>
      </c>
      <c r="BY22" s="545" t="str">
        <f>IF(COUNTIF($BY$11:$BY$15,$A22)&gt;0,"+","")</f>
        <v/>
      </c>
      <c r="BZ22" s="537" t="str">
        <f>IF(COUNTIF($BZ$11:$BZ$15,$A22)&gt;0,"+","")</f>
        <v/>
      </c>
      <c r="CA22" s="536" t="str">
        <f t="shared" ref="CA22:CA62" si="22">IF(COUNTIF($CA$11:$CF$15,$A22)&gt;0,"X","")</f>
        <v/>
      </c>
      <c r="CB22" s="545" t="str">
        <f t="shared" ref="CB22:CF31" si="23">CA22</f>
        <v/>
      </c>
      <c r="CC22" s="545" t="str">
        <f t="shared" si="23"/>
        <v/>
      </c>
      <c r="CD22" s="537" t="str">
        <f t="shared" si="23"/>
        <v/>
      </c>
      <c r="CE22" s="537" t="str">
        <f t="shared" si="23"/>
        <v/>
      </c>
      <c r="CF22" s="539" t="str">
        <f t="shared" si="23"/>
        <v/>
      </c>
      <c r="CG22" s="545" t="str">
        <f t="shared" ref="CG22:CG62" si="24">IF(COUNTIF($CG$11:$CK$15,$A22)&gt;0,"X","")</f>
        <v/>
      </c>
      <c r="CH22" s="537" t="str">
        <f t="shared" ref="CH22:CK41" si="25">CG22</f>
        <v/>
      </c>
      <c r="CI22" s="545" t="str">
        <f t="shared" si="25"/>
        <v/>
      </c>
      <c r="CJ22" s="537" t="str">
        <f t="shared" si="25"/>
        <v/>
      </c>
      <c r="CK22" s="537" t="str">
        <f t="shared" si="25"/>
        <v/>
      </c>
      <c r="CL22" s="540" t="str">
        <f t="shared" ref="CL22:CL62" si="26">IF(AND(COUNTIF($CL$11:$CP$15,$A22)=COUNTIF($CL$16:$CP$20,$A22),COUNTIF($CL$11:$CP$20,$A22)&lt;&gt;0),"Х",IF(COUNTIF($CL$11:$CP$15,$A22)&gt;0,"\",IF(COUNTIF($CL$16:$CP$20,$A22)&gt;0,"/","")))</f>
        <v/>
      </c>
      <c r="CM22" s="537" t="str">
        <f t="shared" ref="CM22:CP41" si="27">CL22</f>
        <v/>
      </c>
      <c r="CN22" s="537" t="str">
        <f t="shared" si="27"/>
        <v/>
      </c>
      <c r="CO22" s="537" t="str">
        <f t="shared" si="27"/>
        <v/>
      </c>
      <c r="CP22" s="549" t="str">
        <f t="shared" si="27"/>
        <v/>
      </c>
      <c r="CQ22" s="562">
        <f t="shared" ref="CQ22:CQ62" si="28">DAY(A22)</f>
        <v>1</v>
      </c>
      <c r="CR22" s="545" t="str">
        <f t="shared" ref="CR22:CR62" si="29">IF(AND(COUNTIF($CR$11:$CT$15,$A22)=COUNTIF($CR$16:$CT$20,$A22),COUNTIF($CR$11:$CT$20,$A22)&lt;&gt;0),"Х",IF(COUNTIF($CR$11:$CT$15,$A22)&gt;0,"\",IF(COUNTIF($CR$16:$CT$20,$A22)&gt;0,"/","")))</f>
        <v/>
      </c>
      <c r="CS22" s="537" t="str">
        <f t="shared" ref="CS22:CT41" si="30">CR22</f>
        <v/>
      </c>
      <c r="CT22" s="548" t="str">
        <f t="shared" si="30"/>
        <v/>
      </c>
      <c r="CU22" s="545" t="str">
        <f t="shared" ref="CU22:CU62" si="31">IF(AND(COUNTIF($CU$11:$CW$15,$A22)=COUNTIF($CU$16:$CW$20,$A22),COUNTIF($CU$11:$CW$20,$A22)&lt;&gt;0),"Х",IF(COUNTIF($CU$11:$CW$15,$A22)&gt;0,"\",IF(COUNTIF($CU$16:$CW$20,$A22)&gt;0,"/","")))</f>
        <v/>
      </c>
      <c r="CV22" s="537" t="str">
        <f t="shared" ref="CV22:CW41" si="32">CU22</f>
        <v/>
      </c>
      <c r="CW22" s="549" t="str">
        <f t="shared" si="32"/>
        <v/>
      </c>
      <c r="CX22" s="545" t="str">
        <f t="shared" ref="CX22:CX62" si="33">IF(AND(COUNTIF($CX$11:$DD$15,$A22)=COUNTIF($CX$16:$DD$20,$A22),COUNTIF($CX$11:$DD$20,$A22)&lt;&gt;0),"Х",IF(COUNTIF($CX$11:$DD$15,$A22)&gt;0,"\",IF(COUNTIF($CX$16:$DD$20,$A22)&gt;0,"/","")))</f>
        <v/>
      </c>
      <c r="CY22" s="545" t="str">
        <f t="shared" ref="CY22:DD31" si="34">CX22</f>
        <v/>
      </c>
      <c r="CZ22" s="548" t="str">
        <f t="shared" si="34"/>
        <v/>
      </c>
      <c r="DA22" s="545" t="str">
        <f t="shared" si="34"/>
        <v/>
      </c>
      <c r="DB22" s="545" t="str">
        <f t="shared" si="34"/>
        <v/>
      </c>
      <c r="DC22" s="545" t="str">
        <f t="shared" si="34"/>
        <v/>
      </c>
      <c r="DD22" s="549" t="str">
        <f t="shared" si="34"/>
        <v/>
      </c>
      <c r="DE22" s="537" t="str">
        <f>IF(COUNTIF($DE$11:$DE$15,$A22)&gt;0,"+","")</f>
        <v/>
      </c>
      <c r="DF22" s="537" t="str">
        <f>IF(COUNTIF($DF$11:$DF$15,$A22)&gt;0,"+","")</f>
        <v/>
      </c>
      <c r="DG22" s="537" t="str">
        <f t="shared" ref="DG22:DG62" si="35">IF(AND(COUNTIF($DG$11:$DK$15,$A22)=COUNTIF($DG$16:$DK$20,$A22),COUNTIF($DG$11:$DK$20,$A22)&lt;&gt;0),"Х",IF(COUNTIF($DG$11:$DK$15,$A22)&gt;0,"\",IF(COUNTIF($DG$16:$DK$20,$A22)&gt;0,"/","")))</f>
        <v/>
      </c>
      <c r="DH22" s="548" t="str">
        <f t="shared" ref="DH22:DK41" si="36">DG22</f>
        <v/>
      </c>
      <c r="DI22" s="545" t="str">
        <f t="shared" si="36"/>
        <v/>
      </c>
      <c r="DJ22" s="537" t="str">
        <f t="shared" si="36"/>
        <v/>
      </c>
      <c r="DK22" s="537" t="str">
        <f t="shared" si="36"/>
        <v/>
      </c>
      <c r="DL22" s="537"/>
      <c r="DM22" s="537" t="str">
        <f>IF(COUNTIF($DM$11:$DM$15,$A22)&gt;0,"+","")</f>
        <v/>
      </c>
      <c r="DN22" s="537" t="str">
        <f>IF(COUNTIF($DN$11:$DN$15,$A22)&gt;0,"+","")</f>
        <v/>
      </c>
      <c r="DO22" s="541" t="str">
        <f t="shared" ref="DO22:DO62" si="37">IF(COUNTIF($DO$11:$DU$15,$A22)&gt;0,"X","")</f>
        <v/>
      </c>
      <c r="DP22" s="537" t="str">
        <f t="shared" ref="DP22:DU31" si="38">DO22</f>
        <v/>
      </c>
      <c r="DQ22" s="537" t="str">
        <f t="shared" si="38"/>
        <v/>
      </c>
      <c r="DR22" s="537" t="str">
        <f t="shared" si="38"/>
        <v/>
      </c>
      <c r="DS22" s="537" t="str">
        <f t="shared" si="38"/>
        <v/>
      </c>
      <c r="DT22" s="537" t="str">
        <f t="shared" si="38"/>
        <v/>
      </c>
      <c r="DU22" s="549" t="str">
        <f t="shared" si="38"/>
        <v/>
      </c>
      <c r="DV22" s="545"/>
      <c r="DW22" s="537" t="str">
        <f>IF(COUNTIF($DW$11:$DW$15,$A22)&gt;0,"+","")</f>
        <v/>
      </c>
      <c r="DX22" s="537" t="str">
        <f t="shared" ref="DX22:DY22" si="39">IF(COUNTIF($DF$11:$DF$15,$A22)&gt;0,"+","")</f>
        <v/>
      </c>
      <c r="DY22" s="537" t="str">
        <f t="shared" si="39"/>
        <v/>
      </c>
      <c r="DZ22" s="545" t="str">
        <f t="shared" ref="DZ22:DZ62" si="40">IF(COUNTIF($DZ$11:$EA$15,$A22)&gt;0,"X","")</f>
        <v/>
      </c>
      <c r="EA22" s="537" t="str">
        <f t="shared" ref="EA22:EA62" si="41">DZ22</f>
        <v/>
      </c>
      <c r="EB22" s="545" t="str">
        <f t="shared" ref="EB22:EB62" si="42">IF(COUNTIF($EB$11:$EG$15,A22)&gt;0,"X","")</f>
        <v/>
      </c>
      <c r="EC22" s="537" t="str">
        <f t="shared" ref="EC22:EG31" si="43">EB22</f>
        <v/>
      </c>
      <c r="ED22" s="537" t="str">
        <f t="shared" si="43"/>
        <v/>
      </c>
      <c r="EE22" s="537" t="str">
        <f t="shared" si="43"/>
        <v/>
      </c>
      <c r="EF22" s="537" t="str">
        <f t="shared" si="43"/>
        <v/>
      </c>
      <c r="EG22" s="537" t="str">
        <f t="shared" si="43"/>
        <v/>
      </c>
      <c r="EH22" s="537" t="str">
        <f>IF(COUNTIF($EH$11:$EH$15,$A22)&gt;0,"+","")</f>
        <v/>
      </c>
      <c r="EI22" s="548"/>
      <c r="EJ22" s="537" t="str">
        <f>IF(COUNTIF($EJ$11:$EJ$15,$A22)&gt;0,"+","")</f>
        <v/>
      </c>
      <c r="EK22" s="537" t="str">
        <f>IF(COUNTIF($EK$11:$EK$15,$A22)&gt;0,"+","")</f>
        <v/>
      </c>
      <c r="EL22" s="537" t="str">
        <f>IF(COUNTIF($EL$11:$EL$15,$A22)&gt;0,"+","")</f>
        <v/>
      </c>
      <c r="EM22" s="549"/>
      <c r="EN22" s="537" t="str">
        <f t="shared" ref="EN22:EN62" si="44">IF(COUNTIF($EN$11:$EO$15,$A22)&gt;0,"X","")</f>
        <v/>
      </c>
      <c r="EO22" s="537" t="str">
        <f t="shared" ref="EO22:EO62" si="45">EN22</f>
        <v/>
      </c>
      <c r="EP22" s="549" t="str">
        <f t="shared" ref="EP22:EP62" si="46">IF(COUNTIF($EP$16:$ES$20,$A22)&gt;0,"/","")</f>
        <v/>
      </c>
      <c r="EQ22" s="545" t="str">
        <f t="shared" ref="EQ22:ES41" si="47">EP22</f>
        <v/>
      </c>
      <c r="ER22" s="549" t="str">
        <f t="shared" si="47"/>
        <v/>
      </c>
      <c r="ES22" s="545" t="str">
        <f t="shared" si="47"/>
        <v/>
      </c>
      <c r="ET22" s="545" t="str">
        <f t="shared" ref="ET22:ET62" si="48">IF(COUNTIF($ET$11:$EY$15,$A22)&gt;0,"X","")</f>
        <v/>
      </c>
      <c r="EU22" s="537" t="str">
        <f t="shared" ref="EU22:EY31" si="49">ET22</f>
        <v/>
      </c>
      <c r="EV22" s="537" t="str">
        <f t="shared" si="49"/>
        <v/>
      </c>
      <c r="EW22" s="537" t="str">
        <f t="shared" si="49"/>
        <v/>
      </c>
      <c r="EX22" s="537" t="str">
        <f t="shared" si="49"/>
        <v/>
      </c>
      <c r="EY22" s="537" t="str">
        <f t="shared" si="49"/>
        <v/>
      </c>
      <c r="EZ22" s="537" t="str">
        <f>IF(COUNTIF($EZ$11:$EZ$15,$A22)&gt;0,"+","")</f>
        <v/>
      </c>
      <c r="FA22" s="548" t="str">
        <f>IF(COUNTIF($FA$11:$FA$15,$A22)&gt;0,"+","")</f>
        <v/>
      </c>
      <c r="FB22" s="545" t="str">
        <f t="shared" ref="FB22:FB62" si="50">IF(COUNTIF($FB$11:$FF$15,$A22)&gt;0,"X","")</f>
        <v/>
      </c>
      <c r="FC22" s="537" t="str">
        <f t="shared" ref="FC22:FF41" si="51">FB22</f>
        <v/>
      </c>
      <c r="FD22" s="537" t="str">
        <f t="shared" si="51"/>
        <v/>
      </c>
      <c r="FE22" s="537" t="str">
        <f t="shared" si="51"/>
        <v/>
      </c>
      <c r="FF22" s="546" t="str">
        <f t="shared" si="51"/>
        <v/>
      </c>
      <c r="FG22" s="537" t="str">
        <f>IF(COUNTIF($FG$11:$FG$15,$A22)&gt;0,"+","")</f>
        <v/>
      </c>
      <c r="FH22" s="547" t="str">
        <f>IF(COUNTIF($FH$11:$FH$15,$A22)&gt;0,"+","")</f>
        <v/>
      </c>
      <c r="FI22" s="546" t="str">
        <f t="shared" ref="FI22:FI62" si="52">IF(AND(COUNTIF($FI$11:$FN$15,$A22)=COUNTIF($FI$16:$FN$20,$A22),COUNTIF($FI$11:$FN$20,$A22)&lt;&gt;0),"Х",IF(COUNTIF($FI$11:$FN$15,$A22)&gt;0,"\",IF(COUNTIF($FI$16:$FN$20,$A22)&gt;0,"/","")))</f>
        <v/>
      </c>
      <c r="FJ22" s="546" t="str">
        <f t="shared" ref="FJ22:FN31" si="53">FI22</f>
        <v/>
      </c>
      <c r="FK22" s="546" t="str">
        <f t="shared" si="53"/>
        <v/>
      </c>
      <c r="FL22" s="546" t="str">
        <f t="shared" si="53"/>
        <v/>
      </c>
      <c r="FM22" s="557" t="str">
        <f t="shared" si="53"/>
        <v/>
      </c>
      <c r="FN22" s="556" t="str">
        <f t="shared" si="53"/>
        <v/>
      </c>
      <c r="FO22" s="545" t="str">
        <f t="shared" ref="FO22:FO62" si="54">IF(AND(COUNTIF($FO$11:$FR$15,$A22)=COUNTIF($FO$16:$FR$20,$A22),COUNTIF($FO$11:$FR$20,$A22)&lt;&gt;0),"Х",IF(COUNTIF($FO$11:$FR$15,$A22)&gt;0,"\",IF(COUNTIF($FO$16:$FR$20,$A22)&gt;0,"/","")))</f>
        <v/>
      </c>
      <c r="FP22" s="545" t="str">
        <f t="shared" ref="FP22:FR41" si="55">FO22</f>
        <v/>
      </c>
      <c r="FQ22" s="539" t="str">
        <f t="shared" si="55"/>
        <v/>
      </c>
      <c r="FR22" s="545" t="str">
        <f t="shared" si="55"/>
        <v/>
      </c>
      <c r="FS22" s="545" t="str">
        <f t="shared" ref="FS22:FS62" si="56">IF(AND(COUNTIF($FS$11:$FV$15,$A22)=COUNTIF($FS$16:$FV$20,$A22),COUNTIF($FS$11:$FV$20,$A22)&lt;&gt;0),"Х",IF(COUNTIF($FS$11:$FV$15,$A22)&gt;0,"\",IF(COUNTIF($FS$16:$FV$20,$A22)&gt;0,"/","")))</f>
        <v/>
      </c>
      <c r="FT22" s="545" t="str">
        <f t="shared" ref="FT22:FV41" si="57">FS22</f>
        <v/>
      </c>
      <c r="FU22" s="545" t="str">
        <f t="shared" si="57"/>
        <v/>
      </c>
      <c r="FV22" s="545" t="str">
        <f t="shared" si="57"/>
        <v/>
      </c>
      <c r="FW22" s="561">
        <f t="shared" ref="FW22:FW62" si="58">DAY(A22)</f>
        <v>1</v>
      </c>
      <c r="FX22" s="545" t="str">
        <f t="shared" ref="FX22:FX62" si="59">IF(AND(COUNTIF($FX$11:$GA$15,$A22)=COUNTIF($FX$16:$GA$20,$A22),COUNTIF($FX$11:$GA$20,$A22)&lt;&gt;0),"Х",IF(COUNTIF($FX$11:$GA$15,$A22)&gt;0,"\",IF(COUNTIF($FX$16:$GA$20,$A22)&gt;0,"/","")))</f>
        <v/>
      </c>
      <c r="FY22" s="549" t="str">
        <f t="shared" ref="FY22:GA41" si="60">FX22</f>
        <v/>
      </c>
      <c r="FZ22" s="545" t="str">
        <f t="shared" si="60"/>
        <v/>
      </c>
      <c r="GA22" s="549" t="str">
        <f t="shared" si="60"/>
        <v/>
      </c>
      <c r="GB22" s="545"/>
      <c r="GC22" s="537"/>
      <c r="GD22" s="537"/>
      <c r="GE22" s="537" t="str">
        <f>IF(COUNTIF($GE$11:$GE$15,$A22)&gt;0,"+","")</f>
        <v/>
      </c>
      <c r="GF22" s="539" t="str">
        <f t="shared" ref="GF22:GF62" si="61">IF(AND(COUNTIF($GF$11:$GL$15,$A22)=COUNTIF($GF$16:$GL$20,$A22),COUNTIF($GF$11:$GL$20,$A22)&lt;&gt;0),"Х",IF(COUNTIF($GF$11:$GL$15,$A22)&gt;0,"\",IF(COUNTIF($GF$16:$GL$20,$A22)&gt;0,"/","")))</f>
        <v/>
      </c>
      <c r="GG22" s="545" t="str">
        <f t="shared" ref="GG22:GL31" si="62">GF22</f>
        <v/>
      </c>
      <c r="GH22" s="537" t="str">
        <f t="shared" si="62"/>
        <v/>
      </c>
      <c r="GI22" s="549" t="str">
        <f t="shared" si="62"/>
        <v/>
      </c>
      <c r="GJ22" s="545" t="str">
        <f t="shared" si="62"/>
        <v/>
      </c>
      <c r="GK22" s="537" t="str">
        <f t="shared" si="62"/>
        <v/>
      </c>
      <c r="GL22" s="547" t="str">
        <f t="shared" si="62"/>
        <v/>
      </c>
      <c r="GM22" s="537" t="str">
        <f t="shared" ref="GM22:GP41" si="63">IF(GM$11=$A22,"Х","")</f>
        <v/>
      </c>
      <c r="GN22" s="537" t="str">
        <f t="shared" si="63"/>
        <v/>
      </c>
      <c r="GO22" s="546" t="str">
        <f t="shared" si="63"/>
        <v/>
      </c>
      <c r="GP22" s="548" t="str">
        <f t="shared" si="63"/>
        <v/>
      </c>
      <c r="GQ22" s="560" t="str">
        <f>IF(COUNTIF($GQ$11:$GQ$15,$A22)&gt;0,"+","")</f>
        <v/>
      </c>
      <c r="GR22" s="538"/>
      <c r="GS22" s="537" t="str">
        <f t="shared" ref="GS22:GS62" si="64">IF(AND(COUNTIF($GS$11:$GZ$15,$A22)=COUNTIF($GS$16:$GZ$20,$A22),COUNTIF($GS$11:$GZ$20,$A22)&lt;&gt;0),"Х",IF(COUNTIF($GS$11:$GZ$15,$A22)&gt;0,"\",IF(COUNTIF($GS$16:$GZ$20,$A22)&gt;0,"/","")))</f>
        <v/>
      </c>
      <c r="GT22" s="537" t="str">
        <f t="shared" ref="GT22:GZ31" si="65">GS22</f>
        <v/>
      </c>
      <c r="GU22" s="537" t="str">
        <f t="shared" si="65"/>
        <v/>
      </c>
      <c r="GV22" s="537" t="str">
        <f t="shared" si="65"/>
        <v/>
      </c>
      <c r="GW22" s="537" t="str">
        <f t="shared" si="65"/>
        <v/>
      </c>
      <c r="GX22" s="548" t="str">
        <f t="shared" si="65"/>
        <v/>
      </c>
      <c r="GY22" s="545" t="str">
        <f t="shared" si="65"/>
        <v/>
      </c>
      <c r="GZ22" s="546" t="str">
        <f t="shared" si="65"/>
        <v/>
      </c>
      <c r="HA22" s="537" t="str">
        <f t="shared" ref="HA22:HA62" si="66">IF(AND(COUNTIF($HA$11:$HA$15,$A22)=COUNTIF($HA$16:$HA$20,$A22),COUNTIF($HA$11:$HA$20,$A22)&lt;&gt;0),"Х",IF(COUNTIF($HA$11:$HA$15,$A22)&gt;0,"\",IF(COUNTIF($HA$16:$HA$20,$A22)&gt;0,"/","")))</f>
        <v/>
      </c>
      <c r="HB22" s="541" t="str">
        <f t="shared" ref="HB22:HB62" si="67">IF(AND(COUNTIF($HB$11:$HC$15,$A22)=COUNTIF($HB$16:$HC$20,$A22),COUNTIF($HB$11:$HC$20,$A22)&lt;&gt;0),"Х",IF(COUNTIF($HB$11:$HC$15,$A22)&gt;0,"\",IF(COUNTIF($HB$16:$HC$20,$A22)&gt;0,"/","")))</f>
        <v/>
      </c>
      <c r="HC22" s="537" t="str">
        <f t="shared" ref="HC22:HC62" si="68">HB22</f>
        <v/>
      </c>
      <c r="HD22" s="537" t="str">
        <f>IF(COUNTIF($HD$11:$HD$15,$A22)&gt;0,"+","")</f>
        <v/>
      </c>
      <c r="HE22" s="537" t="str">
        <f t="shared" ref="HE22:HE62" si="69">HA22</f>
        <v/>
      </c>
      <c r="HF22" s="537" t="str">
        <f t="shared" ref="HF22:HG41" si="70">HE22</f>
        <v/>
      </c>
      <c r="HG22" s="549" t="str">
        <f t="shared" si="70"/>
        <v/>
      </c>
      <c r="HH22" s="540" t="str">
        <f t="shared" ref="HH22:HH62" si="71">IF(AND(COUNTIF($HH$11:$HO$15,$A22)=COUNTIF($HH$16:$HO$20,$A22),COUNTIF($HH$11:$HO$20,$A22)&lt;&gt;0),"Х",IF(COUNTIF($HH$11:$HO$15,$A22)&gt;0,"\",IF(COUNTIF($HH$16:$HO$20,$A22)&gt;0,"/","")))</f>
        <v/>
      </c>
      <c r="HI22" s="537" t="str">
        <f t="shared" ref="HI22:HO31" si="72">HH22</f>
        <v/>
      </c>
      <c r="HJ22" s="537" t="str">
        <f t="shared" si="72"/>
        <v/>
      </c>
      <c r="HK22" s="537" t="str">
        <f t="shared" si="72"/>
        <v/>
      </c>
      <c r="HL22" s="537" t="str">
        <f t="shared" si="72"/>
        <v/>
      </c>
      <c r="HM22" s="537" t="str">
        <f t="shared" si="72"/>
        <v/>
      </c>
      <c r="HN22" s="537" t="str">
        <f t="shared" si="72"/>
        <v/>
      </c>
      <c r="HO22" s="548" t="str">
        <f t="shared" si="72"/>
        <v/>
      </c>
      <c r="HP22" s="545" t="str">
        <f t="shared" ref="HP22:HP62" si="73">IF(AND(COUNTIF($HP$11:$HW$15,$A22)=COUNTIF($HP$16:$HW$20,$A22),COUNTIF($HP$11:$HW$20,$A22)&lt;&gt;0),"Х",IF(COUNTIF($HP$11:$HW$15,$A22)&gt;0,"\",IF(COUNTIF($HP$16:$HW$20,$A22)&gt;0,"/","")))</f>
        <v/>
      </c>
      <c r="HQ22" s="537" t="str">
        <f t="shared" ref="HQ22:HW31" si="74">HP22</f>
        <v/>
      </c>
      <c r="HR22" s="537" t="str">
        <f t="shared" si="74"/>
        <v/>
      </c>
      <c r="HS22" s="537" t="str">
        <f t="shared" si="74"/>
        <v/>
      </c>
      <c r="HT22" s="537" t="str">
        <f t="shared" si="74"/>
        <v/>
      </c>
      <c r="HU22" s="537" t="str">
        <f t="shared" si="74"/>
        <v/>
      </c>
      <c r="HV22" s="549" t="str">
        <f t="shared" si="74"/>
        <v/>
      </c>
      <c r="HW22" s="536" t="str">
        <f t="shared" si="74"/>
        <v/>
      </c>
      <c r="HX22" s="535">
        <f t="shared" ref="HX22:HX62" si="75">DAY(A22)</f>
        <v>1</v>
      </c>
      <c r="HY22" s="534">
        <f t="shared" ref="HY22:HY62" si="76">IF(B22&lt;&gt;"",1,0)+IF(E22&lt;&gt;"",1,0)+IF(M22&lt;&gt;"",1,0)+IF(U22&lt;&gt;"",1,0)+IF(Z22&lt;&gt;"",1,0)+IF(AK22&lt;&gt;"",1,0)+IF(AR22&lt;&gt;"",1,0)+IF(AY22&lt;&gt;"",1,0)+IF(BG22&lt;&gt;"",1,0)+IF(BN22&lt;&gt;"",1,0)+IF(BR22&lt;&gt;"",1,0)+IF(CA22&lt;&gt;"",1,0)+IF(CG22&lt;&gt;"",1,0)+IF(CL22&lt;&gt;"",1,0)+IF(CR22&lt;&gt;"",1,0)+IF(CU22&lt;&gt;"",1,0)+IF(CX22&lt;&gt;"",1,0)+IF(DG22&lt;&gt;"",1,0)+IF(DO22&lt;&gt;"",1,0)+IF(DZ22&lt;&gt;"",1,0)+IF(EB22&lt;&gt;"",1,0)+IF(EP22&lt;&gt;"",1,0)+IF(ET22&lt;&gt;"",1,0)+IF(FB22&lt;&gt;"",1,0)+IF(FI22&lt;&gt;"",1,0)+IF(FO22&lt;&gt;"",1,0)+IF(FS22&lt;&gt;"",1,0)+IF(FX22&lt;&gt;"",1,0)+IF(GF22&lt;&gt;"",1,0)+IF(GS22&lt;&gt;"",1,0)+IF(HB22&lt;&gt;"",1,0)+IF(HH22&lt;&gt;"",1,0)+IF(HP22&lt;&gt;"",1,0)</f>
        <v>0</v>
      </c>
      <c r="HZ22" s="533"/>
    </row>
    <row r="23" spans="1:234" s="532" customFormat="1" ht="12.75" customHeight="1">
      <c r="A23" s="555">
        <f t="shared" ref="A23:A62" si="77">A22+1</f>
        <v>45445</v>
      </c>
      <c r="B23" s="545" t="str">
        <f t="shared" si="0"/>
        <v/>
      </c>
      <c r="C23" s="537" t="str">
        <f t="shared" si="1"/>
        <v/>
      </c>
      <c r="D23" s="537" t="str">
        <f t="shared" si="1"/>
        <v/>
      </c>
      <c r="E23" s="545" t="str">
        <f t="shared" si="2"/>
        <v/>
      </c>
      <c r="F23" s="537" t="str">
        <f t="shared" si="3"/>
        <v/>
      </c>
      <c r="G23" s="537" t="str">
        <f t="shared" si="3"/>
        <v/>
      </c>
      <c r="H23" s="548" t="str">
        <f t="shared" si="3"/>
        <v/>
      </c>
      <c r="I23" s="545" t="str">
        <f t="shared" si="3"/>
        <v/>
      </c>
      <c r="J23" s="537" t="str">
        <f t="shared" si="3"/>
        <v/>
      </c>
      <c r="K23" s="537" t="str">
        <f t="shared" si="3"/>
        <v/>
      </c>
      <c r="L23" s="537" t="str">
        <f t="shared" si="3"/>
        <v/>
      </c>
      <c r="M23" s="545" t="str">
        <f t="shared" ref="M23:M62" si="78">IF(COUNTIF($M$11:$R$15,$A23)&gt;0,"X","")</f>
        <v/>
      </c>
      <c r="N23" s="537" t="str">
        <f t="shared" si="4"/>
        <v/>
      </c>
      <c r="O23" s="537" t="str">
        <f t="shared" si="4"/>
        <v/>
      </c>
      <c r="P23" s="537" t="str">
        <f t="shared" si="4"/>
        <v/>
      </c>
      <c r="Q23" s="537" t="str">
        <f t="shared" si="4"/>
        <v/>
      </c>
      <c r="R23" s="559" t="str">
        <f t="shared" si="4"/>
        <v/>
      </c>
      <c r="S23" s="1064" t="str">
        <f t="shared" ref="S23:S62" si="79">IF(COUNTIF($S$11:$S$15,$A23)&gt;0,"+","")</f>
        <v/>
      </c>
      <c r="T23" s="1065" t="str">
        <f t="shared" ref="T23:T62" si="80">IF(COUNTIF($T$11:$T$15,$A23)&gt;0,"+","")</f>
        <v/>
      </c>
      <c r="U23" s="537" t="str">
        <f t="shared" si="5"/>
        <v/>
      </c>
      <c r="V23" s="537" t="str">
        <f t="shared" si="6"/>
        <v/>
      </c>
      <c r="W23" s="537" t="str">
        <f t="shared" si="6"/>
        <v/>
      </c>
      <c r="X23" s="537" t="str">
        <f t="shared" si="6"/>
        <v/>
      </c>
      <c r="Y23" s="549" t="str">
        <f t="shared" si="6"/>
        <v/>
      </c>
      <c r="Z23" s="545" t="str">
        <f t="shared" si="7"/>
        <v/>
      </c>
      <c r="AA23" s="537" t="str">
        <f t="shared" si="8"/>
        <v/>
      </c>
      <c r="AB23" s="537" t="str">
        <f t="shared" si="8"/>
        <v/>
      </c>
      <c r="AC23" s="537" t="str">
        <f t="shared" si="8"/>
        <v/>
      </c>
      <c r="AD23" s="559" t="str">
        <f t="shared" si="8"/>
        <v/>
      </c>
      <c r="AE23" s="548" t="str">
        <f t="shared" si="8"/>
        <v/>
      </c>
      <c r="AF23" s="538" t="str">
        <f t="shared" si="8"/>
        <v/>
      </c>
      <c r="AG23" s="537"/>
      <c r="AH23" s="537"/>
      <c r="AI23" s="537" t="str">
        <f t="shared" si="9"/>
        <v/>
      </c>
      <c r="AJ23" s="547" t="str">
        <f t="shared" ref="AJ23:AJ62" si="81">IF(COUNTIF($AJ$11:$AJ$15,$A23)&gt;0,"+","")</f>
        <v/>
      </c>
      <c r="AK23" s="537" t="str">
        <f t="shared" si="10"/>
        <v/>
      </c>
      <c r="AL23" s="537" t="str">
        <f t="shared" si="11"/>
        <v/>
      </c>
      <c r="AM23" s="537" t="str">
        <f t="shared" si="11"/>
        <v/>
      </c>
      <c r="AN23" s="548" t="str">
        <f t="shared" si="11"/>
        <v/>
      </c>
      <c r="AO23" s="545" t="str">
        <f t="shared" si="11"/>
        <v/>
      </c>
      <c r="AP23" s="537" t="str">
        <f t="shared" si="11"/>
        <v/>
      </c>
      <c r="AQ23" s="537" t="str">
        <f t="shared" si="11"/>
        <v/>
      </c>
      <c r="AR23" s="545" t="str">
        <f t="shared" si="12"/>
        <v/>
      </c>
      <c r="AS23" s="537" t="str">
        <f t="shared" si="13"/>
        <v/>
      </c>
      <c r="AT23" s="549" t="str">
        <f t="shared" si="13"/>
        <v/>
      </c>
      <c r="AU23" s="545" t="str">
        <f t="shared" si="13"/>
        <v/>
      </c>
      <c r="AV23" s="537" t="str">
        <f t="shared" si="13"/>
        <v/>
      </c>
      <c r="AW23" s="537" t="str">
        <f t="shared" si="13"/>
        <v/>
      </c>
      <c r="AX23" s="548" t="str">
        <f t="shared" si="13"/>
        <v/>
      </c>
      <c r="AY23" s="545" t="str">
        <f t="shared" si="14"/>
        <v/>
      </c>
      <c r="AZ23" s="537" t="str">
        <f t="shared" si="15"/>
        <v/>
      </c>
      <c r="BA23" s="537" t="str">
        <f t="shared" si="15"/>
        <v/>
      </c>
      <c r="BB23" s="545" t="str">
        <f t="shared" si="15"/>
        <v/>
      </c>
      <c r="BC23" s="537" t="str">
        <f t="shared" si="15"/>
        <v/>
      </c>
      <c r="BD23" s="537" t="str">
        <f t="shared" si="15"/>
        <v/>
      </c>
      <c r="BE23" s="537" t="str">
        <f t="shared" ref="BE23:BE62" si="82">IF(COUNTIF($BE$11:$BE$15,$A23)&gt;0,"+","")</f>
        <v/>
      </c>
      <c r="BF23" s="548" t="str">
        <f t="shared" ref="BF23:BF62" si="83">IF(COUNTIF($BF$11:$BF$15,$A23)&gt;0,"+","")</f>
        <v/>
      </c>
      <c r="BG23" s="545" t="str">
        <f t="shared" si="16"/>
        <v/>
      </c>
      <c r="BH23" s="537" t="str">
        <f t="shared" si="17"/>
        <v/>
      </c>
      <c r="BI23" s="545" t="str">
        <f t="shared" si="17"/>
        <v/>
      </c>
      <c r="BJ23" s="537" t="str">
        <f t="shared" si="17"/>
        <v/>
      </c>
      <c r="BK23" s="537" t="str">
        <f t="shared" si="17"/>
        <v/>
      </c>
      <c r="BL23" s="537" t="str">
        <f t="shared" ref="BL23:BL62" si="84">IF(COUNTIF($BL$11:$BL$15,$A23)&gt;0,"+","")</f>
        <v/>
      </c>
      <c r="BM23" s="537" t="str">
        <f t="shared" ref="BM23:BM62" si="85">IF(COUNTIF($BM$11:$BM$15,$A23)&gt;0,"+","")</f>
        <v/>
      </c>
      <c r="BN23" s="545" t="str">
        <f t="shared" si="18"/>
        <v/>
      </c>
      <c r="BO23" s="537" t="str">
        <f t="shared" si="19"/>
        <v/>
      </c>
      <c r="BP23" s="545" t="str">
        <f t="shared" si="19"/>
        <v/>
      </c>
      <c r="BQ23" s="549" t="str">
        <f t="shared" si="19"/>
        <v/>
      </c>
      <c r="BR23" s="545" t="str">
        <f t="shared" si="20"/>
        <v/>
      </c>
      <c r="BS23" s="545" t="str">
        <f t="shared" si="21"/>
        <v/>
      </c>
      <c r="BT23" s="548" t="str">
        <f t="shared" si="21"/>
        <v/>
      </c>
      <c r="BU23" s="545" t="str">
        <f t="shared" si="21"/>
        <v/>
      </c>
      <c r="BV23" s="537" t="str">
        <f t="shared" si="21"/>
        <v/>
      </c>
      <c r="BW23" s="547" t="str">
        <f t="shared" si="21"/>
        <v/>
      </c>
      <c r="BX23" s="549" t="str">
        <f t="shared" ref="BX23:BX62" si="86">IF(COUNTIF($BX$11:$BX$15,$A23)&gt;0,"+","")</f>
        <v/>
      </c>
      <c r="BY23" s="545" t="str">
        <f t="shared" ref="BY23:BY62" si="87">IF(COUNTIF($BY$11:$BY$15,$A23)&gt;0,"+","")</f>
        <v/>
      </c>
      <c r="BZ23" s="537" t="str">
        <f t="shared" ref="BZ23:BZ62" si="88">IF(COUNTIF($BZ$11:$BZ$15,$A23)&gt;0,"+","")</f>
        <v/>
      </c>
      <c r="CA23" s="536" t="str">
        <f t="shared" si="22"/>
        <v/>
      </c>
      <c r="CB23" s="545" t="str">
        <f t="shared" si="23"/>
        <v/>
      </c>
      <c r="CC23" s="545" t="str">
        <f t="shared" si="23"/>
        <v/>
      </c>
      <c r="CD23" s="537" t="str">
        <f t="shared" si="23"/>
        <v/>
      </c>
      <c r="CE23" s="537" t="str">
        <f t="shared" si="23"/>
        <v/>
      </c>
      <c r="CF23" s="539" t="str">
        <f t="shared" si="23"/>
        <v/>
      </c>
      <c r="CG23" s="545" t="str">
        <f t="shared" si="24"/>
        <v/>
      </c>
      <c r="CH23" s="537" t="str">
        <f t="shared" si="25"/>
        <v/>
      </c>
      <c r="CI23" s="545" t="str">
        <f t="shared" si="25"/>
        <v/>
      </c>
      <c r="CJ23" s="537" t="str">
        <f t="shared" si="25"/>
        <v/>
      </c>
      <c r="CK23" s="537" t="str">
        <f t="shared" si="25"/>
        <v/>
      </c>
      <c r="CL23" s="540" t="str">
        <f t="shared" si="26"/>
        <v/>
      </c>
      <c r="CM23" s="537" t="str">
        <f t="shared" si="27"/>
        <v/>
      </c>
      <c r="CN23" s="537" t="str">
        <f t="shared" si="27"/>
        <v/>
      </c>
      <c r="CO23" s="537" t="str">
        <f t="shared" si="27"/>
        <v/>
      </c>
      <c r="CP23" s="549" t="str">
        <f t="shared" si="27"/>
        <v/>
      </c>
      <c r="CQ23" s="562">
        <f t="shared" si="28"/>
        <v>2</v>
      </c>
      <c r="CR23" s="545" t="str">
        <f t="shared" si="29"/>
        <v/>
      </c>
      <c r="CS23" s="537" t="str">
        <f t="shared" si="30"/>
        <v/>
      </c>
      <c r="CT23" s="548" t="str">
        <f t="shared" si="30"/>
        <v/>
      </c>
      <c r="CU23" s="545" t="str">
        <f t="shared" si="31"/>
        <v/>
      </c>
      <c r="CV23" s="537" t="str">
        <f t="shared" si="32"/>
        <v/>
      </c>
      <c r="CW23" s="549" t="str">
        <f t="shared" si="32"/>
        <v/>
      </c>
      <c r="CX23" s="545" t="str">
        <f t="shared" si="33"/>
        <v/>
      </c>
      <c r="CY23" s="545" t="str">
        <f t="shared" si="34"/>
        <v/>
      </c>
      <c r="CZ23" s="548" t="str">
        <f t="shared" si="34"/>
        <v/>
      </c>
      <c r="DA23" s="545" t="str">
        <f t="shared" si="34"/>
        <v/>
      </c>
      <c r="DB23" s="545" t="str">
        <f t="shared" si="34"/>
        <v/>
      </c>
      <c r="DC23" s="545" t="str">
        <f t="shared" si="34"/>
        <v/>
      </c>
      <c r="DD23" s="549" t="str">
        <f t="shared" si="34"/>
        <v/>
      </c>
      <c r="DE23" s="540" t="str">
        <f t="shared" ref="DE23:DE62" si="89">IF(COUNTIF($DE$11:$DE$15,$A23)&gt;0,"+","")</f>
        <v/>
      </c>
      <c r="DF23" s="537" t="str">
        <f t="shared" ref="DF23:DF62" si="90">IF(COUNTIF($DF$11:$DF$15,$A23)&gt;0,"+","")</f>
        <v/>
      </c>
      <c r="DG23" s="537" t="str">
        <f t="shared" si="35"/>
        <v/>
      </c>
      <c r="DH23" s="548" t="str">
        <f t="shared" si="36"/>
        <v/>
      </c>
      <c r="DI23" s="545" t="str">
        <f t="shared" si="36"/>
        <v/>
      </c>
      <c r="DJ23" s="537" t="str">
        <f t="shared" si="36"/>
        <v/>
      </c>
      <c r="DK23" s="537" t="str">
        <f t="shared" si="36"/>
        <v/>
      </c>
      <c r="DL23" s="537"/>
      <c r="DM23" s="541" t="str">
        <f t="shared" ref="DM23:DM62" si="91">IF(COUNTIF($DM$11:$DM$15,$A23)&gt;0,"+","")</f>
        <v/>
      </c>
      <c r="DN23" s="537" t="str">
        <f t="shared" ref="DN23:DN62" si="92">IF(COUNTIF($DN$11:$DN$15,$A23)&gt;0,"+","")</f>
        <v/>
      </c>
      <c r="DO23" s="541" t="str">
        <f t="shared" si="37"/>
        <v/>
      </c>
      <c r="DP23" s="537" t="str">
        <f t="shared" si="38"/>
        <v/>
      </c>
      <c r="DQ23" s="537" t="str">
        <f t="shared" si="38"/>
        <v/>
      </c>
      <c r="DR23" s="537" t="str">
        <f t="shared" si="38"/>
        <v/>
      </c>
      <c r="DS23" s="537" t="str">
        <f t="shared" si="38"/>
        <v/>
      </c>
      <c r="DT23" s="537" t="str">
        <f t="shared" si="38"/>
        <v/>
      </c>
      <c r="DU23" s="549" t="str">
        <f t="shared" si="38"/>
        <v/>
      </c>
      <c r="DV23" s="545"/>
      <c r="DW23" s="537" t="str">
        <f t="shared" ref="DW23:DW62" si="93">IF(COUNTIF($DW$11:$DW$15,$A23)&gt;0,"+","")</f>
        <v/>
      </c>
      <c r="DX23" s="537"/>
      <c r="DY23" s="549"/>
      <c r="DZ23" s="545" t="str">
        <f t="shared" si="40"/>
        <v/>
      </c>
      <c r="EA23" s="537" t="str">
        <f t="shared" si="41"/>
        <v/>
      </c>
      <c r="EB23" s="545" t="str">
        <f t="shared" si="42"/>
        <v/>
      </c>
      <c r="EC23" s="537" t="str">
        <f t="shared" si="43"/>
        <v/>
      </c>
      <c r="ED23" s="537" t="str">
        <f t="shared" si="43"/>
        <v/>
      </c>
      <c r="EE23" s="537" t="str">
        <f t="shared" si="43"/>
        <v/>
      </c>
      <c r="EF23" s="537" t="str">
        <f t="shared" si="43"/>
        <v/>
      </c>
      <c r="EG23" s="537" t="str">
        <f t="shared" si="43"/>
        <v/>
      </c>
      <c r="EH23" s="545" t="str">
        <f t="shared" ref="EH23:EH62" si="94">IF(COUNTIF($EH$11:$EH$15,$A23)&gt;0,"+","")</f>
        <v/>
      </c>
      <c r="EI23" s="548"/>
      <c r="EJ23" s="545" t="str">
        <f t="shared" ref="EJ23:EJ62" si="95">IF(COUNTIF($EJ$11:$EJ$15,$A23)&gt;0,"+","")</f>
        <v/>
      </c>
      <c r="EK23" s="537" t="str">
        <f t="shared" ref="EK23:EK62" si="96">IF(COUNTIF($EK$11:$EK$15,$A23)&gt;0,"+","")</f>
        <v/>
      </c>
      <c r="EL23" s="547" t="str">
        <f t="shared" ref="EL23:EL62" si="97">IF(COUNTIF($EL$11:$EL$15,$A23)&gt;0,"+","")</f>
        <v/>
      </c>
      <c r="EM23" s="549"/>
      <c r="EN23" s="537" t="str">
        <f t="shared" si="44"/>
        <v/>
      </c>
      <c r="EO23" s="537" t="str">
        <f t="shared" si="45"/>
        <v/>
      </c>
      <c r="EP23" s="549" t="str">
        <f t="shared" si="46"/>
        <v/>
      </c>
      <c r="EQ23" s="545" t="str">
        <f t="shared" si="47"/>
        <v/>
      </c>
      <c r="ER23" s="549" t="str">
        <f t="shared" si="47"/>
        <v/>
      </c>
      <c r="ES23" s="545" t="str">
        <f t="shared" si="47"/>
        <v/>
      </c>
      <c r="ET23" s="545" t="str">
        <f t="shared" si="48"/>
        <v/>
      </c>
      <c r="EU23" s="537" t="str">
        <f t="shared" si="49"/>
        <v/>
      </c>
      <c r="EV23" s="537" t="str">
        <f t="shared" si="49"/>
        <v/>
      </c>
      <c r="EW23" s="537" t="str">
        <f t="shared" si="49"/>
        <v/>
      </c>
      <c r="EX23" s="537" t="str">
        <f t="shared" si="49"/>
        <v/>
      </c>
      <c r="EY23" s="537" t="str">
        <f t="shared" si="49"/>
        <v/>
      </c>
      <c r="EZ23" s="537" t="str">
        <f t="shared" ref="EZ23:EZ62" si="98">IF(COUNTIF($EZ$11:$EZ$15,$A23)&gt;0,"+","")</f>
        <v/>
      </c>
      <c r="FA23" s="548" t="str">
        <f t="shared" ref="FA23:FA62" si="99">IF(COUNTIF($FA$11:$FA$15,$A23)&gt;0,"+","")</f>
        <v/>
      </c>
      <c r="FB23" s="545" t="str">
        <f t="shared" si="50"/>
        <v/>
      </c>
      <c r="FC23" s="537" t="str">
        <f t="shared" si="51"/>
        <v/>
      </c>
      <c r="FD23" s="537" t="str">
        <f t="shared" si="51"/>
        <v/>
      </c>
      <c r="FE23" s="537" t="str">
        <f t="shared" si="51"/>
        <v/>
      </c>
      <c r="FF23" s="546" t="str">
        <f t="shared" si="51"/>
        <v/>
      </c>
      <c r="FG23" s="537" t="str">
        <f t="shared" ref="FG23:FG62" si="100">IF(COUNTIF($FG$11:$FG$15,$A23)&gt;0,"+","")</f>
        <v/>
      </c>
      <c r="FH23" s="547" t="str">
        <f t="shared" ref="FH23:FH62" si="101">IF(COUNTIF($FH$11:$FH$15,$A23)&gt;0,"+","")</f>
        <v/>
      </c>
      <c r="FI23" s="546" t="str">
        <f t="shared" si="52"/>
        <v/>
      </c>
      <c r="FJ23" s="546" t="str">
        <f t="shared" si="53"/>
        <v/>
      </c>
      <c r="FK23" s="546" t="str">
        <f t="shared" si="53"/>
        <v/>
      </c>
      <c r="FL23" s="546" t="str">
        <f t="shared" si="53"/>
        <v/>
      </c>
      <c r="FM23" s="557" t="str">
        <f t="shared" si="53"/>
        <v/>
      </c>
      <c r="FN23" s="556" t="str">
        <f t="shared" si="53"/>
        <v/>
      </c>
      <c r="FO23" s="545" t="str">
        <f t="shared" si="54"/>
        <v/>
      </c>
      <c r="FP23" s="545" t="str">
        <f t="shared" si="55"/>
        <v/>
      </c>
      <c r="FQ23" s="539" t="str">
        <f t="shared" si="55"/>
        <v/>
      </c>
      <c r="FR23" s="545" t="str">
        <f t="shared" si="55"/>
        <v/>
      </c>
      <c r="FS23" s="545" t="str">
        <f t="shared" si="56"/>
        <v/>
      </c>
      <c r="FT23" s="545" t="str">
        <f t="shared" si="57"/>
        <v/>
      </c>
      <c r="FU23" s="545" t="str">
        <f t="shared" si="57"/>
        <v/>
      </c>
      <c r="FV23" s="545" t="str">
        <f t="shared" si="57"/>
        <v/>
      </c>
      <c r="FW23" s="561">
        <f t="shared" si="58"/>
        <v>2</v>
      </c>
      <c r="FX23" s="545" t="str">
        <f t="shared" si="59"/>
        <v/>
      </c>
      <c r="FY23" s="549" t="str">
        <f t="shared" si="60"/>
        <v/>
      </c>
      <c r="FZ23" s="545" t="str">
        <f t="shared" si="60"/>
        <v/>
      </c>
      <c r="GA23" s="549" t="str">
        <f t="shared" si="60"/>
        <v/>
      </c>
      <c r="GB23" s="545"/>
      <c r="GC23" s="537"/>
      <c r="GD23" s="537"/>
      <c r="GE23" s="537" t="str">
        <f t="shared" ref="GE23:GE62" si="102">IF(COUNTIF($GE$11:$GE$15,$A23)&gt;0,"+","")</f>
        <v/>
      </c>
      <c r="GF23" s="539" t="str">
        <f t="shared" si="61"/>
        <v/>
      </c>
      <c r="GG23" s="545" t="str">
        <f t="shared" si="62"/>
        <v/>
      </c>
      <c r="GH23" s="537" t="str">
        <f t="shared" si="62"/>
        <v/>
      </c>
      <c r="GI23" s="549" t="str">
        <f t="shared" si="62"/>
        <v/>
      </c>
      <c r="GJ23" s="545" t="str">
        <f t="shared" si="62"/>
        <v/>
      </c>
      <c r="GK23" s="537" t="str">
        <f t="shared" si="62"/>
        <v/>
      </c>
      <c r="GL23" s="547" t="str">
        <f t="shared" si="62"/>
        <v/>
      </c>
      <c r="GM23" s="537" t="str">
        <f t="shared" si="63"/>
        <v/>
      </c>
      <c r="GN23" s="537" t="str">
        <f t="shared" si="63"/>
        <v/>
      </c>
      <c r="GO23" s="546" t="str">
        <f t="shared" si="63"/>
        <v/>
      </c>
      <c r="GP23" s="548" t="str">
        <f t="shared" si="63"/>
        <v/>
      </c>
      <c r="GQ23" s="560" t="str">
        <f t="shared" ref="GQ23:GQ62" si="103">IF(COUNTIF($GQ$11:$GQ$15,$A23)&gt;0,"+","")</f>
        <v/>
      </c>
      <c r="GR23" s="538"/>
      <c r="GS23" s="537" t="str">
        <f t="shared" si="64"/>
        <v/>
      </c>
      <c r="GT23" s="537" t="str">
        <f t="shared" si="65"/>
        <v/>
      </c>
      <c r="GU23" s="537" t="str">
        <f t="shared" si="65"/>
        <v/>
      </c>
      <c r="GV23" s="537" t="str">
        <f t="shared" si="65"/>
        <v/>
      </c>
      <c r="GW23" s="537" t="str">
        <f t="shared" si="65"/>
        <v/>
      </c>
      <c r="GX23" s="548" t="str">
        <f t="shared" si="65"/>
        <v/>
      </c>
      <c r="GY23" s="545" t="str">
        <f t="shared" si="65"/>
        <v/>
      </c>
      <c r="GZ23" s="546" t="str">
        <f t="shared" si="65"/>
        <v/>
      </c>
      <c r="HA23" s="537" t="str">
        <f t="shared" si="66"/>
        <v/>
      </c>
      <c r="HB23" s="541" t="str">
        <f t="shared" si="67"/>
        <v/>
      </c>
      <c r="HC23" s="537" t="str">
        <f t="shared" si="68"/>
        <v/>
      </c>
      <c r="HD23" s="537" t="str">
        <f t="shared" ref="HD23:HD62" si="104">IF(COUNTIF($HD$11:$HD$15,$A23)&gt;0,"+","")</f>
        <v/>
      </c>
      <c r="HE23" s="537" t="str">
        <f t="shared" si="69"/>
        <v/>
      </c>
      <c r="HF23" s="537" t="str">
        <f t="shared" si="70"/>
        <v/>
      </c>
      <c r="HG23" s="549" t="str">
        <f t="shared" si="70"/>
        <v/>
      </c>
      <c r="HH23" s="540" t="str">
        <f t="shared" si="71"/>
        <v/>
      </c>
      <c r="HI23" s="537" t="str">
        <f t="shared" si="72"/>
        <v/>
      </c>
      <c r="HJ23" s="537" t="str">
        <f t="shared" si="72"/>
        <v/>
      </c>
      <c r="HK23" s="537" t="str">
        <f t="shared" si="72"/>
        <v/>
      </c>
      <c r="HL23" s="537" t="str">
        <f t="shared" si="72"/>
        <v/>
      </c>
      <c r="HM23" s="537" t="str">
        <f t="shared" si="72"/>
        <v/>
      </c>
      <c r="HN23" s="537" t="str">
        <f t="shared" si="72"/>
        <v/>
      </c>
      <c r="HO23" s="548" t="str">
        <f t="shared" si="72"/>
        <v/>
      </c>
      <c r="HP23" s="545" t="str">
        <f t="shared" si="73"/>
        <v/>
      </c>
      <c r="HQ23" s="537" t="str">
        <f t="shared" si="74"/>
        <v/>
      </c>
      <c r="HR23" s="537" t="str">
        <f t="shared" si="74"/>
        <v/>
      </c>
      <c r="HS23" s="537" t="str">
        <f t="shared" si="74"/>
        <v/>
      </c>
      <c r="HT23" s="537" t="str">
        <f t="shared" si="74"/>
        <v/>
      </c>
      <c r="HU23" s="537" t="str">
        <f t="shared" si="74"/>
        <v/>
      </c>
      <c r="HV23" s="549" t="str">
        <f t="shared" si="74"/>
        <v/>
      </c>
      <c r="HW23" s="536" t="str">
        <f t="shared" si="74"/>
        <v/>
      </c>
      <c r="HX23" s="535">
        <f t="shared" si="75"/>
        <v>2</v>
      </c>
      <c r="HY23" s="534">
        <f t="shared" si="76"/>
        <v>0</v>
      </c>
      <c r="HZ23" s="533"/>
    </row>
    <row r="24" spans="1:234" s="532" customFormat="1" ht="12.75" customHeight="1">
      <c r="A24" s="555">
        <f t="shared" si="77"/>
        <v>45446</v>
      </c>
      <c r="B24" s="545" t="str">
        <f t="shared" si="0"/>
        <v/>
      </c>
      <c r="C24" s="537" t="str">
        <f t="shared" si="1"/>
        <v/>
      </c>
      <c r="D24" s="537" t="str">
        <f t="shared" si="1"/>
        <v/>
      </c>
      <c r="E24" s="545" t="str">
        <f t="shared" si="2"/>
        <v/>
      </c>
      <c r="F24" s="537" t="str">
        <f t="shared" si="3"/>
        <v/>
      </c>
      <c r="G24" s="537" t="str">
        <f t="shared" si="3"/>
        <v/>
      </c>
      <c r="H24" s="548" t="str">
        <f t="shared" si="3"/>
        <v/>
      </c>
      <c r="I24" s="545" t="str">
        <f t="shared" si="3"/>
        <v/>
      </c>
      <c r="J24" s="537" t="str">
        <f t="shared" si="3"/>
        <v/>
      </c>
      <c r="K24" s="537" t="str">
        <f t="shared" si="3"/>
        <v/>
      </c>
      <c r="L24" s="537" t="str">
        <f t="shared" si="3"/>
        <v/>
      </c>
      <c r="M24" s="545" t="str">
        <f t="shared" si="78"/>
        <v/>
      </c>
      <c r="N24" s="537" t="str">
        <f t="shared" si="4"/>
        <v/>
      </c>
      <c r="O24" s="537" t="str">
        <f t="shared" si="4"/>
        <v/>
      </c>
      <c r="P24" s="537" t="str">
        <f t="shared" si="4"/>
        <v/>
      </c>
      <c r="Q24" s="537" t="str">
        <f t="shared" si="4"/>
        <v/>
      </c>
      <c r="R24" s="559" t="str">
        <f t="shared" si="4"/>
        <v/>
      </c>
      <c r="S24" s="1064" t="str">
        <f t="shared" si="79"/>
        <v/>
      </c>
      <c r="T24" s="1065" t="str">
        <f t="shared" si="80"/>
        <v/>
      </c>
      <c r="U24" s="537" t="str">
        <f t="shared" si="5"/>
        <v>\</v>
      </c>
      <c r="V24" s="537" t="str">
        <f t="shared" si="6"/>
        <v>\</v>
      </c>
      <c r="W24" s="537" t="str">
        <f t="shared" si="6"/>
        <v>\</v>
      </c>
      <c r="X24" s="537" t="str">
        <f t="shared" si="6"/>
        <v>\</v>
      </c>
      <c r="Y24" s="549" t="str">
        <f t="shared" si="6"/>
        <v>\</v>
      </c>
      <c r="Z24" s="545" t="str">
        <f t="shared" si="7"/>
        <v/>
      </c>
      <c r="AA24" s="537" t="str">
        <f t="shared" si="8"/>
        <v/>
      </c>
      <c r="AB24" s="537" t="str">
        <f t="shared" si="8"/>
        <v/>
      </c>
      <c r="AC24" s="537" t="str">
        <f t="shared" si="8"/>
        <v/>
      </c>
      <c r="AD24" s="559" t="str">
        <f t="shared" si="8"/>
        <v/>
      </c>
      <c r="AE24" s="548" t="str">
        <f t="shared" si="8"/>
        <v/>
      </c>
      <c r="AF24" s="538" t="str">
        <f t="shared" si="8"/>
        <v/>
      </c>
      <c r="AG24" s="537"/>
      <c r="AH24" s="537"/>
      <c r="AI24" s="537" t="str">
        <f t="shared" si="9"/>
        <v/>
      </c>
      <c r="AJ24" s="547" t="str">
        <f t="shared" si="81"/>
        <v/>
      </c>
      <c r="AK24" s="537" t="str">
        <f t="shared" si="10"/>
        <v/>
      </c>
      <c r="AL24" s="537" t="str">
        <f t="shared" si="11"/>
        <v/>
      </c>
      <c r="AM24" s="537" t="str">
        <f t="shared" si="11"/>
        <v/>
      </c>
      <c r="AN24" s="548" t="str">
        <f t="shared" si="11"/>
        <v/>
      </c>
      <c r="AO24" s="545" t="str">
        <f t="shared" si="11"/>
        <v/>
      </c>
      <c r="AP24" s="537" t="str">
        <f t="shared" si="11"/>
        <v/>
      </c>
      <c r="AQ24" s="537" t="str">
        <f t="shared" si="11"/>
        <v/>
      </c>
      <c r="AR24" s="545" t="str">
        <f t="shared" si="12"/>
        <v/>
      </c>
      <c r="AS24" s="537" t="str">
        <f t="shared" si="13"/>
        <v/>
      </c>
      <c r="AT24" s="549" t="str">
        <f t="shared" si="13"/>
        <v/>
      </c>
      <c r="AU24" s="545" t="str">
        <f t="shared" si="13"/>
        <v/>
      </c>
      <c r="AV24" s="537" t="str">
        <f t="shared" si="13"/>
        <v/>
      </c>
      <c r="AW24" s="537" t="str">
        <f t="shared" si="13"/>
        <v/>
      </c>
      <c r="AX24" s="548" t="str">
        <f t="shared" si="13"/>
        <v/>
      </c>
      <c r="AY24" s="545" t="str">
        <f t="shared" si="14"/>
        <v/>
      </c>
      <c r="AZ24" s="537" t="str">
        <f t="shared" si="15"/>
        <v/>
      </c>
      <c r="BA24" s="537" t="str">
        <f t="shared" si="15"/>
        <v/>
      </c>
      <c r="BB24" s="545" t="str">
        <f t="shared" si="15"/>
        <v/>
      </c>
      <c r="BC24" s="537" t="str">
        <f t="shared" si="15"/>
        <v/>
      </c>
      <c r="BD24" s="537" t="str">
        <f t="shared" si="15"/>
        <v/>
      </c>
      <c r="BE24" s="537" t="str">
        <f t="shared" si="82"/>
        <v/>
      </c>
      <c r="BF24" s="548" t="str">
        <f t="shared" si="83"/>
        <v/>
      </c>
      <c r="BG24" s="545" t="str">
        <f t="shared" si="16"/>
        <v/>
      </c>
      <c r="BH24" s="537" t="str">
        <f t="shared" si="17"/>
        <v/>
      </c>
      <c r="BI24" s="545" t="str">
        <f t="shared" si="17"/>
        <v/>
      </c>
      <c r="BJ24" s="537" t="str">
        <f t="shared" si="17"/>
        <v/>
      </c>
      <c r="BK24" s="537" t="str">
        <f t="shared" si="17"/>
        <v/>
      </c>
      <c r="BL24" s="537" t="str">
        <f t="shared" si="84"/>
        <v/>
      </c>
      <c r="BM24" s="537" t="str">
        <f t="shared" si="85"/>
        <v/>
      </c>
      <c r="BN24" s="545" t="str">
        <f t="shared" si="18"/>
        <v/>
      </c>
      <c r="BO24" s="537" t="str">
        <f t="shared" si="19"/>
        <v/>
      </c>
      <c r="BP24" s="545" t="str">
        <f t="shared" si="19"/>
        <v/>
      </c>
      <c r="BQ24" s="549" t="str">
        <f t="shared" si="19"/>
        <v/>
      </c>
      <c r="BR24" s="545" t="str">
        <f t="shared" si="20"/>
        <v/>
      </c>
      <c r="BS24" s="545" t="str">
        <f t="shared" si="21"/>
        <v/>
      </c>
      <c r="BT24" s="548" t="str">
        <f t="shared" si="21"/>
        <v/>
      </c>
      <c r="BU24" s="545" t="str">
        <f t="shared" si="21"/>
        <v/>
      </c>
      <c r="BV24" s="537" t="str">
        <f t="shared" si="21"/>
        <v/>
      </c>
      <c r="BW24" s="547" t="str">
        <f t="shared" si="21"/>
        <v/>
      </c>
      <c r="BX24" s="549" t="str">
        <f t="shared" si="86"/>
        <v/>
      </c>
      <c r="BY24" s="545" t="str">
        <f t="shared" si="87"/>
        <v/>
      </c>
      <c r="BZ24" s="537" t="str">
        <f t="shared" si="88"/>
        <v/>
      </c>
      <c r="CA24" s="536" t="str">
        <f t="shared" si="22"/>
        <v/>
      </c>
      <c r="CB24" s="545" t="str">
        <f t="shared" si="23"/>
        <v/>
      </c>
      <c r="CC24" s="545" t="str">
        <f t="shared" si="23"/>
        <v/>
      </c>
      <c r="CD24" s="537" t="str">
        <f t="shared" si="23"/>
        <v/>
      </c>
      <c r="CE24" s="537" t="str">
        <f t="shared" si="23"/>
        <v/>
      </c>
      <c r="CF24" s="539" t="str">
        <f t="shared" si="23"/>
        <v/>
      </c>
      <c r="CG24" s="545" t="str">
        <f t="shared" si="24"/>
        <v/>
      </c>
      <c r="CH24" s="537" t="str">
        <f t="shared" si="25"/>
        <v/>
      </c>
      <c r="CI24" s="545" t="str">
        <f t="shared" si="25"/>
        <v/>
      </c>
      <c r="CJ24" s="537" t="str">
        <f t="shared" si="25"/>
        <v/>
      </c>
      <c r="CK24" s="537" t="str">
        <f t="shared" si="25"/>
        <v/>
      </c>
      <c r="CL24" s="540" t="str">
        <f t="shared" si="26"/>
        <v/>
      </c>
      <c r="CM24" s="537" t="str">
        <f t="shared" si="27"/>
        <v/>
      </c>
      <c r="CN24" s="537" t="str">
        <f t="shared" si="27"/>
        <v/>
      </c>
      <c r="CO24" s="537" t="str">
        <f t="shared" si="27"/>
        <v/>
      </c>
      <c r="CP24" s="549" t="str">
        <f t="shared" si="27"/>
        <v/>
      </c>
      <c r="CQ24" s="562">
        <f t="shared" si="28"/>
        <v>3</v>
      </c>
      <c r="CR24" s="545" t="str">
        <f t="shared" si="29"/>
        <v/>
      </c>
      <c r="CS24" s="537" t="str">
        <f t="shared" si="30"/>
        <v/>
      </c>
      <c r="CT24" s="548" t="str">
        <f t="shared" si="30"/>
        <v/>
      </c>
      <c r="CU24" s="545" t="str">
        <f t="shared" si="31"/>
        <v>Х</v>
      </c>
      <c r="CV24" s="537" t="str">
        <f t="shared" si="32"/>
        <v>Х</v>
      </c>
      <c r="CW24" s="549" t="str">
        <f t="shared" si="32"/>
        <v>Х</v>
      </c>
      <c r="CX24" s="545" t="str">
        <f t="shared" si="33"/>
        <v/>
      </c>
      <c r="CY24" s="545" t="str">
        <f t="shared" si="34"/>
        <v/>
      </c>
      <c r="CZ24" s="548" t="str">
        <f t="shared" si="34"/>
        <v/>
      </c>
      <c r="DA24" s="545" t="str">
        <f t="shared" si="34"/>
        <v/>
      </c>
      <c r="DB24" s="545" t="str">
        <f t="shared" si="34"/>
        <v/>
      </c>
      <c r="DC24" s="545" t="str">
        <f t="shared" si="34"/>
        <v/>
      </c>
      <c r="DD24" s="549" t="str">
        <f t="shared" si="34"/>
        <v/>
      </c>
      <c r="DE24" s="540" t="str">
        <f t="shared" si="89"/>
        <v>+</v>
      </c>
      <c r="DF24" s="537" t="str">
        <f t="shared" si="90"/>
        <v/>
      </c>
      <c r="DG24" s="537" t="str">
        <f t="shared" si="35"/>
        <v>\</v>
      </c>
      <c r="DH24" s="548" t="str">
        <f t="shared" si="36"/>
        <v>\</v>
      </c>
      <c r="DI24" s="545" t="str">
        <f t="shared" si="36"/>
        <v>\</v>
      </c>
      <c r="DJ24" s="537" t="str">
        <f t="shared" si="36"/>
        <v>\</v>
      </c>
      <c r="DK24" s="537" t="str">
        <f t="shared" si="36"/>
        <v>\</v>
      </c>
      <c r="DL24" s="537"/>
      <c r="DM24" s="541" t="str">
        <f t="shared" si="91"/>
        <v/>
      </c>
      <c r="DN24" s="537" t="str">
        <f t="shared" si="92"/>
        <v/>
      </c>
      <c r="DO24" s="541" t="str">
        <f t="shared" si="37"/>
        <v/>
      </c>
      <c r="DP24" s="537" t="str">
        <f t="shared" si="38"/>
        <v/>
      </c>
      <c r="DQ24" s="537" t="str">
        <f t="shared" si="38"/>
        <v/>
      </c>
      <c r="DR24" s="537" t="str">
        <f t="shared" si="38"/>
        <v/>
      </c>
      <c r="DS24" s="537" t="str">
        <f t="shared" si="38"/>
        <v/>
      </c>
      <c r="DT24" s="537" t="str">
        <f t="shared" si="38"/>
        <v/>
      </c>
      <c r="DU24" s="549" t="str">
        <f t="shared" si="38"/>
        <v/>
      </c>
      <c r="DV24" s="545"/>
      <c r="DW24" s="537" t="str">
        <f t="shared" si="93"/>
        <v/>
      </c>
      <c r="DX24" s="537"/>
      <c r="DY24" s="549"/>
      <c r="DZ24" s="545" t="str">
        <f t="shared" si="40"/>
        <v/>
      </c>
      <c r="EA24" s="537" t="str">
        <f t="shared" si="41"/>
        <v/>
      </c>
      <c r="EB24" s="545" t="str">
        <f t="shared" si="42"/>
        <v/>
      </c>
      <c r="EC24" s="537" t="str">
        <f t="shared" si="43"/>
        <v/>
      </c>
      <c r="ED24" s="537" t="str">
        <f t="shared" si="43"/>
        <v/>
      </c>
      <c r="EE24" s="537" t="str">
        <f t="shared" si="43"/>
        <v/>
      </c>
      <c r="EF24" s="537" t="str">
        <f t="shared" si="43"/>
        <v/>
      </c>
      <c r="EG24" s="537" t="str">
        <f t="shared" si="43"/>
        <v/>
      </c>
      <c r="EH24" s="545" t="str">
        <f t="shared" si="94"/>
        <v/>
      </c>
      <c r="EI24" s="548"/>
      <c r="EJ24" s="545" t="str">
        <f t="shared" si="95"/>
        <v/>
      </c>
      <c r="EK24" s="537" t="str">
        <f t="shared" si="96"/>
        <v/>
      </c>
      <c r="EL24" s="547" t="str">
        <f t="shared" si="97"/>
        <v/>
      </c>
      <c r="EM24" s="549"/>
      <c r="EN24" s="537" t="str">
        <f t="shared" si="44"/>
        <v/>
      </c>
      <c r="EO24" s="537" t="str">
        <f t="shared" si="45"/>
        <v/>
      </c>
      <c r="EP24" s="549" t="str">
        <f t="shared" si="46"/>
        <v/>
      </c>
      <c r="EQ24" s="545" t="str">
        <f t="shared" si="47"/>
        <v/>
      </c>
      <c r="ER24" s="549" t="str">
        <f t="shared" si="47"/>
        <v/>
      </c>
      <c r="ES24" s="545" t="str">
        <f t="shared" si="47"/>
        <v/>
      </c>
      <c r="ET24" s="545" t="str">
        <f t="shared" si="48"/>
        <v/>
      </c>
      <c r="EU24" s="537" t="str">
        <f t="shared" si="49"/>
        <v/>
      </c>
      <c r="EV24" s="537" t="str">
        <f t="shared" si="49"/>
        <v/>
      </c>
      <c r="EW24" s="537" t="str">
        <f t="shared" si="49"/>
        <v/>
      </c>
      <c r="EX24" s="537" t="str">
        <f t="shared" si="49"/>
        <v/>
      </c>
      <c r="EY24" s="537" t="str">
        <f t="shared" si="49"/>
        <v/>
      </c>
      <c r="EZ24" s="537" t="str">
        <f t="shared" si="98"/>
        <v/>
      </c>
      <c r="FA24" s="548" t="str">
        <f t="shared" si="99"/>
        <v/>
      </c>
      <c r="FB24" s="545" t="str">
        <f t="shared" si="50"/>
        <v/>
      </c>
      <c r="FC24" s="537" t="str">
        <f t="shared" si="51"/>
        <v/>
      </c>
      <c r="FD24" s="537" t="str">
        <f t="shared" si="51"/>
        <v/>
      </c>
      <c r="FE24" s="537" t="str">
        <f t="shared" si="51"/>
        <v/>
      </c>
      <c r="FF24" s="546" t="str">
        <f t="shared" si="51"/>
        <v/>
      </c>
      <c r="FG24" s="537" t="str">
        <f t="shared" si="100"/>
        <v/>
      </c>
      <c r="FH24" s="547" t="str">
        <f t="shared" si="101"/>
        <v/>
      </c>
      <c r="FI24" s="546" t="str">
        <f t="shared" si="52"/>
        <v/>
      </c>
      <c r="FJ24" s="546" t="str">
        <f t="shared" si="53"/>
        <v/>
      </c>
      <c r="FK24" s="546" t="str">
        <f t="shared" si="53"/>
        <v/>
      </c>
      <c r="FL24" s="546" t="str">
        <f t="shared" si="53"/>
        <v/>
      </c>
      <c r="FM24" s="557" t="str">
        <f t="shared" si="53"/>
        <v/>
      </c>
      <c r="FN24" s="556" t="str">
        <f t="shared" si="53"/>
        <v/>
      </c>
      <c r="FO24" s="545" t="str">
        <f t="shared" si="54"/>
        <v>/</v>
      </c>
      <c r="FP24" s="545" t="str">
        <f t="shared" si="55"/>
        <v>/</v>
      </c>
      <c r="FQ24" s="539" t="str">
        <f t="shared" si="55"/>
        <v>/</v>
      </c>
      <c r="FR24" s="545" t="str">
        <f t="shared" si="55"/>
        <v>/</v>
      </c>
      <c r="FS24" s="545" t="str">
        <f t="shared" si="56"/>
        <v/>
      </c>
      <c r="FT24" s="545" t="str">
        <f t="shared" si="57"/>
        <v/>
      </c>
      <c r="FU24" s="545" t="str">
        <f t="shared" si="57"/>
        <v/>
      </c>
      <c r="FV24" s="545" t="str">
        <f t="shared" si="57"/>
        <v/>
      </c>
      <c r="FW24" s="561">
        <f t="shared" si="58"/>
        <v>3</v>
      </c>
      <c r="FX24" s="545" t="str">
        <f t="shared" si="59"/>
        <v/>
      </c>
      <c r="FY24" s="549" t="str">
        <f t="shared" si="60"/>
        <v/>
      </c>
      <c r="FZ24" s="545" t="str">
        <f t="shared" si="60"/>
        <v/>
      </c>
      <c r="GA24" s="549" t="str">
        <f t="shared" si="60"/>
        <v/>
      </c>
      <c r="GB24" s="545"/>
      <c r="GC24" s="537"/>
      <c r="GD24" s="537"/>
      <c r="GE24" s="537" t="str">
        <f t="shared" si="102"/>
        <v/>
      </c>
      <c r="GF24" s="539" t="str">
        <f t="shared" si="61"/>
        <v/>
      </c>
      <c r="GG24" s="545" t="str">
        <f t="shared" si="62"/>
        <v/>
      </c>
      <c r="GH24" s="537" t="str">
        <f t="shared" si="62"/>
        <v/>
      </c>
      <c r="GI24" s="549" t="str">
        <f t="shared" si="62"/>
        <v/>
      </c>
      <c r="GJ24" s="545" t="str">
        <f t="shared" si="62"/>
        <v/>
      </c>
      <c r="GK24" s="537" t="str">
        <f t="shared" si="62"/>
        <v/>
      </c>
      <c r="GL24" s="547" t="str">
        <f t="shared" si="62"/>
        <v/>
      </c>
      <c r="GM24" s="537" t="str">
        <f t="shared" si="63"/>
        <v/>
      </c>
      <c r="GN24" s="537" t="str">
        <f t="shared" si="63"/>
        <v/>
      </c>
      <c r="GO24" s="546" t="str">
        <f t="shared" si="63"/>
        <v/>
      </c>
      <c r="GP24" s="548" t="str">
        <f t="shared" si="63"/>
        <v/>
      </c>
      <c r="GQ24" s="560" t="str">
        <f t="shared" si="103"/>
        <v/>
      </c>
      <c r="GR24" s="538"/>
      <c r="GS24" s="537" t="str">
        <f t="shared" si="64"/>
        <v>\</v>
      </c>
      <c r="GT24" s="537" t="str">
        <f t="shared" si="65"/>
        <v>\</v>
      </c>
      <c r="GU24" s="537" t="str">
        <f t="shared" si="65"/>
        <v>\</v>
      </c>
      <c r="GV24" s="537" t="str">
        <f t="shared" si="65"/>
        <v>\</v>
      </c>
      <c r="GW24" s="537" t="str">
        <f t="shared" si="65"/>
        <v>\</v>
      </c>
      <c r="GX24" s="548" t="str">
        <f t="shared" si="65"/>
        <v>\</v>
      </c>
      <c r="GY24" s="545" t="str">
        <f t="shared" si="65"/>
        <v>\</v>
      </c>
      <c r="GZ24" s="546" t="str">
        <f t="shared" si="65"/>
        <v>\</v>
      </c>
      <c r="HA24" s="537" t="str">
        <f t="shared" si="66"/>
        <v>\</v>
      </c>
      <c r="HB24" s="541" t="str">
        <f t="shared" si="67"/>
        <v/>
      </c>
      <c r="HC24" s="537" t="str">
        <f t="shared" si="68"/>
        <v/>
      </c>
      <c r="HD24" s="537" t="str">
        <f t="shared" si="104"/>
        <v/>
      </c>
      <c r="HE24" s="537" t="str">
        <f t="shared" si="69"/>
        <v>\</v>
      </c>
      <c r="HF24" s="537" t="str">
        <f t="shared" si="70"/>
        <v>\</v>
      </c>
      <c r="HG24" s="549" t="str">
        <f t="shared" si="70"/>
        <v>\</v>
      </c>
      <c r="HH24" s="540" t="str">
        <f t="shared" si="71"/>
        <v/>
      </c>
      <c r="HI24" s="537" t="str">
        <f t="shared" si="72"/>
        <v/>
      </c>
      <c r="HJ24" s="537" t="str">
        <f t="shared" si="72"/>
        <v/>
      </c>
      <c r="HK24" s="537" t="str">
        <f t="shared" si="72"/>
        <v/>
      </c>
      <c r="HL24" s="537" t="str">
        <f t="shared" si="72"/>
        <v/>
      </c>
      <c r="HM24" s="537" t="str">
        <f t="shared" si="72"/>
        <v/>
      </c>
      <c r="HN24" s="537" t="str">
        <f t="shared" si="72"/>
        <v/>
      </c>
      <c r="HO24" s="548" t="str">
        <f t="shared" si="72"/>
        <v/>
      </c>
      <c r="HP24" s="545" t="str">
        <f t="shared" si="73"/>
        <v/>
      </c>
      <c r="HQ24" s="537" t="str">
        <f t="shared" si="74"/>
        <v/>
      </c>
      <c r="HR24" s="537" t="str">
        <f t="shared" si="74"/>
        <v/>
      </c>
      <c r="HS24" s="537" t="str">
        <f t="shared" si="74"/>
        <v/>
      </c>
      <c r="HT24" s="537" t="str">
        <f t="shared" si="74"/>
        <v/>
      </c>
      <c r="HU24" s="537" t="str">
        <f t="shared" si="74"/>
        <v/>
      </c>
      <c r="HV24" s="549" t="str">
        <f t="shared" si="74"/>
        <v/>
      </c>
      <c r="HW24" s="536" t="str">
        <f t="shared" si="74"/>
        <v/>
      </c>
      <c r="HX24" s="535">
        <f t="shared" si="75"/>
        <v>3</v>
      </c>
      <c r="HY24" s="534">
        <f t="shared" si="76"/>
        <v>5</v>
      </c>
      <c r="HZ24" s="533"/>
    </row>
    <row r="25" spans="1:234" s="532" customFormat="1" ht="12.75" customHeight="1">
      <c r="A25" s="555">
        <f t="shared" si="77"/>
        <v>45447</v>
      </c>
      <c r="B25" s="545" t="str">
        <f t="shared" si="0"/>
        <v/>
      </c>
      <c r="C25" s="537" t="str">
        <f t="shared" si="1"/>
        <v/>
      </c>
      <c r="D25" s="537" t="str">
        <f t="shared" si="1"/>
        <v/>
      </c>
      <c r="E25" s="545" t="str">
        <f t="shared" si="2"/>
        <v/>
      </c>
      <c r="F25" s="537" t="str">
        <f t="shared" si="3"/>
        <v/>
      </c>
      <c r="G25" s="537" t="str">
        <f t="shared" si="3"/>
        <v/>
      </c>
      <c r="H25" s="548" t="str">
        <f t="shared" si="3"/>
        <v/>
      </c>
      <c r="I25" s="545" t="str">
        <f t="shared" si="3"/>
        <v/>
      </c>
      <c r="J25" s="537" t="str">
        <f t="shared" si="3"/>
        <v/>
      </c>
      <c r="K25" s="537" t="str">
        <f t="shared" si="3"/>
        <v/>
      </c>
      <c r="L25" s="537" t="str">
        <f t="shared" si="3"/>
        <v/>
      </c>
      <c r="M25" s="545" t="str">
        <f t="shared" si="78"/>
        <v/>
      </c>
      <c r="N25" s="537" t="str">
        <f t="shared" si="4"/>
        <v/>
      </c>
      <c r="O25" s="537" t="str">
        <f t="shared" si="4"/>
        <v/>
      </c>
      <c r="P25" s="537" t="str">
        <f t="shared" si="4"/>
        <v/>
      </c>
      <c r="Q25" s="537" t="str">
        <f t="shared" si="4"/>
        <v/>
      </c>
      <c r="R25" s="559" t="str">
        <f t="shared" si="4"/>
        <v/>
      </c>
      <c r="S25" s="1064" t="str">
        <f t="shared" si="79"/>
        <v>+</v>
      </c>
      <c r="T25" s="1065" t="str">
        <f t="shared" si="80"/>
        <v/>
      </c>
      <c r="U25" s="537" t="str">
        <f t="shared" si="5"/>
        <v/>
      </c>
      <c r="V25" s="537" t="str">
        <f t="shared" si="6"/>
        <v/>
      </c>
      <c r="W25" s="537" t="str">
        <f t="shared" si="6"/>
        <v/>
      </c>
      <c r="X25" s="537" t="str">
        <f t="shared" si="6"/>
        <v/>
      </c>
      <c r="Y25" s="549" t="str">
        <f t="shared" si="6"/>
        <v/>
      </c>
      <c r="Z25" s="545" t="str">
        <f t="shared" si="7"/>
        <v>\</v>
      </c>
      <c r="AA25" s="537" t="str">
        <f t="shared" si="8"/>
        <v>\</v>
      </c>
      <c r="AB25" s="537" t="str">
        <f t="shared" si="8"/>
        <v>\</v>
      </c>
      <c r="AC25" s="537" t="str">
        <f t="shared" si="8"/>
        <v>\</v>
      </c>
      <c r="AD25" s="559" t="str">
        <f t="shared" si="8"/>
        <v>\</v>
      </c>
      <c r="AE25" s="548" t="str">
        <f t="shared" si="8"/>
        <v>\</v>
      </c>
      <c r="AF25" s="538" t="str">
        <f t="shared" si="8"/>
        <v>\</v>
      </c>
      <c r="AG25" s="537"/>
      <c r="AH25" s="537"/>
      <c r="AI25" s="537" t="str">
        <f t="shared" si="9"/>
        <v/>
      </c>
      <c r="AJ25" s="547" t="str">
        <f t="shared" si="81"/>
        <v/>
      </c>
      <c r="AK25" s="537" t="str">
        <f t="shared" si="10"/>
        <v/>
      </c>
      <c r="AL25" s="537" t="str">
        <f t="shared" si="11"/>
        <v/>
      </c>
      <c r="AM25" s="537" t="str">
        <f t="shared" si="11"/>
        <v/>
      </c>
      <c r="AN25" s="548" t="str">
        <f t="shared" si="11"/>
        <v/>
      </c>
      <c r="AO25" s="545" t="str">
        <f t="shared" si="11"/>
        <v/>
      </c>
      <c r="AP25" s="537" t="str">
        <f t="shared" si="11"/>
        <v/>
      </c>
      <c r="AQ25" s="537" t="str">
        <f t="shared" si="11"/>
        <v/>
      </c>
      <c r="AR25" s="545" t="str">
        <f t="shared" si="12"/>
        <v/>
      </c>
      <c r="AS25" s="537" t="str">
        <f t="shared" si="13"/>
        <v/>
      </c>
      <c r="AT25" s="549" t="str">
        <f t="shared" si="13"/>
        <v/>
      </c>
      <c r="AU25" s="545" t="str">
        <f t="shared" si="13"/>
        <v/>
      </c>
      <c r="AV25" s="537" t="str">
        <f t="shared" si="13"/>
        <v/>
      </c>
      <c r="AW25" s="537" t="str">
        <f t="shared" si="13"/>
        <v/>
      </c>
      <c r="AX25" s="548" t="str">
        <f t="shared" si="13"/>
        <v/>
      </c>
      <c r="AY25" s="545" t="str">
        <f t="shared" si="14"/>
        <v/>
      </c>
      <c r="AZ25" s="537" t="str">
        <f t="shared" si="15"/>
        <v/>
      </c>
      <c r="BA25" s="537" t="str">
        <f t="shared" si="15"/>
        <v/>
      </c>
      <c r="BB25" s="545" t="str">
        <f t="shared" si="15"/>
        <v/>
      </c>
      <c r="BC25" s="537" t="str">
        <f t="shared" si="15"/>
        <v/>
      </c>
      <c r="BD25" s="537" t="str">
        <f t="shared" si="15"/>
        <v/>
      </c>
      <c r="BE25" s="537" t="str">
        <f t="shared" si="82"/>
        <v/>
      </c>
      <c r="BF25" s="548" t="str">
        <f t="shared" si="83"/>
        <v/>
      </c>
      <c r="BG25" s="545" t="str">
        <f t="shared" si="16"/>
        <v/>
      </c>
      <c r="BH25" s="537" t="str">
        <f t="shared" si="17"/>
        <v/>
      </c>
      <c r="BI25" s="545" t="str">
        <f t="shared" si="17"/>
        <v/>
      </c>
      <c r="BJ25" s="537" t="str">
        <f t="shared" si="17"/>
        <v/>
      </c>
      <c r="BK25" s="537" t="str">
        <f t="shared" si="17"/>
        <v/>
      </c>
      <c r="BL25" s="537" t="str">
        <f t="shared" si="84"/>
        <v/>
      </c>
      <c r="BM25" s="537" t="str">
        <f t="shared" si="85"/>
        <v/>
      </c>
      <c r="BN25" s="545" t="str">
        <f t="shared" si="18"/>
        <v/>
      </c>
      <c r="BO25" s="537" t="str">
        <f t="shared" si="19"/>
        <v/>
      </c>
      <c r="BP25" s="545" t="str">
        <f t="shared" si="19"/>
        <v/>
      </c>
      <c r="BQ25" s="549" t="str">
        <f t="shared" si="19"/>
        <v/>
      </c>
      <c r="BR25" s="545" t="str">
        <f t="shared" si="20"/>
        <v/>
      </c>
      <c r="BS25" s="545" t="str">
        <f t="shared" si="21"/>
        <v/>
      </c>
      <c r="BT25" s="548" t="str">
        <f t="shared" si="21"/>
        <v/>
      </c>
      <c r="BU25" s="545" t="str">
        <f t="shared" si="21"/>
        <v/>
      </c>
      <c r="BV25" s="537" t="str">
        <f t="shared" si="21"/>
        <v/>
      </c>
      <c r="BW25" s="547" t="str">
        <f t="shared" si="21"/>
        <v/>
      </c>
      <c r="BX25" s="549" t="str">
        <f t="shared" si="86"/>
        <v/>
      </c>
      <c r="BY25" s="545" t="str">
        <f t="shared" si="87"/>
        <v/>
      </c>
      <c r="BZ25" s="537" t="str">
        <f t="shared" si="88"/>
        <v/>
      </c>
      <c r="CA25" s="536" t="str">
        <f t="shared" si="22"/>
        <v/>
      </c>
      <c r="CB25" s="545" t="str">
        <f t="shared" si="23"/>
        <v/>
      </c>
      <c r="CC25" s="545" t="str">
        <f t="shared" si="23"/>
        <v/>
      </c>
      <c r="CD25" s="537" t="str">
        <f t="shared" si="23"/>
        <v/>
      </c>
      <c r="CE25" s="537" t="str">
        <f t="shared" si="23"/>
        <v/>
      </c>
      <c r="CF25" s="539" t="str">
        <f t="shared" si="23"/>
        <v/>
      </c>
      <c r="CG25" s="545" t="str">
        <f t="shared" si="24"/>
        <v/>
      </c>
      <c r="CH25" s="537" t="str">
        <f t="shared" si="25"/>
        <v/>
      </c>
      <c r="CI25" s="545" t="str">
        <f t="shared" si="25"/>
        <v/>
      </c>
      <c r="CJ25" s="537" t="str">
        <f t="shared" si="25"/>
        <v/>
      </c>
      <c r="CK25" s="537" t="str">
        <f t="shared" si="25"/>
        <v/>
      </c>
      <c r="CL25" s="540" t="str">
        <f t="shared" si="26"/>
        <v/>
      </c>
      <c r="CM25" s="537" t="str">
        <f t="shared" si="27"/>
        <v/>
      </c>
      <c r="CN25" s="537" t="str">
        <f t="shared" si="27"/>
        <v/>
      </c>
      <c r="CO25" s="537" t="str">
        <f t="shared" si="27"/>
        <v/>
      </c>
      <c r="CP25" s="549" t="str">
        <f t="shared" si="27"/>
        <v/>
      </c>
      <c r="CQ25" s="562">
        <f t="shared" si="28"/>
        <v>4</v>
      </c>
      <c r="CR25" s="545" t="str">
        <f t="shared" si="29"/>
        <v>Х</v>
      </c>
      <c r="CS25" s="537" t="str">
        <f t="shared" si="30"/>
        <v>Х</v>
      </c>
      <c r="CT25" s="548" t="str">
        <f t="shared" si="30"/>
        <v>Х</v>
      </c>
      <c r="CU25" s="545" t="str">
        <f t="shared" si="31"/>
        <v/>
      </c>
      <c r="CV25" s="537" t="str">
        <f t="shared" si="32"/>
        <v/>
      </c>
      <c r="CW25" s="549" t="str">
        <f t="shared" si="32"/>
        <v/>
      </c>
      <c r="CX25" s="545" t="str">
        <f t="shared" si="33"/>
        <v/>
      </c>
      <c r="CY25" s="545" t="str">
        <f t="shared" si="34"/>
        <v/>
      </c>
      <c r="CZ25" s="548" t="str">
        <f t="shared" si="34"/>
        <v/>
      </c>
      <c r="DA25" s="545" t="str">
        <f t="shared" si="34"/>
        <v/>
      </c>
      <c r="DB25" s="545" t="str">
        <f t="shared" si="34"/>
        <v/>
      </c>
      <c r="DC25" s="545" t="str">
        <f t="shared" si="34"/>
        <v/>
      </c>
      <c r="DD25" s="549" t="str">
        <f t="shared" si="34"/>
        <v/>
      </c>
      <c r="DE25" s="540" t="str">
        <f t="shared" si="89"/>
        <v/>
      </c>
      <c r="DF25" s="537" t="str">
        <f t="shared" si="90"/>
        <v/>
      </c>
      <c r="DG25" s="537" t="str">
        <f t="shared" si="35"/>
        <v/>
      </c>
      <c r="DH25" s="548" t="str">
        <f t="shared" si="36"/>
        <v/>
      </c>
      <c r="DI25" s="545" t="str">
        <f t="shared" si="36"/>
        <v/>
      </c>
      <c r="DJ25" s="537" t="str">
        <f t="shared" si="36"/>
        <v/>
      </c>
      <c r="DK25" s="537" t="str">
        <f t="shared" si="36"/>
        <v/>
      </c>
      <c r="DL25" s="537"/>
      <c r="DM25" s="541" t="str">
        <f t="shared" si="91"/>
        <v/>
      </c>
      <c r="DN25" s="537" t="str">
        <f t="shared" si="92"/>
        <v/>
      </c>
      <c r="DO25" s="541" t="str">
        <f t="shared" si="37"/>
        <v/>
      </c>
      <c r="DP25" s="537" t="str">
        <f t="shared" si="38"/>
        <v/>
      </c>
      <c r="DQ25" s="537" t="str">
        <f t="shared" si="38"/>
        <v/>
      </c>
      <c r="DR25" s="537" t="str">
        <f t="shared" si="38"/>
        <v/>
      </c>
      <c r="DS25" s="537" t="str">
        <f t="shared" si="38"/>
        <v/>
      </c>
      <c r="DT25" s="537" t="str">
        <f t="shared" si="38"/>
        <v/>
      </c>
      <c r="DU25" s="549" t="str">
        <f t="shared" si="38"/>
        <v/>
      </c>
      <c r="DV25" s="545"/>
      <c r="DW25" s="537" t="str">
        <f t="shared" si="93"/>
        <v/>
      </c>
      <c r="DX25" s="537"/>
      <c r="DY25" s="549"/>
      <c r="DZ25" s="545" t="str">
        <f t="shared" si="40"/>
        <v/>
      </c>
      <c r="EA25" s="537" t="str">
        <f t="shared" si="41"/>
        <v/>
      </c>
      <c r="EB25" s="545" t="str">
        <f t="shared" si="42"/>
        <v/>
      </c>
      <c r="EC25" s="537" t="str">
        <f t="shared" si="43"/>
        <v/>
      </c>
      <c r="ED25" s="537" t="str">
        <f t="shared" si="43"/>
        <v/>
      </c>
      <c r="EE25" s="537" t="str">
        <f t="shared" si="43"/>
        <v/>
      </c>
      <c r="EF25" s="537" t="str">
        <f t="shared" si="43"/>
        <v/>
      </c>
      <c r="EG25" s="537" t="str">
        <f t="shared" si="43"/>
        <v/>
      </c>
      <c r="EH25" s="545" t="str">
        <f t="shared" si="94"/>
        <v/>
      </c>
      <c r="EI25" s="548"/>
      <c r="EJ25" s="545" t="str">
        <f t="shared" si="95"/>
        <v/>
      </c>
      <c r="EK25" s="537" t="str">
        <f t="shared" si="96"/>
        <v/>
      </c>
      <c r="EL25" s="547" t="str">
        <f t="shared" si="97"/>
        <v/>
      </c>
      <c r="EM25" s="549"/>
      <c r="EN25" s="537" t="str">
        <f t="shared" si="44"/>
        <v/>
      </c>
      <c r="EO25" s="537" t="str">
        <f t="shared" si="45"/>
        <v/>
      </c>
      <c r="EP25" s="549" t="str">
        <f t="shared" si="46"/>
        <v/>
      </c>
      <c r="EQ25" s="545" t="str">
        <f t="shared" si="47"/>
        <v/>
      </c>
      <c r="ER25" s="549" t="str">
        <f t="shared" si="47"/>
        <v/>
      </c>
      <c r="ES25" s="545" t="str">
        <f t="shared" si="47"/>
        <v/>
      </c>
      <c r="ET25" s="545" t="str">
        <f t="shared" si="48"/>
        <v>X</v>
      </c>
      <c r="EU25" s="537" t="str">
        <f t="shared" si="49"/>
        <v>X</v>
      </c>
      <c r="EV25" s="537" t="str">
        <f t="shared" si="49"/>
        <v>X</v>
      </c>
      <c r="EW25" s="537" t="str">
        <f t="shared" si="49"/>
        <v>X</v>
      </c>
      <c r="EX25" s="537" t="str">
        <f t="shared" si="49"/>
        <v>X</v>
      </c>
      <c r="EY25" s="537" t="str">
        <f t="shared" si="49"/>
        <v>X</v>
      </c>
      <c r="EZ25" s="537" t="str">
        <f t="shared" si="98"/>
        <v/>
      </c>
      <c r="FA25" s="548" t="str">
        <f t="shared" si="99"/>
        <v/>
      </c>
      <c r="FB25" s="545" t="str">
        <f t="shared" si="50"/>
        <v/>
      </c>
      <c r="FC25" s="537" t="str">
        <f t="shared" si="51"/>
        <v/>
      </c>
      <c r="FD25" s="537" t="str">
        <f t="shared" si="51"/>
        <v/>
      </c>
      <c r="FE25" s="537" t="str">
        <f t="shared" si="51"/>
        <v/>
      </c>
      <c r="FF25" s="546" t="str">
        <f t="shared" si="51"/>
        <v/>
      </c>
      <c r="FG25" s="537" t="str">
        <f t="shared" si="100"/>
        <v/>
      </c>
      <c r="FH25" s="547" t="str">
        <f t="shared" si="101"/>
        <v/>
      </c>
      <c r="FI25" s="546" t="str">
        <f t="shared" si="52"/>
        <v>/</v>
      </c>
      <c r="FJ25" s="546" t="str">
        <f t="shared" si="53"/>
        <v>/</v>
      </c>
      <c r="FK25" s="546" t="str">
        <f t="shared" si="53"/>
        <v>/</v>
      </c>
      <c r="FL25" s="546" t="str">
        <f t="shared" si="53"/>
        <v>/</v>
      </c>
      <c r="FM25" s="557" t="str">
        <f t="shared" si="53"/>
        <v>/</v>
      </c>
      <c r="FN25" s="556" t="str">
        <f t="shared" si="53"/>
        <v>/</v>
      </c>
      <c r="FO25" s="545" t="str">
        <f t="shared" si="54"/>
        <v/>
      </c>
      <c r="FP25" s="545" t="str">
        <f t="shared" si="55"/>
        <v/>
      </c>
      <c r="FQ25" s="539" t="str">
        <f t="shared" si="55"/>
        <v/>
      </c>
      <c r="FR25" s="545" t="str">
        <f t="shared" si="55"/>
        <v/>
      </c>
      <c r="FS25" s="545" t="str">
        <f t="shared" si="56"/>
        <v/>
      </c>
      <c r="FT25" s="545" t="str">
        <f t="shared" si="57"/>
        <v/>
      </c>
      <c r="FU25" s="545" t="str">
        <f t="shared" si="57"/>
        <v/>
      </c>
      <c r="FV25" s="545" t="str">
        <f t="shared" si="57"/>
        <v/>
      </c>
      <c r="FW25" s="561">
        <f t="shared" si="58"/>
        <v>4</v>
      </c>
      <c r="FX25" s="545" t="str">
        <f t="shared" si="59"/>
        <v/>
      </c>
      <c r="FY25" s="549" t="str">
        <f t="shared" si="60"/>
        <v/>
      </c>
      <c r="FZ25" s="545" t="str">
        <f t="shared" si="60"/>
        <v/>
      </c>
      <c r="GA25" s="549" t="str">
        <f t="shared" si="60"/>
        <v/>
      </c>
      <c r="GB25" s="545"/>
      <c r="GC25" s="537"/>
      <c r="GD25" s="537"/>
      <c r="GE25" s="537" t="str">
        <f t="shared" si="102"/>
        <v/>
      </c>
      <c r="GF25" s="539" t="str">
        <f t="shared" si="61"/>
        <v/>
      </c>
      <c r="GG25" s="545" t="str">
        <f t="shared" si="62"/>
        <v/>
      </c>
      <c r="GH25" s="537" t="str">
        <f t="shared" si="62"/>
        <v/>
      </c>
      <c r="GI25" s="549" t="str">
        <f t="shared" si="62"/>
        <v/>
      </c>
      <c r="GJ25" s="545" t="str">
        <f t="shared" si="62"/>
        <v/>
      </c>
      <c r="GK25" s="537" t="str">
        <f t="shared" si="62"/>
        <v/>
      </c>
      <c r="GL25" s="547" t="str">
        <f t="shared" si="62"/>
        <v/>
      </c>
      <c r="GM25" s="537" t="str">
        <f t="shared" si="63"/>
        <v/>
      </c>
      <c r="GN25" s="537" t="str">
        <f t="shared" si="63"/>
        <v/>
      </c>
      <c r="GO25" s="546" t="str">
        <f t="shared" si="63"/>
        <v/>
      </c>
      <c r="GP25" s="548" t="str">
        <f t="shared" si="63"/>
        <v/>
      </c>
      <c r="GQ25" s="560" t="str">
        <f t="shared" si="103"/>
        <v/>
      </c>
      <c r="GR25" s="538"/>
      <c r="GS25" s="537" t="str">
        <f t="shared" si="64"/>
        <v/>
      </c>
      <c r="GT25" s="537" t="str">
        <f t="shared" si="65"/>
        <v/>
      </c>
      <c r="GU25" s="537" t="str">
        <f t="shared" si="65"/>
        <v/>
      </c>
      <c r="GV25" s="537" t="str">
        <f t="shared" si="65"/>
        <v/>
      </c>
      <c r="GW25" s="537" t="str">
        <f t="shared" si="65"/>
        <v/>
      </c>
      <c r="GX25" s="548" t="str">
        <f t="shared" si="65"/>
        <v/>
      </c>
      <c r="GY25" s="545" t="str">
        <f t="shared" si="65"/>
        <v/>
      </c>
      <c r="GZ25" s="546" t="str">
        <f t="shared" si="65"/>
        <v/>
      </c>
      <c r="HA25" s="537" t="str">
        <f t="shared" si="66"/>
        <v/>
      </c>
      <c r="HB25" s="541" t="str">
        <f t="shared" si="67"/>
        <v/>
      </c>
      <c r="HC25" s="537" t="str">
        <f t="shared" si="68"/>
        <v/>
      </c>
      <c r="HD25" s="537" t="str">
        <f t="shared" si="104"/>
        <v/>
      </c>
      <c r="HE25" s="537" t="str">
        <f t="shared" si="69"/>
        <v/>
      </c>
      <c r="HF25" s="537" t="str">
        <f t="shared" si="70"/>
        <v/>
      </c>
      <c r="HG25" s="549" t="str">
        <f t="shared" si="70"/>
        <v/>
      </c>
      <c r="HH25" s="540" t="str">
        <f t="shared" si="71"/>
        <v/>
      </c>
      <c r="HI25" s="537" t="str">
        <f t="shared" si="72"/>
        <v/>
      </c>
      <c r="HJ25" s="537" t="str">
        <f t="shared" si="72"/>
        <v/>
      </c>
      <c r="HK25" s="537" t="str">
        <f t="shared" si="72"/>
        <v/>
      </c>
      <c r="HL25" s="537" t="str">
        <f t="shared" si="72"/>
        <v/>
      </c>
      <c r="HM25" s="537" t="str">
        <f t="shared" si="72"/>
        <v/>
      </c>
      <c r="HN25" s="537" t="str">
        <f t="shared" si="72"/>
        <v/>
      </c>
      <c r="HO25" s="548" t="str">
        <f t="shared" si="72"/>
        <v/>
      </c>
      <c r="HP25" s="545" t="str">
        <f t="shared" si="73"/>
        <v/>
      </c>
      <c r="HQ25" s="537" t="str">
        <f t="shared" si="74"/>
        <v/>
      </c>
      <c r="HR25" s="537" t="str">
        <f t="shared" si="74"/>
        <v/>
      </c>
      <c r="HS25" s="537" t="str">
        <f t="shared" si="74"/>
        <v/>
      </c>
      <c r="HT25" s="537" t="str">
        <f t="shared" si="74"/>
        <v/>
      </c>
      <c r="HU25" s="537" t="str">
        <f t="shared" si="74"/>
        <v/>
      </c>
      <c r="HV25" s="549" t="str">
        <f t="shared" si="74"/>
        <v/>
      </c>
      <c r="HW25" s="536" t="str">
        <f t="shared" si="74"/>
        <v/>
      </c>
      <c r="HX25" s="535">
        <f t="shared" si="75"/>
        <v>4</v>
      </c>
      <c r="HY25" s="534">
        <f t="shared" si="76"/>
        <v>4</v>
      </c>
      <c r="HZ25" s="533"/>
    </row>
    <row r="26" spans="1:234" s="532" customFormat="1" ht="12.75" customHeight="1">
      <c r="A26" s="555">
        <f t="shared" si="77"/>
        <v>45448</v>
      </c>
      <c r="B26" s="545" t="str">
        <f t="shared" si="0"/>
        <v/>
      </c>
      <c r="C26" s="537" t="str">
        <f t="shared" si="1"/>
        <v/>
      </c>
      <c r="D26" s="537" t="str">
        <f t="shared" si="1"/>
        <v/>
      </c>
      <c r="E26" s="545" t="str">
        <f t="shared" si="2"/>
        <v/>
      </c>
      <c r="F26" s="537" t="str">
        <f t="shared" si="3"/>
        <v/>
      </c>
      <c r="G26" s="537" t="str">
        <f t="shared" si="3"/>
        <v/>
      </c>
      <c r="H26" s="548" t="str">
        <f t="shared" si="3"/>
        <v/>
      </c>
      <c r="I26" s="545" t="str">
        <f t="shared" si="3"/>
        <v/>
      </c>
      <c r="J26" s="537" t="str">
        <f t="shared" si="3"/>
        <v/>
      </c>
      <c r="K26" s="537" t="str">
        <f t="shared" si="3"/>
        <v/>
      </c>
      <c r="L26" s="537" t="str">
        <f t="shared" si="3"/>
        <v/>
      </c>
      <c r="M26" s="545" t="str">
        <f t="shared" si="78"/>
        <v/>
      </c>
      <c r="N26" s="537" t="str">
        <f t="shared" si="4"/>
        <v/>
      </c>
      <c r="O26" s="537" t="str">
        <f t="shared" si="4"/>
        <v/>
      </c>
      <c r="P26" s="537" t="str">
        <f t="shared" si="4"/>
        <v/>
      </c>
      <c r="Q26" s="537" t="str">
        <f t="shared" si="4"/>
        <v/>
      </c>
      <c r="R26" s="559" t="str">
        <f t="shared" si="4"/>
        <v/>
      </c>
      <c r="S26" s="1064" t="str">
        <f t="shared" si="79"/>
        <v/>
      </c>
      <c r="T26" s="1065" t="str">
        <f t="shared" si="80"/>
        <v/>
      </c>
      <c r="U26" s="537" t="str">
        <f t="shared" si="5"/>
        <v/>
      </c>
      <c r="V26" s="537" t="str">
        <f t="shared" si="6"/>
        <v/>
      </c>
      <c r="W26" s="537" t="str">
        <f t="shared" si="6"/>
        <v/>
      </c>
      <c r="X26" s="537" t="str">
        <f t="shared" si="6"/>
        <v/>
      </c>
      <c r="Y26" s="549" t="str">
        <f t="shared" si="6"/>
        <v/>
      </c>
      <c r="Z26" s="545" t="str">
        <f t="shared" si="7"/>
        <v/>
      </c>
      <c r="AA26" s="537" t="str">
        <f t="shared" si="8"/>
        <v/>
      </c>
      <c r="AB26" s="537" t="str">
        <f t="shared" si="8"/>
        <v/>
      </c>
      <c r="AC26" s="537" t="str">
        <f t="shared" si="8"/>
        <v/>
      </c>
      <c r="AD26" s="559" t="str">
        <f t="shared" si="8"/>
        <v/>
      </c>
      <c r="AE26" s="548" t="str">
        <f t="shared" si="8"/>
        <v/>
      </c>
      <c r="AF26" s="538" t="str">
        <f t="shared" si="8"/>
        <v/>
      </c>
      <c r="AG26" s="537"/>
      <c r="AH26" s="537"/>
      <c r="AI26" s="537" t="str">
        <f t="shared" si="9"/>
        <v/>
      </c>
      <c r="AJ26" s="547" t="str">
        <f t="shared" si="81"/>
        <v/>
      </c>
      <c r="AK26" s="537" t="str">
        <f t="shared" si="10"/>
        <v/>
      </c>
      <c r="AL26" s="537" t="str">
        <f t="shared" si="11"/>
        <v/>
      </c>
      <c r="AM26" s="537" t="str">
        <f t="shared" si="11"/>
        <v/>
      </c>
      <c r="AN26" s="548" t="str">
        <f t="shared" si="11"/>
        <v/>
      </c>
      <c r="AO26" s="545" t="str">
        <f t="shared" si="11"/>
        <v/>
      </c>
      <c r="AP26" s="537" t="str">
        <f t="shared" si="11"/>
        <v/>
      </c>
      <c r="AQ26" s="537" t="str">
        <f t="shared" si="11"/>
        <v/>
      </c>
      <c r="AR26" s="545" t="str">
        <f t="shared" si="12"/>
        <v>/</v>
      </c>
      <c r="AS26" s="537" t="str">
        <f t="shared" si="13"/>
        <v>/</v>
      </c>
      <c r="AT26" s="549" t="str">
        <f t="shared" si="13"/>
        <v>/</v>
      </c>
      <c r="AU26" s="545" t="str">
        <f t="shared" si="13"/>
        <v>/</v>
      </c>
      <c r="AV26" s="537" t="str">
        <f t="shared" si="13"/>
        <v>/</v>
      </c>
      <c r="AW26" s="537" t="str">
        <f t="shared" si="13"/>
        <v>/</v>
      </c>
      <c r="AX26" s="548" t="str">
        <f t="shared" si="13"/>
        <v>/</v>
      </c>
      <c r="AY26" s="545" t="str">
        <f t="shared" si="14"/>
        <v/>
      </c>
      <c r="AZ26" s="537" t="str">
        <f t="shared" si="15"/>
        <v/>
      </c>
      <c r="BA26" s="537" t="str">
        <f t="shared" si="15"/>
        <v/>
      </c>
      <c r="BB26" s="545" t="str">
        <f t="shared" si="15"/>
        <v/>
      </c>
      <c r="BC26" s="537" t="str">
        <f t="shared" si="15"/>
        <v/>
      </c>
      <c r="BD26" s="537" t="str">
        <f t="shared" si="15"/>
        <v/>
      </c>
      <c r="BE26" s="537" t="str">
        <f t="shared" si="82"/>
        <v>+</v>
      </c>
      <c r="BF26" s="548" t="str">
        <f t="shared" si="83"/>
        <v/>
      </c>
      <c r="BG26" s="545" t="str">
        <f t="shared" si="16"/>
        <v/>
      </c>
      <c r="BH26" s="537" t="str">
        <f t="shared" si="17"/>
        <v/>
      </c>
      <c r="BI26" s="545" t="str">
        <f t="shared" si="17"/>
        <v/>
      </c>
      <c r="BJ26" s="537" t="str">
        <f t="shared" si="17"/>
        <v/>
      </c>
      <c r="BK26" s="537" t="str">
        <f t="shared" si="17"/>
        <v/>
      </c>
      <c r="BL26" s="537" t="str">
        <f t="shared" si="84"/>
        <v/>
      </c>
      <c r="BM26" s="537" t="str">
        <f t="shared" si="85"/>
        <v/>
      </c>
      <c r="BN26" s="545" t="str">
        <f t="shared" si="18"/>
        <v/>
      </c>
      <c r="BO26" s="537" t="str">
        <f t="shared" si="19"/>
        <v/>
      </c>
      <c r="BP26" s="545" t="str">
        <f t="shared" si="19"/>
        <v/>
      </c>
      <c r="BQ26" s="549" t="str">
        <f t="shared" si="19"/>
        <v/>
      </c>
      <c r="BR26" s="545" t="str">
        <f t="shared" si="20"/>
        <v/>
      </c>
      <c r="BS26" s="545" t="str">
        <f t="shared" si="21"/>
        <v/>
      </c>
      <c r="BT26" s="548" t="str">
        <f t="shared" si="21"/>
        <v/>
      </c>
      <c r="BU26" s="545" t="str">
        <f t="shared" si="21"/>
        <v/>
      </c>
      <c r="BV26" s="537" t="str">
        <f t="shared" si="21"/>
        <v/>
      </c>
      <c r="BW26" s="547" t="str">
        <f t="shared" si="21"/>
        <v/>
      </c>
      <c r="BX26" s="549" t="str">
        <f t="shared" si="86"/>
        <v/>
      </c>
      <c r="BY26" s="545" t="str">
        <f t="shared" si="87"/>
        <v/>
      </c>
      <c r="BZ26" s="537" t="str">
        <f t="shared" si="88"/>
        <v/>
      </c>
      <c r="CA26" s="536" t="str">
        <f t="shared" si="22"/>
        <v/>
      </c>
      <c r="CB26" s="545" t="str">
        <f t="shared" si="23"/>
        <v/>
      </c>
      <c r="CC26" s="545" t="str">
        <f t="shared" si="23"/>
        <v/>
      </c>
      <c r="CD26" s="537" t="str">
        <f t="shared" si="23"/>
        <v/>
      </c>
      <c r="CE26" s="537" t="str">
        <f t="shared" si="23"/>
        <v/>
      </c>
      <c r="CF26" s="539" t="str">
        <f t="shared" si="23"/>
        <v/>
      </c>
      <c r="CG26" s="545" t="str">
        <f t="shared" si="24"/>
        <v/>
      </c>
      <c r="CH26" s="537" t="str">
        <f t="shared" si="25"/>
        <v/>
      </c>
      <c r="CI26" s="545" t="str">
        <f t="shared" si="25"/>
        <v/>
      </c>
      <c r="CJ26" s="537" t="str">
        <f t="shared" si="25"/>
        <v/>
      </c>
      <c r="CK26" s="537" t="str">
        <f t="shared" si="25"/>
        <v/>
      </c>
      <c r="CL26" s="540" t="str">
        <f t="shared" si="26"/>
        <v/>
      </c>
      <c r="CM26" s="537" t="str">
        <f t="shared" si="27"/>
        <v/>
      </c>
      <c r="CN26" s="537" t="str">
        <f t="shared" si="27"/>
        <v/>
      </c>
      <c r="CO26" s="537" t="str">
        <f t="shared" si="27"/>
        <v/>
      </c>
      <c r="CP26" s="549" t="str">
        <f t="shared" si="27"/>
        <v/>
      </c>
      <c r="CQ26" s="562">
        <f t="shared" si="28"/>
        <v>5</v>
      </c>
      <c r="CR26" s="545" t="str">
        <f t="shared" si="29"/>
        <v/>
      </c>
      <c r="CS26" s="537" t="str">
        <f t="shared" si="30"/>
        <v/>
      </c>
      <c r="CT26" s="548" t="str">
        <f t="shared" si="30"/>
        <v/>
      </c>
      <c r="CU26" s="545" t="str">
        <f t="shared" si="31"/>
        <v/>
      </c>
      <c r="CV26" s="537" t="str">
        <f t="shared" si="32"/>
        <v/>
      </c>
      <c r="CW26" s="549" t="str">
        <f t="shared" si="32"/>
        <v/>
      </c>
      <c r="CX26" s="545" t="str">
        <f t="shared" si="33"/>
        <v>/</v>
      </c>
      <c r="CY26" s="545" t="str">
        <f t="shared" si="34"/>
        <v>/</v>
      </c>
      <c r="CZ26" s="548" t="str">
        <f t="shared" si="34"/>
        <v>/</v>
      </c>
      <c r="DA26" s="545" t="str">
        <f t="shared" si="34"/>
        <v>/</v>
      </c>
      <c r="DB26" s="545" t="str">
        <f t="shared" si="34"/>
        <v>/</v>
      </c>
      <c r="DC26" s="545" t="str">
        <f t="shared" si="34"/>
        <v>/</v>
      </c>
      <c r="DD26" s="549" t="str">
        <f t="shared" si="34"/>
        <v>/</v>
      </c>
      <c r="DE26" s="540" t="str">
        <f t="shared" si="89"/>
        <v/>
      </c>
      <c r="DF26" s="537" t="str">
        <f t="shared" si="90"/>
        <v/>
      </c>
      <c r="DG26" s="537" t="str">
        <f t="shared" si="35"/>
        <v/>
      </c>
      <c r="DH26" s="548" t="str">
        <f t="shared" si="36"/>
        <v/>
      </c>
      <c r="DI26" s="545" t="str">
        <f t="shared" si="36"/>
        <v/>
      </c>
      <c r="DJ26" s="537" t="str">
        <f t="shared" si="36"/>
        <v/>
      </c>
      <c r="DK26" s="537" t="str">
        <f t="shared" si="36"/>
        <v/>
      </c>
      <c r="DL26" s="537"/>
      <c r="DM26" s="541" t="str">
        <f t="shared" si="91"/>
        <v/>
      </c>
      <c r="DN26" s="537" t="str">
        <f t="shared" si="92"/>
        <v/>
      </c>
      <c r="DO26" s="541" t="str">
        <f t="shared" si="37"/>
        <v/>
      </c>
      <c r="DP26" s="537" t="str">
        <f t="shared" si="38"/>
        <v/>
      </c>
      <c r="DQ26" s="537" t="str">
        <f t="shared" si="38"/>
        <v/>
      </c>
      <c r="DR26" s="537" t="str">
        <f t="shared" si="38"/>
        <v/>
      </c>
      <c r="DS26" s="537" t="str">
        <f t="shared" si="38"/>
        <v/>
      </c>
      <c r="DT26" s="537" t="str">
        <f t="shared" si="38"/>
        <v/>
      </c>
      <c r="DU26" s="549" t="str">
        <f t="shared" si="38"/>
        <v/>
      </c>
      <c r="DV26" s="545"/>
      <c r="DW26" s="537" t="str">
        <f t="shared" si="93"/>
        <v/>
      </c>
      <c r="DX26" s="537"/>
      <c r="DY26" s="549"/>
      <c r="DZ26" s="545" t="str">
        <f t="shared" si="40"/>
        <v/>
      </c>
      <c r="EA26" s="537" t="str">
        <f t="shared" si="41"/>
        <v/>
      </c>
      <c r="EB26" s="545" t="str">
        <f t="shared" si="42"/>
        <v/>
      </c>
      <c r="EC26" s="537" t="str">
        <f t="shared" si="43"/>
        <v/>
      </c>
      <c r="ED26" s="537" t="str">
        <f t="shared" si="43"/>
        <v/>
      </c>
      <c r="EE26" s="537" t="str">
        <f t="shared" si="43"/>
        <v/>
      </c>
      <c r="EF26" s="537" t="str">
        <f t="shared" si="43"/>
        <v/>
      </c>
      <c r="EG26" s="537" t="str">
        <f t="shared" si="43"/>
        <v/>
      </c>
      <c r="EH26" s="545" t="str">
        <f t="shared" si="94"/>
        <v/>
      </c>
      <c r="EI26" s="548"/>
      <c r="EJ26" s="545" t="str">
        <f t="shared" si="95"/>
        <v/>
      </c>
      <c r="EK26" s="537" t="str">
        <f t="shared" si="96"/>
        <v/>
      </c>
      <c r="EL26" s="547" t="str">
        <f t="shared" si="97"/>
        <v/>
      </c>
      <c r="EM26" s="549"/>
      <c r="EN26" s="537" t="str">
        <f t="shared" si="44"/>
        <v/>
      </c>
      <c r="EO26" s="537" t="str">
        <f t="shared" si="45"/>
        <v/>
      </c>
      <c r="EP26" s="549" t="str">
        <f t="shared" si="46"/>
        <v/>
      </c>
      <c r="EQ26" s="545" t="str">
        <f t="shared" si="47"/>
        <v/>
      </c>
      <c r="ER26" s="549" t="str">
        <f t="shared" si="47"/>
        <v/>
      </c>
      <c r="ES26" s="545" t="str">
        <f t="shared" si="47"/>
        <v/>
      </c>
      <c r="ET26" s="545" t="str">
        <f t="shared" si="48"/>
        <v/>
      </c>
      <c r="EU26" s="537" t="str">
        <f t="shared" si="49"/>
        <v/>
      </c>
      <c r="EV26" s="537" t="str">
        <f t="shared" si="49"/>
        <v/>
      </c>
      <c r="EW26" s="537" t="str">
        <f t="shared" si="49"/>
        <v/>
      </c>
      <c r="EX26" s="537" t="str">
        <f t="shared" si="49"/>
        <v/>
      </c>
      <c r="EY26" s="537" t="str">
        <f t="shared" si="49"/>
        <v/>
      </c>
      <c r="EZ26" s="537" t="str">
        <f t="shared" si="98"/>
        <v/>
      </c>
      <c r="FA26" s="548" t="str">
        <f t="shared" si="99"/>
        <v/>
      </c>
      <c r="FB26" s="545" t="str">
        <f t="shared" si="50"/>
        <v>X</v>
      </c>
      <c r="FC26" s="537" t="str">
        <f t="shared" si="51"/>
        <v>X</v>
      </c>
      <c r="FD26" s="537" t="str">
        <f t="shared" si="51"/>
        <v>X</v>
      </c>
      <c r="FE26" s="537" t="str">
        <f t="shared" si="51"/>
        <v>X</v>
      </c>
      <c r="FF26" s="546" t="str">
        <f t="shared" si="51"/>
        <v>X</v>
      </c>
      <c r="FG26" s="537" t="str">
        <f t="shared" si="100"/>
        <v/>
      </c>
      <c r="FH26" s="547" t="str">
        <f t="shared" si="101"/>
        <v/>
      </c>
      <c r="FI26" s="546" t="str">
        <f t="shared" si="52"/>
        <v/>
      </c>
      <c r="FJ26" s="546" t="str">
        <f t="shared" si="53"/>
        <v/>
      </c>
      <c r="FK26" s="546" t="str">
        <f t="shared" si="53"/>
        <v/>
      </c>
      <c r="FL26" s="546" t="str">
        <f t="shared" si="53"/>
        <v/>
      </c>
      <c r="FM26" s="557" t="str">
        <f t="shared" si="53"/>
        <v/>
      </c>
      <c r="FN26" s="556" t="str">
        <f t="shared" si="53"/>
        <v/>
      </c>
      <c r="FO26" s="545" t="str">
        <f t="shared" si="54"/>
        <v/>
      </c>
      <c r="FP26" s="545" t="str">
        <f t="shared" si="55"/>
        <v/>
      </c>
      <c r="FQ26" s="539" t="str">
        <f t="shared" si="55"/>
        <v/>
      </c>
      <c r="FR26" s="545" t="str">
        <f t="shared" si="55"/>
        <v/>
      </c>
      <c r="FS26" s="545" t="str">
        <f t="shared" si="56"/>
        <v/>
      </c>
      <c r="FT26" s="545" t="str">
        <f t="shared" si="57"/>
        <v/>
      </c>
      <c r="FU26" s="545" t="str">
        <f t="shared" si="57"/>
        <v/>
      </c>
      <c r="FV26" s="545" t="str">
        <f t="shared" si="57"/>
        <v/>
      </c>
      <c r="FW26" s="561">
        <f t="shared" si="58"/>
        <v>5</v>
      </c>
      <c r="FX26" s="545" t="str">
        <f t="shared" si="59"/>
        <v/>
      </c>
      <c r="FY26" s="549" t="str">
        <f t="shared" si="60"/>
        <v/>
      </c>
      <c r="FZ26" s="545" t="str">
        <f t="shared" si="60"/>
        <v/>
      </c>
      <c r="GA26" s="549" t="str">
        <f t="shared" si="60"/>
        <v/>
      </c>
      <c r="GB26" s="545"/>
      <c r="GC26" s="537"/>
      <c r="GD26" s="537"/>
      <c r="GE26" s="537" t="str">
        <f t="shared" si="102"/>
        <v/>
      </c>
      <c r="GF26" s="539" t="str">
        <f t="shared" si="61"/>
        <v/>
      </c>
      <c r="GG26" s="545" t="str">
        <f t="shared" si="62"/>
        <v/>
      </c>
      <c r="GH26" s="537" t="str">
        <f t="shared" si="62"/>
        <v/>
      </c>
      <c r="GI26" s="549" t="str">
        <f t="shared" si="62"/>
        <v/>
      </c>
      <c r="GJ26" s="545" t="str">
        <f t="shared" si="62"/>
        <v/>
      </c>
      <c r="GK26" s="537" t="str">
        <f t="shared" si="62"/>
        <v/>
      </c>
      <c r="GL26" s="547" t="str">
        <f t="shared" si="62"/>
        <v/>
      </c>
      <c r="GM26" s="537" t="str">
        <f t="shared" si="63"/>
        <v/>
      </c>
      <c r="GN26" s="537" t="str">
        <f t="shared" si="63"/>
        <v/>
      </c>
      <c r="GO26" s="546" t="str">
        <f t="shared" si="63"/>
        <v/>
      </c>
      <c r="GP26" s="548" t="str">
        <f t="shared" si="63"/>
        <v/>
      </c>
      <c r="GQ26" s="560" t="str">
        <f t="shared" si="103"/>
        <v/>
      </c>
      <c r="GR26" s="538"/>
      <c r="GS26" s="537" t="str">
        <f t="shared" si="64"/>
        <v/>
      </c>
      <c r="GT26" s="537" t="str">
        <f t="shared" si="65"/>
        <v/>
      </c>
      <c r="GU26" s="537" t="str">
        <f t="shared" si="65"/>
        <v/>
      </c>
      <c r="GV26" s="537" t="str">
        <f t="shared" si="65"/>
        <v/>
      </c>
      <c r="GW26" s="537" t="str">
        <f t="shared" si="65"/>
        <v/>
      </c>
      <c r="GX26" s="548" t="str">
        <f t="shared" si="65"/>
        <v/>
      </c>
      <c r="GY26" s="545" t="str">
        <f t="shared" si="65"/>
        <v/>
      </c>
      <c r="GZ26" s="546" t="str">
        <f t="shared" si="65"/>
        <v/>
      </c>
      <c r="HA26" s="537" t="str">
        <f t="shared" si="66"/>
        <v/>
      </c>
      <c r="HB26" s="541" t="str">
        <f t="shared" si="67"/>
        <v/>
      </c>
      <c r="HC26" s="537" t="str">
        <f t="shared" si="68"/>
        <v/>
      </c>
      <c r="HD26" s="537" t="str">
        <f t="shared" si="104"/>
        <v/>
      </c>
      <c r="HE26" s="537" t="str">
        <f t="shared" si="69"/>
        <v/>
      </c>
      <c r="HF26" s="537" t="str">
        <f t="shared" si="70"/>
        <v/>
      </c>
      <c r="HG26" s="549" t="str">
        <f t="shared" si="70"/>
        <v/>
      </c>
      <c r="HH26" s="540" t="str">
        <f t="shared" si="71"/>
        <v/>
      </c>
      <c r="HI26" s="537" t="str">
        <f t="shared" si="72"/>
        <v/>
      </c>
      <c r="HJ26" s="537" t="str">
        <f t="shared" si="72"/>
        <v/>
      </c>
      <c r="HK26" s="537" t="str">
        <f t="shared" si="72"/>
        <v/>
      </c>
      <c r="HL26" s="537" t="str">
        <f t="shared" si="72"/>
        <v/>
      </c>
      <c r="HM26" s="537" t="str">
        <f t="shared" si="72"/>
        <v/>
      </c>
      <c r="HN26" s="537" t="str">
        <f t="shared" si="72"/>
        <v/>
      </c>
      <c r="HO26" s="548" t="str">
        <f t="shared" si="72"/>
        <v/>
      </c>
      <c r="HP26" s="545" t="str">
        <f t="shared" si="73"/>
        <v/>
      </c>
      <c r="HQ26" s="537" t="str">
        <f t="shared" si="74"/>
        <v/>
      </c>
      <c r="HR26" s="537" t="str">
        <f t="shared" si="74"/>
        <v/>
      </c>
      <c r="HS26" s="537" t="str">
        <f t="shared" si="74"/>
        <v/>
      </c>
      <c r="HT26" s="537" t="str">
        <f t="shared" si="74"/>
        <v/>
      </c>
      <c r="HU26" s="537" t="str">
        <f t="shared" si="74"/>
        <v/>
      </c>
      <c r="HV26" s="549" t="str">
        <f t="shared" si="74"/>
        <v/>
      </c>
      <c r="HW26" s="536" t="str">
        <f t="shared" si="74"/>
        <v/>
      </c>
      <c r="HX26" s="535">
        <f t="shared" si="75"/>
        <v>5</v>
      </c>
      <c r="HY26" s="534">
        <f t="shared" si="76"/>
        <v>3</v>
      </c>
      <c r="HZ26" s="533"/>
    </row>
    <row r="27" spans="1:234" s="532" customFormat="1" ht="12.75" customHeight="1">
      <c r="A27" s="555">
        <f t="shared" si="77"/>
        <v>45449</v>
      </c>
      <c r="B27" s="545" t="str">
        <f t="shared" si="0"/>
        <v/>
      </c>
      <c r="C27" s="537" t="str">
        <f t="shared" si="1"/>
        <v/>
      </c>
      <c r="D27" s="537" t="str">
        <f t="shared" si="1"/>
        <v/>
      </c>
      <c r="E27" s="545" t="str">
        <f t="shared" si="2"/>
        <v/>
      </c>
      <c r="F27" s="537" t="str">
        <f t="shared" si="3"/>
        <v/>
      </c>
      <c r="G27" s="537" t="str">
        <f t="shared" si="3"/>
        <v/>
      </c>
      <c r="H27" s="548" t="str">
        <f t="shared" si="3"/>
        <v/>
      </c>
      <c r="I27" s="545" t="str">
        <f t="shared" si="3"/>
        <v/>
      </c>
      <c r="J27" s="537" t="str">
        <f t="shared" si="3"/>
        <v/>
      </c>
      <c r="K27" s="537" t="str">
        <f t="shared" si="3"/>
        <v/>
      </c>
      <c r="L27" s="537" t="str">
        <f t="shared" si="3"/>
        <v/>
      </c>
      <c r="M27" s="545" t="str">
        <f t="shared" si="78"/>
        <v/>
      </c>
      <c r="N27" s="537" t="str">
        <f t="shared" si="4"/>
        <v/>
      </c>
      <c r="O27" s="537" t="str">
        <f t="shared" si="4"/>
        <v/>
      </c>
      <c r="P27" s="537" t="str">
        <f t="shared" si="4"/>
        <v/>
      </c>
      <c r="Q27" s="537" t="str">
        <f t="shared" si="4"/>
        <v/>
      </c>
      <c r="R27" s="559" t="str">
        <f t="shared" si="4"/>
        <v/>
      </c>
      <c r="S27" s="1064" t="str">
        <f t="shared" si="79"/>
        <v/>
      </c>
      <c r="T27" s="1065" t="str">
        <f t="shared" si="80"/>
        <v/>
      </c>
      <c r="U27" s="537" t="str">
        <f t="shared" si="5"/>
        <v/>
      </c>
      <c r="V27" s="537" t="str">
        <f t="shared" si="6"/>
        <v/>
      </c>
      <c r="W27" s="537" t="str">
        <f t="shared" si="6"/>
        <v/>
      </c>
      <c r="X27" s="537" t="str">
        <f t="shared" si="6"/>
        <v/>
      </c>
      <c r="Y27" s="549" t="str">
        <f t="shared" si="6"/>
        <v/>
      </c>
      <c r="Z27" s="545" t="str">
        <f t="shared" si="7"/>
        <v>/</v>
      </c>
      <c r="AA27" s="537" t="str">
        <f t="shared" si="8"/>
        <v>/</v>
      </c>
      <c r="AB27" s="537" t="str">
        <f t="shared" si="8"/>
        <v>/</v>
      </c>
      <c r="AC27" s="537" t="str">
        <f t="shared" si="8"/>
        <v>/</v>
      </c>
      <c r="AD27" s="559" t="str">
        <f t="shared" si="8"/>
        <v>/</v>
      </c>
      <c r="AE27" s="548" t="str">
        <f t="shared" si="8"/>
        <v>/</v>
      </c>
      <c r="AF27" s="538" t="str">
        <f t="shared" si="8"/>
        <v>/</v>
      </c>
      <c r="AG27" s="537"/>
      <c r="AH27" s="537"/>
      <c r="AI27" s="537" t="str">
        <f t="shared" si="9"/>
        <v>Х</v>
      </c>
      <c r="AJ27" s="547" t="str">
        <f t="shared" si="81"/>
        <v/>
      </c>
      <c r="AK27" s="537" t="str">
        <f t="shared" si="10"/>
        <v>Х</v>
      </c>
      <c r="AL27" s="537" t="str">
        <f t="shared" si="11"/>
        <v>Х</v>
      </c>
      <c r="AM27" s="537" t="str">
        <f t="shared" si="11"/>
        <v>Х</v>
      </c>
      <c r="AN27" s="548" t="str">
        <f t="shared" si="11"/>
        <v>Х</v>
      </c>
      <c r="AO27" s="545" t="str">
        <f t="shared" si="11"/>
        <v>Х</v>
      </c>
      <c r="AP27" s="537" t="str">
        <f t="shared" si="11"/>
        <v>Х</v>
      </c>
      <c r="AQ27" s="537" t="str">
        <f t="shared" si="11"/>
        <v>Х</v>
      </c>
      <c r="AR27" s="545" t="str">
        <f t="shared" si="12"/>
        <v/>
      </c>
      <c r="AS27" s="537" t="str">
        <f t="shared" si="13"/>
        <v/>
      </c>
      <c r="AT27" s="549" t="str">
        <f t="shared" si="13"/>
        <v/>
      </c>
      <c r="AU27" s="545" t="str">
        <f t="shared" si="13"/>
        <v/>
      </c>
      <c r="AV27" s="537" t="str">
        <f t="shared" si="13"/>
        <v/>
      </c>
      <c r="AW27" s="537" t="str">
        <f t="shared" si="13"/>
        <v/>
      </c>
      <c r="AX27" s="548" t="str">
        <f t="shared" si="13"/>
        <v/>
      </c>
      <c r="AY27" s="545" t="str">
        <f t="shared" si="14"/>
        <v/>
      </c>
      <c r="AZ27" s="537" t="str">
        <f t="shared" si="15"/>
        <v/>
      </c>
      <c r="BA27" s="537" t="str">
        <f t="shared" si="15"/>
        <v/>
      </c>
      <c r="BB27" s="545" t="str">
        <f t="shared" si="15"/>
        <v/>
      </c>
      <c r="BC27" s="537" t="str">
        <f t="shared" si="15"/>
        <v/>
      </c>
      <c r="BD27" s="537" t="str">
        <f t="shared" si="15"/>
        <v/>
      </c>
      <c r="BE27" s="537" t="str">
        <f t="shared" si="82"/>
        <v/>
      </c>
      <c r="BF27" s="548" t="str">
        <f t="shared" si="83"/>
        <v/>
      </c>
      <c r="BG27" s="545" t="str">
        <f t="shared" si="16"/>
        <v/>
      </c>
      <c r="BH27" s="537" t="str">
        <f t="shared" si="17"/>
        <v/>
      </c>
      <c r="BI27" s="545" t="str">
        <f t="shared" si="17"/>
        <v/>
      </c>
      <c r="BJ27" s="537" t="str">
        <f t="shared" si="17"/>
        <v/>
      </c>
      <c r="BK27" s="537" t="str">
        <f t="shared" si="17"/>
        <v/>
      </c>
      <c r="BL27" s="537" t="str">
        <f t="shared" si="84"/>
        <v>+</v>
      </c>
      <c r="BM27" s="537" t="str">
        <f t="shared" si="85"/>
        <v/>
      </c>
      <c r="BN27" s="545" t="str">
        <f t="shared" si="18"/>
        <v/>
      </c>
      <c r="BO27" s="537" t="str">
        <f t="shared" si="19"/>
        <v/>
      </c>
      <c r="BP27" s="545" t="str">
        <f t="shared" si="19"/>
        <v/>
      </c>
      <c r="BQ27" s="549" t="str">
        <f t="shared" si="19"/>
        <v/>
      </c>
      <c r="BR27" s="545" t="str">
        <f t="shared" si="20"/>
        <v/>
      </c>
      <c r="BS27" s="545" t="str">
        <f t="shared" si="21"/>
        <v/>
      </c>
      <c r="BT27" s="548" t="str">
        <f t="shared" si="21"/>
        <v/>
      </c>
      <c r="BU27" s="545" t="str">
        <f t="shared" si="21"/>
        <v/>
      </c>
      <c r="BV27" s="537" t="str">
        <f t="shared" si="21"/>
        <v/>
      </c>
      <c r="BW27" s="547" t="str">
        <f t="shared" si="21"/>
        <v/>
      </c>
      <c r="BX27" s="549" t="str">
        <f t="shared" si="86"/>
        <v/>
      </c>
      <c r="BY27" s="545" t="str">
        <f t="shared" si="87"/>
        <v/>
      </c>
      <c r="BZ27" s="537" t="str">
        <f t="shared" si="88"/>
        <v/>
      </c>
      <c r="CA27" s="536" t="str">
        <f t="shared" si="22"/>
        <v/>
      </c>
      <c r="CB27" s="545" t="str">
        <f t="shared" si="23"/>
        <v/>
      </c>
      <c r="CC27" s="545" t="str">
        <f t="shared" si="23"/>
        <v/>
      </c>
      <c r="CD27" s="537" t="str">
        <f t="shared" si="23"/>
        <v/>
      </c>
      <c r="CE27" s="537" t="str">
        <f t="shared" si="23"/>
        <v/>
      </c>
      <c r="CF27" s="539" t="str">
        <f t="shared" si="23"/>
        <v/>
      </c>
      <c r="CG27" s="545" t="str">
        <f t="shared" si="24"/>
        <v/>
      </c>
      <c r="CH27" s="537" t="str">
        <f t="shared" si="25"/>
        <v/>
      </c>
      <c r="CI27" s="545" t="str">
        <f t="shared" si="25"/>
        <v/>
      </c>
      <c r="CJ27" s="537" t="str">
        <f t="shared" si="25"/>
        <v/>
      </c>
      <c r="CK27" s="537" t="str">
        <f t="shared" si="25"/>
        <v/>
      </c>
      <c r="CL27" s="540" t="str">
        <f t="shared" si="26"/>
        <v/>
      </c>
      <c r="CM27" s="537" t="str">
        <f t="shared" si="27"/>
        <v/>
      </c>
      <c r="CN27" s="537" t="str">
        <f t="shared" si="27"/>
        <v/>
      </c>
      <c r="CO27" s="537" t="str">
        <f t="shared" si="27"/>
        <v/>
      </c>
      <c r="CP27" s="549" t="str">
        <f t="shared" si="27"/>
        <v/>
      </c>
      <c r="CQ27" s="562">
        <f t="shared" si="28"/>
        <v>6</v>
      </c>
      <c r="CR27" s="545" t="str">
        <f t="shared" si="29"/>
        <v/>
      </c>
      <c r="CS27" s="537" t="str">
        <f t="shared" si="30"/>
        <v/>
      </c>
      <c r="CT27" s="548" t="str">
        <f t="shared" si="30"/>
        <v/>
      </c>
      <c r="CU27" s="545" t="str">
        <f t="shared" si="31"/>
        <v/>
      </c>
      <c r="CV27" s="537" t="str">
        <f t="shared" si="32"/>
        <v/>
      </c>
      <c r="CW27" s="549" t="str">
        <f t="shared" si="32"/>
        <v/>
      </c>
      <c r="CX27" s="545" t="str">
        <f t="shared" si="33"/>
        <v>\</v>
      </c>
      <c r="CY27" s="545" t="str">
        <f t="shared" si="34"/>
        <v>\</v>
      </c>
      <c r="CZ27" s="548" t="str">
        <f t="shared" si="34"/>
        <v>\</v>
      </c>
      <c r="DA27" s="545" t="str">
        <f t="shared" si="34"/>
        <v>\</v>
      </c>
      <c r="DB27" s="545" t="str">
        <f t="shared" si="34"/>
        <v>\</v>
      </c>
      <c r="DC27" s="545" t="str">
        <f t="shared" si="34"/>
        <v>\</v>
      </c>
      <c r="DD27" s="549" t="str">
        <f t="shared" si="34"/>
        <v>\</v>
      </c>
      <c r="DE27" s="540" t="str">
        <f t="shared" si="89"/>
        <v/>
      </c>
      <c r="DF27" s="537" t="str">
        <f t="shared" si="90"/>
        <v/>
      </c>
      <c r="DG27" s="537" t="str">
        <f t="shared" si="35"/>
        <v/>
      </c>
      <c r="DH27" s="548" t="str">
        <f t="shared" si="36"/>
        <v/>
      </c>
      <c r="DI27" s="545" t="str">
        <f t="shared" si="36"/>
        <v/>
      </c>
      <c r="DJ27" s="537" t="str">
        <f t="shared" si="36"/>
        <v/>
      </c>
      <c r="DK27" s="537" t="str">
        <f t="shared" si="36"/>
        <v/>
      </c>
      <c r="DL27" s="537"/>
      <c r="DM27" s="541" t="str">
        <f t="shared" si="91"/>
        <v/>
      </c>
      <c r="DN27" s="537" t="str">
        <f t="shared" si="92"/>
        <v/>
      </c>
      <c r="DO27" s="541" t="str">
        <f t="shared" si="37"/>
        <v/>
      </c>
      <c r="DP27" s="537" t="str">
        <f t="shared" si="38"/>
        <v/>
      </c>
      <c r="DQ27" s="537" t="str">
        <f t="shared" si="38"/>
        <v/>
      </c>
      <c r="DR27" s="537" t="str">
        <f t="shared" si="38"/>
        <v/>
      </c>
      <c r="DS27" s="537" t="str">
        <f t="shared" si="38"/>
        <v/>
      </c>
      <c r="DT27" s="537" t="str">
        <f t="shared" si="38"/>
        <v/>
      </c>
      <c r="DU27" s="549" t="str">
        <f t="shared" si="38"/>
        <v/>
      </c>
      <c r="DV27" s="545"/>
      <c r="DW27" s="537" t="str">
        <f t="shared" si="93"/>
        <v/>
      </c>
      <c r="DX27" s="537"/>
      <c r="DY27" s="549"/>
      <c r="DZ27" s="545" t="str">
        <f t="shared" si="40"/>
        <v/>
      </c>
      <c r="EA27" s="537" t="str">
        <f t="shared" si="41"/>
        <v/>
      </c>
      <c r="EB27" s="545" t="str">
        <f t="shared" si="42"/>
        <v/>
      </c>
      <c r="EC27" s="537" t="str">
        <f t="shared" si="43"/>
        <v/>
      </c>
      <c r="ED27" s="537" t="str">
        <f t="shared" si="43"/>
        <v/>
      </c>
      <c r="EE27" s="537" t="str">
        <f t="shared" si="43"/>
        <v/>
      </c>
      <c r="EF27" s="537" t="str">
        <f t="shared" si="43"/>
        <v/>
      </c>
      <c r="EG27" s="537" t="str">
        <f t="shared" si="43"/>
        <v/>
      </c>
      <c r="EH27" s="545" t="str">
        <f t="shared" si="94"/>
        <v/>
      </c>
      <c r="EI27" s="548"/>
      <c r="EJ27" s="545" t="str">
        <f t="shared" si="95"/>
        <v/>
      </c>
      <c r="EK27" s="537" t="str">
        <f t="shared" si="96"/>
        <v/>
      </c>
      <c r="EL27" s="547" t="str">
        <f t="shared" si="97"/>
        <v/>
      </c>
      <c r="EM27" s="549"/>
      <c r="EN27" s="537" t="str">
        <f t="shared" si="44"/>
        <v/>
      </c>
      <c r="EO27" s="537" t="str">
        <f t="shared" si="45"/>
        <v/>
      </c>
      <c r="EP27" s="549" t="str">
        <f t="shared" si="46"/>
        <v/>
      </c>
      <c r="EQ27" s="545" t="str">
        <f t="shared" si="47"/>
        <v/>
      </c>
      <c r="ER27" s="549" t="str">
        <f t="shared" si="47"/>
        <v/>
      </c>
      <c r="ES27" s="545" t="str">
        <f t="shared" si="47"/>
        <v/>
      </c>
      <c r="ET27" s="545" t="str">
        <f t="shared" si="48"/>
        <v/>
      </c>
      <c r="EU27" s="537" t="str">
        <f t="shared" si="49"/>
        <v/>
      </c>
      <c r="EV27" s="537" t="str">
        <f t="shared" si="49"/>
        <v/>
      </c>
      <c r="EW27" s="537" t="str">
        <f t="shared" si="49"/>
        <v/>
      </c>
      <c r="EX27" s="537" t="str">
        <f t="shared" si="49"/>
        <v/>
      </c>
      <c r="EY27" s="537" t="str">
        <f t="shared" si="49"/>
        <v/>
      </c>
      <c r="EZ27" s="537" t="str">
        <f t="shared" si="98"/>
        <v/>
      </c>
      <c r="FA27" s="548" t="str">
        <f t="shared" si="99"/>
        <v/>
      </c>
      <c r="FB27" s="545" t="str">
        <f t="shared" si="50"/>
        <v/>
      </c>
      <c r="FC27" s="537" t="str">
        <f t="shared" si="51"/>
        <v/>
      </c>
      <c r="FD27" s="537" t="str">
        <f t="shared" si="51"/>
        <v/>
      </c>
      <c r="FE27" s="537" t="str">
        <f t="shared" si="51"/>
        <v/>
      </c>
      <c r="FF27" s="546" t="str">
        <f t="shared" si="51"/>
        <v/>
      </c>
      <c r="FG27" s="537" t="str">
        <f t="shared" si="100"/>
        <v/>
      </c>
      <c r="FH27" s="547" t="str">
        <f t="shared" si="101"/>
        <v/>
      </c>
      <c r="FI27" s="546" t="str">
        <f t="shared" si="52"/>
        <v/>
      </c>
      <c r="FJ27" s="546" t="str">
        <f t="shared" si="53"/>
        <v/>
      </c>
      <c r="FK27" s="546" t="str">
        <f t="shared" si="53"/>
        <v/>
      </c>
      <c r="FL27" s="546" t="str">
        <f t="shared" si="53"/>
        <v/>
      </c>
      <c r="FM27" s="557" t="str">
        <f t="shared" si="53"/>
        <v/>
      </c>
      <c r="FN27" s="556" t="str">
        <f t="shared" si="53"/>
        <v/>
      </c>
      <c r="FO27" s="545" t="str">
        <f t="shared" si="54"/>
        <v/>
      </c>
      <c r="FP27" s="545" t="str">
        <f t="shared" si="55"/>
        <v/>
      </c>
      <c r="FQ27" s="539" t="str">
        <f t="shared" si="55"/>
        <v/>
      </c>
      <c r="FR27" s="545" t="str">
        <f t="shared" si="55"/>
        <v/>
      </c>
      <c r="FS27" s="545" t="str">
        <f t="shared" si="56"/>
        <v/>
      </c>
      <c r="FT27" s="545" t="str">
        <f t="shared" si="57"/>
        <v/>
      </c>
      <c r="FU27" s="545" t="str">
        <f t="shared" si="57"/>
        <v/>
      </c>
      <c r="FV27" s="545" t="str">
        <f t="shared" si="57"/>
        <v/>
      </c>
      <c r="FW27" s="561">
        <f t="shared" si="58"/>
        <v>6</v>
      </c>
      <c r="FX27" s="545" t="str">
        <f t="shared" si="59"/>
        <v/>
      </c>
      <c r="FY27" s="549" t="str">
        <f t="shared" si="60"/>
        <v/>
      </c>
      <c r="FZ27" s="545" t="str">
        <f t="shared" si="60"/>
        <v/>
      </c>
      <c r="GA27" s="549" t="str">
        <f t="shared" si="60"/>
        <v/>
      </c>
      <c r="GB27" s="545"/>
      <c r="GC27" s="537"/>
      <c r="GD27" s="537"/>
      <c r="GE27" s="537" t="str">
        <f t="shared" si="102"/>
        <v/>
      </c>
      <c r="GF27" s="539" t="str">
        <f t="shared" si="61"/>
        <v/>
      </c>
      <c r="GG27" s="545" t="str">
        <f t="shared" si="62"/>
        <v/>
      </c>
      <c r="GH27" s="537" t="str">
        <f t="shared" si="62"/>
        <v/>
      </c>
      <c r="GI27" s="549" t="str">
        <f t="shared" si="62"/>
        <v/>
      </c>
      <c r="GJ27" s="545" t="str">
        <f t="shared" si="62"/>
        <v/>
      </c>
      <c r="GK27" s="537" t="str">
        <f t="shared" si="62"/>
        <v/>
      </c>
      <c r="GL27" s="547" t="str">
        <f t="shared" si="62"/>
        <v/>
      </c>
      <c r="GM27" s="537" t="str">
        <f t="shared" si="63"/>
        <v/>
      </c>
      <c r="GN27" s="537" t="str">
        <f t="shared" si="63"/>
        <v/>
      </c>
      <c r="GO27" s="546" t="str">
        <f t="shared" si="63"/>
        <v/>
      </c>
      <c r="GP27" s="548" t="str">
        <f t="shared" si="63"/>
        <v/>
      </c>
      <c r="GQ27" s="560" t="str">
        <f t="shared" si="103"/>
        <v/>
      </c>
      <c r="GR27" s="538"/>
      <c r="GS27" s="537" t="str">
        <f t="shared" si="64"/>
        <v/>
      </c>
      <c r="GT27" s="537" t="str">
        <f t="shared" si="65"/>
        <v/>
      </c>
      <c r="GU27" s="537" t="str">
        <f t="shared" si="65"/>
        <v/>
      </c>
      <c r="GV27" s="537" t="str">
        <f t="shared" si="65"/>
        <v/>
      </c>
      <c r="GW27" s="537" t="str">
        <f t="shared" si="65"/>
        <v/>
      </c>
      <c r="GX27" s="548" t="str">
        <f t="shared" si="65"/>
        <v/>
      </c>
      <c r="GY27" s="545" t="str">
        <f t="shared" si="65"/>
        <v/>
      </c>
      <c r="GZ27" s="546" t="str">
        <f t="shared" si="65"/>
        <v/>
      </c>
      <c r="HA27" s="537" t="str">
        <f t="shared" si="66"/>
        <v/>
      </c>
      <c r="HB27" s="541" t="str">
        <f t="shared" si="67"/>
        <v/>
      </c>
      <c r="HC27" s="537" t="str">
        <f t="shared" si="68"/>
        <v/>
      </c>
      <c r="HD27" s="537" t="str">
        <f t="shared" si="104"/>
        <v/>
      </c>
      <c r="HE27" s="537" t="str">
        <f t="shared" si="69"/>
        <v/>
      </c>
      <c r="HF27" s="537" t="str">
        <f t="shared" si="70"/>
        <v/>
      </c>
      <c r="HG27" s="549" t="str">
        <f t="shared" si="70"/>
        <v/>
      </c>
      <c r="HH27" s="540" t="str">
        <f t="shared" si="71"/>
        <v/>
      </c>
      <c r="HI27" s="537" t="str">
        <f t="shared" si="72"/>
        <v/>
      </c>
      <c r="HJ27" s="537" t="str">
        <f t="shared" si="72"/>
        <v/>
      </c>
      <c r="HK27" s="537" t="str">
        <f t="shared" si="72"/>
        <v/>
      </c>
      <c r="HL27" s="537" t="str">
        <f t="shared" si="72"/>
        <v/>
      </c>
      <c r="HM27" s="537" t="str">
        <f t="shared" si="72"/>
        <v/>
      </c>
      <c r="HN27" s="537" t="str">
        <f t="shared" si="72"/>
        <v/>
      </c>
      <c r="HO27" s="548" t="str">
        <f t="shared" si="72"/>
        <v/>
      </c>
      <c r="HP27" s="545" t="str">
        <f t="shared" si="73"/>
        <v/>
      </c>
      <c r="HQ27" s="537" t="str">
        <f t="shared" si="74"/>
        <v/>
      </c>
      <c r="HR27" s="537" t="str">
        <f t="shared" si="74"/>
        <v/>
      </c>
      <c r="HS27" s="537" t="str">
        <f t="shared" si="74"/>
        <v/>
      </c>
      <c r="HT27" s="537" t="str">
        <f t="shared" si="74"/>
        <v/>
      </c>
      <c r="HU27" s="537" t="str">
        <f t="shared" si="74"/>
        <v/>
      </c>
      <c r="HV27" s="549" t="str">
        <f t="shared" si="74"/>
        <v/>
      </c>
      <c r="HW27" s="536" t="str">
        <f t="shared" si="74"/>
        <v/>
      </c>
      <c r="HX27" s="535">
        <f t="shared" si="75"/>
        <v>6</v>
      </c>
      <c r="HY27" s="534">
        <f t="shared" si="76"/>
        <v>3</v>
      </c>
      <c r="HZ27" s="533"/>
    </row>
    <row r="28" spans="1:234" s="532" customFormat="1" ht="12.75" customHeight="1">
      <c r="A28" s="555">
        <f t="shared" si="77"/>
        <v>45450</v>
      </c>
      <c r="B28" s="545" t="str">
        <f t="shared" si="0"/>
        <v/>
      </c>
      <c r="C28" s="537" t="str">
        <f t="shared" si="1"/>
        <v/>
      </c>
      <c r="D28" s="537" t="str">
        <f t="shared" si="1"/>
        <v/>
      </c>
      <c r="E28" s="545" t="str">
        <f t="shared" si="2"/>
        <v/>
      </c>
      <c r="F28" s="537" t="str">
        <f t="shared" si="3"/>
        <v/>
      </c>
      <c r="G28" s="537" t="str">
        <f t="shared" si="3"/>
        <v/>
      </c>
      <c r="H28" s="548" t="str">
        <f t="shared" si="3"/>
        <v/>
      </c>
      <c r="I28" s="545" t="str">
        <f t="shared" si="3"/>
        <v/>
      </c>
      <c r="J28" s="537" t="str">
        <f t="shared" si="3"/>
        <v/>
      </c>
      <c r="K28" s="537" t="str">
        <f t="shared" si="3"/>
        <v/>
      </c>
      <c r="L28" s="537" t="str">
        <f t="shared" si="3"/>
        <v/>
      </c>
      <c r="M28" s="545" t="str">
        <f t="shared" si="78"/>
        <v/>
      </c>
      <c r="N28" s="537" t="str">
        <f t="shared" si="4"/>
        <v/>
      </c>
      <c r="O28" s="537" t="str">
        <f t="shared" si="4"/>
        <v/>
      </c>
      <c r="P28" s="537" t="str">
        <f t="shared" si="4"/>
        <v/>
      </c>
      <c r="Q28" s="537" t="str">
        <f t="shared" si="4"/>
        <v/>
      </c>
      <c r="R28" s="559" t="str">
        <f t="shared" si="4"/>
        <v/>
      </c>
      <c r="S28" s="1064" t="str">
        <f t="shared" si="79"/>
        <v/>
      </c>
      <c r="T28" s="1065" t="str">
        <f t="shared" si="80"/>
        <v/>
      </c>
      <c r="U28" s="537" t="str">
        <f t="shared" si="5"/>
        <v>/</v>
      </c>
      <c r="V28" s="537" t="str">
        <f t="shared" si="6"/>
        <v>/</v>
      </c>
      <c r="W28" s="537" t="str">
        <f t="shared" si="6"/>
        <v>/</v>
      </c>
      <c r="X28" s="537" t="str">
        <f t="shared" si="6"/>
        <v>/</v>
      </c>
      <c r="Y28" s="549" t="str">
        <f t="shared" si="6"/>
        <v>/</v>
      </c>
      <c r="Z28" s="545" t="str">
        <f t="shared" si="7"/>
        <v/>
      </c>
      <c r="AA28" s="537" t="str">
        <f t="shared" si="8"/>
        <v/>
      </c>
      <c r="AB28" s="537" t="str">
        <f t="shared" si="8"/>
        <v/>
      </c>
      <c r="AC28" s="537" t="str">
        <f t="shared" si="8"/>
        <v/>
      </c>
      <c r="AD28" s="559" t="str">
        <f t="shared" si="8"/>
        <v/>
      </c>
      <c r="AE28" s="548" t="str">
        <f t="shared" si="8"/>
        <v/>
      </c>
      <c r="AF28" s="538" t="str">
        <f t="shared" si="8"/>
        <v/>
      </c>
      <c r="AG28" s="537"/>
      <c r="AH28" s="537"/>
      <c r="AI28" s="537" t="str">
        <f t="shared" si="9"/>
        <v/>
      </c>
      <c r="AJ28" s="547" t="str">
        <f t="shared" si="81"/>
        <v/>
      </c>
      <c r="AK28" s="537" t="str">
        <f t="shared" si="10"/>
        <v/>
      </c>
      <c r="AL28" s="537" t="str">
        <f t="shared" si="11"/>
        <v/>
      </c>
      <c r="AM28" s="537" t="str">
        <f t="shared" si="11"/>
        <v/>
      </c>
      <c r="AN28" s="548" t="str">
        <f t="shared" si="11"/>
        <v/>
      </c>
      <c r="AO28" s="545" t="str">
        <f t="shared" si="11"/>
        <v/>
      </c>
      <c r="AP28" s="537" t="str">
        <f t="shared" si="11"/>
        <v/>
      </c>
      <c r="AQ28" s="537" t="str">
        <f t="shared" si="11"/>
        <v/>
      </c>
      <c r="AR28" s="545" t="str">
        <f t="shared" si="12"/>
        <v>\</v>
      </c>
      <c r="AS28" s="537" t="str">
        <f t="shared" si="13"/>
        <v>\</v>
      </c>
      <c r="AT28" s="549" t="str">
        <f t="shared" si="13"/>
        <v>\</v>
      </c>
      <c r="AU28" s="545" t="str">
        <f t="shared" si="13"/>
        <v>\</v>
      </c>
      <c r="AV28" s="537" t="str">
        <f t="shared" si="13"/>
        <v>\</v>
      </c>
      <c r="AW28" s="537" t="str">
        <f t="shared" si="13"/>
        <v>\</v>
      </c>
      <c r="AX28" s="548" t="str">
        <f t="shared" si="13"/>
        <v>\</v>
      </c>
      <c r="AY28" s="545" t="str">
        <f t="shared" si="14"/>
        <v/>
      </c>
      <c r="AZ28" s="537" t="str">
        <f t="shared" si="15"/>
        <v/>
      </c>
      <c r="BA28" s="537" t="str">
        <f t="shared" si="15"/>
        <v/>
      </c>
      <c r="BB28" s="545" t="str">
        <f t="shared" si="15"/>
        <v/>
      </c>
      <c r="BC28" s="537" t="str">
        <f t="shared" si="15"/>
        <v/>
      </c>
      <c r="BD28" s="537" t="str">
        <f t="shared" si="15"/>
        <v/>
      </c>
      <c r="BE28" s="537" t="str">
        <f t="shared" si="82"/>
        <v/>
      </c>
      <c r="BF28" s="548" t="str">
        <f t="shared" si="83"/>
        <v>+</v>
      </c>
      <c r="BG28" s="545" t="str">
        <f t="shared" si="16"/>
        <v/>
      </c>
      <c r="BH28" s="537" t="str">
        <f t="shared" si="17"/>
        <v/>
      </c>
      <c r="BI28" s="545" t="str">
        <f t="shared" si="17"/>
        <v/>
      </c>
      <c r="BJ28" s="537" t="str">
        <f t="shared" si="17"/>
        <v/>
      </c>
      <c r="BK28" s="537" t="str">
        <f t="shared" si="17"/>
        <v/>
      </c>
      <c r="BL28" s="537" t="str">
        <f t="shared" si="84"/>
        <v/>
      </c>
      <c r="BM28" s="537" t="str">
        <f t="shared" si="85"/>
        <v>+</v>
      </c>
      <c r="BN28" s="545" t="str">
        <f t="shared" si="18"/>
        <v/>
      </c>
      <c r="BO28" s="537" t="str">
        <f t="shared" si="19"/>
        <v/>
      </c>
      <c r="BP28" s="545" t="str">
        <f t="shared" si="19"/>
        <v/>
      </c>
      <c r="BQ28" s="549" t="str">
        <f t="shared" si="19"/>
        <v/>
      </c>
      <c r="BR28" s="545" t="str">
        <f t="shared" si="20"/>
        <v/>
      </c>
      <c r="BS28" s="545" t="str">
        <f t="shared" si="21"/>
        <v/>
      </c>
      <c r="BT28" s="548" t="str">
        <f t="shared" si="21"/>
        <v/>
      </c>
      <c r="BU28" s="545" t="str">
        <f t="shared" si="21"/>
        <v/>
      </c>
      <c r="BV28" s="537" t="str">
        <f t="shared" si="21"/>
        <v/>
      </c>
      <c r="BW28" s="547" t="str">
        <f t="shared" si="21"/>
        <v/>
      </c>
      <c r="BX28" s="549" t="str">
        <f t="shared" si="86"/>
        <v/>
      </c>
      <c r="BY28" s="545" t="str">
        <f t="shared" si="87"/>
        <v/>
      </c>
      <c r="BZ28" s="537" t="str">
        <f t="shared" si="88"/>
        <v/>
      </c>
      <c r="CA28" s="536" t="str">
        <f t="shared" si="22"/>
        <v/>
      </c>
      <c r="CB28" s="545" t="str">
        <f t="shared" si="23"/>
        <v/>
      </c>
      <c r="CC28" s="545" t="str">
        <f t="shared" si="23"/>
        <v/>
      </c>
      <c r="CD28" s="537" t="str">
        <f t="shared" si="23"/>
        <v/>
      </c>
      <c r="CE28" s="537" t="str">
        <f t="shared" si="23"/>
        <v/>
      </c>
      <c r="CF28" s="539" t="str">
        <f t="shared" si="23"/>
        <v/>
      </c>
      <c r="CG28" s="545" t="str">
        <f t="shared" si="24"/>
        <v/>
      </c>
      <c r="CH28" s="537" t="str">
        <f t="shared" si="25"/>
        <v/>
      </c>
      <c r="CI28" s="545" t="str">
        <f t="shared" si="25"/>
        <v/>
      </c>
      <c r="CJ28" s="537" t="str">
        <f t="shared" si="25"/>
        <v/>
      </c>
      <c r="CK28" s="537" t="str">
        <f t="shared" si="25"/>
        <v/>
      </c>
      <c r="CL28" s="540" t="str">
        <f t="shared" si="26"/>
        <v/>
      </c>
      <c r="CM28" s="537" t="str">
        <f t="shared" si="27"/>
        <v/>
      </c>
      <c r="CN28" s="537" t="str">
        <f t="shared" si="27"/>
        <v/>
      </c>
      <c r="CO28" s="537" t="str">
        <f t="shared" si="27"/>
        <v/>
      </c>
      <c r="CP28" s="549" t="str">
        <f t="shared" si="27"/>
        <v/>
      </c>
      <c r="CQ28" s="562">
        <f t="shared" si="28"/>
        <v>7</v>
      </c>
      <c r="CR28" s="545" t="str">
        <f t="shared" si="29"/>
        <v/>
      </c>
      <c r="CS28" s="537" t="str">
        <f t="shared" si="30"/>
        <v/>
      </c>
      <c r="CT28" s="548" t="str">
        <f t="shared" si="30"/>
        <v/>
      </c>
      <c r="CU28" s="545" t="str">
        <f t="shared" si="31"/>
        <v/>
      </c>
      <c r="CV28" s="537" t="str">
        <f t="shared" si="32"/>
        <v/>
      </c>
      <c r="CW28" s="549" t="str">
        <f t="shared" si="32"/>
        <v/>
      </c>
      <c r="CX28" s="545" t="str">
        <f t="shared" si="33"/>
        <v/>
      </c>
      <c r="CY28" s="545" t="str">
        <f t="shared" si="34"/>
        <v/>
      </c>
      <c r="CZ28" s="548" t="str">
        <f t="shared" si="34"/>
        <v/>
      </c>
      <c r="DA28" s="545" t="str">
        <f t="shared" si="34"/>
        <v/>
      </c>
      <c r="DB28" s="545" t="str">
        <f t="shared" si="34"/>
        <v/>
      </c>
      <c r="DC28" s="545" t="str">
        <f t="shared" si="34"/>
        <v/>
      </c>
      <c r="DD28" s="549" t="str">
        <f t="shared" si="34"/>
        <v/>
      </c>
      <c r="DE28" s="540" t="str">
        <f t="shared" si="89"/>
        <v/>
      </c>
      <c r="DF28" s="537" t="str">
        <f t="shared" si="90"/>
        <v/>
      </c>
      <c r="DG28" s="537" t="str">
        <f t="shared" si="35"/>
        <v/>
      </c>
      <c r="DH28" s="548" t="str">
        <f t="shared" si="36"/>
        <v/>
      </c>
      <c r="DI28" s="545" t="str">
        <f t="shared" si="36"/>
        <v/>
      </c>
      <c r="DJ28" s="537" t="str">
        <f t="shared" si="36"/>
        <v/>
      </c>
      <c r="DK28" s="537" t="str">
        <f t="shared" si="36"/>
        <v/>
      </c>
      <c r="DL28" s="537"/>
      <c r="DM28" s="541" t="str">
        <f t="shared" si="91"/>
        <v/>
      </c>
      <c r="DN28" s="537" t="str">
        <f t="shared" si="92"/>
        <v/>
      </c>
      <c r="DO28" s="541" t="str">
        <f t="shared" si="37"/>
        <v/>
      </c>
      <c r="DP28" s="537" t="str">
        <f t="shared" si="38"/>
        <v/>
      </c>
      <c r="DQ28" s="537" t="str">
        <f t="shared" si="38"/>
        <v/>
      </c>
      <c r="DR28" s="537" t="str">
        <f t="shared" si="38"/>
        <v/>
      </c>
      <c r="DS28" s="537" t="str">
        <f t="shared" si="38"/>
        <v/>
      </c>
      <c r="DT28" s="537" t="str">
        <f t="shared" si="38"/>
        <v/>
      </c>
      <c r="DU28" s="549" t="str">
        <f t="shared" si="38"/>
        <v/>
      </c>
      <c r="DV28" s="545"/>
      <c r="DW28" s="537" t="str">
        <f t="shared" si="93"/>
        <v/>
      </c>
      <c r="DX28" s="537"/>
      <c r="DY28" s="549"/>
      <c r="DZ28" s="545" t="str">
        <f t="shared" si="40"/>
        <v/>
      </c>
      <c r="EA28" s="537" t="str">
        <f t="shared" si="41"/>
        <v/>
      </c>
      <c r="EB28" s="545" t="str">
        <f t="shared" si="42"/>
        <v/>
      </c>
      <c r="EC28" s="537" t="str">
        <f t="shared" si="43"/>
        <v/>
      </c>
      <c r="ED28" s="537" t="str">
        <f t="shared" si="43"/>
        <v/>
      </c>
      <c r="EE28" s="537" t="str">
        <f t="shared" si="43"/>
        <v/>
      </c>
      <c r="EF28" s="537" t="str">
        <f t="shared" si="43"/>
        <v/>
      </c>
      <c r="EG28" s="537" t="str">
        <f t="shared" si="43"/>
        <v/>
      </c>
      <c r="EH28" s="545" t="str">
        <f t="shared" si="94"/>
        <v/>
      </c>
      <c r="EI28" s="548"/>
      <c r="EJ28" s="545" t="str">
        <f t="shared" si="95"/>
        <v/>
      </c>
      <c r="EK28" s="537" t="str">
        <f t="shared" si="96"/>
        <v/>
      </c>
      <c r="EL28" s="547" t="str">
        <f t="shared" si="97"/>
        <v/>
      </c>
      <c r="EM28" s="549"/>
      <c r="EN28" s="537" t="str">
        <f t="shared" si="44"/>
        <v/>
      </c>
      <c r="EO28" s="537" t="str">
        <f t="shared" si="45"/>
        <v/>
      </c>
      <c r="EP28" s="549" t="str">
        <f t="shared" si="46"/>
        <v>/</v>
      </c>
      <c r="EQ28" s="545" t="str">
        <f t="shared" si="47"/>
        <v>/</v>
      </c>
      <c r="ER28" s="549" t="str">
        <f t="shared" si="47"/>
        <v>/</v>
      </c>
      <c r="ES28" s="545" t="str">
        <f t="shared" si="47"/>
        <v>/</v>
      </c>
      <c r="ET28" s="545" t="str">
        <f t="shared" si="48"/>
        <v/>
      </c>
      <c r="EU28" s="537" t="str">
        <f t="shared" si="49"/>
        <v/>
      </c>
      <c r="EV28" s="537" t="str">
        <f t="shared" si="49"/>
        <v/>
      </c>
      <c r="EW28" s="537" t="str">
        <f t="shared" si="49"/>
        <v/>
      </c>
      <c r="EX28" s="537" t="str">
        <f t="shared" si="49"/>
        <v/>
      </c>
      <c r="EY28" s="537" t="str">
        <f t="shared" si="49"/>
        <v/>
      </c>
      <c r="EZ28" s="537" t="str">
        <f t="shared" si="98"/>
        <v/>
      </c>
      <c r="FA28" s="548" t="str">
        <f t="shared" si="99"/>
        <v/>
      </c>
      <c r="FB28" s="545" t="str">
        <f t="shared" si="50"/>
        <v/>
      </c>
      <c r="FC28" s="537" t="str">
        <f t="shared" si="51"/>
        <v/>
      </c>
      <c r="FD28" s="537" t="str">
        <f t="shared" si="51"/>
        <v/>
      </c>
      <c r="FE28" s="537" t="str">
        <f t="shared" si="51"/>
        <v/>
      </c>
      <c r="FF28" s="546" t="str">
        <f t="shared" si="51"/>
        <v/>
      </c>
      <c r="FG28" s="537" t="str">
        <f t="shared" si="100"/>
        <v/>
      </c>
      <c r="FH28" s="547" t="str">
        <f t="shared" si="101"/>
        <v/>
      </c>
      <c r="FI28" s="546" t="str">
        <f t="shared" si="52"/>
        <v>\</v>
      </c>
      <c r="FJ28" s="546" t="str">
        <f t="shared" si="53"/>
        <v>\</v>
      </c>
      <c r="FK28" s="546" t="str">
        <f t="shared" si="53"/>
        <v>\</v>
      </c>
      <c r="FL28" s="546" t="str">
        <f t="shared" si="53"/>
        <v>\</v>
      </c>
      <c r="FM28" s="557" t="str">
        <f t="shared" si="53"/>
        <v>\</v>
      </c>
      <c r="FN28" s="556" t="str">
        <f t="shared" si="53"/>
        <v>\</v>
      </c>
      <c r="FO28" s="545" t="str">
        <f t="shared" si="54"/>
        <v/>
      </c>
      <c r="FP28" s="545" t="str">
        <f t="shared" si="55"/>
        <v/>
      </c>
      <c r="FQ28" s="539" t="str">
        <f t="shared" si="55"/>
        <v/>
      </c>
      <c r="FR28" s="545" t="str">
        <f t="shared" si="55"/>
        <v/>
      </c>
      <c r="FS28" s="545" t="str">
        <f t="shared" si="56"/>
        <v/>
      </c>
      <c r="FT28" s="545" t="str">
        <f t="shared" si="57"/>
        <v/>
      </c>
      <c r="FU28" s="545" t="str">
        <f t="shared" si="57"/>
        <v/>
      </c>
      <c r="FV28" s="545" t="str">
        <f t="shared" si="57"/>
        <v/>
      </c>
      <c r="FW28" s="561">
        <f t="shared" si="58"/>
        <v>7</v>
      </c>
      <c r="FX28" s="545" t="str">
        <f t="shared" si="59"/>
        <v/>
      </c>
      <c r="FY28" s="549" t="str">
        <f t="shared" si="60"/>
        <v/>
      </c>
      <c r="FZ28" s="545" t="str">
        <f t="shared" si="60"/>
        <v/>
      </c>
      <c r="GA28" s="549" t="str">
        <f t="shared" si="60"/>
        <v/>
      </c>
      <c r="GB28" s="545"/>
      <c r="GC28" s="537"/>
      <c r="GD28" s="537"/>
      <c r="GE28" s="537" t="str">
        <f t="shared" si="102"/>
        <v/>
      </c>
      <c r="GF28" s="539" t="str">
        <f t="shared" si="61"/>
        <v/>
      </c>
      <c r="GG28" s="545" t="str">
        <f t="shared" si="62"/>
        <v/>
      </c>
      <c r="GH28" s="537" t="str">
        <f t="shared" si="62"/>
        <v/>
      </c>
      <c r="GI28" s="549" t="str">
        <f t="shared" si="62"/>
        <v/>
      </c>
      <c r="GJ28" s="545" t="str">
        <f t="shared" si="62"/>
        <v/>
      </c>
      <c r="GK28" s="537" t="str">
        <f t="shared" si="62"/>
        <v/>
      </c>
      <c r="GL28" s="547" t="str">
        <f t="shared" si="62"/>
        <v/>
      </c>
      <c r="GM28" s="537" t="str">
        <f t="shared" si="63"/>
        <v/>
      </c>
      <c r="GN28" s="537" t="str">
        <f t="shared" si="63"/>
        <v/>
      </c>
      <c r="GO28" s="546" t="str">
        <f t="shared" si="63"/>
        <v/>
      </c>
      <c r="GP28" s="548" t="str">
        <f t="shared" si="63"/>
        <v/>
      </c>
      <c r="GQ28" s="560" t="str">
        <f t="shared" si="103"/>
        <v/>
      </c>
      <c r="GR28" s="538"/>
      <c r="GS28" s="537" t="str">
        <f t="shared" si="64"/>
        <v/>
      </c>
      <c r="GT28" s="537" t="str">
        <f t="shared" si="65"/>
        <v/>
      </c>
      <c r="GU28" s="537" t="str">
        <f t="shared" si="65"/>
        <v/>
      </c>
      <c r="GV28" s="537" t="str">
        <f t="shared" si="65"/>
        <v/>
      </c>
      <c r="GW28" s="537" t="str">
        <f t="shared" si="65"/>
        <v/>
      </c>
      <c r="GX28" s="548" t="str">
        <f t="shared" si="65"/>
        <v/>
      </c>
      <c r="GY28" s="545" t="str">
        <f t="shared" si="65"/>
        <v/>
      </c>
      <c r="GZ28" s="546" t="str">
        <f t="shared" si="65"/>
        <v/>
      </c>
      <c r="HA28" s="537" t="str">
        <f t="shared" si="66"/>
        <v/>
      </c>
      <c r="HB28" s="541" t="str">
        <f t="shared" si="67"/>
        <v/>
      </c>
      <c r="HC28" s="537" t="str">
        <f t="shared" si="68"/>
        <v/>
      </c>
      <c r="HD28" s="537" t="str">
        <f t="shared" si="104"/>
        <v/>
      </c>
      <c r="HE28" s="537" t="str">
        <f t="shared" si="69"/>
        <v/>
      </c>
      <c r="HF28" s="537" t="str">
        <f t="shared" si="70"/>
        <v/>
      </c>
      <c r="HG28" s="549" t="str">
        <f t="shared" si="70"/>
        <v/>
      </c>
      <c r="HH28" s="540" t="str">
        <f t="shared" si="71"/>
        <v>\</v>
      </c>
      <c r="HI28" s="537" t="str">
        <f t="shared" si="72"/>
        <v>\</v>
      </c>
      <c r="HJ28" s="537" t="str">
        <f t="shared" si="72"/>
        <v>\</v>
      </c>
      <c r="HK28" s="537" t="str">
        <f t="shared" si="72"/>
        <v>\</v>
      </c>
      <c r="HL28" s="537" t="str">
        <f t="shared" si="72"/>
        <v>\</v>
      </c>
      <c r="HM28" s="537" t="str">
        <f t="shared" si="72"/>
        <v>\</v>
      </c>
      <c r="HN28" s="537" t="str">
        <f t="shared" si="72"/>
        <v>\</v>
      </c>
      <c r="HO28" s="548" t="str">
        <f t="shared" si="72"/>
        <v>\</v>
      </c>
      <c r="HP28" s="545" t="str">
        <f t="shared" si="73"/>
        <v/>
      </c>
      <c r="HQ28" s="537" t="str">
        <f t="shared" si="74"/>
        <v/>
      </c>
      <c r="HR28" s="537" t="str">
        <f t="shared" si="74"/>
        <v/>
      </c>
      <c r="HS28" s="537" t="str">
        <f t="shared" si="74"/>
        <v/>
      </c>
      <c r="HT28" s="537" t="str">
        <f t="shared" si="74"/>
        <v/>
      </c>
      <c r="HU28" s="537" t="str">
        <f t="shared" si="74"/>
        <v/>
      </c>
      <c r="HV28" s="549" t="str">
        <f t="shared" si="74"/>
        <v/>
      </c>
      <c r="HW28" s="536" t="str">
        <f t="shared" si="74"/>
        <v/>
      </c>
      <c r="HX28" s="535">
        <f t="shared" si="75"/>
        <v>7</v>
      </c>
      <c r="HY28" s="534">
        <f t="shared" si="76"/>
        <v>5</v>
      </c>
      <c r="HZ28" s="533"/>
    </row>
    <row r="29" spans="1:234" s="532" customFormat="1" ht="12.75" customHeight="1">
      <c r="A29" s="555">
        <f t="shared" si="77"/>
        <v>45451</v>
      </c>
      <c r="B29" s="545" t="str">
        <f t="shared" si="0"/>
        <v/>
      </c>
      <c r="C29" s="537" t="str">
        <f t="shared" si="1"/>
        <v/>
      </c>
      <c r="D29" s="537" t="str">
        <f t="shared" si="1"/>
        <v/>
      </c>
      <c r="E29" s="545" t="str">
        <f t="shared" si="2"/>
        <v/>
      </c>
      <c r="F29" s="537" t="str">
        <f t="shared" si="3"/>
        <v/>
      </c>
      <c r="G29" s="537" t="str">
        <f t="shared" si="3"/>
        <v/>
      </c>
      <c r="H29" s="548" t="str">
        <f t="shared" si="3"/>
        <v/>
      </c>
      <c r="I29" s="545" t="str">
        <f t="shared" si="3"/>
        <v/>
      </c>
      <c r="J29" s="537" t="str">
        <f t="shared" si="3"/>
        <v/>
      </c>
      <c r="K29" s="537" t="str">
        <f t="shared" si="3"/>
        <v/>
      </c>
      <c r="L29" s="537" t="str">
        <f t="shared" si="3"/>
        <v/>
      </c>
      <c r="M29" s="545" t="str">
        <f t="shared" si="78"/>
        <v/>
      </c>
      <c r="N29" s="537" t="str">
        <f t="shared" si="4"/>
        <v/>
      </c>
      <c r="O29" s="537" t="str">
        <f t="shared" si="4"/>
        <v/>
      </c>
      <c r="P29" s="537" t="str">
        <f t="shared" si="4"/>
        <v/>
      </c>
      <c r="Q29" s="537" t="str">
        <f t="shared" si="4"/>
        <v/>
      </c>
      <c r="R29" s="559" t="str">
        <f t="shared" si="4"/>
        <v/>
      </c>
      <c r="S29" s="1064" t="str">
        <f t="shared" si="79"/>
        <v/>
      </c>
      <c r="T29" s="1065" t="str">
        <f t="shared" si="80"/>
        <v/>
      </c>
      <c r="U29" s="537" t="str">
        <f t="shared" si="5"/>
        <v/>
      </c>
      <c r="V29" s="537" t="str">
        <f t="shared" si="6"/>
        <v/>
      </c>
      <c r="W29" s="537" t="str">
        <f t="shared" si="6"/>
        <v/>
      </c>
      <c r="X29" s="537" t="str">
        <f t="shared" si="6"/>
        <v/>
      </c>
      <c r="Y29" s="549" t="str">
        <f t="shared" si="6"/>
        <v/>
      </c>
      <c r="Z29" s="545" t="str">
        <f t="shared" si="7"/>
        <v/>
      </c>
      <c r="AA29" s="537" t="str">
        <f t="shared" si="8"/>
        <v/>
      </c>
      <c r="AB29" s="537" t="str">
        <f t="shared" si="8"/>
        <v/>
      </c>
      <c r="AC29" s="537" t="str">
        <f t="shared" si="8"/>
        <v/>
      </c>
      <c r="AD29" s="559" t="str">
        <f t="shared" si="8"/>
        <v/>
      </c>
      <c r="AE29" s="548" t="str">
        <f t="shared" si="8"/>
        <v/>
      </c>
      <c r="AF29" s="538" t="str">
        <f t="shared" si="8"/>
        <v/>
      </c>
      <c r="AG29" s="537"/>
      <c r="AH29" s="537"/>
      <c r="AI29" s="537" t="str">
        <f t="shared" si="9"/>
        <v/>
      </c>
      <c r="AJ29" s="547" t="str">
        <f t="shared" si="81"/>
        <v/>
      </c>
      <c r="AK29" s="537" t="str">
        <f t="shared" si="10"/>
        <v/>
      </c>
      <c r="AL29" s="537" t="str">
        <f t="shared" si="11"/>
        <v/>
      </c>
      <c r="AM29" s="537" t="str">
        <f t="shared" si="11"/>
        <v/>
      </c>
      <c r="AN29" s="548" t="str">
        <f t="shared" si="11"/>
        <v/>
      </c>
      <c r="AO29" s="545" t="str">
        <f t="shared" si="11"/>
        <v/>
      </c>
      <c r="AP29" s="537" t="str">
        <f t="shared" si="11"/>
        <v/>
      </c>
      <c r="AQ29" s="537" t="str">
        <f t="shared" si="11"/>
        <v/>
      </c>
      <c r="AR29" s="545" t="str">
        <f t="shared" si="12"/>
        <v/>
      </c>
      <c r="AS29" s="537" t="str">
        <f t="shared" si="13"/>
        <v/>
      </c>
      <c r="AT29" s="549" t="str">
        <f t="shared" si="13"/>
        <v/>
      </c>
      <c r="AU29" s="545" t="str">
        <f t="shared" si="13"/>
        <v/>
      </c>
      <c r="AV29" s="537" t="str">
        <f t="shared" si="13"/>
        <v/>
      </c>
      <c r="AW29" s="537" t="str">
        <f t="shared" si="13"/>
        <v/>
      </c>
      <c r="AX29" s="548" t="str">
        <f t="shared" si="13"/>
        <v/>
      </c>
      <c r="AY29" s="545" t="str">
        <f t="shared" si="14"/>
        <v/>
      </c>
      <c r="AZ29" s="537" t="str">
        <f t="shared" si="15"/>
        <v/>
      </c>
      <c r="BA29" s="537" t="str">
        <f t="shared" si="15"/>
        <v/>
      </c>
      <c r="BB29" s="537" t="str">
        <f t="shared" si="15"/>
        <v/>
      </c>
      <c r="BC29" s="537" t="str">
        <f t="shared" si="15"/>
        <v/>
      </c>
      <c r="BD29" s="537" t="str">
        <f t="shared" si="15"/>
        <v/>
      </c>
      <c r="BE29" s="537" t="str">
        <f t="shared" si="82"/>
        <v/>
      </c>
      <c r="BF29" s="548" t="str">
        <f t="shared" si="83"/>
        <v/>
      </c>
      <c r="BG29" s="545" t="str">
        <f t="shared" si="16"/>
        <v/>
      </c>
      <c r="BH29" s="537" t="str">
        <f t="shared" si="17"/>
        <v/>
      </c>
      <c r="BI29" s="545" t="str">
        <f t="shared" si="17"/>
        <v/>
      </c>
      <c r="BJ29" s="537" t="str">
        <f t="shared" si="17"/>
        <v/>
      </c>
      <c r="BK29" s="537" t="str">
        <f t="shared" si="17"/>
        <v/>
      </c>
      <c r="BL29" s="537" t="str">
        <f t="shared" si="84"/>
        <v/>
      </c>
      <c r="BM29" s="537" t="str">
        <f t="shared" si="85"/>
        <v/>
      </c>
      <c r="BN29" s="545" t="str">
        <f t="shared" si="18"/>
        <v/>
      </c>
      <c r="BO29" s="537" t="str">
        <f t="shared" si="19"/>
        <v/>
      </c>
      <c r="BP29" s="545" t="str">
        <f t="shared" si="19"/>
        <v/>
      </c>
      <c r="BQ29" s="549" t="str">
        <f t="shared" si="19"/>
        <v/>
      </c>
      <c r="BR29" s="545" t="str">
        <f t="shared" si="20"/>
        <v/>
      </c>
      <c r="BS29" s="545" t="str">
        <f t="shared" si="21"/>
        <v/>
      </c>
      <c r="BT29" s="548" t="str">
        <f t="shared" si="21"/>
        <v/>
      </c>
      <c r="BU29" s="545" t="str">
        <f t="shared" si="21"/>
        <v/>
      </c>
      <c r="BV29" s="537" t="str">
        <f t="shared" si="21"/>
        <v/>
      </c>
      <c r="BW29" s="547" t="str">
        <f t="shared" si="21"/>
        <v/>
      </c>
      <c r="BX29" s="549" t="str">
        <f t="shared" si="86"/>
        <v/>
      </c>
      <c r="BY29" s="545" t="str">
        <f t="shared" si="87"/>
        <v/>
      </c>
      <c r="BZ29" s="537" t="str">
        <f t="shared" si="88"/>
        <v/>
      </c>
      <c r="CA29" s="536" t="str">
        <f t="shared" si="22"/>
        <v/>
      </c>
      <c r="CB29" s="545" t="str">
        <f t="shared" si="23"/>
        <v/>
      </c>
      <c r="CC29" s="545" t="str">
        <f t="shared" si="23"/>
        <v/>
      </c>
      <c r="CD29" s="537" t="str">
        <f t="shared" si="23"/>
        <v/>
      </c>
      <c r="CE29" s="537" t="str">
        <f t="shared" si="23"/>
        <v/>
      </c>
      <c r="CF29" s="539" t="str">
        <f t="shared" si="23"/>
        <v/>
      </c>
      <c r="CG29" s="545" t="str">
        <f t="shared" si="24"/>
        <v/>
      </c>
      <c r="CH29" s="537" t="str">
        <f t="shared" si="25"/>
        <v/>
      </c>
      <c r="CI29" s="545" t="str">
        <f t="shared" si="25"/>
        <v/>
      </c>
      <c r="CJ29" s="537" t="str">
        <f t="shared" si="25"/>
        <v/>
      </c>
      <c r="CK29" s="537" t="str">
        <f t="shared" si="25"/>
        <v/>
      </c>
      <c r="CL29" s="540" t="str">
        <f t="shared" si="26"/>
        <v/>
      </c>
      <c r="CM29" s="537" t="str">
        <f t="shared" si="27"/>
        <v/>
      </c>
      <c r="CN29" s="537" t="str">
        <f t="shared" si="27"/>
        <v/>
      </c>
      <c r="CO29" s="537" t="str">
        <f t="shared" si="27"/>
        <v/>
      </c>
      <c r="CP29" s="549" t="str">
        <f t="shared" si="27"/>
        <v/>
      </c>
      <c r="CQ29" s="562">
        <f t="shared" si="28"/>
        <v>8</v>
      </c>
      <c r="CR29" s="545" t="str">
        <f t="shared" si="29"/>
        <v/>
      </c>
      <c r="CS29" s="537" t="str">
        <f t="shared" si="30"/>
        <v/>
      </c>
      <c r="CT29" s="548" t="str">
        <f t="shared" si="30"/>
        <v/>
      </c>
      <c r="CU29" s="545" t="str">
        <f t="shared" si="31"/>
        <v/>
      </c>
      <c r="CV29" s="537" t="str">
        <f t="shared" si="32"/>
        <v/>
      </c>
      <c r="CW29" s="549" t="str">
        <f t="shared" si="32"/>
        <v/>
      </c>
      <c r="CX29" s="545" t="str">
        <f t="shared" si="33"/>
        <v/>
      </c>
      <c r="CY29" s="545" t="str">
        <f t="shared" si="34"/>
        <v/>
      </c>
      <c r="CZ29" s="548" t="str">
        <f t="shared" si="34"/>
        <v/>
      </c>
      <c r="DA29" s="545" t="str">
        <f t="shared" si="34"/>
        <v/>
      </c>
      <c r="DB29" s="545" t="str">
        <f t="shared" si="34"/>
        <v/>
      </c>
      <c r="DC29" s="545" t="str">
        <f t="shared" si="34"/>
        <v/>
      </c>
      <c r="DD29" s="549" t="str">
        <f t="shared" si="34"/>
        <v/>
      </c>
      <c r="DE29" s="540" t="str">
        <f t="shared" si="89"/>
        <v/>
      </c>
      <c r="DF29" s="537" t="str">
        <f t="shared" si="90"/>
        <v/>
      </c>
      <c r="DG29" s="537" t="str">
        <f t="shared" si="35"/>
        <v/>
      </c>
      <c r="DH29" s="548" t="str">
        <f t="shared" si="36"/>
        <v/>
      </c>
      <c r="DI29" s="545" t="str">
        <f t="shared" si="36"/>
        <v/>
      </c>
      <c r="DJ29" s="537" t="str">
        <f t="shared" si="36"/>
        <v/>
      </c>
      <c r="DK29" s="537" t="str">
        <f t="shared" si="36"/>
        <v/>
      </c>
      <c r="DL29" s="537"/>
      <c r="DM29" s="541" t="str">
        <f t="shared" si="91"/>
        <v/>
      </c>
      <c r="DN29" s="537" t="str">
        <f t="shared" si="92"/>
        <v/>
      </c>
      <c r="DO29" s="541" t="str">
        <f t="shared" si="37"/>
        <v/>
      </c>
      <c r="DP29" s="537" t="str">
        <f t="shared" si="38"/>
        <v/>
      </c>
      <c r="DQ29" s="537" t="str">
        <f t="shared" si="38"/>
        <v/>
      </c>
      <c r="DR29" s="537" t="str">
        <f t="shared" si="38"/>
        <v/>
      </c>
      <c r="DS29" s="537" t="str">
        <f t="shared" si="38"/>
        <v/>
      </c>
      <c r="DT29" s="537" t="str">
        <f t="shared" si="38"/>
        <v/>
      </c>
      <c r="DU29" s="549" t="str">
        <f t="shared" si="38"/>
        <v/>
      </c>
      <c r="DV29" s="545"/>
      <c r="DW29" s="537" t="str">
        <f t="shared" si="93"/>
        <v/>
      </c>
      <c r="DX29" s="537"/>
      <c r="DY29" s="549"/>
      <c r="DZ29" s="545" t="str">
        <f t="shared" si="40"/>
        <v/>
      </c>
      <c r="EA29" s="537" t="str">
        <f t="shared" si="41"/>
        <v/>
      </c>
      <c r="EB29" s="545" t="str">
        <f t="shared" si="42"/>
        <v/>
      </c>
      <c r="EC29" s="537" t="str">
        <f t="shared" si="43"/>
        <v/>
      </c>
      <c r="ED29" s="537" t="str">
        <f t="shared" si="43"/>
        <v/>
      </c>
      <c r="EE29" s="537" t="str">
        <f t="shared" si="43"/>
        <v/>
      </c>
      <c r="EF29" s="537" t="str">
        <f t="shared" si="43"/>
        <v/>
      </c>
      <c r="EG29" s="537" t="str">
        <f t="shared" si="43"/>
        <v/>
      </c>
      <c r="EH29" s="545" t="str">
        <f t="shared" si="94"/>
        <v/>
      </c>
      <c r="EI29" s="548"/>
      <c r="EJ29" s="545" t="str">
        <f t="shared" si="95"/>
        <v/>
      </c>
      <c r="EK29" s="537" t="str">
        <f t="shared" si="96"/>
        <v/>
      </c>
      <c r="EL29" s="547" t="str">
        <f t="shared" si="97"/>
        <v/>
      </c>
      <c r="EM29" s="549"/>
      <c r="EN29" s="537" t="str">
        <f t="shared" si="44"/>
        <v/>
      </c>
      <c r="EO29" s="537" t="str">
        <f t="shared" si="45"/>
        <v/>
      </c>
      <c r="EP29" s="549" t="str">
        <f t="shared" si="46"/>
        <v/>
      </c>
      <c r="EQ29" s="545" t="str">
        <f t="shared" si="47"/>
        <v/>
      </c>
      <c r="ER29" s="549" t="str">
        <f t="shared" si="47"/>
        <v/>
      </c>
      <c r="ES29" s="545" t="str">
        <f t="shared" si="47"/>
        <v/>
      </c>
      <c r="ET29" s="545" t="str">
        <f t="shared" si="48"/>
        <v/>
      </c>
      <c r="EU29" s="537" t="str">
        <f t="shared" si="49"/>
        <v/>
      </c>
      <c r="EV29" s="537" t="str">
        <f t="shared" si="49"/>
        <v/>
      </c>
      <c r="EW29" s="537" t="str">
        <f t="shared" si="49"/>
        <v/>
      </c>
      <c r="EX29" s="537" t="str">
        <f t="shared" si="49"/>
        <v/>
      </c>
      <c r="EY29" s="537" t="str">
        <f t="shared" si="49"/>
        <v/>
      </c>
      <c r="EZ29" s="537" t="str">
        <f t="shared" si="98"/>
        <v/>
      </c>
      <c r="FA29" s="548" t="str">
        <f t="shared" si="99"/>
        <v/>
      </c>
      <c r="FB29" s="545" t="str">
        <f t="shared" si="50"/>
        <v/>
      </c>
      <c r="FC29" s="537" t="str">
        <f t="shared" si="51"/>
        <v/>
      </c>
      <c r="FD29" s="537" t="str">
        <f t="shared" si="51"/>
        <v/>
      </c>
      <c r="FE29" s="537" t="str">
        <f t="shared" si="51"/>
        <v/>
      </c>
      <c r="FF29" s="546" t="str">
        <f t="shared" si="51"/>
        <v/>
      </c>
      <c r="FG29" s="537" t="str">
        <f t="shared" si="100"/>
        <v/>
      </c>
      <c r="FH29" s="547" t="str">
        <f t="shared" si="101"/>
        <v/>
      </c>
      <c r="FI29" s="546" t="str">
        <f t="shared" si="52"/>
        <v/>
      </c>
      <c r="FJ29" s="546" t="str">
        <f t="shared" si="53"/>
        <v/>
      </c>
      <c r="FK29" s="546" t="str">
        <f t="shared" si="53"/>
        <v/>
      </c>
      <c r="FL29" s="546" t="str">
        <f t="shared" si="53"/>
        <v/>
      </c>
      <c r="FM29" s="557" t="str">
        <f t="shared" si="53"/>
        <v/>
      </c>
      <c r="FN29" s="556" t="str">
        <f t="shared" si="53"/>
        <v/>
      </c>
      <c r="FO29" s="545" t="str">
        <f t="shared" si="54"/>
        <v/>
      </c>
      <c r="FP29" s="545" t="str">
        <f t="shared" si="55"/>
        <v/>
      </c>
      <c r="FQ29" s="539" t="str">
        <f t="shared" si="55"/>
        <v/>
      </c>
      <c r="FR29" s="545" t="str">
        <f t="shared" si="55"/>
        <v/>
      </c>
      <c r="FS29" s="545" t="str">
        <f t="shared" si="56"/>
        <v/>
      </c>
      <c r="FT29" s="545" t="str">
        <f t="shared" si="57"/>
        <v/>
      </c>
      <c r="FU29" s="545" t="str">
        <f t="shared" si="57"/>
        <v/>
      </c>
      <c r="FV29" s="545" t="str">
        <f t="shared" si="57"/>
        <v/>
      </c>
      <c r="FW29" s="561">
        <f t="shared" si="58"/>
        <v>8</v>
      </c>
      <c r="FX29" s="545" t="str">
        <f t="shared" si="59"/>
        <v/>
      </c>
      <c r="FY29" s="549" t="str">
        <f t="shared" si="60"/>
        <v/>
      </c>
      <c r="FZ29" s="545" t="str">
        <f t="shared" si="60"/>
        <v/>
      </c>
      <c r="GA29" s="549" t="str">
        <f t="shared" si="60"/>
        <v/>
      </c>
      <c r="GB29" s="545"/>
      <c r="GC29" s="537"/>
      <c r="GD29" s="537"/>
      <c r="GE29" s="537" t="str">
        <f t="shared" si="102"/>
        <v/>
      </c>
      <c r="GF29" s="539" t="str">
        <f t="shared" si="61"/>
        <v/>
      </c>
      <c r="GG29" s="545" t="str">
        <f t="shared" si="62"/>
        <v/>
      </c>
      <c r="GH29" s="537" t="str">
        <f t="shared" si="62"/>
        <v/>
      </c>
      <c r="GI29" s="549" t="str">
        <f t="shared" si="62"/>
        <v/>
      </c>
      <c r="GJ29" s="545" t="str">
        <f t="shared" si="62"/>
        <v/>
      </c>
      <c r="GK29" s="537" t="str">
        <f t="shared" si="62"/>
        <v/>
      </c>
      <c r="GL29" s="547" t="str">
        <f t="shared" si="62"/>
        <v/>
      </c>
      <c r="GM29" s="537" t="str">
        <f t="shared" si="63"/>
        <v/>
      </c>
      <c r="GN29" s="537" t="str">
        <f t="shared" si="63"/>
        <v/>
      </c>
      <c r="GO29" s="546" t="str">
        <f t="shared" si="63"/>
        <v/>
      </c>
      <c r="GP29" s="548" t="str">
        <f t="shared" si="63"/>
        <v/>
      </c>
      <c r="GQ29" s="560" t="str">
        <f t="shared" si="103"/>
        <v/>
      </c>
      <c r="GR29" s="538"/>
      <c r="GS29" s="537" t="str">
        <f t="shared" si="64"/>
        <v/>
      </c>
      <c r="GT29" s="537" t="str">
        <f t="shared" si="65"/>
        <v/>
      </c>
      <c r="GU29" s="537" t="str">
        <f t="shared" si="65"/>
        <v/>
      </c>
      <c r="GV29" s="537" t="str">
        <f t="shared" si="65"/>
        <v/>
      </c>
      <c r="GW29" s="537" t="str">
        <f t="shared" si="65"/>
        <v/>
      </c>
      <c r="GX29" s="548" t="str">
        <f t="shared" si="65"/>
        <v/>
      </c>
      <c r="GY29" s="545" t="str">
        <f t="shared" si="65"/>
        <v/>
      </c>
      <c r="GZ29" s="546" t="str">
        <f t="shared" si="65"/>
        <v/>
      </c>
      <c r="HA29" s="537" t="str">
        <f t="shared" si="66"/>
        <v/>
      </c>
      <c r="HB29" s="541" t="str">
        <f t="shared" si="67"/>
        <v/>
      </c>
      <c r="HC29" s="537" t="str">
        <f t="shared" si="68"/>
        <v/>
      </c>
      <c r="HD29" s="537" t="str">
        <f t="shared" si="104"/>
        <v/>
      </c>
      <c r="HE29" s="537" t="str">
        <f t="shared" si="69"/>
        <v/>
      </c>
      <c r="HF29" s="537" t="str">
        <f t="shared" si="70"/>
        <v/>
      </c>
      <c r="HG29" s="549" t="str">
        <f t="shared" si="70"/>
        <v/>
      </c>
      <c r="HH29" s="540" t="str">
        <f t="shared" si="71"/>
        <v/>
      </c>
      <c r="HI29" s="537" t="str">
        <f t="shared" si="72"/>
        <v/>
      </c>
      <c r="HJ29" s="537" t="str">
        <f t="shared" si="72"/>
        <v/>
      </c>
      <c r="HK29" s="537" t="str">
        <f t="shared" si="72"/>
        <v/>
      </c>
      <c r="HL29" s="537" t="str">
        <f t="shared" si="72"/>
        <v/>
      </c>
      <c r="HM29" s="537" t="str">
        <f t="shared" si="72"/>
        <v/>
      </c>
      <c r="HN29" s="537" t="str">
        <f t="shared" si="72"/>
        <v/>
      </c>
      <c r="HO29" s="548" t="str">
        <f t="shared" si="72"/>
        <v/>
      </c>
      <c r="HP29" s="545" t="str">
        <f t="shared" si="73"/>
        <v/>
      </c>
      <c r="HQ29" s="537" t="str">
        <f t="shared" si="74"/>
        <v/>
      </c>
      <c r="HR29" s="537" t="str">
        <f t="shared" si="74"/>
        <v/>
      </c>
      <c r="HS29" s="537" t="str">
        <f t="shared" si="74"/>
        <v/>
      </c>
      <c r="HT29" s="537" t="str">
        <f t="shared" si="74"/>
        <v/>
      </c>
      <c r="HU29" s="537" t="str">
        <f t="shared" si="74"/>
        <v/>
      </c>
      <c r="HV29" s="549" t="str">
        <f t="shared" si="74"/>
        <v/>
      </c>
      <c r="HW29" s="536" t="str">
        <f t="shared" si="74"/>
        <v/>
      </c>
      <c r="HX29" s="535">
        <f t="shared" si="75"/>
        <v>8</v>
      </c>
      <c r="HY29" s="534">
        <f t="shared" si="76"/>
        <v>0</v>
      </c>
      <c r="HZ29" s="533"/>
    </row>
    <row r="30" spans="1:234" s="532" customFormat="1" ht="12.75" customHeight="1">
      <c r="A30" s="555">
        <f t="shared" si="77"/>
        <v>45452</v>
      </c>
      <c r="B30" s="545" t="str">
        <f t="shared" si="0"/>
        <v/>
      </c>
      <c r="C30" s="537" t="str">
        <f t="shared" si="1"/>
        <v/>
      </c>
      <c r="D30" s="537" t="str">
        <f t="shared" si="1"/>
        <v/>
      </c>
      <c r="E30" s="545" t="str">
        <f t="shared" si="2"/>
        <v/>
      </c>
      <c r="F30" s="537" t="str">
        <f t="shared" si="3"/>
        <v/>
      </c>
      <c r="G30" s="537" t="str">
        <f t="shared" si="3"/>
        <v/>
      </c>
      <c r="H30" s="548" t="str">
        <f t="shared" si="3"/>
        <v/>
      </c>
      <c r="I30" s="545" t="str">
        <f t="shared" si="3"/>
        <v/>
      </c>
      <c r="J30" s="537" t="str">
        <f t="shared" si="3"/>
        <v/>
      </c>
      <c r="K30" s="537" t="str">
        <f t="shared" si="3"/>
        <v/>
      </c>
      <c r="L30" s="537" t="str">
        <f t="shared" si="3"/>
        <v/>
      </c>
      <c r="M30" s="545" t="str">
        <f t="shared" si="78"/>
        <v/>
      </c>
      <c r="N30" s="537" t="str">
        <f t="shared" si="4"/>
        <v/>
      </c>
      <c r="O30" s="537" t="str">
        <f t="shared" si="4"/>
        <v/>
      </c>
      <c r="P30" s="537" t="str">
        <f t="shared" si="4"/>
        <v/>
      </c>
      <c r="Q30" s="537" t="str">
        <f t="shared" si="4"/>
        <v/>
      </c>
      <c r="R30" s="559" t="str">
        <f t="shared" si="4"/>
        <v/>
      </c>
      <c r="S30" s="1064" t="str">
        <f t="shared" si="79"/>
        <v/>
      </c>
      <c r="T30" s="1065" t="str">
        <f t="shared" si="80"/>
        <v/>
      </c>
      <c r="U30" s="537" t="str">
        <f t="shared" si="5"/>
        <v/>
      </c>
      <c r="V30" s="537" t="str">
        <f t="shared" si="6"/>
        <v/>
      </c>
      <c r="W30" s="537" t="str">
        <f t="shared" si="6"/>
        <v/>
      </c>
      <c r="X30" s="537" t="str">
        <f t="shared" si="6"/>
        <v/>
      </c>
      <c r="Y30" s="549" t="str">
        <f t="shared" si="6"/>
        <v/>
      </c>
      <c r="Z30" s="545" t="str">
        <f t="shared" si="7"/>
        <v/>
      </c>
      <c r="AA30" s="537" t="str">
        <f t="shared" si="8"/>
        <v/>
      </c>
      <c r="AB30" s="537" t="str">
        <f t="shared" si="8"/>
        <v/>
      </c>
      <c r="AC30" s="537" t="str">
        <f t="shared" si="8"/>
        <v/>
      </c>
      <c r="AD30" s="559" t="str">
        <f t="shared" si="8"/>
        <v/>
      </c>
      <c r="AE30" s="548" t="str">
        <f t="shared" si="8"/>
        <v/>
      </c>
      <c r="AF30" s="538" t="str">
        <f t="shared" si="8"/>
        <v/>
      </c>
      <c r="AG30" s="537"/>
      <c r="AH30" s="537"/>
      <c r="AI30" s="537" t="str">
        <f t="shared" si="9"/>
        <v/>
      </c>
      <c r="AJ30" s="547" t="str">
        <f t="shared" si="81"/>
        <v/>
      </c>
      <c r="AK30" s="537" t="str">
        <f t="shared" si="10"/>
        <v/>
      </c>
      <c r="AL30" s="537" t="str">
        <f t="shared" si="11"/>
        <v/>
      </c>
      <c r="AM30" s="537" t="str">
        <f t="shared" si="11"/>
        <v/>
      </c>
      <c r="AN30" s="548" t="str">
        <f t="shared" si="11"/>
        <v/>
      </c>
      <c r="AO30" s="545" t="str">
        <f t="shared" si="11"/>
        <v/>
      </c>
      <c r="AP30" s="537" t="str">
        <f t="shared" si="11"/>
        <v/>
      </c>
      <c r="AQ30" s="537" t="str">
        <f t="shared" si="11"/>
        <v/>
      </c>
      <c r="AR30" s="545" t="str">
        <f t="shared" si="12"/>
        <v/>
      </c>
      <c r="AS30" s="537" t="str">
        <f t="shared" si="13"/>
        <v/>
      </c>
      <c r="AT30" s="549" t="str">
        <f t="shared" si="13"/>
        <v/>
      </c>
      <c r="AU30" s="545" t="str">
        <f t="shared" si="13"/>
        <v/>
      </c>
      <c r="AV30" s="537" t="str">
        <f t="shared" si="13"/>
        <v/>
      </c>
      <c r="AW30" s="537" t="str">
        <f t="shared" si="13"/>
        <v/>
      </c>
      <c r="AX30" s="548" t="str">
        <f t="shared" si="13"/>
        <v/>
      </c>
      <c r="AY30" s="545" t="str">
        <f t="shared" si="14"/>
        <v/>
      </c>
      <c r="AZ30" s="537" t="str">
        <f t="shared" si="15"/>
        <v/>
      </c>
      <c r="BA30" s="537" t="str">
        <f t="shared" si="15"/>
        <v/>
      </c>
      <c r="BB30" s="537" t="str">
        <f t="shared" si="15"/>
        <v/>
      </c>
      <c r="BC30" s="537" t="str">
        <f t="shared" si="15"/>
        <v/>
      </c>
      <c r="BD30" s="537" t="str">
        <f t="shared" si="15"/>
        <v/>
      </c>
      <c r="BE30" s="537" t="str">
        <f t="shared" si="82"/>
        <v/>
      </c>
      <c r="BF30" s="548" t="str">
        <f t="shared" si="83"/>
        <v/>
      </c>
      <c r="BG30" s="545" t="str">
        <f t="shared" si="16"/>
        <v/>
      </c>
      <c r="BH30" s="537" t="str">
        <f t="shared" si="17"/>
        <v/>
      </c>
      <c r="BI30" s="545" t="str">
        <f t="shared" si="17"/>
        <v/>
      </c>
      <c r="BJ30" s="537" t="str">
        <f t="shared" si="17"/>
        <v/>
      </c>
      <c r="BK30" s="537" t="str">
        <f t="shared" si="17"/>
        <v/>
      </c>
      <c r="BL30" s="537" t="str">
        <f t="shared" si="84"/>
        <v/>
      </c>
      <c r="BM30" s="537" t="str">
        <f t="shared" si="85"/>
        <v/>
      </c>
      <c r="BN30" s="545" t="str">
        <f t="shared" si="18"/>
        <v/>
      </c>
      <c r="BO30" s="537" t="str">
        <f t="shared" si="19"/>
        <v/>
      </c>
      <c r="BP30" s="545" t="str">
        <f t="shared" si="19"/>
        <v/>
      </c>
      <c r="BQ30" s="549" t="str">
        <f t="shared" si="19"/>
        <v/>
      </c>
      <c r="BR30" s="545" t="str">
        <f t="shared" si="20"/>
        <v/>
      </c>
      <c r="BS30" s="545" t="str">
        <f t="shared" si="21"/>
        <v/>
      </c>
      <c r="BT30" s="548" t="str">
        <f t="shared" si="21"/>
        <v/>
      </c>
      <c r="BU30" s="545" t="str">
        <f t="shared" si="21"/>
        <v/>
      </c>
      <c r="BV30" s="537" t="str">
        <f t="shared" si="21"/>
        <v/>
      </c>
      <c r="BW30" s="547" t="str">
        <f t="shared" si="21"/>
        <v/>
      </c>
      <c r="BX30" s="549" t="str">
        <f t="shared" si="86"/>
        <v/>
      </c>
      <c r="BY30" s="545" t="str">
        <f t="shared" si="87"/>
        <v/>
      </c>
      <c r="BZ30" s="537" t="str">
        <f t="shared" si="88"/>
        <v/>
      </c>
      <c r="CA30" s="536" t="str">
        <f t="shared" si="22"/>
        <v/>
      </c>
      <c r="CB30" s="545" t="str">
        <f t="shared" si="23"/>
        <v/>
      </c>
      <c r="CC30" s="545" t="str">
        <f t="shared" si="23"/>
        <v/>
      </c>
      <c r="CD30" s="537" t="str">
        <f t="shared" si="23"/>
        <v/>
      </c>
      <c r="CE30" s="537" t="str">
        <f t="shared" si="23"/>
        <v/>
      </c>
      <c r="CF30" s="539" t="str">
        <f t="shared" si="23"/>
        <v/>
      </c>
      <c r="CG30" s="545" t="str">
        <f t="shared" si="24"/>
        <v/>
      </c>
      <c r="CH30" s="537" t="str">
        <f t="shared" si="25"/>
        <v/>
      </c>
      <c r="CI30" s="545" t="str">
        <f t="shared" si="25"/>
        <v/>
      </c>
      <c r="CJ30" s="537" t="str">
        <f t="shared" si="25"/>
        <v/>
      </c>
      <c r="CK30" s="537" t="str">
        <f t="shared" si="25"/>
        <v/>
      </c>
      <c r="CL30" s="540" t="str">
        <f t="shared" si="26"/>
        <v/>
      </c>
      <c r="CM30" s="537" t="str">
        <f t="shared" si="27"/>
        <v/>
      </c>
      <c r="CN30" s="537" t="str">
        <f t="shared" si="27"/>
        <v/>
      </c>
      <c r="CO30" s="537" t="str">
        <f t="shared" si="27"/>
        <v/>
      </c>
      <c r="CP30" s="549" t="str">
        <f t="shared" si="27"/>
        <v/>
      </c>
      <c r="CQ30" s="562">
        <f t="shared" si="28"/>
        <v>9</v>
      </c>
      <c r="CR30" s="545" t="str">
        <f t="shared" si="29"/>
        <v/>
      </c>
      <c r="CS30" s="537" t="str">
        <f t="shared" si="30"/>
        <v/>
      </c>
      <c r="CT30" s="548" t="str">
        <f t="shared" si="30"/>
        <v/>
      </c>
      <c r="CU30" s="545" t="str">
        <f t="shared" si="31"/>
        <v/>
      </c>
      <c r="CV30" s="537" t="str">
        <f t="shared" si="32"/>
        <v/>
      </c>
      <c r="CW30" s="549" t="str">
        <f t="shared" si="32"/>
        <v/>
      </c>
      <c r="CX30" s="545" t="str">
        <f t="shared" si="33"/>
        <v/>
      </c>
      <c r="CY30" s="545" t="str">
        <f t="shared" si="34"/>
        <v/>
      </c>
      <c r="CZ30" s="548" t="str">
        <f t="shared" si="34"/>
        <v/>
      </c>
      <c r="DA30" s="545" t="str">
        <f t="shared" si="34"/>
        <v/>
      </c>
      <c r="DB30" s="545" t="str">
        <f t="shared" si="34"/>
        <v/>
      </c>
      <c r="DC30" s="545" t="str">
        <f t="shared" si="34"/>
        <v/>
      </c>
      <c r="DD30" s="549" t="str">
        <f t="shared" si="34"/>
        <v/>
      </c>
      <c r="DE30" s="540" t="str">
        <f t="shared" si="89"/>
        <v/>
      </c>
      <c r="DF30" s="537" t="str">
        <f t="shared" si="90"/>
        <v/>
      </c>
      <c r="DG30" s="537" t="str">
        <f t="shared" si="35"/>
        <v/>
      </c>
      <c r="DH30" s="548" t="str">
        <f t="shared" si="36"/>
        <v/>
      </c>
      <c r="DI30" s="545" t="str">
        <f t="shared" si="36"/>
        <v/>
      </c>
      <c r="DJ30" s="537" t="str">
        <f t="shared" si="36"/>
        <v/>
      </c>
      <c r="DK30" s="537" t="str">
        <f t="shared" si="36"/>
        <v/>
      </c>
      <c r="DL30" s="537"/>
      <c r="DM30" s="541" t="str">
        <f t="shared" si="91"/>
        <v/>
      </c>
      <c r="DN30" s="537" t="str">
        <f t="shared" si="92"/>
        <v/>
      </c>
      <c r="DO30" s="541" t="str">
        <f t="shared" si="37"/>
        <v/>
      </c>
      <c r="DP30" s="537" t="str">
        <f t="shared" si="38"/>
        <v/>
      </c>
      <c r="DQ30" s="537" t="str">
        <f t="shared" si="38"/>
        <v/>
      </c>
      <c r="DR30" s="537" t="str">
        <f t="shared" si="38"/>
        <v/>
      </c>
      <c r="DS30" s="537" t="str">
        <f t="shared" si="38"/>
        <v/>
      </c>
      <c r="DT30" s="537" t="str">
        <f t="shared" si="38"/>
        <v/>
      </c>
      <c r="DU30" s="549" t="str">
        <f t="shared" si="38"/>
        <v/>
      </c>
      <c r="DV30" s="545"/>
      <c r="DW30" s="537" t="str">
        <f t="shared" si="93"/>
        <v/>
      </c>
      <c r="DX30" s="537"/>
      <c r="DY30" s="549"/>
      <c r="DZ30" s="545" t="str">
        <f t="shared" si="40"/>
        <v/>
      </c>
      <c r="EA30" s="537" t="str">
        <f t="shared" si="41"/>
        <v/>
      </c>
      <c r="EB30" s="545" t="str">
        <f t="shared" si="42"/>
        <v/>
      </c>
      <c r="EC30" s="537" t="str">
        <f t="shared" si="43"/>
        <v/>
      </c>
      <c r="ED30" s="537" t="str">
        <f t="shared" si="43"/>
        <v/>
      </c>
      <c r="EE30" s="537" t="str">
        <f t="shared" si="43"/>
        <v/>
      </c>
      <c r="EF30" s="537" t="str">
        <f t="shared" si="43"/>
        <v/>
      </c>
      <c r="EG30" s="537" t="str">
        <f t="shared" si="43"/>
        <v/>
      </c>
      <c r="EH30" s="545" t="str">
        <f t="shared" si="94"/>
        <v/>
      </c>
      <c r="EI30" s="548"/>
      <c r="EJ30" s="545" t="str">
        <f t="shared" si="95"/>
        <v/>
      </c>
      <c r="EK30" s="537" t="str">
        <f t="shared" si="96"/>
        <v/>
      </c>
      <c r="EL30" s="547" t="str">
        <f t="shared" si="97"/>
        <v/>
      </c>
      <c r="EM30" s="549"/>
      <c r="EN30" s="537" t="str">
        <f t="shared" si="44"/>
        <v/>
      </c>
      <c r="EO30" s="537" t="str">
        <f t="shared" si="45"/>
        <v/>
      </c>
      <c r="EP30" s="549" t="str">
        <f t="shared" si="46"/>
        <v/>
      </c>
      <c r="EQ30" s="545" t="str">
        <f t="shared" si="47"/>
        <v/>
      </c>
      <c r="ER30" s="549" t="str">
        <f t="shared" si="47"/>
        <v/>
      </c>
      <c r="ES30" s="545" t="str">
        <f t="shared" si="47"/>
        <v/>
      </c>
      <c r="ET30" s="545" t="str">
        <f t="shared" si="48"/>
        <v/>
      </c>
      <c r="EU30" s="537" t="str">
        <f t="shared" si="49"/>
        <v/>
      </c>
      <c r="EV30" s="537" t="str">
        <f t="shared" si="49"/>
        <v/>
      </c>
      <c r="EW30" s="537" t="str">
        <f t="shared" si="49"/>
        <v/>
      </c>
      <c r="EX30" s="537" t="str">
        <f t="shared" si="49"/>
        <v/>
      </c>
      <c r="EY30" s="537" t="str">
        <f t="shared" si="49"/>
        <v/>
      </c>
      <c r="EZ30" s="537" t="str">
        <f t="shared" si="98"/>
        <v/>
      </c>
      <c r="FA30" s="548" t="str">
        <f t="shared" si="99"/>
        <v/>
      </c>
      <c r="FB30" s="545" t="str">
        <f t="shared" si="50"/>
        <v/>
      </c>
      <c r="FC30" s="537" t="str">
        <f t="shared" si="51"/>
        <v/>
      </c>
      <c r="FD30" s="537" t="str">
        <f t="shared" si="51"/>
        <v/>
      </c>
      <c r="FE30" s="537" t="str">
        <f t="shared" si="51"/>
        <v/>
      </c>
      <c r="FF30" s="546" t="str">
        <f t="shared" si="51"/>
        <v/>
      </c>
      <c r="FG30" s="537" t="str">
        <f t="shared" si="100"/>
        <v/>
      </c>
      <c r="FH30" s="547" t="str">
        <f t="shared" si="101"/>
        <v/>
      </c>
      <c r="FI30" s="546" t="str">
        <f t="shared" si="52"/>
        <v/>
      </c>
      <c r="FJ30" s="546" t="str">
        <f t="shared" si="53"/>
        <v/>
      </c>
      <c r="FK30" s="546" t="str">
        <f t="shared" si="53"/>
        <v/>
      </c>
      <c r="FL30" s="546" t="str">
        <f t="shared" si="53"/>
        <v/>
      </c>
      <c r="FM30" s="557" t="str">
        <f t="shared" si="53"/>
        <v/>
      </c>
      <c r="FN30" s="556" t="str">
        <f t="shared" si="53"/>
        <v/>
      </c>
      <c r="FO30" s="545" t="str">
        <f t="shared" si="54"/>
        <v/>
      </c>
      <c r="FP30" s="545" t="str">
        <f t="shared" si="55"/>
        <v/>
      </c>
      <c r="FQ30" s="539" t="str">
        <f t="shared" si="55"/>
        <v/>
      </c>
      <c r="FR30" s="545" t="str">
        <f t="shared" si="55"/>
        <v/>
      </c>
      <c r="FS30" s="545" t="str">
        <f t="shared" si="56"/>
        <v/>
      </c>
      <c r="FT30" s="545" t="str">
        <f t="shared" si="57"/>
        <v/>
      </c>
      <c r="FU30" s="545" t="str">
        <f t="shared" si="57"/>
        <v/>
      </c>
      <c r="FV30" s="545" t="str">
        <f t="shared" si="57"/>
        <v/>
      </c>
      <c r="FW30" s="561">
        <f t="shared" si="58"/>
        <v>9</v>
      </c>
      <c r="FX30" s="545" t="str">
        <f t="shared" si="59"/>
        <v/>
      </c>
      <c r="FY30" s="549" t="str">
        <f t="shared" si="60"/>
        <v/>
      </c>
      <c r="FZ30" s="545" t="str">
        <f t="shared" si="60"/>
        <v/>
      </c>
      <c r="GA30" s="549" t="str">
        <f t="shared" si="60"/>
        <v/>
      </c>
      <c r="GB30" s="545"/>
      <c r="GC30" s="537"/>
      <c r="GD30" s="537"/>
      <c r="GE30" s="537" t="str">
        <f t="shared" si="102"/>
        <v/>
      </c>
      <c r="GF30" s="539" t="str">
        <f t="shared" si="61"/>
        <v/>
      </c>
      <c r="GG30" s="545" t="str">
        <f t="shared" si="62"/>
        <v/>
      </c>
      <c r="GH30" s="537" t="str">
        <f t="shared" si="62"/>
        <v/>
      </c>
      <c r="GI30" s="549" t="str">
        <f t="shared" si="62"/>
        <v/>
      </c>
      <c r="GJ30" s="545" t="str">
        <f t="shared" si="62"/>
        <v/>
      </c>
      <c r="GK30" s="537" t="str">
        <f t="shared" si="62"/>
        <v/>
      </c>
      <c r="GL30" s="547" t="str">
        <f t="shared" si="62"/>
        <v/>
      </c>
      <c r="GM30" s="537" t="str">
        <f t="shared" si="63"/>
        <v/>
      </c>
      <c r="GN30" s="537" t="str">
        <f t="shared" si="63"/>
        <v/>
      </c>
      <c r="GO30" s="546" t="str">
        <f t="shared" si="63"/>
        <v/>
      </c>
      <c r="GP30" s="548" t="str">
        <f t="shared" si="63"/>
        <v/>
      </c>
      <c r="GQ30" s="560" t="str">
        <f t="shared" si="103"/>
        <v/>
      </c>
      <c r="GR30" s="538"/>
      <c r="GS30" s="537" t="str">
        <f t="shared" si="64"/>
        <v/>
      </c>
      <c r="GT30" s="537" t="str">
        <f t="shared" si="65"/>
        <v/>
      </c>
      <c r="GU30" s="537" t="str">
        <f t="shared" si="65"/>
        <v/>
      </c>
      <c r="GV30" s="537" t="str">
        <f t="shared" si="65"/>
        <v/>
      </c>
      <c r="GW30" s="537" t="str">
        <f t="shared" si="65"/>
        <v/>
      </c>
      <c r="GX30" s="548" t="str">
        <f t="shared" si="65"/>
        <v/>
      </c>
      <c r="GY30" s="545" t="str">
        <f t="shared" si="65"/>
        <v/>
      </c>
      <c r="GZ30" s="546" t="str">
        <f t="shared" si="65"/>
        <v/>
      </c>
      <c r="HA30" s="537" t="str">
        <f t="shared" si="66"/>
        <v/>
      </c>
      <c r="HB30" s="541" t="str">
        <f t="shared" si="67"/>
        <v/>
      </c>
      <c r="HC30" s="537" t="str">
        <f t="shared" si="68"/>
        <v/>
      </c>
      <c r="HD30" s="537" t="str">
        <f t="shared" si="104"/>
        <v/>
      </c>
      <c r="HE30" s="537" t="str">
        <f t="shared" si="69"/>
        <v/>
      </c>
      <c r="HF30" s="537" t="str">
        <f t="shared" si="70"/>
        <v/>
      </c>
      <c r="HG30" s="549" t="str">
        <f t="shared" si="70"/>
        <v/>
      </c>
      <c r="HH30" s="540" t="str">
        <f t="shared" si="71"/>
        <v/>
      </c>
      <c r="HI30" s="537" t="str">
        <f t="shared" si="72"/>
        <v/>
      </c>
      <c r="HJ30" s="537" t="str">
        <f t="shared" si="72"/>
        <v/>
      </c>
      <c r="HK30" s="537" t="str">
        <f t="shared" si="72"/>
        <v/>
      </c>
      <c r="HL30" s="537" t="str">
        <f t="shared" si="72"/>
        <v/>
      </c>
      <c r="HM30" s="537" t="str">
        <f t="shared" si="72"/>
        <v/>
      </c>
      <c r="HN30" s="537" t="str">
        <f t="shared" si="72"/>
        <v/>
      </c>
      <c r="HO30" s="548" t="str">
        <f t="shared" si="72"/>
        <v/>
      </c>
      <c r="HP30" s="545" t="str">
        <f t="shared" si="73"/>
        <v/>
      </c>
      <c r="HQ30" s="537" t="str">
        <f t="shared" si="74"/>
        <v/>
      </c>
      <c r="HR30" s="537" t="str">
        <f t="shared" si="74"/>
        <v/>
      </c>
      <c r="HS30" s="537" t="str">
        <f t="shared" si="74"/>
        <v/>
      </c>
      <c r="HT30" s="537" t="str">
        <f t="shared" si="74"/>
        <v/>
      </c>
      <c r="HU30" s="537" t="str">
        <f t="shared" si="74"/>
        <v/>
      </c>
      <c r="HV30" s="549" t="str">
        <f t="shared" si="74"/>
        <v/>
      </c>
      <c r="HW30" s="536" t="str">
        <f t="shared" si="74"/>
        <v/>
      </c>
      <c r="HX30" s="535">
        <f t="shared" si="75"/>
        <v>9</v>
      </c>
      <c r="HY30" s="534">
        <f t="shared" si="76"/>
        <v>0</v>
      </c>
      <c r="HZ30" s="533"/>
    </row>
    <row r="31" spans="1:234" s="532" customFormat="1" ht="12.75" customHeight="1">
      <c r="A31" s="555">
        <f t="shared" si="77"/>
        <v>45453</v>
      </c>
      <c r="B31" s="545" t="str">
        <f t="shared" si="0"/>
        <v/>
      </c>
      <c r="C31" s="537" t="str">
        <f t="shared" si="1"/>
        <v/>
      </c>
      <c r="D31" s="537" t="str">
        <f t="shared" si="1"/>
        <v/>
      </c>
      <c r="E31" s="545" t="str">
        <f t="shared" si="2"/>
        <v>/</v>
      </c>
      <c r="F31" s="537" t="str">
        <f t="shared" si="3"/>
        <v>/</v>
      </c>
      <c r="G31" s="537" t="str">
        <f t="shared" si="3"/>
        <v>/</v>
      </c>
      <c r="H31" s="548" t="str">
        <f t="shared" si="3"/>
        <v>/</v>
      </c>
      <c r="I31" s="545" t="str">
        <f t="shared" si="3"/>
        <v>/</v>
      </c>
      <c r="J31" s="537" t="str">
        <f t="shared" si="3"/>
        <v>/</v>
      </c>
      <c r="K31" s="537" t="str">
        <f t="shared" si="3"/>
        <v>/</v>
      </c>
      <c r="L31" s="537" t="str">
        <f t="shared" si="3"/>
        <v>/</v>
      </c>
      <c r="M31" s="545" t="str">
        <f t="shared" si="78"/>
        <v/>
      </c>
      <c r="N31" s="537" t="str">
        <f t="shared" si="4"/>
        <v/>
      </c>
      <c r="O31" s="537" t="str">
        <f t="shared" si="4"/>
        <v/>
      </c>
      <c r="P31" s="537" t="str">
        <f t="shared" si="4"/>
        <v/>
      </c>
      <c r="Q31" s="537" t="str">
        <f t="shared" si="4"/>
        <v/>
      </c>
      <c r="R31" s="559" t="str">
        <f t="shared" si="4"/>
        <v/>
      </c>
      <c r="S31" s="1064" t="str">
        <f t="shared" si="79"/>
        <v/>
      </c>
      <c r="T31" s="1065" t="str">
        <f t="shared" si="80"/>
        <v/>
      </c>
      <c r="U31" s="537" t="str">
        <f t="shared" si="5"/>
        <v/>
      </c>
      <c r="V31" s="537" t="str">
        <f t="shared" si="6"/>
        <v/>
      </c>
      <c r="W31" s="537" t="str">
        <f t="shared" si="6"/>
        <v/>
      </c>
      <c r="X31" s="537" t="str">
        <f t="shared" si="6"/>
        <v/>
      </c>
      <c r="Y31" s="549" t="str">
        <f t="shared" si="6"/>
        <v/>
      </c>
      <c r="Z31" s="545" t="str">
        <f t="shared" si="7"/>
        <v/>
      </c>
      <c r="AA31" s="537" t="str">
        <f t="shared" si="8"/>
        <v/>
      </c>
      <c r="AB31" s="537" t="str">
        <f t="shared" si="8"/>
        <v/>
      </c>
      <c r="AC31" s="537" t="str">
        <f t="shared" si="8"/>
        <v/>
      </c>
      <c r="AD31" s="559" t="str">
        <f t="shared" si="8"/>
        <v/>
      </c>
      <c r="AE31" s="548" t="str">
        <f t="shared" si="8"/>
        <v/>
      </c>
      <c r="AF31" s="538" t="str">
        <f t="shared" si="8"/>
        <v/>
      </c>
      <c r="AG31" s="537"/>
      <c r="AH31" s="537"/>
      <c r="AI31" s="537" t="str">
        <f t="shared" si="9"/>
        <v/>
      </c>
      <c r="AJ31" s="547" t="str">
        <f t="shared" si="81"/>
        <v>+</v>
      </c>
      <c r="AK31" s="537" t="str">
        <f t="shared" si="10"/>
        <v/>
      </c>
      <c r="AL31" s="537" t="str">
        <f t="shared" si="11"/>
        <v/>
      </c>
      <c r="AM31" s="537" t="str">
        <f t="shared" si="11"/>
        <v/>
      </c>
      <c r="AN31" s="548" t="str">
        <f t="shared" si="11"/>
        <v/>
      </c>
      <c r="AO31" s="545" t="str">
        <f t="shared" si="11"/>
        <v/>
      </c>
      <c r="AP31" s="537" t="str">
        <f t="shared" si="11"/>
        <v/>
      </c>
      <c r="AQ31" s="537" t="str">
        <f t="shared" si="11"/>
        <v/>
      </c>
      <c r="AR31" s="545" t="str">
        <f t="shared" si="12"/>
        <v/>
      </c>
      <c r="AS31" s="537" t="str">
        <f t="shared" si="13"/>
        <v/>
      </c>
      <c r="AT31" s="549" t="str">
        <f t="shared" si="13"/>
        <v/>
      </c>
      <c r="AU31" s="545" t="str">
        <f t="shared" si="13"/>
        <v/>
      </c>
      <c r="AV31" s="537" t="str">
        <f t="shared" si="13"/>
        <v/>
      </c>
      <c r="AW31" s="537" t="str">
        <f t="shared" si="13"/>
        <v/>
      </c>
      <c r="AX31" s="548" t="str">
        <f t="shared" si="13"/>
        <v/>
      </c>
      <c r="AY31" s="545" t="str">
        <f t="shared" si="14"/>
        <v/>
      </c>
      <c r="AZ31" s="537" t="str">
        <f t="shared" si="15"/>
        <v/>
      </c>
      <c r="BA31" s="537" t="str">
        <f t="shared" si="15"/>
        <v/>
      </c>
      <c r="BB31" s="537" t="str">
        <f t="shared" si="15"/>
        <v/>
      </c>
      <c r="BC31" s="537" t="str">
        <f t="shared" si="15"/>
        <v/>
      </c>
      <c r="BD31" s="537" t="str">
        <f t="shared" si="15"/>
        <v/>
      </c>
      <c r="BE31" s="537" t="str">
        <f t="shared" si="82"/>
        <v/>
      </c>
      <c r="BF31" s="548" t="str">
        <f t="shared" si="83"/>
        <v/>
      </c>
      <c r="BG31" s="545" t="str">
        <f t="shared" si="16"/>
        <v/>
      </c>
      <c r="BH31" s="537" t="str">
        <f t="shared" si="17"/>
        <v/>
      </c>
      <c r="BI31" s="545" t="str">
        <f t="shared" si="17"/>
        <v/>
      </c>
      <c r="BJ31" s="537" t="str">
        <f t="shared" si="17"/>
        <v/>
      </c>
      <c r="BK31" s="537" t="str">
        <f t="shared" si="17"/>
        <v/>
      </c>
      <c r="BL31" s="537" t="str">
        <f t="shared" si="84"/>
        <v/>
      </c>
      <c r="BM31" s="537" t="str">
        <f t="shared" si="85"/>
        <v/>
      </c>
      <c r="BN31" s="545" t="str">
        <f t="shared" si="18"/>
        <v>Х</v>
      </c>
      <c r="BO31" s="537" t="str">
        <f t="shared" si="19"/>
        <v>Х</v>
      </c>
      <c r="BP31" s="545" t="str">
        <f t="shared" si="19"/>
        <v>Х</v>
      </c>
      <c r="BQ31" s="549" t="str">
        <f t="shared" si="19"/>
        <v>Х</v>
      </c>
      <c r="BR31" s="545" t="str">
        <f t="shared" si="20"/>
        <v/>
      </c>
      <c r="BS31" s="545" t="str">
        <f t="shared" si="21"/>
        <v/>
      </c>
      <c r="BT31" s="548" t="str">
        <f t="shared" si="21"/>
        <v/>
      </c>
      <c r="BU31" s="545" t="str">
        <f t="shared" si="21"/>
        <v/>
      </c>
      <c r="BV31" s="537" t="str">
        <f t="shared" si="21"/>
        <v/>
      </c>
      <c r="BW31" s="547" t="str">
        <f t="shared" si="21"/>
        <v/>
      </c>
      <c r="BX31" s="549" t="str">
        <f t="shared" si="86"/>
        <v/>
      </c>
      <c r="BY31" s="545" t="str">
        <f t="shared" si="87"/>
        <v/>
      </c>
      <c r="BZ31" s="537" t="str">
        <f t="shared" si="88"/>
        <v/>
      </c>
      <c r="CA31" s="536" t="str">
        <f t="shared" si="22"/>
        <v>X</v>
      </c>
      <c r="CB31" s="545" t="str">
        <f t="shared" si="23"/>
        <v>X</v>
      </c>
      <c r="CC31" s="545" t="str">
        <f t="shared" si="23"/>
        <v>X</v>
      </c>
      <c r="CD31" s="537" t="str">
        <f t="shared" si="23"/>
        <v>X</v>
      </c>
      <c r="CE31" s="537" t="str">
        <f t="shared" si="23"/>
        <v>X</v>
      </c>
      <c r="CF31" s="539" t="str">
        <f t="shared" si="23"/>
        <v>X</v>
      </c>
      <c r="CG31" s="545" t="str">
        <f t="shared" si="24"/>
        <v/>
      </c>
      <c r="CH31" s="537" t="str">
        <f t="shared" si="25"/>
        <v/>
      </c>
      <c r="CI31" s="545" t="str">
        <f t="shared" si="25"/>
        <v/>
      </c>
      <c r="CJ31" s="537" t="str">
        <f t="shared" si="25"/>
        <v/>
      </c>
      <c r="CK31" s="537" t="str">
        <f t="shared" si="25"/>
        <v/>
      </c>
      <c r="CL31" s="540" t="str">
        <f t="shared" si="26"/>
        <v/>
      </c>
      <c r="CM31" s="537" t="str">
        <f t="shared" si="27"/>
        <v/>
      </c>
      <c r="CN31" s="537" t="str">
        <f t="shared" si="27"/>
        <v/>
      </c>
      <c r="CO31" s="537" t="str">
        <f t="shared" si="27"/>
        <v/>
      </c>
      <c r="CP31" s="549" t="str">
        <f t="shared" si="27"/>
        <v/>
      </c>
      <c r="CQ31" s="562">
        <f t="shared" si="28"/>
        <v>10</v>
      </c>
      <c r="CR31" s="545" t="str">
        <f t="shared" si="29"/>
        <v/>
      </c>
      <c r="CS31" s="537" t="str">
        <f t="shared" si="30"/>
        <v/>
      </c>
      <c r="CT31" s="548" t="str">
        <f t="shared" si="30"/>
        <v/>
      </c>
      <c r="CU31" s="545" t="str">
        <f t="shared" si="31"/>
        <v/>
      </c>
      <c r="CV31" s="537" t="str">
        <f t="shared" si="32"/>
        <v/>
      </c>
      <c r="CW31" s="549" t="str">
        <f t="shared" si="32"/>
        <v/>
      </c>
      <c r="CX31" s="545" t="str">
        <f t="shared" si="33"/>
        <v/>
      </c>
      <c r="CY31" s="545" t="str">
        <f t="shared" si="34"/>
        <v/>
      </c>
      <c r="CZ31" s="548" t="str">
        <f t="shared" si="34"/>
        <v/>
      </c>
      <c r="DA31" s="545" t="str">
        <f t="shared" si="34"/>
        <v/>
      </c>
      <c r="DB31" s="545" t="str">
        <f t="shared" si="34"/>
        <v/>
      </c>
      <c r="DC31" s="545" t="str">
        <f t="shared" si="34"/>
        <v/>
      </c>
      <c r="DD31" s="549" t="str">
        <f t="shared" si="34"/>
        <v/>
      </c>
      <c r="DE31" s="540" t="str">
        <f t="shared" si="89"/>
        <v/>
      </c>
      <c r="DF31" s="537" t="str">
        <f t="shared" si="90"/>
        <v/>
      </c>
      <c r="DG31" s="537" t="str">
        <f t="shared" si="35"/>
        <v/>
      </c>
      <c r="DH31" s="548" t="str">
        <f t="shared" si="36"/>
        <v/>
      </c>
      <c r="DI31" s="545" t="str">
        <f t="shared" si="36"/>
        <v/>
      </c>
      <c r="DJ31" s="537" t="str">
        <f t="shared" si="36"/>
        <v/>
      </c>
      <c r="DK31" s="537" t="str">
        <f t="shared" si="36"/>
        <v/>
      </c>
      <c r="DL31" s="537"/>
      <c r="DM31" s="541" t="str">
        <f t="shared" si="91"/>
        <v/>
      </c>
      <c r="DN31" s="537" t="str">
        <f t="shared" si="92"/>
        <v/>
      </c>
      <c r="DO31" s="541" t="str">
        <f t="shared" si="37"/>
        <v/>
      </c>
      <c r="DP31" s="537" t="str">
        <f t="shared" si="38"/>
        <v/>
      </c>
      <c r="DQ31" s="537" t="str">
        <f t="shared" si="38"/>
        <v/>
      </c>
      <c r="DR31" s="537" t="str">
        <f t="shared" si="38"/>
        <v/>
      </c>
      <c r="DS31" s="537" t="str">
        <f t="shared" si="38"/>
        <v/>
      </c>
      <c r="DT31" s="537" t="str">
        <f t="shared" si="38"/>
        <v/>
      </c>
      <c r="DU31" s="549" t="str">
        <f t="shared" si="38"/>
        <v/>
      </c>
      <c r="DV31" s="545"/>
      <c r="DW31" s="537" t="str">
        <f t="shared" si="93"/>
        <v/>
      </c>
      <c r="DX31" s="537"/>
      <c r="DY31" s="549"/>
      <c r="DZ31" s="545" t="str">
        <f t="shared" si="40"/>
        <v/>
      </c>
      <c r="EA31" s="537" t="str">
        <f t="shared" si="41"/>
        <v/>
      </c>
      <c r="EB31" s="545" t="str">
        <f t="shared" si="42"/>
        <v/>
      </c>
      <c r="EC31" s="537" t="str">
        <f t="shared" si="43"/>
        <v/>
      </c>
      <c r="ED31" s="537" t="str">
        <f t="shared" si="43"/>
        <v/>
      </c>
      <c r="EE31" s="537" t="str">
        <f t="shared" si="43"/>
        <v/>
      </c>
      <c r="EF31" s="537" t="str">
        <f t="shared" si="43"/>
        <v/>
      </c>
      <c r="EG31" s="537" t="str">
        <f t="shared" si="43"/>
        <v/>
      </c>
      <c r="EH31" s="545" t="str">
        <f t="shared" si="94"/>
        <v/>
      </c>
      <c r="EI31" s="548"/>
      <c r="EJ31" s="545" t="str">
        <f t="shared" si="95"/>
        <v/>
      </c>
      <c r="EK31" s="537" t="str">
        <f t="shared" si="96"/>
        <v/>
      </c>
      <c r="EL31" s="547" t="str">
        <f t="shared" si="97"/>
        <v/>
      </c>
      <c r="EM31" s="549"/>
      <c r="EN31" s="537" t="str">
        <f t="shared" si="44"/>
        <v/>
      </c>
      <c r="EO31" s="537" t="str">
        <f t="shared" si="45"/>
        <v/>
      </c>
      <c r="EP31" s="549" t="str">
        <f t="shared" si="46"/>
        <v/>
      </c>
      <c r="EQ31" s="545" t="str">
        <f t="shared" si="47"/>
        <v/>
      </c>
      <c r="ER31" s="549" t="str">
        <f t="shared" si="47"/>
        <v/>
      </c>
      <c r="ES31" s="545" t="str">
        <f t="shared" si="47"/>
        <v/>
      </c>
      <c r="ET31" s="545" t="str">
        <f t="shared" si="48"/>
        <v/>
      </c>
      <c r="EU31" s="537" t="str">
        <f t="shared" si="49"/>
        <v/>
      </c>
      <c r="EV31" s="537" t="str">
        <f t="shared" si="49"/>
        <v/>
      </c>
      <c r="EW31" s="537" t="str">
        <f t="shared" si="49"/>
        <v/>
      </c>
      <c r="EX31" s="537" t="str">
        <f t="shared" si="49"/>
        <v/>
      </c>
      <c r="EY31" s="537" t="str">
        <f t="shared" si="49"/>
        <v/>
      </c>
      <c r="EZ31" s="537" t="str">
        <f t="shared" si="98"/>
        <v/>
      </c>
      <c r="FA31" s="548" t="str">
        <f t="shared" si="99"/>
        <v/>
      </c>
      <c r="FB31" s="545" t="str">
        <f t="shared" si="50"/>
        <v/>
      </c>
      <c r="FC31" s="537" t="str">
        <f t="shared" si="51"/>
        <v/>
      </c>
      <c r="FD31" s="537" t="str">
        <f t="shared" si="51"/>
        <v/>
      </c>
      <c r="FE31" s="537" t="str">
        <f t="shared" si="51"/>
        <v/>
      </c>
      <c r="FF31" s="546" t="str">
        <f t="shared" si="51"/>
        <v/>
      </c>
      <c r="FG31" s="537" t="str">
        <f t="shared" si="100"/>
        <v/>
      </c>
      <c r="FH31" s="547" t="str">
        <f t="shared" si="101"/>
        <v/>
      </c>
      <c r="FI31" s="546" t="str">
        <f t="shared" si="52"/>
        <v/>
      </c>
      <c r="FJ31" s="546" t="str">
        <f t="shared" si="53"/>
        <v/>
      </c>
      <c r="FK31" s="546" t="str">
        <f t="shared" si="53"/>
        <v/>
      </c>
      <c r="FL31" s="546" t="str">
        <f t="shared" si="53"/>
        <v/>
      </c>
      <c r="FM31" s="557" t="str">
        <f t="shared" si="53"/>
        <v/>
      </c>
      <c r="FN31" s="556" t="str">
        <f t="shared" si="53"/>
        <v/>
      </c>
      <c r="FO31" s="545" t="str">
        <f t="shared" si="54"/>
        <v>\</v>
      </c>
      <c r="FP31" s="545" t="str">
        <f t="shared" si="55"/>
        <v>\</v>
      </c>
      <c r="FQ31" s="539" t="str">
        <f t="shared" si="55"/>
        <v>\</v>
      </c>
      <c r="FR31" s="545" t="str">
        <f t="shared" si="55"/>
        <v>\</v>
      </c>
      <c r="FS31" s="545" t="str">
        <f t="shared" si="56"/>
        <v/>
      </c>
      <c r="FT31" s="545" t="str">
        <f t="shared" si="57"/>
        <v/>
      </c>
      <c r="FU31" s="545" t="str">
        <f t="shared" si="57"/>
        <v/>
      </c>
      <c r="FV31" s="545" t="str">
        <f t="shared" si="57"/>
        <v/>
      </c>
      <c r="FW31" s="561">
        <f t="shared" si="58"/>
        <v>10</v>
      </c>
      <c r="FX31" s="545" t="str">
        <f t="shared" si="59"/>
        <v/>
      </c>
      <c r="FY31" s="549" t="str">
        <f t="shared" si="60"/>
        <v/>
      </c>
      <c r="FZ31" s="545" t="str">
        <f t="shared" si="60"/>
        <v/>
      </c>
      <c r="GA31" s="549" t="str">
        <f t="shared" si="60"/>
        <v/>
      </c>
      <c r="GB31" s="545"/>
      <c r="GC31" s="537"/>
      <c r="GD31" s="537"/>
      <c r="GE31" s="537" t="str">
        <f t="shared" si="102"/>
        <v/>
      </c>
      <c r="GF31" s="539" t="str">
        <f t="shared" si="61"/>
        <v/>
      </c>
      <c r="GG31" s="545" t="str">
        <f t="shared" si="62"/>
        <v/>
      </c>
      <c r="GH31" s="537" t="str">
        <f t="shared" si="62"/>
        <v/>
      </c>
      <c r="GI31" s="549" t="str">
        <f t="shared" si="62"/>
        <v/>
      </c>
      <c r="GJ31" s="545" t="str">
        <f t="shared" si="62"/>
        <v/>
      </c>
      <c r="GK31" s="537" t="str">
        <f t="shared" si="62"/>
        <v/>
      </c>
      <c r="GL31" s="547" t="str">
        <f t="shared" si="62"/>
        <v/>
      </c>
      <c r="GM31" s="537" t="str">
        <f t="shared" si="63"/>
        <v/>
      </c>
      <c r="GN31" s="537" t="str">
        <f t="shared" si="63"/>
        <v/>
      </c>
      <c r="GO31" s="546" t="str">
        <f t="shared" si="63"/>
        <v/>
      </c>
      <c r="GP31" s="548" t="str">
        <f t="shared" si="63"/>
        <v/>
      </c>
      <c r="GQ31" s="560" t="str">
        <f t="shared" si="103"/>
        <v/>
      </c>
      <c r="GR31" s="538"/>
      <c r="GS31" s="537" t="str">
        <f t="shared" si="64"/>
        <v/>
      </c>
      <c r="GT31" s="537" t="str">
        <f t="shared" si="65"/>
        <v/>
      </c>
      <c r="GU31" s="537" t="str">
        <f t="shared" si="65"/>
        <v/>
      </c>
      <c r="GV31" s="537" t="str">
        <f t="shared" si="65"/>
        <v/>
      </c>
      <c r="GW31" s="537" t="str">
        <f t="shared" si="65"/>
        <v/>
      </c>
      <c r="GX31" s="548" t="str">
        <f t="shared" si="65"/>
        <v/>
      </c>
      <c r="GY31" s="545" t="str">
        <f t="shared" si="65"/>
        <v/>
      </c>
      <c r="GZ31" s="546" t="str">
        <f t="shared" si="65"/>
        <v/>
      </c>
      <c r="HA31" s="537" t="str">
        <f t="shared" si="66"/>
        <v/>
      </c>
      <c r="HB31" s="541" t="str">
        <f t="shared" si="67"/>
        <v/>
      </c>
      <c r="HC31" s="537" t="str">
        <f t="shared" si="68"/>
        <v/>
      </c>
      <c r="HD31" s="537" t="str">
        <f t="shared" si="104"/>
        <v/>
      </c>
      <c r="HE31" s="537" t="str">
        <f t="shared" si="69"/>
        <v/>
      </c>
      <c r="HF31" s="537" t="str">
        <f t="shared" si="70"/>
        <v/>
      </c>
      <c r="HG31" s="549" t="str">
        <f t="shared" si="70"/>
        <v/>
      </c>
      <c r="HH31" s="540" t="str">
        <f t="shared" si="71"/>
        <v/>
      </c>
      <c r="HI31" s="537" t="str">
        <f t="shared" si="72"/>
        <v/>
      </c>
      <c r="HJ31" s="537" t="str">
        <f t="shared" si="72"/>
        <v/>
      </c>
      <c r="HK31" s="537" t="str">
        <f t="shared" si="72"/>
        <v/>
      </c>
      <c r="HL31" s="537" t="str">
        <f t="shared" si="72"/>
        <v/>
      </c>
      <c r="HM31" s="537" t="str">
        <f t="shared" si="72"/>
        <v/>
      </c>
      <c r="HN31" s="537" t="str">
        <f t="shared" si="72"/>
        <v/>
      </c>
      <c r="HO31" s="548" t="str">
        <f t="shared" si="72"/>
        <v/>
      </c>
      <c r="HP31" s="545" t="str">
        <f t="shared" si="73"/>
        <v>\</v>
      </c>
      <c r="HQ31" s="537" t="str">
        <f t="shared" si="74"/>
        <v>\</v>
      </c>
      <c r="HR31" s="537" t="str">
        <f t="shared" si="74"/>
        <v>\</v>
      </c>
      <c r="HS31" s="537" t="str">
        <f t="shared" si="74"/>
        <v>\</v>
      </c>
      <c r="HT31" s="537" t="str">
        <f t="shared" si="74"/>
        <v>\</v>
      </c>
      <c r="HU31" s="537" t="str">
        <f t="shared" si="74"/>
        <v>\</v>
      </c>
      <c r="HV31" s="549" t="str">
        <f t="shared" si="74"/>
        <v>\</v>
      </c>
      <c r="HW31" s="536" t="str">
        <f t="shared" si="74"/>
        <v>\</v>
      </c>
      <c r="HX31" s="535">
        <f t="shared" si="75"/>
        <v>10</v>
      </c>
      <c r="HY31" s="534">
        <f t="shared" si="76"/>
        <v>5</v>
      </c>
      <c r="HZ31" s="533"/>
    </row>
    <row r="32" spans="1:234" s="532" customFormat="1" ht="12.75" customHeight="1">
      <c r="A32" s="555">
        <f t="shared" si="77"/>
        <v>45454</v>
      </c>
      <c r="B32" s="545" t="str">
        <f t="shared" si="0"/>
        <v/>
      </c>
      <c r="C32" s="537" t="str">
        <f t="shared" si="1"/>
        <v/>
      </c>
      <c r="D32" s="537" t="str">
        <f t="shared" si="1"/>
        <v/>
      </c>
      <c r="E32" s="545" t="str">
        <f t="shared" si="2"/>
        <v>\</v>
      </c>
      <c r="F32" s="537" t="str">
        <f t="shared" ref="F32:L41" si="105">E32</f>
        <v>\</v>
      </c>
      <c r="G32" s="537" t="str">
        <f t="shared" si="105"/>
        <v>\</v>
      </c>
      <c r="H32" s="548" t="str">
        <f t="shared" si="105"/>
        <v>\</v>
      </c>
      <c r="I32" s="545" t="str">
        <f t="shared" si="105"/>
        <v>\</v>
      </c>
      <c r="J32" s="537" t="str">
        <f t="shared" si="105"/>
        <v>\</v>
      </c>
      <c r="K32" s="537" t="str">
        <f t="shared" si="105"/>
        <v>\</v>
      </c>
      <c r="L32" s="537" t="str">
        <f t="shared" si="105"/>
        <v>\</v>
      </c>
      <c r="M32" s="545" t="str">
        <f t="shared" si="78"/>
        <v/>
      </c>
      <c r="N32" s="537" t="str">
        <f t="shared" ref="N32:R41" si="106">M32</f>
        <v/>
      </c>
      <c r="O32" s="537" t="str">
        <f t="shared" si="106"/>
        <v/>
      </c>
      <c r="P32" s="537" t="str">
        <f t="shared" si="106"/>
        <v/>
      </c>
      <c r="Q32" s="537" t="str">
        <f t="shared" si="106"/>
        <v/>
      </c>
      <c r="R32" s="559" t="str">
        <f t="shared" si="106"/>
        <v/>
      </c>
      <c r="S32" s="1064" t="str">
        <f t="shared" si="79"/>
        <v/>
      </c>
      <c r="T32" s="1065" t="str">
        <f t="shared" si="80"/>
        <v/>
      </c>
      <c r="U32" s="537" t="str">
        <f t="shared" si="5"/>
        <v/>
      </c>
      <c r="V32" s="537" t="str">
        <f t="shared" si="6"/>
        <v/>
      </c>
      <c r="W32" s="537" t="str">
        <f t="shared" si="6"/>
        <v/>
      </c>
      <c r="X32" s="537" t="str">
        <f t="shared" si="6"/>
        <v/>
      </c>
      <c r="Y32" s="549" t="str">
        <f t="shared" si="6"/>
        <v/>
      </c>
      <c r="Z32" s="545" t="str">
        <f t="shared" si="7"/>
        <v/>
      </c>
      <c r="AA32" s="537" t="str">
        <f t="shared" ref="AA32:AF41" si="107">Z32</f>
        <v/>
      </c>
      <c r="AB32" s="537" t="str">
        <f t="shared" si="107"/>
        <v/>
      </c>
      <c r="AC32" s="537" t="str">
        <f t="shared" si="107"/>
        <v/>
      </c>
      <c r="AD32" s="559" t="str">
        <f t="shared" si="107"/>
        <v/>
      </c>
      <c r="AE32" s="548" t="str">
        <f t="shared" si="107"/>
        <v/>
      </c>
      <c r="AF32" s="538" t="str">
        <f t="shared" si="107"/>
        <v/>
      </c>
      <c r="AG32" s="537"/>
      <c r="AH32" s="537"/>
      <c r="AI32" s="537" t="str">
        <f t="shared" si="9"/>
        <v/>
      </c>
      <c r="AJ32" s="547" t="str">
        <f t="shared" si="81"/>
        <v/>
      </c>
      <c r="AK32" s="537" t="str">
        <f t="shared" si="10"/>
        <v/>
      </c>
      <c r="AL32" s="537" t="str">
        <f t="shared" ref="AL32:AQ41" si="108">AK32</f>
        <v/>
      </c>
      <c r="AM32" s="537" t="str">
        <f t="shared" si="108"/>
        <v/>
      </c>
      <c r="AN32" s="548" t="str">
        <f t="shared" si="108"/>
        <v/>
      </c>
      <c r="AO32" s="545" t="str">
        <f t="shared" si="108"/>
        <v/>
      </c>
      <c r="AP32" s="537" t="str">
        <f t="shared" si="108"/>
        <v/>
      </c>
      <c r="AQ32" s="537" t="str">
        <f t="shared" si="108"/>
        <v/>
      </c>
      <c r="AR32" s="545" t="str">
        <f t="shared" si="12"/>
        <v/>
      </c>
      <c r="AS32" s="537" t="str">
        <f t="shared" ref="AS32:AX41" si="109">AR32</f>
        <v/>
      </c>
      <c r="AT32" s="549" t="str">
        <f t="shared" si="109"/>
        <v/>
      </c>
      <c r="AU32" s="545" t="str">
        <f t="shared" si="109"/>
        <v/>
      </c>
      <c r="AV32" s="537" t="str">
        <f t="shared" si="109"/>
        <v/>
      </c>
      <c r="AW32" s="537" t="str">
        <f t="shared" si="109"/>
        <v/>
      </c>
      <c r="AX32" s="548" t="str">
        <f t="shared" si="109"/>
        <v/>
      </c>
      <c r="AY32" s="545" t="str">
        <f t="shared" si="14"/>
        <v/>
      </c>
      <c r="AZ32" s="537" t="str">
        <f t="shared" ref="AZ32:BD41" si="110">AY32</f>
        <v/>
      </c>
      <c r="BA32" s="537" t="str">
        <f t="shared" si="110"/>
        <v/>
      </c>
      <c r="BB32" s="537" t="str">
        <f t="shared" si="110"/>
        <v/>
      </c>
      <c r="BC32" s="537" t="str">
        <f t="shared" si="110"/>
        <v/>
      </c>
      <c r="BD32" s="537" t="str">
        <f t="shared" si="110"/>
        <v/>
      </c>
      <c r="BE32" s="537" t="str">
        <f t="shared" si="82"/>
        <v/>
      </c>
      <c r="BF32" s="548" t="str">
        <f t="shared" si="83"/>
        <v/>
      </c>
      <c r="BG32" s="545" t="str">
        <f t="shared" si="16"/>
        <v/>
      </c>
      <c r="BH32" s="537" t="str">
        <f t="shared" si="17"/>
        <v/>
      </c>
      <c r="BI32" s="545" t="str">
        <f t="shared" si="17"/>
        <v/>
      </c>
      <c r="BJ32" s="537" t="str">
        <f t="shared" si="17"/>
        <v/>
      </c>
      <c r="BK32" s="537" t="str">
        <f t="shared" si="17"/>
        <v/>
      </c>
      <c r="BL32" s="537" t="str">
        <f t="shared" si="84"/>
        <v/>
      </c>
      <c r="BM32" s="537" t="str">
        <f t="shared" si="85"/>
        <v/>
      </c>
      <c r="BN32" s="545" t="str">
        <f t="shared" si="18"/>
        <v/>
      </c>
      <c r="BO32" s="537" t="str">
        <f t="shared" si="19"/>
        <v/>
      </c>
      <c r="BP32" s="545" t="str">
        <f t="shared" si="19"/>
        <v/>
      </c>
      <c r="BQ32" s="549" t="str">
        <f t="shared" si="19"/>
        <v/>
      </c>
      <c r="BR32" s="545" t="str">
        <f t="shared" si="20"/>
        <v>Х</v>
      </c>
      <c r="BS32" s="545" t="str">
        <f t="shared" ref="BS32:BW41" si="111">BR32</f>
        <v>Х</v>
      </c>
      <c r="BT32" s="548" t="str">
        <f t="shared" si="111"/>
        <v>Х</v>
      </c>
      <c r="BU32" s="545" t="str">
        <f t="shared" si="111"/>
        <v>Х</v>
      </c>
      <c r="BV32" s="537" t="str">
        <f t="shared" si="111"/>
        <v>Х</v>
      </c>
      <c r="BW32" s="547" t="str">
        <f t="shared" si="111"/>
        <v>Х</v>
      </c>
      <c r="BX32" s="549" t="str">
        <f t="shared" si="86"/>
        <v>+</v>
      </c>
      <c r="BY32" s="545" t="str">
        <f t="shared" si="87"/>
        <v/>
      </c>
      <c r="BZ32" s="537" t="str">
        <f t="shared" si="88"/>
        <v/>
      </c>
      <c r="CA32" s="536" t="str">
        <f t="shared" si="22"/>
        <v/>
      </c>
      <c r="CB32" s="545" t="str">
        <f t="shared" ref="CB32:CF41" si="112">CA32</f>
        <v/>
      </c>
      <c r="CC32" s="545" t="str">
        <f t="shared" si="112"/>
        <v/>
      </c>
      <c r="CD32" s="537" t="str">
        <f t="shared" si="112"/>
        <v/>
      </c>
      <c r="CE32" s="537" t="str">
        <f t="shared" si="112"/>
        <v/>
      </c>
      <c r="CF32" s="539" t="str">
        <f t="shared" si="112"/>
        <v/>
      </c>
      <c r="CG32" s="545" t="str">
        <f t="shared" si="24"/>
        <v>X</v>
      </c>
      <c r="CH32" s="537" t="str">
        <f t="shared" si="25"/>
        <v>X</v>
      </c>
      <c r="CI32" s="545" t="str">
        <f t="shared" si="25"/>
        <v>X</v>
      </c>
      <c r="CJ32" s="537" t="str">
        <f t="shared" si="25"/>
        <v>X</v>
      </c>
      <c r="CK32" s="537" t="str">
        <f t="shared" si="25"/>
        <v>X</v>
      </c>
      <c r="CL32" s="540" t="str">
        <f t="shared" si="26"/>
        <v/>
      </c>
      <c r="CM32" s="537" t="str">
        <f t="shared" si="27"/>
        <v/>
      </c>
      <c r="CN32" s="537" t="str">
        <f t="shared" si="27"/>
        <v/>
      </c>
      <c r="CO32" s="537" t="str">
        <f t="shared" si="27"/>
        <v/>
      </c>
      <c r="CP32" s="549" t="str">
        <f t="shared" si="27"/>
        <v/>
      </c>
      <c r="CQ32" s="562">
        <f t="shared" si="28"/>
        <v>11</v>
      </c>
      <c r="CR32" s="545" t="str">
        <f t="shared" si="29"/>
        <v/>
      </c>
      <c r="CS32" s="537" t="str">
        <f t="shared" si="30"/>
        <v/>
      </c>
      <c r="CT32" s="548" t="str">
        <f t="shared" si="30"/>
        <v/>
      </c>
      <c r="CU32" s="545" t="str">
        <f t="shared" si="31"/>
        <v/>
      </c>
      <c r="CV32" s="537" t="str">
        <f t="shared" si="32"/>
        <v/>
      </c>
      <c r="CW32" s="549" t="str">
        <f t="shared" si="32"/>
        <v/>
      </c>
      <c r="CX32" s="545" t="str">
        <f t="shared" si="33"/>
        <v/>
      </c>
      <c r="CY32" s="545" t="str">
        <f t="shared" ref="CY32:DD41" si="113">CX32</f>
        <v/>
      </c>
      <c r="CZ32" s="548" t="str">
        <f t="shared" si="113"/>
        <v/>
      </c>
      <c r="DA32" s="545" t="str">
        <f t="shared" si="113"/>
        <v/>
      </c>
      <c r="DB32" s="545" t="str">
        <f t="shared" si="113"/>
        <v/>
      </c>
      <c r="DC32" s="545" t="str">
        <f t="shared" si="113"/>
        <v/>
      </c>
      <c r="DD32" s="549" t="str">
        <f t="shared" si="113"/>
        <v/>
      </c>
      <c r="DE32" s="540" t="str">
        <f t="shared" si="89"/>
        <v/>
      </c>
      <c r="DF32" s="537" t="str">
        <f t="shared" si="90"/>
        <v/>
      </c>
      <c r="DG32" s="537" t="str">
        <f t="shared" si="35"/>
        <v/>
      </c>
      <c r="DH32" s="548" t="str">
        <f t="shared" si="36"/>
        <v/>
      </c>
      <c r="DI32" s="545" t="str">
        <f t="shared" si="36"/>
        <v/>
      </c>
      <c r="DJ32" s="537" t="str">
        <f t="shared" si="36"/>
        <v/>
      </c>
      <c r="DK32" s="537" t="str">
        <f t="shared" si="36"/>
        <v/>
      </c>
      <c r="DL32" s="537"/>
      <c r="DM32" s="541" t="str">
        <f t="shared" si="91"/>
        <v/>
      </c>
      <c r="DN32" s="537" t="str">
        <f t="shared" si="92"/>
        <v/>
      </c>
      <c r="DO32" s="541" t="str">
        <f t="shared" si="37"/>
        <v/>
      </c>
      <c r="DP32" s="537" t="str">
        <f t="shared" ref="DP32:DU41" si="114">DO32</f>
        <v/>
      </c>
      <c r="DQ32" s="537" t="str">
        <f t="shared" si="114"/>
        <v/>
      </c>
      <c r="DR32" s="537" t="str">
        <f t="shared" si="114"/>
        <v/>
      </c>
      <c r="DS32" s="537" t="str">
        <f t="shared" si="114"/>
        <v/>
      </c>
      <c r="DT32" s="537" t="str">
        <f t="shared" si="114"/>
        <v/>
      </c>
      <c r="DU32" s="549" t="str">
        <f t="shared" si="114"/>
        <v/>
      </c>
      <c r="DV32" s="545"/>
      <c r="DW32" s="537" t="str">
        <f t="shared" si="93"/>
        <v/>
      </c>
      <c r="DX32" s="537"/>
      <c r="DY32" s="549"/>
      <c r="DZ32" s="545" t="str">
        <f t="shared" si="40"/>
        <v/>
      </c>
      <c r="EA32" s="537" t="str">
        <f t="shared" si="41"/>
        <v/>
      </c>
      <c r="EB32" s="545" t="str">
        <f t="shared" si="42"/>
        <v/>
      </c>
      <c r="EC32" s="537" t="str">
        <f t="shared" ref="EC32:EG41" si="115">EB32</f>
        <v/>
      </c>
      <c r="ED32" s="537" t="str">
        <f t="shared" si="115"/>
        <v/>
      </c>
      <c r="EE32" s="537" t="str">
        <f t="shared" si="115"/>
        <v/>
      </c>
      <c r="EF32" s="537" t="str">
        <f t="shared" si="115"/>
        <v/>
      </c>
      <c r="EG32" s="537" t="str">
        <f t="shared" si="115"/>
        <v/>
      </c>
      <c r="EH32" s="545" t="str">
        <f t="shared" si="94"/>
        <v/>
      </c>
      <c r="EI32" s="548"/>
      <c r="EJ32" s="545" t="str">
        <f t="shared" si="95"/>
        <v/>
      </c>
      <c r="EK32" s="537" t="str">
        <f t="shared" si="96"/>
        <v/>
      </c>
      <c r="EL32" s="547" t="str">
        <f t="shared" si="97"/>
        <v/>
      </c>
      <c r="EM32" s="549"/>
      <c r="EN32" s="537" t="str">
        <f t="shared" si="44"/>
        <v/>
      </c>
      <c r="EO32" s="537" t="str">
        <f t="shared" si="45"/>
        <v/>
      </c>
      <c r="EP32" s="549" t="str">
        <f t="shared" si="46"/>
        <v/>
      </c>
      <c r="EQ32" s="545" t="str">
        <f t="shared" si="47"/>
        <v/>
      </c>
      <c r="ER32" s="549" t="str">
        <f t="shared" si="47"/>
        <v/>
      </c>
      <c r="ES32" s="545" t="str">
        <f t="shared" si="47"/>
        <v/>
      </c>
      <c r="ET32" s="545" t="str">
        <f t="shared" si="48"/>
        <v/>
      </c>
      <c r="EU32" s="537" t="str">
        <f t="shared" ref="EU32:EY41" si="116">ET32</f>
        <v/>
      </c>
      <c r="EV32" s="537" t="str">
        <f t="shared" si="116"/>
        <v/>
      </c>
      <c r="EW32" s="537" t="str">
        <f t="shared" si="116"/>
        <v/>
      </c>
      <c r="EX32" s="537" t="str">
        <f t="shared" si="116"/>
        <v/>
      </c>
      <c r="EY32" s="537" t="str">
        <f t="shared" si="116"/>
        <v/>
      </c>
      <c r="EZ32" s="537" t="str">
        <f t="shared" si="98"/>
        <v/>
      </c>
      <c r="FA32" s="548" t="str">
        <f t="shared" si="99"/>
        <v/>
      </c>
      <c r="FB32" s="545" t="str">
        <f t="shared" si="50"/>
        <v/>
      </c>
      <c r="FC32" s="537" t="str">
        <f t="shared" si="51"/>
        <v/>
      </c>
      <c r="FD32" s="537" t="str">
        <f t="shared" si="51"/>
        <v/>
      </c>
      <c r="FE32" s="537" t="str">
        <f t="shared" si="51"/>
        <v/>
      </c>
      <c r="FF32" s="546" t="str">
        <f t="shared" si="51"/>
        <v/>
      </c>
      <c r="FG32" s="537" t="str">
        <f t="shared" si="100"/>
        <v/>
      </c>
      <c r="FH32" s="547" t="str">
        <f t="shared" si="101"/>
        <v/>
      </c>
      <c r="FI32" s="546" t="str">
        <f t="shared" si="52"/>
        <v/>
      </c>
      <c r="FJ32" s="546" t="str">
        <f t="shared" ref="FJ32:FN41" si="117">FI32</f>
        <v/>
      </c>
      <c r="FK32" s="546" t="str">
        <f t="shared" si="117"/>
        <v/>
      </c>
      <c r="FL32" s="546" t="str">
        <f t="shared" si="117"/>
        <v/>
      </c>
      <c r="FM32" s="557" t="str">
        <f t="shared" si="117"/>
        <v/>
      </c>
      <c r="FN32" s="556" t="str">
        <f t="shared" si="117"/>
        <v/>
      </c>
      <c r="FO32" s="545" t="str">
        <f t="shared" si="54"/>
        <v/>
      </c>
      <c r="FP32" s="545" t="str">
        <f t="shared" si="55"/>
        <v/>
      </c>
      <c r="FQ32" s="539" t="str">
        <f t="shared" si="55"/>
        <v/>
      </c>
      <c r="FR32" s="545" t="str">
        <f t="shared" si="55"/>
        <v/>
      </c>
      <c r="FS32" s="545" t="str">
        <f t="shared" si="56"/>
        <v>Х</v>
      </c>
      <c r="FT32" s="545" t="str">
        <f t="shared" si="57"/>
        <v>Х</v>
      </c>
      <c r="FU32" s="545" t="str">
        <f t="shared" si="57"/>
        <v>Х</v>
      </c>
      <c r="FV32" s="545" t="str">
        <f t="shared" si="57"/>
        <v>Х</v>
      </c>
      <c r="FW32" s="561">
        <f t="shared" si="58"/>
        <v>11</v>
      </c>
      <c r="FX32" s="545" t="str">
        <f t="shared" si="59"/>
        <v/>
      </c>
      <c r="FY32" s="549" t="str">
        <f t="shared" si="60"/>
        <v/>
      </c>
      <c r="FZ32" s="545" t="str">
        <f t="shared" si="60"/>
        <v/>
      </c>
      <c r="GA32" s="549" t="str">
        <f t="shared" si="60"/>
        <v/>
      </c>
      <c r="GB32" s="545"/>
      <c r="GC32" s="537"/>
      <c r="GD32" s="537"/>
      <c r="GE32" s="537" t="str">
        <f t="shared" si="102"/>
        <v/>
      </c>
      <c r="GF32" s="539" t="str">
        <f t="shared" si="61"/>
        <v>\</v>
      </c>
      <c r="GG32" s="545" t="str">
        <f t="shared" ref="GG32:GL41" si="118">GF32</f>
        <v>\</v>
      </c>
      <c r="GH32" s="537" t="str">
        <f t="shared" si="118"/>
        <v>\</v>
      </c>
      <c r="GI32" s="549" t="str">
        <f t="shared" si="118"/>
        <v>\</v>
      </c>
      <c r="GJ32" s="545" t="str">
        <f t="shared" si="118"/>
        <v>\</v>
      </c>
      <c r="GK32" s="537" t="str">
        <f t="shared" si="118"/>
        <v>\</v>
      </c>
      <c r="GL32" s="547" t="str">
        <f t="shared" si="118"/>
        <v>\</v>
      </c>
      <c r="GM32" s="537" t="str">
        <f t="shared" si="63"/>
        <v/>
      </c>
      <c r="GN32" s="537" t="str">
        <f t="shared" si="63"/>
        <v>Х</v>
      </c>
      <c r="GO32" s="546" t="str">
        <f t="shared" si="63"/>
        <v/>
      </c>
      <c r="GP32" s="548" t="str">
        <f t="shared" si="63"/>
        <v/>
      </c>
      <c r="GQ32" s="560" t="str">
        <f t="shared" si="103"/>
        <v/>
      </c>
      <c r="GR32" s="538"/>
      <c r="GS32" s="537" t="str">
        <f t="shared" si="64"/>
        <v/>
      </c>
      <c r="GT32" s="537" t="str">
        <f t="shared" ref="GT32:GZ41" si="119">GS32</f>
        <v/>
      </c>
      <c r="GU32" s="537" t="str">
        <f t="shared" si="119"/>
        <v/>
      </c>
      <c r="GV32" s="537" t="str">
        <f t="shared" si="119"/>
        <v/>
      </c>
      <c r="GW32" s="537" t="str">
        <f t="shared" si="119"/>
        <v/>
      </c>
      <c r="GX32" s="548" t="str">
        <f t="shared" si="119"/>
        <v/>
      </c>
      <c r="GY32" s="545" t="str">
        <f t="shared" si="119"/>
        <v/>
      </c>
      <c r="GZ32" s="546" t="str">
        <f t="shared" si="119"/>
        <v/>
      </c>
      <c r="HA32" s="537" t="str">
        <f t="shared" si="66"/>
        <v/>
      </c>
      <c r="HB32" s="541" t="str">
        <f t="shared" si="67"/>
        <v/>
      </c>
      <c r="HC32" s="537" t="str">
        <f t="shared" si="68"/>
        <v/>
      </c>
      <c r="HD32" s="537" t="str">
        <f t="shared" si="104"/>
        <v/>
      </c>
      <c r="HE32" s="537" t="str">
        <f t="shared" si="69"/>
        <v/>
      </c>
      <c r="HF32" s="537" t="str">
        <f t="shared" si="70"/>
        <v/>
      </c>
      <c r="HG32" s="549" t="str">
        <f t="shared" si="70"/>
        <v/>
      </c>
      <c r="HH32" s="540" t="str">
        <f t="shared" si="71"/>
        <v/>
      </c>
      <c r="HI32" s="537" t="str">
        <f t="shared" ref="HI32:HO41" si="120">HH32</f>
        <v/>
      </c>
      <c r="HJ32" s="537" t="str">
        <f t="shared" si="120"/>
        <v/>
      </c>
      <c r="HK32" s="537" t="str">
        <f t="shared" si="120"/>
        <v/>
      </c>
      <c r="HL32" s="537" t="str">
        <f t="shared" si="120"/>
        <v/>
      </c>
      <c r="HM32" s="537" t="str">
        <f t="shared" si="120"/>
        <v/>
      </c>
      <c r="HN32" s="537" t="str">
        <f t="shared" si="120"/>
        <v/>
      </c>
      <c r="HO32" s="548" t="str">
        <f t="shared" si="120"/>
        <v/>
      </c>
      <c r="HP32" s="545" t="str">
        <f t="shared" si="73"/>
        <v/>
      </c>
      <c r="HQ32" s="537" t="str">
        <f t="shared" ref="HQ32:HW41" si="121">HP32</f>
        <v/>
      </c>
      <c r="HR32" s="537" t="str">
        <f t="shared" si="121"/>
        <v/>
      </c>
      <c r="HS32" s="537" t="str">
        <f t="shared" si="121"/>
        <v/>
      </c>
      <c r="HT32" s="537" t="str">
        <f t="shared" si="121"/>
        <v/>
      </c>
      <c r="HU32" s="537" t="str">
        <f t="shared" si="121"/>
        <v/>
      </c>
      <c r="HV32" s="549" t="str">
        <f t="shared" si="121"/>
        <v/>
      </c>
      <c r="HW32" s="536" t="str">
        <f t="shared" si="121"/>
        <v/>
      </c>
      <c r="HX32" s="535">
        <f t="shared" si="75"/>
        <v>11</v>
      </c>
      <c r="HY32" s="534">
        <f t="shared" si="76"/>
        <v>5</v>
      </c>
      <c r="HZ32" s="533"/>
    </row>
    <row r="33" spans="1:234" s="532" customFormat="1" ht="12.75" customHeight="1">
      <c r="A33" s="555">
        <f t="shared" si="77"/>
        <v>45455</v>
      </c>
      <c r="B33" s="545" t="str">
        <f t="shared" si="0"/>
        <v/>
      </c>
      <c r="C33" s="537" t="str">
        <f t="shared" si="1"/>
        <v/>
      </c>
      <c r="D33" s="537" t="str">
        <f t="shared" si="1"/>
        <v/>
      </c>
      <c r="E33" s="545" t="str">
        <f t="shared" si="2"/>
        <v/>
      </c>
      <c r="F33" s="537" t="str">
        <f t="shared" si="105"/>
        <v/>
      </c>
      <c r="G33" s="537" t="str">
        <f t="shared" si="105"/>
        <v/>
      </c>
      <c r="H33" s="548" t="str">
        <f t="shared" si="105"/>
        <v/>
      </c>
      <c r="I33" s="545" t="str">
        <f t="shared" si="105"/>
        <v/>
      </c>
      <c r="J33" s="537" t="str">
        <f t="shared" si="105"/>
        <v/>
      </c>
      <c r="K33" s="537" t="str">
        <f t="shared" si="105"/>
        <v/>
      </c>
      <c r="L33" s="537" t="str">
        <f t="shared" si="105"/>
        <v/>
      </c>
      <c r="M33" s="545" t="str">
        <f t="shared" si="78"/>
        <v/>
      </c>
      <c r="N33" s="537" t="str">
        <f t="shared" si="106"/>
        <v/>
      </c>
      <c r="O33" s="537" t="str">
        <f t="shared" si="106"/>
        <v/>
      </c>
      <c r="P33" s="537" t="str">
        <f t="shared" si="106"/>
        <v/>
      </c>
      <c r="Q33" s="537" t="str">
        <f t="shared" si="106"/>
        <v/>
      </c>
      <c r="R33" s="559" t="str">
        <f t="shared" si="106"/>
        <v/>
      </c>
      <c r="S33" s="1064" t="str">
        <f t="shared" si="79"/>
        <v/>
      </c>
      <c r="T33" s="1065" t="str">
        <f t="shared" si="80"/>
        <v/>
      </c>
      <c r="U33" s="537" t="str">
        <f t="shared" si="5"/>
        <v>\</v>
      </c>
      <c r="V33" s="537" t="str">
        <f t="shared" si="6"/>
        <v>\</v>
      </c>
      <c r="W33" s="537" t="str">
        <f t="shared" si="6"/>
        <v>\</v>
      </c>
      <c r="X33" s="537" t="str">
        <f t="shared" si="6"/>
        <v>\</v>
      </c>
      <c r="Y33" s="549" t="str">
        <f t="shared" si="6"/>
        <v>\</v>
      </c>
      <c r="Z33" s="545" t="str">
        <f t="shared" si="7"/>
        <v/>
      </c>
      <c r="AA33" s="537" t="str">
        <f t="shared" si="107"/>
        <v/>
      </c>
      <c r="AB33" s="537" t="str">
        <f t="shared" si="107"/>
        <v/>
      </c>
      <c r="AC33" s="537" t="str">
        <f t="shared" si="107"/>
        <v/>
      </c>
      <c r="AD33" s="559" t="str">
        <f t="shared" si="107"/>
        <v/>
      </c>
      <c r="AE33" s="548" t="str">
        <f t="shared" si="107"/>
        <v/>
      </c>
      <c r="AF33" s="538" t="str">
        <f t="shared" si="107"/>
        <v/>
      </c>
      <c r="AG33" s="537"/>
      <c r="AH33" s="537"/>
      <c r="AI33" s="537" t="str">
        <f t="shared" si="9"/>
        <v/>
      </c>
      <c r="AJ33" s="547" t="str">
        <f t="shared" si="81"/>
        <v/>
      </c>
      <c r="AK33" s="537" t="str">
        <f t="shared" si="10"/>
        <v/>
      </c>
      <c r="AL33" s="537" t="str">
        <f t="shared" si="108"/>
        <v/>
      </c>
      <c r="AM33" s="537" t="str">
        <f t="shared" si="108"/>
        <v/>
      </c>
      <c r="AN33" s="548" t="str">
        <f t="shared" si="108"/>
        <v/>
      </c>
      <c r="AO33" s="545" t="str">
        <f t="shared" si="108"/>
        <v/>
      </c>
      <c r="AP33" s="537" t="str">
        <f t="shared" si="108"/>
        <v/>
      </c>
      <c r="AQ33" s="537" t="str">
        <f t="shared" si="108"/>
        <v/>
      </c>
      <c r="AR33" s="545" t="str">
        <f t="shared" si="12"/>
        <v/>
      </c>
      <c r="AS33" s="537" t="str">
        <f t="shared" si="109"/>
        <v/>
      </c>
      <c r="AT33" s="549" t="str">
        <f t="shared" si="109"/>
        <v/>
      </c>
      <c r="AU33" s="545" t="str">
        <f t="shared" si="109"/>
        <v/>
      </c>
      <c r="AV33" s="537" t="str">
        <f t="shared" si="109"/>
        <v/>
      </c>
      <c r="AW33" s="537" t="str">
        <f t="shared" si="109"/>
        <v/>
      </c>
      <c r="AX33" s="548" t="str">
        <f t="shared" si="109"/>
        <v/>
      </c>
      <c r="AY33" s="545" t="str">
        <f t="shared" si="14"/>
        <v/>
      </c>
      <c r="AZ33" s="537" t="str">
        <f t="shared" si="110"/>
        <v/>
      </c>
      <c r="BA33" s="537" t="str">
        <f t="shared" si="110"/>
        <v/>
      </c>
      <c r="BB33" s="537" t="str">
        <f t="shared" si="110"/>
        <v/>
      </c>
      <c r="BC33" s="537" t="str">
        <f t="shared" si="110"/>
        <v/>
      </c>
      <c r="BD33" s="537" t="str">
        <f t="shared" si="110"/>
        <v/>
      </c>
      <c r="BE33" s="537" t="str">
        <f t="shared" si="82"/>
        <v/>
      </c>
      <c r="BF33" s="548" t="str">
        <f t="shared" si="83"/>
        <v/>
      </c>
      <c r="BG33" s="545" t="str">
        <f t="shared" si="16"/>
        <v/>
      </c>
      <c r="BH33" s="537" t="str">
        <f t="shared" si="17"/>
        <v/>
      </c>
      <c r="BI33" s="545" t="str">
        <f t="shared" si="17"/>
        <v/>
      </c>
      <c r="BJ33" s="537" t="str">
        <f t="shared" si="17"/>
        <v/>
      </c>
      <c r="BK33" s="537" t="str">
        <f t="shared" si="17"/>
        <v/>
      </c>
      <c r="BL33" s="537" t="str">
        <f t="shared" si="84"/>
        <v/>
      </c>
      <c r="BM33" s="537" t="str">
        <f t="shared" si="85"/>
        <v/>
      </c>
      <c r="BN33" s="545" t="str">
        <f t="shared" si="18"/>
        <v/>
      </c>
      <c r="BO33" s="537" t="str">
        <f t="shared" si="19"/>
        <v/>
      </c>
      <c r="BP33" s="545" t="str">
        <f t="shared" si="19"/>
        <v/>
      </c>
      <c r="BQ33" s="549" t="str">
        <f t="shared" si="19"/>
        <v/>
      </c>
      <c r="BR33" s="545" t="str">
        <f t="shared" si="20"/>
        <v/>
      </c>
      <c r="BS33" s="545" t="str">
        <f t="shared" si="111"/>
        <v/>
      </c>
      <c r="BT33" s="548" t="str">
        <f t="shared" si="111"/>
        <v/>
      </c>
      <c r="BU33" s="545" t="str">
        <f t="shared" si="111"/>
        <v/>
      </c>
      <c r="BV33" s="537" t="str">
        <f t="shared" si="111"/>
        <v/>
      </c>
      <c r="BW33" s="547" t="str">
        <f t="shared" si="111"/>
        <v/>
      </c>
      <c r="BX33" s="549" t="str">
        <f t="shared" si="86"/>
        <v/>
      </c>
      <c r="BY33" s="545" t="str">
        <f t="shared" si="87"/>
        <v/>
      </c>
      <c r="BZ33" s="537" t="str">
        <f t="shared" si="88"/>
        <v/>
      </c>
      <c r="CA33" s="536" t="str">
        <f t="shared" si="22"/>
        <v/>
      </c>
      <c r="CB33" s="545" t="str">
        <f t="shared" si="112"/>
        <v/>
      </c>
      <c r="CC33" s="545" t="str">
        <f t="shared" si="112"/>
        <v/>
      </c>
      <c r="CD33" s="537" t="str">
        <f t="shared" si="112"/>
        <v/>
      </c>
      <c r="CE33" s="537" t="str">
        <f t="shared" si="112"/>
        <v/>
      </c>
      <c r="CF33" s="539" t="str">
        <f t="shared" si="112"/>
        <v/>
      </c>
      <c r="CG33" s="545" t="str">
        <f t="shared" si="24"/>
        <v/>
      </c>
      <c r="CH33" s="537" t="str">
        <f t="shared" si="25"/>
        <v/>
      </c>
      <c r="CI33" s="545" t="str">
        <f t="shared" si="25"/>
        <v/>
      </c>
      <c r="CJ33" s="537" t="str">
        <f t="shared" si="25"/>
        <v/>
      </c>
      <c r="CK33" s="537" t="str">
        <f t="shared" si="25"/>
        <v/>
      </c>
      <c r="CL33" s="540" t="str">
        <f t="shared" si="26"/>
        <v/>
      </c>
      <c r="CM33" s="537" t="str">
        <f t="shared" si="27"/>
        <v/>
      </c>
      <c r="CN33" s="537" t="str">
        <f t="shared" si="27"/>
        <v/>
      </c>
      <c r="CO33" s="537" t="str">
        <f t="shared" si="27"/>
        <v/>
      </c>
      <c r="CP33" s="549" t="str">
        <f t="shared" si="27"/>
        <v/>
      </c>
      <c r="CQ33" s="562">
        <f t="shared" si="28"/>
        <v>12</v>
      </c>
      <c r="CR33" s="545" t="str">
        <f t="shared" si="29"/>
        <v/>
      </c>
      <c r="CS33" s="537" t="str">
        <f t="shared" si="30"/>
        <v/>
      </c>
      <c r="CT33" s="548" t="str">
        <f t="shared" si="30"/>
        <v/>
      </c>
      <c r="CU33" s="545" t="str">
        <f t="shared" si="31"/>
        <v/>
      </c>
      <c r="CV33" s="537" t="str">
        <f t="shared" si="32"/>
        <v/>
      </c>
      <c r="CW33" s="549" t="str">
        <f t="shared" si="32"/>
        <v/>
      </c>
      <c r="CX33" s="545" t="str">
        <f t="shared" si="33"/>
        <v/>
      </c>
      <c r="CY33" s="545" t="str">
        <f t="shared" si="113"/>
        <v/>
      </c>
      <c r="CZ33" s="548" t="str">
        <f t="shared" si="113"/>
        <v/>
      </c>
      <c r="DA33" s="545" t="str">
        <f t="shared" si="113"/>
        <v/>
      </c>
      <c r="DB33" s="545" t="str">
        <f t="shared" si="113"/>
        <v/>
      </c>
      <c r="DC33" s="545" t="str">
        <f t="shared" si="113"/>
        <v/>
      </c>
      <c r="DD33" s="549" t="str">
        <f t="shared" si="113"/>
        <v/>
      </c>
      <c r="DE33" s="540" t="str">
        <f t="shared" si="89"/>
        <v/>
      </c>
      <c r="DF33" s="537" t="str">
        <f t="shared" si="90"/>
        <v/>
      </c>
      <c r="DG33" s="537" t="str">
        <f t="shared" si="35"/>
        <v>\</v>
      </c>
      <c r="DH33" s="548" t="str">
        <f t="shared" si="36"/>
        <v>\</v>
      </c>
      <c r="DI33" s="545" t="str">
        <f t="shared" si="36"/>
        <v>\</v>
      </c>
      <c r="DJ33" s="537" t="str">
        <f t="shared" si="36"/>
        <v>\</v>
      </c>
      <c r="DK33" s="537" t="str">
        <f t="shared" si="36"/>
        <v>\</v>
      </c>
      <c r="DL33" s="537"/>
      <c r="DM33" s="541" t="str">
        <f t="shared" si="91"/>
        <v/>
      </c>
      <c r="DN33" s="537" t="str">
        <f t="shared" si="92"/>
        <v/>
      </c>
      <c r="DO33" s="541" t="str">
        <f t="shared" si="37"/>
        <v/>
      </c>
      <c r="DP33" s="537" t="str">
        <f t="shared" si="114"/>
        <v/>
      </c>
      <c r="DQ33" s="537" t="str">
        <f t="shared" si="114"/>
        <v/>
      </c>
      <c r="DR33" s="537" t="str">
        <f t="shared" si="114"/>
        <v/>
      </c>
      <c r="DS33" s="537" t="str">
        <f t="shared" si="114"/>
        <v/>
      </c>
      <c r="DT33" s="537" t="str">
        <f t="shared" si="114"/>
        <v/>
      </c>
      <c r="DU33" s="549" t="str">
        <f t="shared" si="114"/>
        <v/>
      </c>
      <c r="DV33" s="545"/>
      <c r="DW33" s="537" t="str">
        <f t="shared" si="93"/>
        <v/>
      </c>
      <c r="DX33" s="537"/>
      <c r="DY33" s="549"/>
      <c r="DZ33" s="545" t="str">
        <f t="shared" si="40"/>
        <v/>
      </c>
      <c r="EA33" s="537" t="str">
        <f t="shared" si="41"/>
        <v/>
      </c>
      <c r="EB33" s="545" t="str">
        <f t="shared" si="42"/>
        <v/>
      </c>
      <c r="EC33" s="537" t="str">
        <f t="shared" si="115"/>
        <v/>
      </c>
      <c r="ED33" s="537" t="str">
        <f t="shared" si="115"/>
        <v/>
      </c>
      <c r="EE33" s="537" t="str">
        <f t="shared" si="115"/>
        <v/>
      </c>
      <c r="EF33" s="537" t="str">
        <f t="shared" si="115"/>
        <v/>
      </c>
      <c r="EG33" s="537" t="str">
        <f t="shared" si="115"/>
        <v/>
      </c>
      <c r="EH33" s="545" t="str">
        <f t="shared" si="94"/>
        <v/>
      </c>
      <c r="EI33" s="548"/>
      <c r="EJ33" s="545" t="str">
        <f t="shared" si="95"/>
        <v/>
      </c>
      <c r="EK33" s="537" t="str">
        <f t="shared" si="96"/>
        <v/>
      </c>
      <c r="EL33" s="547" t="str">
        <f t="shared" si="97"/>
        <v/>
      </c>
      <c r="EM33" s="549"/>
      <c r="EN33" s="537" t="str">
        <f t="shared" si="44"/>
        <v/>
      </c>
      <c r="EO33" s="537" t="str">
        <f t="shared" si="45"/>
        <v/>
      </c>
      <c r="EP33" s="549" t="str">
        <f t="shared" si="46"/>
        <v/>
      </c>
      <c r="EQ33" s="545" t="str">
        <f t="shared" si="47"/>
        <v/>
      </c>
      <c r="ER33" s="549" t="str">
        <f t="shared" si="47"/>
        <v/>
      </c>
      <c r="ES33" s="545" t="str">
        <f t="shared" si="47"/>
        <v/>
      </c>
      <c r="ET33" s="545" t="str">
        <f t="shared" si="48"/>
        <v/>
      </c>
      <c r="EU33" s="537" t="str">
        <f t="shared" si="116"/>
        <v/>
      </c>
      <c r="EV33" s="537" t="str">
        <f t="shared" si="116"/>
        <v/>
      </c>
      <c r="EW33" s="537" t="str">
        <f t="shared" si="116"/>
        <v/>
      </c>
      <c r="EX33" s="537" t="str">
        <f t="shared" si="116"/>
        <v/>
      </c>
      <c r="EY33" s="537" t="str">
        <f t="shared" si="116"/>
        <v/>
      </c>
      <c r="EZ33" s="537" t="str">
        <f t="shared" si="98"/>
        <v/>
      </c>
      <c r="FA33" s="548" t="str">
        <f t="shared" si="99"/>
        <v/>
      </c>
      <c r="FB33" s="545" t="str">
        <f t="shared" si="50"/>
        <v/>
      </c>
      <c r="FC33" s="537" t="str">
        <f t="shared" si="51"/>
        <v/>
      </c>
      <c r="FD33" s="537" t="str">
        <f t="shared" si="51"/>
        <v/>
      </c>
      <c r="FE33" s="537" t="str">
        <f t="shared" si="51"/>
        <v/>
      </c>
      <c r="FF33" s="546" t="str">
        <f t="shared" si="51"/>
        <v/>
      </c>
      <c r="FG33" s="537" t="str">
        <f t="shared" si="100"/>
        <v/>
      </c>
      <c r="FH33" s="547" t="str">
        <f t="shared" si="101"/>
        <v/>
      </c>
      <c r="FI33" s="546" t="str">
        <f t="shared" si="52"/>
        <v/>
      </c>
      <c r="FJ33" s="546" t="str">
        <f t="shared" si="117"/>
        <v/>
      </c>
      <c r="FK33" s="546" t="str">
        <f t="shared" si="117"/>
        <v/>
      </c>
      <c r="FL33" s="546" t="str">
        <f t="shared" si="117"/>
        <v/>
      </c>
      <c r="FM33" s="557" t="str">
        <f t="shared" si="117"/>
        <v/>
      </c>
      <c r="FN33" s="556" t="str">
        <f t="shared" si="117"/>
        <v/>
      </c>
      <c r="FO33" s="545" t="str">
        <f t="shared" si="54"/>
        <v>/</v>
      </c>
      <c r="FP33" s="545" t="str">
        <f t="shared" si="55"/>
        <v>/</v>
      </c>
      <c r="FQ33" s="539" t="str">
        <f t="shared" si="55"/>
        <v>/</v>
      </c>
      <c r="FR33" s="545" t="str">
        <f t="shared" si="55"/>
        <v>/</v>
      </c>
      <c r="FS33" s="545" t="str">
        <f t="shared" si="56"/>
        <v/>
      </c>
      <c r="FT33" s="545" t="str">
        <f t="shared" si="57"/>
        <v/>
      </c>
      <c r="FU33" s="545" t="str">
        <f t="shared" si="57"/>
        <v/>
      </c>
      <c r="FV33" s="545" t="str">
        <f t="shared" si="57"/>
        <v/>
      </c>
      <c r="FW33" s="561">
        <f t="shared" si="58"/>
        <v>12</v>
      </c>
      <c r="FX33" s="545" t="str">
        <f t="shared" si="59"/>
        <v/>
      </c>
      <c r="FY33" s="549" t="str">
        <f t="shared" si="60"/>
        <v/>
      </c>
      <c r="FZ33" s="545" t="str">
        <f t="shared" si="60"/>
        <v/>
      </c>
      <c r="GA33" s="549" t="str">
        <f t="shared" si="60"/>
        <v/>
      </c>
      <c r="GB33" s="545"/>
      <c r="GC33" s="537"/>
      <c r="GD33" s="537"/>
      <c r="GE33" s="537" t="str">
        <f t="shared" si="102"/>
        <v/>
      </c>
      <c r="GF33" s="539" t="str">
        <f t="shared" si="61"/>
        <v/>
      </c>
      <c r="GG33" s="545" t="str">
        <f t="shared" si="118"/>
        <v/>
      </c>
      <c r="GH33" s="537" t="str">
        <f t="shared" si="118"/>
        <v/>
      </c>
      <c r="GI33" s="549" t="str">
        <f t="shared" si="118"/>
        <v/>
      </c>
      <c r="GJ33" s="545" t="str">
        <f t="shared" si="118"/>
        <v/>
      </c>
      <c r="GK33" s="537" t="str">
        <f t="shared" si="118"/>
        <v/>
      </c>
      <c r="GL33" s="547" t="str">
        <f t="shared" si="118"/>
        <v/>
      </c>
      <c r="GM33" s="537" t="str">
        <f t="shared" si="63"/>
        <v/>
      </c>
      <c r="GN33" s="537" t="str">
        <f t="shared" si="63"/>
        <v/>
      </c>
      <c r="GO33" s="546" t="str">
        <f t="shared" si="63"/>
        <v/>
      </c>
      <c r="GP33" s="548" t="str">
        <f t="shared" si="63"/>
        <v/>
      </c>
      <c r="GQ33" s="560" t="str">
        <f t="shared" si="103"/>
        <v>+</v>
      </c>
      <c r="GR33" s="538"/>
      <c r="GS33" s="537" t="str">
        <f t="shared" si="64"/>
        <v>\</v>
      </c>
      <c r="GT33" s="537" t="str">
        <f t="shared" si="119"/>
        <v>\</v>
      </c>
      <c r="GU33" s="537" t="str">
        <f t="shared" si="119"/>
        <v>\</v>
      </c>
      <c r="GV33" s="537" t="str">
        <f t="shared" si="119"/>
        <v>\</v>
      </c>
      <c r="GW33" s="537" t="str">
        <f t="shared" si="119"/>
        <v>\</v>
      </c>
      <c r="GX33" s="548" t="str">
        <f t="shared" si="119"/>
        <v>\</v>
      </c>
      <c r="GY33" s="545" t="str">
        <f t="shared" si="119"/>
        <v>\</v>
      </c>
      <c r="GZ33" s="546" t="str">
        <f t="shared" si="119"/>
        <v>\</v>
      </c>
      <c r="HA33" s="537" t="str">
        <f t="shared" si="66"/>
        <v/>
      </c>
      <c r="HB33" s="541" t="str">
        <f t="shared" si="67"/>
        <v/>
      </c>
      <c r="HC33" s="537" t="str">
        <f t="shared" si="68"/>
        <v/>
      </c>
      <c r="HD33" s="537" t="str">
        <f t="shared" si="104"/>
        <v/>
      </c>
      <c r="HE33" s="537" t="str">
        <f t="shared" si="69"/>
        <v/>
      </c>
      <c r="HF33" s="537" t="str">
        <f t="shared" si="70"/>
        <v/>
      </c>
      <c r="HG33" s="549" t="str">
        <f t="shared" si="70"/>
        <v/>
      </c>
      <c r="HH33" s="540" t="str">
        <f t="shared" si="71"/>
        <v/>
      </c>
      <c r="HI33" s="537" t="str">
        <f t="shared" si="120"/>
        <v/>
      </c>
      <c r="HJ33" s="537" t="str">
        <f t="shared" si="120"/>
        <v/>
      </c>
      <c r="HK33" s="537" t="str">
        <f t="shared" si="120"/>
        <v/>
      </c>
      <c r="HL33" s="537" t="str">
        <f t="shared" si="120"/>
        <v/>
      </c>
      <c r="HM33" s="537" t="str">
        <f t="shared" si="120"/>
        <v/>
      </c>
      <c r="HN33" s="537" t="str">
        <f t="shared" si="120"/>
        <v/>
      </c>
      <c r="HO33" s="548" t="str">
        <f t="shared" si="120"/>
        <v/>
      </c>
      <c r="HP33" s="545" t="str">
        <f t="shared" si="73"/>
        <v/>
      </c>
      <c r="HQ33" s="537" t="str">
        <f t="shared" si="121"/>
        <v/>
      </c>
      <c r="HR33" s="537" t="str">
        <f t="shared" si="121"/>
        <v/>
      </c>
      <c r="HS33" s="537" t="str">
        <f t="shared" si="121"/>
        <v/>
      </c>
      <c r="HT33" s="537" t="str">
        <f t="shared" si="121"/>
        <v/>
      </c>
      <c r="HU33" s="537" t="str">
        <f t="shared" si="121"/>
        <v/>
      </c>
      <c r="HV33" s="549" t="str">
        <f t="shared" si="121"/>
        <v/>
      </c>
      <c r="HW33" s="536" t="str">
        <f t="shared" si="121"/>
        <v/>
      </c>
      <c r="HX33" s="535">
        <f t="shared" si="75"/>
        <v>12</v>
      </c>
      <c r="HY33" s="534">
        <f t="shared" si="76"/>
        <v>4</v>
      </c>
      <c r="HZ33" s="533"/>
    </row>
    <row r="34" spans="1:234" s="532" customFormat="1" ht="12.75" customHeight="1">
      <c r="A34" s="555">
        <f t="shared" si="77"/>
        <v>45456</v>
      </c>
      <c r="B34" s="545" t="str">
        <f t="shared" si="0"/>
        <v/>
      </c>
      <c r="C34" s="537" t="str">
        <f t="shared" si="1"/>
        <v/>
      </c>
      <c r="D34" s="537" t="str">
        <f t="shared" si="1"/>
        <v/>
      </c>
      <c r="E34" s="545" t="str">
        <f t="shared" si="2"/>
        <v/>
      </c>
      <c r="F34" s="537" t="str">
        <f t="shared" si="105"/>
        <v/>
      </c>
      <c r="G34" s="537" t="str">
        <f t="shared" si="105"/>
        <v/>
      </c>
      <c r="H34" s="548" t="str">
        <f t="shared" si="105"/>
        <v/>
      </c>
      <c r="I34" s="545" t="str">
        <f t="shared" si="105"/>
        <v/>
      </c>
      <c r="J34" s="537" t="str">
        <f t="shared" si="105"/>
        <v/>
      </c>
      <c r="K34" s="537" t="str">
        <f t="shared" si="105"/>
        <v/>
      </c>
      <c r="L34" s="537" t="str">
        <f t="shared" si="105"/>
        <v/>
      </c>
      <c r="M34" s="545" t="str">
        <f t="shared" si="78"/>
        <v/>
      </c>
      <c r="N34" s="537" t="str">
        <f t="shared" si="106"/>
        <v/>
      </c>
      <c r="O34" s="537" t="str">
        <f t="shared" si="106"/>
        <v/>
      </c>
      <c r="P34" s="537" t="str">
        <f t="shared" si="106"/>
        <v/>
      </c>
      <c r="Q34" s="537" t="str">
        <f t="shared" si="106"/>
        <v/>
      </c>
      <c r="R34" s="559" t="str">
        <f t="shared" si="106"/>
        <v/>
      </c>
      <c r="S34" s="1064" t="str">
        <f t="shared" si="79"/>
        <v/>
      </c>
      <c r="T34" s="1065" t="str">
        <f t="shared" si="80"/>
        <v/>
      </c>
      <c r="U34" s="537" t="str">
        <f t="shared" si="5"/>
        <v/>
      </c>
      <c r="V34" s="537" t="str">
        <f t="shared" si="6"/>
        <v/>
      </c>
      <c r="W34" s="537" t="str">
        <f t="shared" si="6"/>
        <v/>
      </c>
      <c r="X34" s="537" t="str">
        <f t="shared" si="6"/>
        <v/>
      </c>
      <c r="Y34" s="549" t="str">
        <f t="shared" si="6"/>
        <v/>
      </c>
      <c r="Z34" s="545" t="str">
        <f t="shared" si="7"/>
        <v>\</v>
      </c>
      <c r="AA34" s="537" t="str">
        <f t="shared" si="107"/>
        <v>\</v>
      </c>
      <c r="AB34" s="537" t="str">
        <f t="shared" si="107"/>
        <v>\</v>
      </c>
      <c r="AC34" s="537" t="str">
        <f t="shared" si="107"/>
        <v>\</v>
      </c>
      <c r="AD34" s="559" t="str">
        <f t="shared" si="107"/>
        <v>\</v>
      </c>
      <c r="AE34" s="548" t="str">
        <f t="shared" si="107"/>
        <v>\</v>
      </c>
      <c r="AF34" s="538" t="str">
        <f t="shared" si="107"/>
        <v>\</v>
      </c>
      <c r="AG34" s="537"/>
      <c r="AH34" s="537"/>
      <c r="AI34" s="537" t="str">
        <f t="shared" si="9"/>
        <v/>
      </c>
      <c r="AJ34" s="547" t="str">
        <f t="shared" si="81"/>
        <v/>
      </c>
      <c r="AK34" s="537" t="str">
        <f t="shared" si="10"/>
        <v/>
      </c>
      <c r="AL34" s="537" t="str">
        <f t="shared" si="108"/>
        <v/>
      </c>
      <c r="AM34" s="537" t="str">
        <f t="shared" si="108"/>
        <v/>
      </c>
      <c r="AN34" s="548" t="str">
        <f t="shared" si="108"/>
        <v/>
      </c>
      <c r="AO34" s="545" t="str">
        <f t="shared" si="108"/>
        <v/>
      </c>
      <c r="AP34" s="537" t="str">
        <f t="shared" si="108"/>
        <v/>
      </c>
      <c r="AQ34" s="537" t="str">
        <f t="shared" si="108"/>
        <v/>
      </c>
      <c r="AR34" s="545" t="str">
        <f t="shared" si="12"/>
        <v/>
      </c>
      <c r="AS34" s="537" t="str">
        <f t="shared" si="109"/>
        <v/>
      </c>
      <c r="AT34" s="549" t="str">
        <f t="shared" si="109"/>
        <v/>
      </c>
      <c r="AU34" s="545" t="str">
        <f t="shared" si="109"/>
        <v/>
      </c>
      <c r="AV34" s="537" t="str">
        <f t="shared" si="109"/>
        <v/>
      </c>
      <c r="AW34" s="537" t="str">
        <f t="shared" si="109"/>
        <v/>
      </c>
      <c r="AX34" s="548" t="str">
        <f t="shared" si="109"/>
        <v/>
      </c>
      <c r="AY34" s="545" t="str">
        <f t="shared" si="14"/>
        <v/>
      </c>
      <c r="AZ34" s="537" t="str">
        <f t="shared" si="110"/>
        <v/>
      </c>
      <c r="BA34" s="537" t="str">
        <f t="shared" si="110"/>
        <v/>
      </c>
      <c r="BB34" s="545" t="str">
        <f t="shared" si="110"/>
        <v/>
      </c>
      <c r="BC34" s="537" t="str">
        <f t="shared" si="110"/>
        <v/>
      </c>
      <c r="BD34" s="537" t="str">
        <f t="shared" si="110"/>
        <v/>
      </c>
      <c r="BE34" s="537" t="str">
        <f t="shared" si="82"/>
        <v/>
      </c>
      <c r="BF34" s="548" t="str">
        <f t="shared" si="83"/>
        <v/>
      </c>
      <c r="BG34" s="545" t="str">
        <f t="shared" si="16"/>
        <v/>
      </c>
      <c r="BH34" s="537" t="str">
        <f t="shared" si="17"/>
        <v/>
      </c>
      <c r="BI34" s="545" t="str">
        <f t="shared" si="17"/>
        <v/>
      </c>
      <c r="BJ34" s="537" t="str">
        <f t="shared" si="17"/>
        <v/>
      </c>
      <c r="BK34" s="537" t="str">
        <f t="shared" si="17"/>
        <v/>
      </c>
      <c r="BL34" s="537" t="str">
        <f t="shared" si="84"/>
        <v/>
      </c>
      <c r="BM34" s="537" t="str">
        <f t="shared" si="85"/>
        <v/>
      </c>
      <c r="BN34" s="545" t="str">
        <f t="shared" si="18"/>
        <v/>
      </c>
      <c r="BO34" s="537" t="str">
        <f t="shared" si="19"/>
        <v/>
      </c>
      <c r="BP34" s="545" t="str">
        <f t="shared" si="19"/>
        <v/>
      </c>
      <c r="BQ34" s="549" t="str">
        <f t="shared" si="19"/>
        <v/>
      </c>
      <c r="BR34" s="545" t="str">
        <f t="shared" si="20"/>
        <v/>
      </c>
      <c r="BS34" s="545" t="str">
        <f t="shared" si="111"/>
        <v/>
      </c>
      <c r="BT34" s="548" t="str">
        <f t="shared" si="111"/>
        <v/>
      </c>
      <c r="BU34" s="545" t="str">
        <f t="shared" si="111"/>
        <v/>
      </c>
      <c r="BV34" s="537" t="str">
        <f t="shared" si="111"/>
        <v/>
      </c>
      <c r="BW34" s="547" t="str">
        <f t="shared" si="111"/>
        <v/>
      </c>
      <c r="BX34" s="549" t="str">
        <f t="shared" si="86"/>
        <v/>
      </c>
      <c r="BY34" s="545" t="str">
        <f t="shared" si="87"/>
        <v/>
      </c>
      <c r="BZ34" s="537" t="str">
        <f t="shared" si="88"/>
        <v/>
      </c>
      <c r="CA34" s="536" t="str">
        <f t="shared" si="22"/>
        <v/>
      </c>
      <c r="CB34" s="545" t="str">
        <f t="shared" si="112"/>
        <v/>
      </c>
      <c r="CC34" s="545" t="str">
        <f t="shared" si="112"/>
        <v/>
      </c>
      <c r="CD34" s="537" t="str">
        <f t="shared" si="112"/>
        <v/>
      </c>
      <c r="CE34" s="537" t="str">
        <f t="shared" si="112"/>
        <v/>
      </c>
      <c r="CF34" s="539" t="str">
        <f t="shared" si="112"/>
        <v/>
      </c>
      <c r="CG34" s="545" t="str">
        <f t="shared" si="24"/>
        <v/>
      </c>
      <c r="CH34" s="537" t="str">
        <f t="shared" si="25"/>
        <v/>
      </c>
      <c r="CI34" s="545" t="str">
        <f t="shared" si="25"/>
        <v/>
      </c>
      <c r="CJ34" s="537" t="str">
        <f t="shared" si="25"/>
        <v/>
      </c>
      <c r="CK34" s="537" t="str">
        <f t="shared" si="25"/>
        <v/>
      </c>
      <c r="CL34" s="540" t="str">
        <f t="shared" si="26"/>
        <v>Х</v>
      </c>
      <c r="CM34" s="537" t="str">
        <f t="shared" si="27"/>
        <v>Х</v>
      </c>
      <c r="CN34" s="537" t="str">
        <f t="shared" si="27"/>
        <v>Х</v>
      </c>
      <c r="CO34" s="537" t="str">
        <f t="shared" si="27"/>
        <v>Х</v>
      </c>
      <c r="CP34" s="549" t="str">
        <f t="shared" si="27"/>
        <v>Х</v>
      </c>
      <c r="CQ34" s="562">
        <f t="shared" si="28"/>
        <v>13</v>
      </c>
      <c r="CR34" s="545" t="str">
        <f t="shared" si="29"/>
        <v/>
      </c>
      <c r="CS34" s="537" t="str">
        <f t="shared" si="30"/>
        <v/>
      </c>
      <c r="CT34" s="548" t="str">
        <f t="shared" si="30"/>
        <v/>
      </c>
      <c r="CU34" s="545" t="str">
        <f t="shared" si="31"/>
        <v/>
      </c>
      <c r="CV34" s="537" t="str">
        <f t="shared" si="32"/>
        <v/>
      </c>
      <c r="CW34" s="549" t="str">
        <f t="shared" si="32"/>
        <v/>
      </c>
      <c r="CX34" s="545" t="str">
        <f t="shared" si="33"/>
        <v/>
      </c>
      <c r="CY34" s="545" t="str">
        <f t="shared" si="113"/>
        <v/>
      </c>
      <c r="CZ34" s="548" t="str">
        <f t="shared" si="113"/>
        <v/>
      </c>
      <c r="DA34" s="545" t="str">
        <f t="shared" si="113"/>
        <v/>
      </c>
      <c r="DB34" s="545" t="str">
        <f t="shared" si="113"/>
        <v/>
      </c>
      <c r="DC34" s="545" t="str">
        <f t="shared" si="113"/>
        <v/>
      </c>
      <c r="DD34" s="549" t="str">
        <f t="shared" si="113"/>
        <v/>
      </c>
      <c r="DE34" s="540" t="str">
        <f t="shared" si="89"/>
        <v/>
      </c>
      <c r="DF34" s="537" t="str">
        <f t="shared" si="90"/>
        <v/>
      </c>
      <c r="DG34" s="537" t="str">
        <f t="shared" si="35"/>
        <v/>
      </c>
      <c r="DH34" s="548" t="str">
        <f t="shared" si="36"/>
        <v/>
      </c>
      <c r="DI34" s="545" t="str">
        <f t="shared" si="36"/>
        <v/>
      </c>
      <c r="DJ34" s="537" t="str">
        <f t="shared" si="36"/>
        <v/>
      </c>
      <c r="DK34" s="537" t="str">
        <f t="shared" si="36"/>
        <v/>
      </c>
      <c r="DL34" s="537"/>
      <c r="DM34" s="541" t="str">
        <f t="shared" si="91"/>
        <v/>
      </c>
      <c r="DN34" s="537" t="str">
        <f t="shared" si="92"/>
        <v/>
      </c>
      <c r="DO34" s="541" t="str">
        <f t="shared" si="37"/>
        <v/>
      </c>
      <c r="DP34" s="537" t="str">
        <f t="shared" si="114"/>
        <v/>
      </c>
      <c r="DQ34" s="537" t="str">
        <f t="shared" si="114"/>
        <v/>
      </c>
      <c r="DR34" s="537" t="str">
        <f t="shared" si="114"/>
        <v/>
      </c>
      <c r="DS34" s="537" t="str">
        <f t="shared" si="114"/>
        <v/>
      </c>
      <c r="DT34" s="537" t="str">
        <f t="shared" si="114"/>
        <v/>
      </c>
      <c r="DU34" s="549" t="str">
        <f t="shared" si="114"/>
        <v/>
      </c>
      <c r="DV34" s="545"/>
      <c r="DW34" s="537" t="str">
        <f t="shared" si="93"/>
        <v/>
      </c>
      <c r="DX34" s="537"/>
      <c r="DY34" s="549"/>
      <c r="DZ34" s="545" t="str">
        <f t="shared" si="40"/>
        <v/>
      </c>
      <c r="EA34" s="537" t="str">
        <f t="shared" si="41"/>
        <v/>
      </c>
      <c r="EB34" s="545" t="str">
        <f t="shared" si="42"/>
        <v/>
      </c>
      <c r="EC34" s="537" t="str">
        <f t="shared" si="115"/>
        <v/>
      </c>
      <c r="ED34" s="537" t="str">
        <f t="shared" si="115"/>
        <v/>
      </c>
      <c r="EE34" s="537" t="str">
        <f t="shared" si="115"/>
        <v/>
      </c>
      <c r="EF34" s="537" t="str">
        <f t="shared" si="115"/>
        <v/>
      </c>
      <c r="EG34" s="537" t="str">
        <f t="shared" si="115"/>
        <v/>
      </c>
      <c r="EH34" s="545" t="str">
        <f t="shared" si="94"/>
        <v/>
      </c>
      <c r="EI34" s="548"/>
      <c r="EJ34" s="545" t="str">
        <f t="shared" si="95"/>
        <v/>
      </c>
      <c r="EK34" s="537" t="str">
        <f t="shared" si="96"/>
        <v/>
      </c>
      <c r="EL34" s="547" t="str">
        <f t="shared" si="97"/>
        <v/>
      </c>
      <c r="EM34" s="549"/>
      <c r="EN34" s="537" t="str">
        <f t="shared" si="44"/>
        <v/>
      </c>
      <c r="EO34" s="537" t="str">
        <f t="shared" si="45"/>
        <v/>
      </c>
      <c r="EP34" s="549" t="str">
        <f t="shared" si="46"/>
        <v/>
      </c>
      <c r="EQ34" s="545" t="str">
        <f t="shared" si="47"/>
        <v/>
      </c>
      <c r="ER34" s="549" t="str">
        <f t="shared" si="47"/>
        <v/>
      </c>
      <c r="ES34" s="545" t="str">
        <f t="shared" si="47"/>
        <v/>
      </c>
      <c r="ET34" s="545" t="str">
        <f t="shared" si="48"/>
        <v/>
      </c>
      <c r="EU34" s="537" t="str">
        <f t="shared" si="116"/>
        <v/>
      </c>
      <c r="EV34" s="537" t="str">
        <f t="shared" si="116"/>
        <v/>
      </c>
      <c r="EW34" s="537" t="str">
        <f t="shared" si="116"/>
        <v/>
      </c>
      <c r="EX34" s="537" t="str">
        <f t="shared" si="116"/>
        <v/>
      </c>
      <c r="EY34" s="537" t="str">
        <f t="shared" si="116"/>
        <v/>
      </c>
      <c r="EZ34" s="537" t="str">
        <f t="shared" si="98"/>
        <v/>
      </c>
      <c r="FA34" s="548" t="str">
        <f t="shared" si="99"/>
        <v/>
      </c>
      <c r="FB34" s="545" t="str">
        <f t="shared" si="50"/>
        <v/>
      </c>
      <c r="FC34" s="537" t="str">
        <f t="shared" si="51"/>
        <v/>
      </c>
      <c r="FD34" s="537" t="str">
        <f t="shared" si="51"/>
        <v/>
      </c>
      <c r="FE34" s="537" t="str">
        <f t="shared" si="51"/>
        <v/>
      </c>
      <c r="FF34" s="546" t="str">
        <f t="shared" si="51"/>
        <v/>
      </c>
      <c r="FG34" s="537" t="str">
        <f t="shared" si="100"/>
        <v/>
      </c>
      <c r="FH34" s="547" t="str">
        <f t="shared" si="101"/>
        <v/>
      </c>
      <c r="FI34" s="546" t="str">
        <f t="shared" si="52"/>
        <v>/</v>
      </c>
      <c r="FJ34" s="546" t="str">
        <f t="shared" si="117"/>
        <v>/</v>
      </c>
      <c r="FK34" s="546" t="str">
        <f t="shared" si="117"/>
        <v>/</v>
      </c>
      <c r="FL34" s="546" t="str">
        <f t="shared" si="117"/>
        <v>/</v>
      </c>
      <c r="FM34" s="557" t="str">
        <f t="shared" si="117"/>
        <v>/</v>
      </c>
      <c r="FN34" s="556" t="str">
        <f t="shared" si="117"/>
        <v>/</v>
      </c>
      <c r="FO34" s="545" t="str">
        <f t="shared" si="54"/>
        <v/>
      </c>
      <c r="FP34" s="545" t="str">
        <f t="shared" si="55"/>
        <v/>
      </c>
      <c r="FQ34" s="539" t="str">
        <f t="shared" si="55"/>
        <v/>
      </c>
      <c r="FR34" s="545" t="str">
        <f t="shared" si="55"/>
        <v/>
      </c>
      <c r="FS34" s="545" t="str">
        <f t="shared" si="56"/>
        <v/>
      </c>
      <c r="FT34" s="545" t="str">
        <f t="shared" si="57"/>
        <v/>
      </c>
      <c r="FU34" s="545" t="str">
        <f t="shared" si="57"/>
        <v/>
      </c>
      <c r="FV34" s="545" t="str">
        <f t="shared" si="57"/>
        <v/>
      </c>
      <c r="FW34" s="561">
        <f t="shared" si="58"/>
        <v>13</v>
      </c>
      <c r="FX34" s="545" t="str">
        <f t="shared" si="59"/>
        <v/>
      </c>
      <c r="FY34" s="549" t="str">
        <f t="shared" si="60"/>
        <v/>
      </c>
      <c r="FZ34" s="545" t="str">
        <f t="shared" si="60"/>
        <v/>
      </c>
      <c r="GA34" s="549" t="str">
        <f t="shared" si="60"/>
        <v/>
      </c>
      <c r="GB34" s="545"/>
      <c r="GC34" s="537"/>
      <c r="GD34" s="537"/>
      <c r="GE34" s="537" t="str">
        <f t="shared" si="102"/>
        <v/>
      </c>
      <c r="GF34" s="539" t="str">
        <f t="shared" si="61"/>
        <v/>
      </c>
      <c r="GG34" s="545" t="str">
        <f t="shared" si="118"/>
        <v/>
      </c>
      <c r="GH34" s="537" t="str">
        <f t="shared" si="118"/>
        <v/>
      </c>
      <c r="GI34" s="549" t="str">
        <f t="shared" si="118"/>
        <v/>
      </c>
      <c r="GJ34" s="545" t="str">
        <f t="shared" si="118"/>
        <v/>
      </c>
      <c r="GK34" s="537" t="str">
        <f t="shared" si="118"/>
        <v/>
      </c>
      <c r="GL34" s="547" t="str">
        <f t="shared" si="118"/>
        <v/>
      </c>
      <c r="GM34" s="537" t="str">
        <f t="shared" si="63"/>
        <v/>
      </c>
      <c r="GN34" s="537" t="str">
        <f t="shared" si="63"/>
        <v/>
      </c>
      <c r="GO34" s="546" t="str">
        <f t="shared" si="63"/>
        <v/>
      </c>
      <c r="GP34" s="548" t="str">
        <f t="shared" si="63"/>
        <v/>
      </c>
      <c r="GQ34" s="560" t="str">
        <f t="shared" si="103"/>
        <v/>
      </c>
      <c r="GR34" s="538"/>
      <c r="GS34" s="537" t="str">
        <f t="shared" si="64"/>
        <v/>
      </c>
      <c r="GT34" s="537" t="str">
        <f t="shared" si="119"/>
        <v/>
      </c>
      <c r="GU34" s="537" t="str">
        <f t="shared" si="119"/>
        <v/>
      </c>
      <c r="GV34" s="537" t="str">
        <f t="shared" si="119"/>
        <v/>
      </c>
      <c r="GW34" s="537" t="str">
        <f t="shared" si="119"/>
        <v/>
      </c>
      <c r="GX34" s="548" t="str">
        <f t="shared" si="119"/>
        <v/>
      </c>
      <c r="GY34" s="545" t="str">
        <f t="shared" si="119"/>
        <v/>
      </c>
      <c r="GZ34" s="546" t="str">
        <f t="shared" si="119"/>
        <v/>
      </c>
      <c r="HA34" s="537" t="str">
        <f t="shared" si="66"/>
        <v>\</v>
      </c>
      <c r="HB34" s="541" t="str">
        <f t="shared" si="67"/>
        <v>\</v>
      </c>
      <c r="HC34" s="537" t="str">
        <f t="shared" si="68"/>
        <v>\</v>
      </c>
      <c r="HD34" s="537" t="str">
        <f t="shared" si="104"/>
        <v>+</v>
      </c>
      <c r="HE34" s="537" t="str">
        <f t="shared" si="69"/>
        <v>\</v>
      </c>
      <c r="HF34" s="537" t="str">
        <f t="shared" si="70"/>
        <v>\</v>
      </c>
      <c r="HG34" s="549" t="str">
        <f t="shared" si="70"/>
        <v>\</v>
      </c>
      <c r="HH34" s="540" t="str">
        <f t="shared" si="71"/>
        <v/>
      </c>
      <c r="HI34" s="537" t="str">
        <f t="shared" si="120"/>
        <v/>
      </c>
      <c r="HJ34" s="537" t="str">
        <f t="shared" si="120"/>
        <v/>
      </c>
      <c r="HK34" s="537" t="str">
        <f t="shared" si="120"/>
        <v/>
      </c>
      <c r="HL34" s="537" t="str">
        <f t="shared" si="120"/>
        <v/>
      </c>
      <c r="HM34" s="537" t="str">
        <f t="shared" si="120"/>
        <v/>
      </c>
      <c r="HN34" s="537" t="str">
        <f t="shared" si="120"/>
        <v/>
      </c>
      <c r="HO34" s="548" t="str">
        <f t="shared" si="120"/>
        <v/>
      </c>
      <c r="HP34" s="545" t="str">
        <f t="shared" si="73"/>
        <v/>
      </c>
      <c r="HQ34" s="537" t="str">
        <f t="shared" si="121"/>
        <v/>
      </c>
      <c r="HR34" s="537" t="str">
        <f t="shared" si="121"/>
        <v/>
      </c>
      <c r="HS34" s="537" t="str">
        <f t="shared" si="121"/>
        <v/>
      </c>
      <c r="HT34" s="537" t="str">
        <f t="shared" si="121"/>
        <v/>
      </c>
      <c r="HU34" s="537" t="str">
        <f t="shared" si="121"/>
        <v/>
      </c>
      <c r="HV34" s="549" t="str">
        <f t="shared" si="121"/>
        <v/>
      </c>
      <c r="HW34" s="536" t="str">
        <f t="shared" si="121"/>
        <v/>
      </c>
      <c r="HX34" s="535">
        <f t="shared" si="75"/>
        <v>13</v>
      </c>
      <c r="HY34" s="534">
        <f t="shared" si="76"/>
        <v>4</v>
      </c>
      <c r="HZ34" s="533"/>
    </row>
    <row r="35" spans="1:234" s="532" customFormat="1" ht="12.75" customHeight="1">
      <c r="A35" s="555">
        <f t="shared" si="77"/>
        <v>45457</v>
      </c>
      <c r="B35" s="545" t="str">
        <f t="shared" si="0"/>
        <v/>
      </c>
      <c r="C35" s="537" t="str">
        <f t="shared" si="1"/>
        <v/>
      </c>
      <c r="D35" s="537" t="str">
        <f t="shared" si="1"/>
        <v/>
      </c>
      <c r="E35" s="545" t="str">
        <f t="shared" si="2"/>
        <v/>
      </c>
      <c r="F35" s="537" t="str">
        <f t="shared" si="105"/>
        <v/>
      </c>
      <c r="G35" s="537" t="str">
        <f t="shared" si="105"/>
        <v/>
      </c>
      <c r="H35" s="548" t="str">
        <f t="shared" si="105"/>
        <v/>
      </c>
      <c r="I35" s="545" t="str">
        <f t="shared" si="105"/>
        <v/>
      </c>
      <c r="J35" s="537" t="str">
        <f t="shared" si="105"/>
        <v/>
      </c>
      <c r="K35" s="537" t="str">
        <f t="shared" si="105"/>
        <v/>
      </c>
      <c r="L35" s="537" t="str">
        <f t="shared" si="105"/>
        <v/>
      </c>
      <c r="M35" s="545" t="str">
        <f t="shared" si="78"/>
        <v/>
      </c>
      <c r="N35" s="537" t="str">
        <f t="shared" si="106"/>
        <v/>
      </c>
      <c r="O35" s="537" t="str">
        <f t="shared" si="106"/>
        <v/>
      </c>
      <c r="P35" s="537" t="str">
        <f t="shared" si="106"/>
        <v/>
      </c>
      <c r="Q35" s="537" t="str">
        <f t="shared" si="106"/>
        <v/>
      </c>
      <c r="R35" s="559" t="str">
        <f t="shared" si="106"/>
        <v/>
      </c>
      <c r="S35" s="1064" t="str">
        <f t="shared" si="79"/>
        <v/>
      </c>
      <c r="T35" s="1065" t="str">
        <f t="shared" si="80"/>
        <v/>
      </c>
      <c r="U35" s="537" t="str">
        <f t="shared" si="5"/>
        <v/>
      </c>
      <c r="V35" s="537" t="str">
        <f t="shared" si="6"/>
        <v/>
      </c>
      <c r="W35" s="537" t="str">
        <f t="shared" si="6"/>
        <v/>
      </c>
      <c r="X35" s="537" t="str">
        <f t="shared" si="6"/>
        <v/>
      </c>
      <c r="Y35" s="549" t="str">
        <f t="shared" si="6"/>
        <v/>
      </c>
      <c r="Z35" s="545" t="str">
        <f t="shared" si="7"/>
        <v/>
      </c>
      <c r="AA35" s="537" t="str">
        <f t="shared" si="107"/>
        <v/>
      </c>
      <c r="AB35" s="537" t="str">
        <f t="shared" si="107"/>
        <v/>
      </c>
      <c r="AC35" s="537" t="str">
        <f t="shared" si="107"/>
        <v/>
      </c>
      <c r="AD35" s="559" t="str">
        <f t="shared" si="107"/>
        <v/>
      </c>
      <c r="AE35" s="548" t="str">
        <f t="shared" si="107"/>
        <v/>
      </c>
      <c r="AF35" s="538" t="str">
        <f t="shared" si="107"/>
        <v/>
      </c>
      <c r="AG35" s="537"/>
      <c r="AH35" s="537"/>
      <c r="AI35" s="537" t="str">
        <f t="shared" si="9"/>
        <v/>
      </c>
      <c r="AJ35" s="547" t="str">
        <f t="shared" si="81"/>
        <v/>
      </c>
      <c r="AK35" s="537" t="str">
        <f t="shared" si="10"/>
        <v/>
      </c>
      <c r="AL35" s="537" t="str">
        <f t="shared" si="108"/>
        <v/>
      </c>
      <c r="AM35" s="537" t="str">
        <f t="shared" si="108"/>
        <v/>
      </c>
      <c r="AN35" s="548" t="str">
        <f t="shared" si="108"/>
        <v/>
      </c>
      <c r="AO35" s="545" t="str">
        <f t="shared" si="108"/>
        <v/>
      </c>
      <c r="AP35" s="537" t="str">
        <f t="shared" si="108"/>
        <v/>
      </c>
      <c r="AQ35" s="537" t="str">
        <f t="shared" si="108"/>
        <v/>
      </c>
      <c r="AR35" s="545" t="str">
        <f t="shared" si="12"/>
        <v/>
      </c>
      <c r="AS35" s="537" t="str">
        <f t="shared" si="109"/>
        <v/>
      </c>
      <c r="AT35" s="549" t="str">
        <f t="shared" si="109"/>
        <v/>
      </c>
      <c r="AU35" s="545" t="str">
        <f t="shared" si="109"/>
        <v/>
      </c>
      <c r="AV35" s="537" t="str">
        <f t="shared" si="109"/>
        <v/>
      </c>
      <c r="AW35" s="537" t="str">
        <f t="shared" si="109"/>
        <v/>
      </c>
      <c r="AX35" s="548" t="str">
        <f t="shared" si="109"/>
        <v/>
      </c>
      <c r="AY35" s="545" t="str">
        <f t="shared" si="14"/>
        <v/>
      </c>
      <c r="AZ35" s="537" t="str">
        <f t="shared" si="110"/>
        <v/>
      </c>
      <c r="BA35" s="537" t="str">
        <f t="shared" si="110"/>
        <v/>
      </c>
      <c r="BB35" s="545" t="str">
        <f t="shared" si="110"/>
        <v/>
      </c>
      <c r="BC35" s="537" t="str">
        <f t="shared" si="110"/>
        <v/>
      </c>
      <c r="BD35" s="537" t="str">
        <f t="shared" si="110"/>
        <v/>
      </c>
      <c r="BE35" s="537" t="str">
        <f t="shared" si="82"/>
        <v/>
      </c>
      <c r="BF35" s="548" t="str">
        <f t="shared" si="83"/>
        <v/>
      </c>
      <c r="BG35" s="545" t="str">
        <f t="shared" si="16"/>
        <v/>
      </c>
      <c r="BH35" s="537" t="str">
        <f t="shared" si="17"/>
        <v/>
      </c>
      <c r="BI35" s="545" t="str">
        <f t="shared" si="17"/>
        <v/>
      </c>
      <c r="BJ35" s="537" t="str">
        <f t="shared" si="17"/>
        <v/>
      </c>
      <c r="BK35" s="537" t="str">
        <f t="shared" si="17"/>
        <v/>
      </c>
      <c r="BL35" s="537" t="str">
        <f t="shared" si="84"/>
        <v/>
      </c>
      <c r="BM35" s="537" t="str">
        <f t="shared" si="85"/>
        <v/>
      </c>
      <c r="BN35" s="545" t="str">
        <f t="shared" si="18"/>
        <v/>
      </c>
      <c r="BO35" s="537" t="str">
        <f t="shared" si="19"/>
        <v/>
      </c>
      <c r="BP35" s="545" t="str">
        <f t="shared" si="19"/>
        <v/>
      </c>
      <c r="BQ35" s="549" t="str">
        <f t="shared" si="19"/>
        <v/>
      </c>
      <c r="BR35" s="545" t="str">
        <f t="shared" si="20"/>
        <v/>
      </c>
      <c r="BS35" s="545" t="str">
        <f t="shared" si="111"/>
        <v/>
      </c>
      <c r="BT35" s="548" t="str">
        <f t="shared" si="111"/>
        <v/>
      </c>
      <c r="BU35" s="545" t="str">
        <f t="shared" si="111"/>
        <v/>
      </c>
      <c r="BV35" s="537" t="str">
        <f t="shared" si="111"/>
        <v/>
      </c>
      <c r="BW35" s="547" t="str">
        <f t="shared" si="111"/>
        <v/>
      </c>
      <c r="BX35" s="549" t="str">
        <f t="shared" si="86"/>
        <v/>
      </c>
      <c r="BY35" s="545" t="str">
        <f t="shared" si="87"/>
        <v/>
      </c>
      <c r="BZ35" s="537" t="str">
        <f t="shared" si="88"/>
        <v/>
      </c>
      <c r="CA35" s="536" t="str">
        <f t="shared" si="22"/>
        <v/>
      </c>
      <c r="CB35" s="545" t="str">
        <f t="shared" si="112"/>
        <v/>
      </c>
      <c r="CC35" s="545" t="str">
        <f t="shared" si="112"/>
        <v/>
      </c>
      <c r="CD35" s="537" t="str">
        <f t="shared" si="112"/>
        <v/>
      </c>
      <c r="CE35" s="537" t="str">
        <f t="shared" si="112"/>
        <v/>
      </c>
      <c r="CF35" s="539" t="str">
        <f t="shared" si="112"/>
        <v/>
      </c>
      <c r="CG35" s="545" t="str">
        <f t="shared" si="24"/>
        <v/>
      </c>
      <c r="CH35" s="537" t="str">
        <f t="shared" si="25"/>
        <v/>
      </c>
      <c r="CI35" s="545" t="str">
        <f t="shared" si="25"/>
        <v/>
      </c>
      <c r="CJ35" s="537" t="str">
        <f t="shared" si="25"/>
        <v/>
      </c>
      <c r="CK35" s="537" t="str">
        <f t="shared" si="25"/>
        <v/>
      </c>
      <c r="CL35" s="540" t="str">
        <f t="shared" si="26"/>
        <v/>
      </c>
      <c r="CM35" s="537" t="str">
        <f t="shared" si="27"/>
        <v/>
      </c>
      <c r="CN35" s="537" t="str">
        <f t="shared" si="27"/>
        <v/>
      </c>
      <c r="CO35" s="537" t="str">
        <f t="shared" si="27"/>
        <v/>
      </c>
      <c r="CP35" s="549" t="str">
        <f t="shared" si="27"/>
        <v/>
      </c>
      <c r="CQ35" s="562">
        <f t="shared" si="28"/>
        <v>14</v>
      </c>
      <c r="CR35" s="545" t="str">
        <f t="shared" si="29"/>
        <v>Х</v>
      </c>
      <c r="CS35" s="537" t="str">
        <f t="shared" si="30"/>
        <v>Х</v>
      </c>
      <c r="CT35" s="548" t="str">
        <f t="shared" si="30"/>
        <v>Х</v>
      </c>
      <c r="CU35" s="545" t="str">
        <f t="shared" si="31"/>
        <v/>
      </c>
      <c r="CV35" s="537" t="str">
        <f t="shared" si="32"/>
        <v/>
      </c>
      <c r="CW35" s="549" t="str">
        <f t="shared" si="32"/>
        <v/>
      </c>
      <c r="CX35" s="545" t="str">
        <f t="shared" si="33"/>
        <v/>
      </c>
      <c r="CY35" s="545" t="str">
        <f t="shared" si="113"/>
        <v/>
      </c>
      <c r="CZ35" s="548" t="str">
        <f t="shared" si="113"/>
        <v/>
      </c>
      <c r="DA35" s="545" t="str">
        <f t="shared" si="113"/>
        <v/>
      </c>
      <c r="DB35" s="545" t="str">
        <f t="shared" si="113"/>
        <v/>
      </c>
      <c r="DC35" s="545" t="str">
        <f t="shared" si="113"/>
        <v/>
      </c>
      <c r="DD35" s="549" t="str">
        <f t="shared" si="113"/>
        <v/>
      </c>
      <c r="DE35" s="540" t="str">
        <f t="shared" si="89"/>
        <v/>
      </c>
      <c r="DF35" s="537" t="str">
        <f t="shared" si="90"/>
        <v/>
      </c>
      <c r="DG35" s="537" t="str">
        <f t="shared" si="35"/>
        <v/>
      </c>
      <c r="DH35" s="548" t="str">
        <f t="shared" si="36"/>
        <v/>
      </c>
      <c r="DI35" s="545" t="str">
        <f t="shared" si="36"/>
        <v/>
      </c>
      <c r="DJ35" s="537" t="str">
        <f t="shared" si="36"/>
        <v/>
      </c>
      <c r="DK35" s="537" t="str">
        <f t="shared" si="36"/>
        <v/>
      </c>
      <c r="DL35" s="537"/>
      <c r="DM35" s="541" t="str">
        <f t="shared" si="91"/>
        <v>+</v>
      </c>
      <c r="DN35" s="537" t="str">
        <f t="shared" si="92"/>
        <v/>
      </c>
      <c r="DO35" s="541" t="str">
        <f t="shared" si="37"/>
        <v/>
      </c>
      <c r="DP35" s="537" t="str">
        <f t="shared" si="114"/>
        <v/>
      </c>
      <c r="DQ35" s="537" t="str">
        <f t="shared" si="114"/>
        <v/>
      </c>
      <c r="DR35" s="537" t="str">
        <f t="shared" si="114"/>
        <v/>
      </c>
      <c r="DS35" s="537" t="str">
        <f t="shared" si="114"/>
        <v/>
      </c>
      <c r="DT35" s="537" t="str">
        <f t="shared" si="114"/>
        <v/>
      </c>
      <c r="DU35" s="549" t="str">
        <f t="shared" si="114"/>
        <v/>
      </c>
      <c r="DV35" s="545"/>
      <c r="DW35" s="537" t="str">
        <f t="shared" si="93"/>
        <v/>
      </c>
      <c r="DX35" s="537"/>
      <c r="DY35" s="549"/>
      <c r="DZ35" s="545" t="str">
        <f t="shared" si="40"/>
        <v/>
      </c>
      <c r="EA35" s="537" t="str">
        <f t="shared" si="41"/>
        <v/>
      </c>
      <c r="EB35" s="545" t="str">
        <f t="shared" si="42"/>
        <v>X</v>
      </c>
      <c r="EC35" s="537" t="str">
        <f t="shared" si="115"/>
        <v>X</v>
      </c>
      <c r="ED35" s="537" t="str">
        <f t="shared" si="115"/>
        <v>X</v>
      </c>
      <c r="EE35" s="537" t="str">
        <f t="shared" si="115"/>
        <v>X</v>
      </c>
      <c r="EF35" s="537" t="str">
        <f t="shared" si="115"/>
        <v>X</v>
      </c>
      <c r="EG35" s="537" t="str">
        <f t="shared" si="115"/>
        <v>X</v>
      </c>
      <c r="EH35" s="545" t="str">
        <f t="shared" si="94"/>
        <v/>
      </c>
      <c r="EI35" s="548"/>
      <c r="EJ35" s="545" t="str">
        <f t="shared" si="95"/>
        <v/>
      </c>
      <c r="EK35" s="537" t="str">
        <f t="shared" si="96"/>
        <v/>
      </c>
      <c r="EL35" s="547" t="str">
        <f t="shared" si="97"/>
        <v/>
      </c>
      <c r="EM35" s="549"/>
      <c r="EN35" s="537" t="str">
        <f t="shared" si="44"/>
        <v/>
      </c>
      <c r="EO35" s="537" t="str">
        <f t="shared" si="45"/>
        <v/>
      </c>
      <c r="EP35" s="549" t="str">
        <f t="shared" si="46"/>
        <v/>
      </c>
      <c r="EQ35" s="545" t="str">
        <f t="shared" si="47"/>
        <v/>
      </c>
      <c r="ER35" s="549" t="str">
        <f t="shared" si="47"/>
        <v/>
      </c>
      <c r="ES35" s="545" t="str">
        <f t="shared" si="47"/>
        <v/>
      </c>
      <c r="ET35" s="545" t="str">
        <f t="shared" si="48"/>
        <v/>
      </c>
      <c r="EU35" s="537" t="str">
        <f t="shared" si="116"/>
        <v/>
      </c>
      <c r="EV35" s="537" t="str">
        <f t="shared" si="116"/>
        <v/>
      </c>
      <c r="EW35" s="537" t="str">
        <f t="shared" si="116"/>
        <v/>
      </c>
      <c r="EX35" s="537" t="str">
        <f t="shared" si="116"/>
        <v/>
      </c>
      <c r="EY35" s="537" t="str">
        <f t="shared" si="116"/>
        <v/>
      </c>
      <c r="EZ35" s="537" t="str">
        <f t="shared" si="98"/>
        <v/>
      </c>
      <c r="FA35" s="548" t="str">
        <f t="shared" si="99"/>
        <v/>
      </c>
      <c r="FB35" s="545" t="str">
        <f t="shared" si="50"/>
        <v/>
      </c>
      <c r="FC35" s="537" t="str">
        <f t="shared" si="51"/>
        <v/>
      </c>
      <c r="FD35" s="537" t="str">
        <f t="shared" si="51"/>
        <v/>
      </c>
      <c r="FE35" s="537" t="str">
        <f t="shared" si="51"/>
        <v/>
      </c>
      <c r="FF35" s="546" t="str">
        <f t="shared" si="51"/>
        <v/>
      </c>
      <c r="FG35" s="537" t="str">
        <f t="shared" si="100"/>
        <v/>
      </c>
      <c r="FH35" s="547" t="str">
        <f t="shared" si="101"/>
        <v/>
      </c>
      <c r="FI35" s="546" t="str">
        <f t="shared" si="52"/>
        <v/>
      </c>
      <c r="FJ35" s="546" t="str">
        <f t="shared" si="117"/>
        <v/>
      </c>
      <c r="FK35" s="546" t="str">
        <f t="shared" si="117"/>
        <v/>
      </c>
      <c r="FL35" s="546" t="str">
        <f t="shared" si="117"/>
        <v/>
      </c>
      <c r="FM35" s="557" t="str">
        <f t="shared" si="117"/>
        <v/>
      </c>
      <c r="FN35" s="556" t="str">
        <f t="shared" si="117"/>
        <v/>
      </c>
      <c r="FO35" s="545" t="str">
        <f t="shared" si="54"/>
        <v/>
      </c>
      <c r="FP35" s="545" t="str">
        <f t="shared" si="55"/>
        <v/>
      </c>
      <c r="FQ35" s="539" t="str">
        <f t="shared" si="55"/>
        <v/>
      </c>
      <c r="FR35" s="545" t="str">
        <f t="shared" si="55"/>
        <v/>
      </c>
      <c r="FS35" s="545" t="str">
        <f t="shared" si="56"/>
        <v/>
      </c>
      <c r="FT35" s="545" t="str">
        <f t="shared" si="57"/>
        <v/>
      </c>
      <c r="FU35" s="545" t="str">
        <f t="shared" si="57"/>
        <v/>
      </c>
      <c r="FV35" s="545" t="str">
        <f t="shared" si="57"/>
        <v/>
      </c>
      <c r="FW35" s="561">
        <f t="shared" si="58"/>
        <v>14</v>
      </c>
      <c r="FX35" s="545" t="str">
        <f t="shared" si="59"/>
        <v>\</v>
      </c>
      <c r="FY35" s="549" t="str">
        <f t="shared" si="60"/>
        <v>\</v>
      </c>
      <c r="FZ35" s="545" t="str">
        <f t="shared" si="60"/>
        <v>\</v>
      </c>
      <c r="GA35" s="549" t="str">
        <f t="shared" si="60"/>
        <v>\</v>
      </c>
      <c r="GB35" s="545"/>
      <c r="GC35" s="537"/>
      <c r="GD35" s="537"/>
      <c r="GE35" s="537" t="str">
        <f t="shared" si="102"/>
        <v/>
      </c>
      <c r="GF35" s="539" t="str">
        <f t="shared" si="61"/>
        <v/>
      </c>
      <c r="GG35" s="545" t="str">
        <f t="shared" si="118"/>
        <v/>
      </c>
      <c r="GH35" s="537" t="str">
        <f t="shared" si="118"/>
        <v/>
      </c>
      <c r="GI35" s="549" t="str">
        <f t="shared" si="118"/>
        <v/>
      </c>
      <c r="GJ35" s="545" t="str">
        <f t="shared" si="118"/>
        <v/>
      </c>
      <c r="GK35" s="537" t="str">
        <f t="shared" si="118"/>
        <v/>
      </c>
      <c r="GL35" s="547" t="str">
        <f t="shared" si="118"/>
        <v/>
      </c>
      <c r="GM35" s="537" t="str">
        <f t="shared" si="63"/>
        <v/>
      </c>
      <c r="GN35" s="537" t="str">
        <f t="shared" si="63"/>
        <v/>
      </c>
      <c r="GO35" s="546" t="str">
        <f t="shared" si="63"/>
        <v/>
      </c>
      <c r="GP35" s="548" t="str">
        <f t="shared" si="63"/>
        <v/>
      </c>
      <c r="GQ35" s="560" t="str">
        <f t="shared" si="103"/>
        <v/>
      </c>
      <c r="GR35" s="538"/>
      <c r="GS35" s="537" t="str">
        <f t="shared" si="64"/>
        <v/>
      </c>
      <c r="GT35" s="537" t="str">
        <f t="shared" si="119"/>
        <v/>
      </c>
      <c r="GU35" s="537" t="str">
        <f t="shared" si="119"/>
        <v/>
      </c>
      <c r="GV35" s="537" t="str">
        <f t="shared" si="119"/>
        <v/>
      </c>
      <c r="GW35" s="537" t="str">
        <f t="shared" si="119"/>
        <v/>
      </c>
      <c r="GX35" s="548" t="str">
        <f t="shared" si="119"/>
        <v/>
      </c>
      <c r="GY35" s="545" t="str">
        <f t="shared" si="119"/>
        <v/>
      </c>
      <c r="GZ35" s="546" t="str">
        <f t="shared" si="119"/>
        <v/>
      </c>
      <c r="HA35" s="537" t="str">
        <f t="shared" si="66"/>
        <v/>
      </c>
      <c r="HB35" s="541" t="str">
        <f t="shared" si="67"/>
        <v/>
      </c>
      <c r="HC35" s="537" t="str">
        <f t="shared" si="68"/>
        <v/>
      </c>
      <c r="HD35" s="537" t="str">
        <f t="shared" si="104"/>
        <v/>
      </c>
      <c r="HE35" s="537" t="str">
        <f t="shared" si="69"/>
        <v/>
      </c>
      <c r="HF35" s="537" t="str">
        <f t="shared" si="70"/>
        <v/>
      </c>
      <c r="HG35" s="549" t="str">
        <f t="shared" si="70"/>
        <v/>
      </c>
      <c r="HH35" s="540" t="str">
        <f t="shared" si="71"/>
        <v/>
      </c>
      <c r="HI35" s="537" t="str">
        <f t="shared" si="120"/>
        <v/>
      </c>
      <c r="HJ35" s="537" t="str">
        <f t="shared" si="120"/>
        <v/>
      </c>
      <c r="HK35" s="537" t="str">
        <f t="shared" si="120"/>
        <v/>
      </c>
      <c r="HL35" s="537" t="str">
        <f t="shared" si="120"/>
        <v/>
      </c>
      <c r="HM35" s="537" t="str">
        <f t="shared" si="120"/>
        <v/>
      </c>
      <c r="HN35" s="537" t="str">
        <f t="shared" si="120"/>
        <v/>
      </c>
      <c r="HO35" s="548" t="str">
        <f t="shared" si="120"/>
        <v/>
      </c>
      <c r="HP35" s="545" t="str">
        <f t="shared" si="73"/>
        <v/>
      </c>
      <c r="HQ35" s="537" t="str">
        <f t="shared" si="121"/>
        <v/>
      </c>
      <c r="HR35" s="537" t="str">
        <f t="shared" si="121"/>
        <v/>
      </c>
      <c r="HS35" s="537" t="str">
        <f t="shared" si="121"/>
        <v/>
      </c>
      <c r="HT35" s="537" t="str">
        <f t="shared" si="121"/>
        <v/>
      </c>
      <c r="HU35" s="537" t="str">
        <f t="shared" si="121"/>
        <v/>
      </c>
      <c r="HV35" s="549" t="str">
        <f t="shared" si="121"/>
        <v/>
      </c>
      <c r="HW35" s="536" t="str">
        <f t="shared" si="121"/>
        <v/>
      </c>
      <c r="HX35" s="535">
        <f t="shared" si="75"/>
        <v>14</v>
      </c>
      <c r="HY35" s="534">
        <f t="shared" si="76"/>
        <v>3</v>
      </c>
      <c r="HZ35" s="533"/>
    </row>
    <row r="36" spans="1:234" s="532" customFormat="1" ht="12.75" customHeight="1">
      <c r="A36" s="555">
        <f t="shared" si="77"/>
        <v>45458</v>
      </c>
      <c r="B36" s="545" t="str">
        <f t="shared" si="0"/>
        <v/>
      </c>
      <c r="C36" s="537" t="str">
        <f t="shared" si="1"/>
        <v/>
      </c>
      <c r="D36" s="537" t="str">
        <f t="shared" si="1"/>
        <v/>
      </c>
      <c r="E36" s="545" t="str">
        <f t="shared" si="2"/>
        <v/>
      </c>
      <c r="F36" s="537" t="str">
        <f t="shared" si="105"/>
        <v/>
      </c>
      <c r="G36" s="537" t="str">
        <f t="shared" si="105"/>
        <v/>
      </c>
      <c r="H36" s="548" t="str">
        <f t="shared" si="105"/>
        <v/>
      </c>
      <c r="I36" s="545" t="str">
        <f t="shared" si="105"/>
        <v/>
      </c>
      <c r="J36" s="537" t="str">
        <f t="shared" si="105"/>
        <v/>
      </c>
      <c r="K36" s="537" t="str">
        <f t="shared" si="105"/>
        <v/>
      </c>
      <c r="L36" s="537" t="str">
        <f t="shared" si="105"/>
        <v/>
      </c>
      <c r="M36" s="545" t="str">
        <f t="shared" si="78"/>
        <v/>
      </c>
      <c r="N36" s="537" t="str">
        <f t="shared" si="106"/>
        <v/>
      </c>
      <c r="O36" s="537" t="str">
        <f t="shared" si="106"/>
        <v/>
      </c>
      <c r="P36" s="537" t="str">
        <f t="shared" si="106"/>
        <v/>
      </c>
      <c r="Q36" s="537" t="str">
        <f t="shared" si="106"/>
        <v/>
      </c>
      <c r="R36" s="559" t="str">
        <f t="shared" si="106"/>
        <v/>
      </c>
      <c r="S36" s="1064" t="str">
        <f t="shared" si="79"/>
        <v/>
      </c>
      <c r="T36" s="1065" t="str">
        <f t="shared" si="80"/>
        <v/>
      </c>
      <c r="U36" s="537" t="str">
        <f t="shared" si="5"/>
        <v/>
      </c>
      <c r="V36" s="537" t="str">
        <f t="shared" si="6"/>
        <v/>
      </c>
      <c r="W36" s="537" t="str">
        <f t="shared" si="6"/>
        <v/>
      </c>
      <c r="X36" s="537" t="str">
        <f t="shared" si="6"/>
        <v/>
      </c>
      <c r="Y36" s="549" t="str">
        <f t="shared" si="6"/>
        <v/>
      </c>
      <c r="Z36" s="545" t="str">
        <f t="shared" si="7"/>
        <v/>
      </c>
      <c r="AA36" s="537" t="str">
        <f t="shared" si="107"/>
        <v/>
      </c>
      <c r="AB36" s="537" t="str">
        <f t="shared" si="107"/>
        <v/>
      </c>
      <c r="AC36" s="537" t="str">
        <f t="shared" si="107"/>
        <v/>
      </c>
      <c r="AD36" s="559" t="str">
        <f t="shared" si="107"/>
        <v/>
      </c>
      <c r="AE36" s="548" t="str">
        <f t="shared" si="107"/>
        <v/>
      </c>
      <c r="AF36" s="538" t="str">
        <f t="shared" si="107"/>
        <v/>
      </c>
      <c r="AG36" s="537"/>
      <c r="AH36" s="537"/>
      <c r="AI36" s="537" t="str">
        <f t="shared" si="9"/>
        <v/>
      </c>
      <c r="AJ36" s="547" t="str">
        <f t="shared" si="81"/>
        <v/>
      </c>
      <c r="AK36" s="537" t="str">
        <f t="shared" si="10"/>
        <v/>
      </c>
      <c r="AL36" s="537" t="str">
        <f t="shared" si="108"/>
        <v/>
      </c>
      <c r="AM36" s="537" t="str">
        <f t="shared" si="108"/>
        <v/>
      </c>
      <c r="AN36" s="548" t="str">
        <f t="shared" si="108"/>
        <v/>
      </c>
      <c r="AO36" s="545" t="str">
        <f t="shared" si="108"/>
        <v/>
      </c>
      <c r="AP36" s="537" t="str">
        <f t="shared" si="108"/>
        <v/>
      </c>
      <c r="AQ36" s="537" t="str">
        <f t="shared" si="108"/>
        <v/>
      </c>
      <c r="AR36" s="545" t="str">
        <f t="shared" si="12"/>
        <v/>
      </c>
      <c r="AS36" s="537" t="str">
        <f t="shared" si="109"/>
        <v/>
      </c>
      <c r="AT36" s="549" t="str">
        <f t="shared" si="109"/>
        <v/>
      </c>
      <c r="AU36" s="545" t="str">
        <f t="shared" si="109"/>
        <v/>
      </c>
      <c r="AV36" s="537" t="str">
        <f t="shared" si="109"/>
        <v/>
      </c>
      <c r="AW36" s="537" t="str">
        <f t="shared" si="109"/>
        <v/>
      </c>
      <c r="AX36" s="548" t="str">
        <f t="shared" si="109"/>
        <v/>
      </c>
      <c r="AY36" s="545" t="str">
        <f t="shared" si="14"/>
        <v/>
      </c>
      <c r="AZ36" s="537" t="str">
        <f t="shared" si="110"/>
        <v/>
      </c>
      <c r="BA36" s="537" t="str">
        <f t="shared" si="110"/>
        <v/>
      </c>
      <c r="BB36" s="545" t="str">
        <f t="shared" si="110"/>
        <v/>
      </c>
      <c r="BC36" s="537" t="str">
        <f t="shared" si="110"/>
        <v/>
      </c>
      <c r="BD36" s="537" t="str">
        <f t="shared" si="110"/>
        <v/>
      </c>
      <c r="BE36" s="537" t="str">
        <f t="shared" si="82"/>
        <v/>
      </c>
      <c r="BF36" s="548" t="str">
        <f t="shared" si="83"/>
        <v/>
      </c>
      <c r="BG36" s="545" t="str">
        <f t="shared" si="16"/>
        <v/>
      </c>
      <c r="BH36" s="537" t="str">
        <f t="shared" si="17"/>
        <v/>
      </c>
      <c r="BI36" s="545" t="str">
        <f t="shared" si="17"/>
        <v/>
      </c>
      <c r="BJ36" s="537" t="str">
        <f t="shared" si="17"/>
        <v/>
      </c>
      <c r="BK36" s="537" t="str">
        <f t="shared" si="17"/>
        <v/>
      </c>
      <c r="BL36" s="537" t="str">
        <f t="shared" si="84"/>
        <v/>
      </c>
      <c r="BM36" s="537" t="str">
        <f t="shared" si="85"/>
        <v/>
      </c>
      <c r="BN36" s="545" t="str">
        <f t="shared" si="18"/>
        <v/>
      </c>
      <c r="BO36" s="537" t="str">
        <f t="shared" si="19"/>
        <v/>
      </c>
      <c r="BP36" s="545" t="str">
        <f t="shared" si="19"/>
        <v/>
      </c>
      <c r="BQ36" s="549" t="str">
        <f t="shared" si="19"/>
        <v/>
      </c>
      <c r="BR36" s="545" t="str">
        <f t="shared" si="20"/>
        <v/>
      </c>
      <c r="BS36" s="545" t="str">
        <f t="shared" si="111"/>
        <v/>
      </c>
      <c r="BT36" s="548" t="str">
        <f t="shared" si="111"/>
        <v/>
      </c>
      <c r="BU36" s="545" t="str">
        <f t="shared" si="111"/>
        <v/>
      </c>
      <c r="BV36" s="537" t="str">
        <f t="shared" si="111"/>
        <v/>
      </c>
      <c r="BW36" s="547" t="str">
        <f t="shared" si="111"/>
        <v/>
      </c>
      <c r="BX36" s="549" t="str">
        <f t="shared" si="86"/>
        <v/>
      </c>
      <c r="BY36" s="545" t="str">
        <f t="shared" si="87"/>
        <v/>
      </c>
      <c r="BZ36" s="537" t="str">
        <f t="shared" si="88"/>
        <v/>
      </c>
      <c r="CA36" s="536" t="str">
        <f t="shared" si="22"/>
        <v/>
      </c>
      <c r="CB36" s="545" t="str">
        <f t="shared" si="112"/>
        <v/>
      </c>
      <c r="CC36" s="545" t="str">
        <f t="shared" si="112"/>
        <v/>
      </c>
      <c r="CD36" s="537" t="str">
        <f t="shared" si="112"/>
        <v/>
      </c>
      <c r="CE36" s="537" t="str">
        <f t="shared" si="112"/>
        <v/>
      </c>
      <c r="CF36" s="539" t="str">
        <f t="shared" si="112"/>
        <v/>
      </c>
      <c r="CG36" s="545" t="str">
        <f t="shared" si="24"/>
        <v/>
      </c>
      <c r="CH36" s="537" t="str">
        <f t="shared" si="25"/>
        <v/>
      </c>
      <c r="CI36" s="545" t="str">
        <f t="shared" si="25"/>
        <v/>
      </c>
      <c r="CJ36" s="537" t="str">
        <f t="shared" si="25"/>
        <v/>
      </c>
      <c r="CK36" s="537" t="str">
        <f t="shared" si="25"/>
        <v/>
      </c>
      <c r="CL36" s="540" t="str">
        <f t="shared" si="26"/>
        <v/>
      </c>
      <c r="CM36" s="537" t="str">
        <f t="shared" si="27"/>
        <v/>
      </c>
      <c r="CN36" s="537" t="str">
        <f t="shared" si="27"/>
        <v/>
      </c>
      <c r="CO36" s="537" t="str">
        <f t="shared" si="27"/>
        <v/>
      </c>
      <c r="CP36" s="549" t="str">
        <f t="shared" si="27"/>
        <v/>
      </c>
      <c r="CQ36" s="562">
        <f t="shared" si="28"/>
        <v>15</v>
      </c>
      <c r="CR36" s="545" t="str">
        <f t="shared" si="29"/>
        <v/>
      </c>
      <c r="CS36" s="537" t="str">
        <f t="shared" si="30"/>
        <v/>
      </c>
      <c r="CT36" s="548" t="str">
        <f t="shared" si="30"/>
        <v/>
      </c>
      <c r="CU36" s="545" t="str">
        <f t="shared" si="31"/>
        <v/>
      </c>
      <c r="CV36" s="537" t="str">
        <f t="shared" si="32"/>
        <v/>
      </c>
      <c r="CW36" s="549" t="str">
        <f t="shared" si="32"/>
        <v/>
      </c>
      <c r="CX36" s="545" t="str">
        <f t="shared" si="33"/>
        <v/>
      </c>
      <c r="CY36" s="545" t="str">
        <f t="shared" si="113"/>
        <v/>
      </c>
      <c r="CZ36" s="548" t="str">
        <f t="shared" si="113"/>
        <v/>
      </c>
      <c r="DA36" s="545" t="str">
        <f t="shared" si="113"/>
        <v/>
      </c>
      <c r="DB36" s="545" t="str">
        <f t="shared" si="113"/>
        <v/>
      </c>
      <c r="DC36" s="545" t="str">
        <f t="shared" si="113"/>
        <v/>
      </c>
      <c r="DD36" s="549" t="str">
        <f t="shared" si="113"/>
        <v/>
      </c>
      <c r="DE36" s="540" t="str">
        <f t="shared" si="89"/>
        <v/>
      </c>
      <c r="DF36" s="537" t="str">
        <f t="shared" si="90"/>
        <v/>
      </c>
      <c r="DG36" s="537" t="str">
        <f t="shared" si="35"/>
        <v/>
      </c>
      <c r="DH36" s="548" t="str">
        <f t="shared" si="36"/>
        <v/>
      </c>
      <c r="DI36" s="545" t="str">
        <f t="shared" si="36"/>
        <v/>
      </c>
      <c r="DJ36" s="537" t="str">
        <f t="shared" si="36"/>
        <v/>
      </c>
      <c r="DK36" s="537" t="str">
        <f t="shared" si="36"/>
        <v/>
      </c>
      <c r="DL36" s="537"/>
      <c r="DM36" s="541" t="str">
        <f t="shared" si="91"/>
        <v/>
      </c>
      <c r="DN36" s="537" t="str">
        <f t="shared" si="92"/>
        <v/>
      </c>
      <c r="DO36" s="541" t="str">
        <f t="shared" si="37"/>
        <v/>
      </c>
      <c r="DP36" s="537" t="str">
        <f t="shared" si="114"/>
        <v/>
      </c>
      <c r="DQ36" s="537" t="str">
        <f t="shared" si="114"/>
        <v/>
      </c>
      <c r="DR36" s="537" t="str">
        <f t="shared" si="114"/>
        <v/>
      </c>
      <c r="DS36" s="537" t="str">
        <f t="shared" si="114"/>
        <v/>
      </c>
      <c r="DT36" s="537" t="str">
        <f t="shared" si="114"/>
        <v/>
      </c>
      <c r="DU36" s="549" t="str">
        <f t="shared" si="114"/>
        <v/>
      </c>
      <c r="DV36" s="545"/>
      <c r="DW36" s="537" t="str">
        <f t="shared" si="93"/>
        <v/>
      </c>
      <c r="DX36" s="537"/>
      <c r="DY36" s="549"/>
      <c r="DZ36" s="545" t="str">
        <f t="shared" si="40"/>
        <v/>
      </c>
      <c r="EA36" s="537" t="str">
        <f t="shared" si="41"/>
        <v/>
      </c>
      <c r="EB36" s="545" t="str">
        <f t="shared" si="42"/>
        <v/>
      </c>
      <c r="EC36" s="537" t="str">
        <f t="shared" si="115"/>
        <v/>
      </c>
      <c r="ED36" s="537" t="str">
        <f t="shared" si="115"/>
        <v/>
      </c>
      <c r="EE36" s="537" t="str">
        <f t="shared" si="115"/>
        <v/>
      </c>
      <c r="EF36" s="537" t="str">
        <f t="shared" si="115"/>
        <v/>
      </c>
      <c r="EG36" s="537" t="str">
        <f t="shared" si="115"/>
        <v/>
      </c>
      <c r="EH36" s="545" t="str">
        <f t="shared" si="94"/>
        <v/>
      </c>
      <c r="EI36" s="548"/>
      <c r="EJ36" s="545" t="str">
        <f t="shared" si="95"/>
        <v/>
      </c>
      <c r="EK36" s="537" t="str">
        <f t="shared" si="96"/>
        <v/>
      </c>
      <c r="EL36" s="547" t="str">
        <f t="shared" si="97"/>
        <v/>
      </c>
      <c r="EM36" s="549"/>
      <c r="EN36" s="537" t="str">
        <f t="shared" si="44"/>
        <v/>
      </c>
      <c r="EO36" s="537" t="str">
        <f t="shared" si="45"/>
        <v/>
      </c>
      <c r="EP36" s="549" t="str">
        <f t="shared" si="46"/>
        <v/>
      </c>
      <c r="EQ36" s="545" t="str">
        <f t="shared" si="47"/>
        <v/>
      </c>
      <c r="ER36" s="549" t="str">
        <f t="shared" si="47"/>
        <v/>
      </c>
      <c r="ES36" s="545" t="str">
        <f t="shared" si="47"/>
        <v/>
      </c>
      <c r="ET36" s="545" t="str">
        <f t="shared" si="48"/>
        <v/>
      </c>
      <c r="EU36" s="537" t="str">
        <f t="shared" si="116"/>
        <v/>
      </c>
      <c r="EV36" s="537" t="str">
        <f t="shared" si="116"/>
        <v/>
      </c>
      <c r="EW36" s="537" t="str">
        <f t="shared" si="116"/>
        <v/>
      </c>
      <c r="EX36" s="537" t="str">
        <f t="shared" si="116"/>
        <v/>
      </c>
      <c r="EY36" s="537" t="str">
        <f t="shared" si="116"/>
        <v/>
      </c>
      <c r="EZ36" s="537" t="str">
        <f t="shared" si="98"/>
        <v/>
      </c>
      <c r="FA36" s="548" t="str">
        <f t="shared" si="99"/>
        <v/>
      </c>
      <c r="FB36" s="545" t="str">
        <f t="shared" si="50"/>
        <v/>
      </c>
      <c r="FC36" s="537" t="str">
        <f t="shared" si="51"/>
        <v/>
      </c>
      <c r="FD36" s="537" t="str">
        <f t="shared" si="51"/>
        <v/>
      </c>
      <c r="FE36" s="537" t="str">
        <f t="shared" si="51"/>
        <v/>
      </c>
      <c r="FF36" s="546" t="str">
        <f t="shared" si="51"/>
        <v/>
      </c>
      <c r="FG36" s="537" t="str">
        <f t="shared" si="100"/>
        <v/>
      </c>
      <c r="FH36" s="547" t="str">
        <f t="shared" si="101"/>
        <v/>
      </c>
      <c r="FI36" s="546" t="str">
        <f t="shared" si="52"/>
        <v/>
      </c>
      <c r="FJ36" s="546" t="str">
        <f t="shared" si="117"/>
        <v/>
      </c>
      <c r="FK36" s="546" t="str">
        <f t="shared" si="117"/>
        <v/>
      </c>
      <c r="FL36" s="546" t="str">
        <f t="shared" si="117"/>
        <v/>
      </c>
      <c r="FM36" s="557" t="str">
        <f t="shared" si="117"/>
        <v/>
      </c>
      <c r="FN36" s="556" t="str">
        <f t="shared" si="117"/>
        <v/>
      </c>
      <c r="FO36" s="545" t="str">
        <f t="shared" si="54"/>
        <v/>
      </c>
      <c r="FP36" s="545" t="str">
        <f t="shared" si="55"/>
        <v/>
      </c>
      <c r="FQ36" s="539" t="str">
        <f t="shared" si="55"/>
        <v/>
      </c>
      <c r="FR36" s="545" t="str">
        <f t="shared" si="55"/>
        <v/>
      </c>
      <c r="FS36" s="545" t="str">
        <f t="shared" si="56"/>
        <v/>
      </c>
      <c r="FT36" s="545" t="str">
        <f t="shared" si="57"/>
        <v/>
      </c>
      <c r="FU36" s="545" t="str">
        <f t="shared" si="57"/>
        <v/>
      </c>
      <c r="FV36" s="545" t="str">
        <f t="shared" si="57"/>
        <v/>
      </c>
      <c r="FW36" s="561">
        <f t="shared" si="58"/>
        <v>15</v>
      </c>
      <c r="FX36" s="545" t="str">
        <f t="shared" si="59"/>
        <v/>
      </c>
      <c r="FY36" s="549" t="str">
        <f t="shared" si="60"/>
        <v/>
      </c>
      <c r="FZ36" s="545" t="str">
        <f t="shared" si="60"/>
        <v/>
      </c>
      <c r="GA36" s="549" t="str">
        <f t="shared" si="60"/>
        <v/>
      </c>
      <c r="GB36" s="545"/>
      <c r="GC36" s="537"/>
      <c r="GD36" s="537"/>
      <c r="GE36" s="537" t="str">
        <f t="shared" si="102"/>
        <v/>
      </c>
      <c r="GF36" s="539" t="str">
        <f t="shared" si="61"/>
        <v/>
      </c>
      <c r="GG36" s="545" t="str">
        <f t="shared" si="118"/>
        <v/>
      </c>
      <c r="GH36" s="537" t="str">
        <f t="shared" si="118"/>
        <v/>
      </c>
      <c r="GI36" s="549" t="str">
        <f t="shared" si="118"/>
        <v/>
      </c>
      <c r="GJ36" s="545" t="str">
        <f t="shared" si="118"/>
        <v/>
      </c>
      <c r="GK36" s="537" t="str">
        <f t="shared" si="118"/>
        <v/>
      </c>
      <c r="GL36" s="547" t="str">
        <f t="shared" si="118"/>
        <v/>
      </c>
      <c r="GM36" s="537" t="str">
        <f t="shared" si="63"/>
        <v/>
      </c>
      <c r="GN36" s="537" t="str">
        <f t="shared" si="63"/>
        <v/>
      </c>
      <c r="GO36" s="546" t="str">
        <f t="shared" si="63"/>
        <v/>
      </c>
      <c r="GP36" s="548" t="str">
        <f t="shared" si="63"/>
        <v/>
      </c>
      <c r="GQ36" s="560" t="str">
        <f t="shared" si="103"/>
        <v/>
      </c>
      <c r="GR36" s="538"/>
      <c r="GS36" s="537" t="str">
        <f t="shared" si="64"/>
        <v/>
      </c>
      <c r="GT36" s="537" t="str">
        <f t="shared" si="119"/>
        <v/>
      </c>
      <c r="GU36" s="537" t="str">
        <f t="shared" si="119"/>
        <v/>
      </c>
      <c r="GV36" s="537" t="str">
        <f t="shared" si="119"/>
        <v/>
      </c>
      <c r="GW36" s="537" t="str">
        <f t="shared" si="119"/>
        <v/>
      </c>
      <c r="GX36" s="548" t="str">
        <f t="shared" si="119"/>
        <v/>
      </c>
      <c r="GY36" s="545" t="str">
        <f t="shared" si="119"/>
        <v/>
      </c>
      <c r="GZ36" s="546" t="str">
        <f t="shared" si="119"/>
        <v/>
      </c>
      <c r="HA36" s="537" t="str">
        <f t="shared" si="66"/>
        <v/>
      </c>
      <c r="HB36" s="541" t="str">
        <f t="shared" si="67"/>
        <v/>
      </c>
      <c r="HC36" s="537" t="str">
        <f t="shared" si="68"/>
        <v/>
      </c>
      <c r="HD36" s="537" t="str">
        <f t="shared" si="104"/>
        <v/>
      </c>
      <c r="HE36" s="537" t="str">
        <f t="shared" si="69"/>
        <v/>
      </c>
      <c r="HF36" s="537" t="str">
        <f t="shared" si="70"/>
        <v/>
      </c>
      <c r="HG36" s="549" t="str">
        <f t="shared" si="70"/>
        <v/>
      </c>
      <c r="HH36" s="540" t="str">
        <f t="shared" si="71"/>
        <v/>
      </c>
      <c r="HI36" s="537" t="str">
        <f t="shared" si="120"/>
        <v/>
      </c>
      <c r="HJ36" s="537" t="str">
        <f t="shared" si="120"/>
        <v/>
      </c>
      <c r="HK36" s="537" t="str">
        <f t="shared" si="120"/>
        <v/>
      </c>
      <c r="HL36" s="537" t="str">
        <f t="shared" si="120"/>
        <v/>
      </c>
      <c r="HM36" s="537" t="str">
        <f t="shared" si="120"/>
        <v/>
      </c>
      <c r="HN36" s="537" t="str">
        <f t="shared" si="120"/>
        <v/>
      </c>
      <c r="HO36" s="548" t="str">
        <f t="shared" si="120"/>
        <v/>
      </c>
      <c r="HP36" s="545" t="str">
        <f t="shared" si="73"/>
        <v/>
      </c>
      <c r="HQ36" s="537" t="str">
        <f t="shared" si="121"/>
        <v/>
      </c>
      <c r="HR36" s="537" t="str">
        <f t="shared" si="121"/>
        <v/>
      </c>
      <c r="HS36" s="537" t="str">
        <f t="shared" si="121"/>
        <v/>
      </c>
      <c r="HT36" s="537" t="str">
        <f t="shared" si="121"/>
        <v/>
      </c>
      <c r="HU36" s="537" t="str">
        <f t="shared" si="121"/>
        <v/>
      </c>
      <c r="HV36" s="549" t="str">
        <f t="shared" si="121"/>
        <v/>
      </c>
      <c r="HW36" s="536" t="str">
        <f t="shared" si="121"/>
        <v/>
      </c>
      <c r="HX36" s="535">
        <f t="shared" si="75"/>
        <v>15</v>
      </c>
      <c r="HY36" s="534">
        <f t="shared" si="76"/>
        <v>0</v>
      </c>
      <c r="HZ36" s="533"/>
    </row>
    <row r="37" spans="1:234" s="532" customFormat="1" ht="12.75" customHeight="1">
      <c r="A37" s="555">
        <f t="shared" si="77"/>
        <v>45459</v>
      </c>
      <c r="B37" s="545" t="str">
        <f t="shared" si="0"/>
        <v/>
      </c>
      <c r="C37" s="537" t="str">
        <f t="shared" si="1"/>
        <v/>
      </c>
      <c r="D37" s="537" t="str">
        <f t="shared" si="1"/>
        <v/>
      </c>
      <c r="E37" s="545" t="str">
        <f t="shared" si="2"/>
        <v/>
      </c>
      <c r="F37" s="537" t="str">
        <f t="shared" si="105"/>
        <v/>
      </c>
      <c r="G37" s="537" t="str">
        <f t="shared" si="105"/>
        <v/>
      </c>
      <c r="H37" s="548" t="str">
        <f t="shared" si="105"/>
        <v/>
      </c>
      <c r="I37" s="545" t="str">
        <f t="shared" si="105"/>
        <v/>
      </c>
      <c r="J37" s="537" t="str">
        <f t="shared" si="105"/>
        <v/>
      </c>
      <c r="K37" s="537" t="str">
        <f t="shared" si="105"/>
        <v/>
      </c>
      <c r="L37" s="537" t="str">
        <f t="shared" si="105"/>
        <v/>
      </c>
      <c r="M37" s="545" t="str">
        <f t="shared" si="78"/>
        <v/>
      </c>
      <c r="N37" s="537" t="str">
        <f t="shared" si="106"/>
        <v/>
      </c>
      <c r="O37" s="537" t="str">
        <f t="shared" si="106"/>
        <v/>
      </c>
      <c r="P37" s="537" t="str">
        <f t="shared" si="106"/>
        <v/>
      </c>
      <c r="Q37" s="537" t="str">
        <f t="shared" si="106"/>
        <v/>
      </c>
      <c r="R37" s="559" t="str">
        <f t="shared" si="106"/>
        <v/>
      </c>
      <c r="S37" s="1064" t="str">
        <f t="shared" si="79"/>
        <v/>
      </c>
      <c r="T37" s="1065" t="str">
        <f t="shared" si="80"/>
        <v/>
      </c>
      <c r="U37" s="537" t="str">
        <f t="shared" si="5"/>
        <v/>
      </c>
      <c r="V37" s="537" t="str">
        <f t="shared" si="6"/>
        <v/>
      </c>
      <c r="W37" s="537" t="str">
        <f t="shared" si="6"/>
        <v/>
      </c>
      <c r="X37" s="537" t="str">
        <f t="shared" si="6"/>
        <v/>
      </c>
      <c r="Y37" s="549" t="str">
        <f t="shared" si="6"/>
        <v/>
      </c>
      <c r="Z37" s="545" t="str">
        <f t="shared" si="7"/>
        <v/>
      </c>
      <c r="AA37" s="537" t="str">
        <f t="shared" si="107"/>
        <v/>
      </c>
      <c r="AB37" s="537" t="str">
        <f t="shared" si="107"/>
        <v/>
      </c>
      <c r="AC37" s="537" t="str">
        <f t="shared" si="107"/>
        <v/>
      </c>
      <c r="AD37" s="559" t="str">
        <f t="shared" si="107"/>
        <v/>
      </c>
      <c r="AE37" s="548" t="str">
        <f t="shared" si="107"/>
        <v/>
      </c>
      <c r="AF37" s="538" t="str">
        <f t="shared" si="107"/>
        <v/>
      </c>
      <c r="AG37" s="537"/>
      <c r="AH37" s="537"/>
      <c r="AI37" s="537" t="str">
        <f t="shared" si="9"/>
        <v/>
      </c>
      <c r="AJ37" s="547" t="str">
        <f t="shared" si="81"/>
        <v/>
      </c>
      <c r="AK37" s="537" t="str">
        <f t="shared" si="10"/>
        <v/>
      </c>
      <c r="AL37" s="537" t="str">
        <f t="shared" si="108"/>
        <v/>
      </c>
      <c r="AM37" s="537" t="str">
        <f t="shared" si="108"/>
        <v/>
      </c>
      <c r="AN37" s="548" t="str">
        <f t="shared" si="108"/>
        <v/>
      </c>
      <c r="AO37" s="545" t="str">
        <f t="shared" si="108"/>
        <v/>
      </c>
      <c r="AP37" s="537" t="str">
        <f t="shared" si="108"/>
        <v/>
      </c>
      <c r="AQ37" s="537" t="str">
        <f t="shared" si="108"/>
        <v/>
      </c>
      <c r="AR37" s="545" t="str">
        <f t="shared" si="12"/>
        <v/>
      </c>
      <c r="AS37" s="537" t="str">
        <f t="shared" si="109"/>
        <v/>
      </c>
      <c r="AT37" s="549" t="str">
        <f t="shared" si="109"/>
        <v/>
      </c>
      <c r="AU37" s="545" t="str">
        <f t="shared" si="109"/>
        <v/>
      </c>
      <c r="AV37" s="537" t="str">
        <f t="shared" si="109"/>
        <v/>
      </c>
      <c r="AW37" s="537" t="str">
        <f t="shared" si="109"/>
        <v/>
      </c>
      <c r="AX37" s="548" t="str">
        <f t="shared" si="109"/>
        <v/>
      </c>
      <c r="AY37" s="545" t="str">
        <f t="shared" si="14"/>
        <v/>
      </c>
      <c r="AZ37" s="537" t="str">
        <f t="shared" si="110"/>
        <v/>
      </c>
      <c r="BA37" s="537" t="str">
        <f t="shared" si="110"/>
        <v/>
      </c>
      <c r="BB37" s="545" t="str">
        <f t="shared" si="110"/>
        <v/>
      </c>
      <c r="BC37" s="537" t="str">
        <f t="shared" si="110"/>
        <v/>
      </c>
      <c r="BD37" s="537" t="str">
        <f t="shared" si="110"/>
        <v/>
      </c>
      <c r="BE37" s="537" t="str">
        <f t="shared" si="82"/>
        <v/>
      </c>
      <c r="BF37" s="548" t="str">
        <f t="shared" si="83"/>
        <v/>
      </c>
      <c r="BG37" s="545" t="str">
        <f t="shared" si="16"/>
        <v/>
      </c>
      <c r="BH37" s="537" t="str">
        <f t="shared" si="17"/>
        <v/>
      </c>
      <c r="BI37" s="545" t="str">
        <f t="shared" si="17"/>
        <v/>
      </c>
      <c r="BJ37" s="537" t="str">
        <f t="shared" si="17"/>
        <v/>
      </c>
      <c r="BK37" s="537" t="str">
        <f t="shared" si="17"/>
        <v/>
      </c>
      <c r="BL37" s="537" t="str">
        <f t="shared" si="84"/>
        <v/>
      </c>
      <c r="BM37" s="537" t="str">
        <f t="shared" si="85"/>
        <v/>
      </c>
      <c r="BN37" s="545" t="str">
        <f t="shared" si="18"/>
        <v/>
      </c>
      <c r="BO37" s="537" t="str">
        <f t="shared" si="19"/>
        <v/>
      </c>
      <c r="BP37" s="545" t="str">
        <f t="shared" si="19"/>
        <v/>
      </c>
      <c r="BQ37" s="549" t="str">
        <f t="shared" si="19"/>
        <v/>
      </c>
      <c r="BR37" s="545" t="str">
        <f t="shared" si="20"/>
        <v/>
      </c>
      <c r="BS37" s="545" t="str">
        <f t="shared" si="111"/>
        <v/>
      </c>
      <c r="BT37" s="548" t="str">
        <f t="shared" si="111"/>
        <v/>
      </c>
      <c r="BU37" s="545" t="str">
        <f t="shared" si="111"/>
        <v/>
      </c>
      <c r="BV37" s="537" t="str">
        <f t="shared" si="111"/>
        <v/>
      </c>
      <c r="BW37" s="547" t="str">
        <f t="shared" si="111"/>
        <v/>
      </c>
      <c r="BX37" s="549" t="str">
        <f t="shared" si="86"/>
        <v/>
      </c>
      <c r="BY37" s="545" t="str">
        <f t="shared" si="87"/>
        <v/>
      </c>
      <c r="BZ37" s="537" t="str">
        <f t="shared" si="88"/>
        <v/>
      </c>
      <c r="CA37" s="536" t="str">
        <f t="shared" si="22"/>
        <v/>
      </c>
      <c r="CB37" s="545" t="str">
        <f t="shared" si="112"/>
        <v/>
      </c>
      <c r="CC37" s="545" t="str">
        <f t="shared" si="112"/>
        <v/>
      </c>
      <c r="CD37" s="537" t="str">
        <f t="shared" si="112"/>
        <v/>
      </c>
      <c r="CE37" s="537" t="str">
        <f t="shared" si="112"/>
        <v/>
      </c>
      <c r="CF37" s="539" t="str">
        <f t="shared" si="112"/>
        <v/>
      </c>
      <c r="CG37" s="545" t="str">
        <f t="shared" si="24"/>
        <v/>
      </c>
      <c r="CH37" s="537" t="str">
        <f t="shared" si="25"/>
        <v/>
      </c>
      <c r="CI37" s="545" t="str">
        <f t="shared" si="25"/>
        <v/>
      </c>
      <c r="CJ37" s="537" t="str">
        <f t="shared" si="25"/>
        <v/>
      </c>
      <c r="CK37" s="537" t="str">
        <f t="shared" si="25"/>
        <v/>
      </c>
      <c r="CL37" s="540" t="str">
        <f t="shared" si="26"/>
        <v/>
      </c>
      <c r="CM37" s="537" t="str">
        <f t="shared" si="27"/>
        <v/>
      </c>
      <c r="CN37" s="537" t="str">
        <f t="shared" si="27"/>
        <v/>
      </c>
      <c r="CO37" s="537" t="str">
        <f t="shared" si="27"/>
        <v/>
      </c>
      <c r="CP37" s="549" t="str">
        <f t="shared" si="27"/>
        <v/>
      </c>
      <c r="CQ37" s="562">
        <f t="shared" si="28"/>
        <v>16</v>
      </c>
      <c r="CR37" s="545" t="str">
        <f t="shared" si="29"/>
        <v/>
      </c>
      <c r="CS37" s="537" t="str">
        <f t="shared" si="30"/>
        <v/>
      </c>
      <c r="CT37" s="548" t="str">
        <f t="shared" si="30"/>
        <v/>
      </c>
      <c r="CU37" s="545" t="str">
        <f t="shared" si="31"/>
        <v/>
      </c>
      <c r="CV37" s="537" t="str">
        <f t="shared" si="32"/>
        <v/>
      </c>
      <c r="CW37" s="549" t="str">
        <f t="shared" si="32"/>
        <v/>
      </c>
      <c r="CX37" s="545" t="str">
        <f t="shared" si="33"/>
        <v/>
      </c>
      <c r="CY37" s="545" t="str">
        <f t="shared" si="113"/>
        <v/>
      </c>
      <c r="CZ37" s="548" t="str">
        <f t="shared" si="113"/>
        <v/>
      </c>
      <c r="DA37" s="545" t="str">
        <f t="shared" si="113"/>
        <v/>
      </c>
      <c r="DB37" s="545" t="str">
        <f t="shared" si="113"/>
        <v/>
      </c>
      <c r="DC37" s="545" t="str">
        <f t="shared" si="113"/>
        <v/>
      </c>
      <c r="DD37" s="549" t="str">
        <f t="shared" si="113"/>
        <v/>
      </c>
      <c r="DE37" s="540" t="str">
        <f t="shared" si="89"/>
        <v/>
      </c>
      <c r="DF37" s="537" t="str">
        <f t="shared" si="90"/>
        <v/>
      </c>
      <c r="DG37" s="537" t="str">
        <f t="shared" si="35"/>
        <v/>
      </c>
      <c r="DH37" s="548" t="str">
        <f t="shared" si="36"/>
        <v/>
      </c>
      <c r="DI37" s="545" t="str">
        <f t="shared" si="36"/>
        <v/>
      </c>
      <c r="DJ37" s="537" t="str">
        <f t="shared" si="36"/>
        <v/>
      </c>
      <c r="DK37" s="537" t="str">
        <f t="shared" si="36"/>
        <v/>
      </c>
      <c r="DL37" s="537"/>
      <c r="DM37" s="541" t="str">
        <f t="shared" si="91"/>
        <v/>
      </c>
      <c r="DN37" s="537" t="str">
        <f t="shared" si="92"/>
        <v/>
      </c>
      <c r="DO37" s="541" t="str">
        <f t="shared" si="37"/>
        <v/>
      </c>
      <c r="DP37" s="537" t="str">
        <f t="shared" si="114"/>
        <v/>
      </c>
      <c r="DQ37" s="537" t="str">
        <f t="shared" si="114"/>
        <v/>
      </c>
      <c r="DR37" s="537" t="str">
        <f t="shared" si="114"/>
        <v/>
      </c>
      <c r="DS37" s="537" t="str">
        <f t="shared" si="114"/>
        <v/>
      </c>
      <c r="DT37" s="537" t="str">
        <f t="shared" si="114"/>
        <v/>
      </c>
      <c r="DU37" s="549" t="str">
        <f t="shared" si="114"/>
        <v/>
      </c>
      <c r="DV37" s="545"/>
      <c r="DW37" s="537" t="str">
        <f t="shared" si="93"/>
        <v/>
      </c>
      <c r="DX37" s="537"/>
      <c r="DY37" s="549"/>
      <c r="DZ37" s="545" t="str">
        <f t="shared" si="40"/>
        <v/>
      </c>
      <c r="EA37" s="537" t="str">
        <f t="shared" si="41"/>
        <v/>
      </c>
      <c r="EB37" s="545" t="str">
        <f t="shared" si="42"/>
        <v/>
      </c>
      <c r="EC37" s="537" t="str">
        <f t="shared" si="115"/>
        <v/>
      </c>
      <c r="ED37" s="537" t="str">
        <f t="shared" si="115"/>
        <v/>
      </c>
      <c r="EE37" s="537" t="str">
        <f t="shared" si="115"/>
        <v/>
      </c>
      <c r="EF37" s="537" t="str">
        <f t="shared" si="115"/>
        <v/>
      </c>
      <c r="EG37" s="537" t="str">
        <f t="shared" si="115"/>
        <v/>
      </c>
      <c r="EH37" s="545" t="str">
        <f t="shared" si="94"/>
        <v/>
      </c>
      <c r="EI37" s="548"/>
      <c r="EJ37" s="545" t="str">
        <f t="shared" si="95"/>
        <v/>
      </c>
      <c r="EK37" s="537" t="str">
        <f t="shared" si="96"/>
        <v/>
      </c>
      <c r="EL37" s="547" t="str">
        <f t="shared" si="97"/>
        <v/>
      </c>
      <c r="EM37" s="549"/>
      <c r="EN37" s="537" t="str">
        <f t="shared" si="44"/>
        <v/>
      </c>
      <c r="EO37" s="537" t="str">
        <f t="shared" si="45"/>
        <v/>
      </c>
      <c r="EP37" s="549" t="str">
        <f t="shared" si="46"/>
        <v/>
      </c>
      <c r="EQ37" s="545" t="str">
        <f t="shared" si="47"/>
        <v/>
      </c>
      <c r="ER37" s="549" t="str">
        <f t="shared" si="47"/>
        <v/>
      </c>
      <c r="ES37" s="545" t="str">
        <f t="shared" si="47"/>
        <v/>
      </c>
      <c r="ET37" s="545" t="str">
        <f t="shared" si="48"/>
        <v/>
      </c>
      <c r="EU37" s="537" t="str">
        <f t="shared" si="116"/>
        <v/>
      </c>
      <c r="EV37" s="537" t="str">
        <f t="shared" si="116"/>
        <v/>
      </c>
      <c r="EW37" s="537" t="str">
        <f t="shared" si="116"/>
        <v/>
      </c>
      <c r="EX37" s="537" t="str">
        <f t="shared" si="116"/>
        <v/>
      </c>
      <c r="EY37" s="537" t="str">
        <f t="shared" si="116"/>
        <v/>
      </c>
      <c r="EZ37" s="537" t="str">
        <f t="shared" si="98"/>
        <v/>
      </c>
      <c r="FA37" s="548" t="str">
        <f t="shared" si="99"/>
        <v/>
      </c>
      <c r="FB37" s="545" t="str">
        <f t="shared" si="50"/>
        <v/>
      </c>
      <c r="FC37" s="537" t="str">
        <f t="shared" si="51"/>
        <v/>
      </c>
      <c r="FD37" s="537" t="str">
        <f t="shared" si="51"/>
        <v/>
      </c>
      <c r="FE37" s="537" t="str">
        <f t="shared" si="51"/>
        <v/>
      </c>
      <c r="FF37" s="546" t="str">
        <f t="shared" si="51"/>
        <v/>
      </c>
      <c r="FG37" s="537" t="str">
        <f t="shared" si="100"/>
        <v/>
      </c>
      <c r="FH37" s="547" t="str">
        <f t="shared" si="101"/>
        <v/>
      </c>
      <c r="FI37" s="546" t="str">
        <f t="shared" si="52"/>
        <v/>
      </c>
      <c r="FJ37" s="546" t="str">
        <f t="shared" si="117"/>
        <v/>
      </c>
      <c r="FK37" s="546" t="str">
        <f t="shared" si="117"/>
        <v/>
      </c>
      <c r="FL37" s="546" t="str">
        <f t="shared" si="117"/>
        <v/>
      </c>
      <c r="FM37" s="557" t="str">
        <f t="shared" si="117"/>
        <v/>
      </c>
      <c r="FN37" s="556" t="str">
        <f t="shared" si="117"/>
        <v/>
      </c>
      <c r="FO37" s="545" t="str">
        <f t="shared" si="54"/>
        <v/>
      </c>
      <c r="FP37" s="545" t="str">
        <f t="shared" si="55"/>
        <v/>
      </c>
      <c r="FQ37" s="539" t="str">
        <f t="shared" si="55"/>
        <v/>
      </c>
      <c r="FR37" s="545" t="str">
        <f t="shared" si="55"/>
        <v/>
      </c>
      <c r="FS37" s="545" t="str">
        <f t="shared" si="56"/>
        <v/>
      </c>
      <c r="FT37" s="545" t="str">
        <f t="shared" si="57"/>
        <v/>
      </c>
      <c r="FU37" s="545" t="str">
        <f t="shared" si="57"/>
        <v/>
      </c>
      <c r="FV37" s="545" t="str">
        <f t="shared" si="57"/>
        <v/>
      </c>
      <c r="FW37" s="561">
        <f t="shared" si="58"/>
        <v>16</v>
      </c>
      <c r="FX37" s="545" t="str">
        <f t="shared" si="59"/>
        <v/>
      </c>
      <c r="FY37" s="549" t="str">
        <f t="shared" si="60"/>
        <v/>
      </c>
      <c r="FZ37" s="545" t="str">
        <f t="shared" si="60"/>
        <v/>
      </c>
      <c r="GA37" s="549" t="str">
        <f t="shared" si="60"/>
        <v/>
      </c>
      <c r="GB37" s="545"/>
      <c r="GC37" s="537"/>
      <c r="GD37" s="537"/>
      <c r="GE37" s="537" t="str">
        <f t="shared" si="102"/>
        <v/>
      </c>
      <c r="GF37" s="539" t="str">
        <f t="shared" si="61"/>
        <v/>
      </c>
      <c r="GG37" s="545" t="str">
        <f t="shared" si="118"/>
        <v/>
      </c>
      <c r="GH37" s="537" t="str">
        <f t="shared" si="118"/>
        <v/>
      </c>
      <c r="GI37" s="549" t="str">
        <f t="shared" si="118"/>
        <v/>
      </c>
      <c r="GJ37" s="545" t="str">
        <f t="shared" si="118"/>
        <v/>
      </c>
      <c r="GK37" s="537" t="str">
        <f t="shared" si="118"/>
        <v/>
      </c>
      <c r="GL37" s="547" t="str">
        <f t="shared" si="118"/>
        <v/>
      </c>
      <c r="GM37" s="537" t="str">
        <f t="shared" si="63"/>
        <v/>
      </c>
      <c r="GN37" s="537" t="str">
        <f t="shared" si="63"/>
        <v/>
      </c>
      <c r="GO37" s="546" t="str">
        <f t="shared" si="63"/>
        <v/>
      </c>
      <c r="GP37" s="548" t="str">
        <f t="shared" si="63"/>
        <v/>
      </c>
      <c r="GQ37" s="560" t="str">
        <f t="shared" si="103"/>
        <v/>
      </c>
      <c r="GR37" s="538"/>
      <c r="GS37" s="537" t="str">
        <f t="shared" si="64"/>
        <v/>
      </c>
      <c r="GT37" s="537" t="str">
        <f t="shared" si="119"/>
        <v/>
      </c>
      <c r="GU37" s="537" t="str">
        <f t="shared" si="119"/>
        <v/>
      </c>
      <c r="GV37" s="537" t="str">
        <f t="shared" si="119"/>
        <v/>
      </c>
      <c r="GW37" s="537" t="str">
        <f t="shared" si="119"/>
        <v/>
      </c>
      <c r="GX37" s="548" t="str">
        <f t="shared" si="119"/>
        <v/>
      </c>
      <c r="GY37" s="545" t="str">
        <f t="shared" si="119"/>
        <v/>
      </c>
      <c r="GZ37" s="546" t="str">
        <f t="shared" si="119"/>
        <v/>
      </c>
      <c r="HA37" s="537" t="str">
        <f t="shared" si="66"/>
        <v/>
      </c>
      <c r="HB37" s="541" t="str">
        <f t="shared" si="67"/>
        <v/>
      </c>
      <c r="HC37" s="537" t="str">
        <f t="shared" si="68"/>
        <v/>
      </c>
      <c r="HD37" s="537" t="str">
        <f t="shared" si="104"/>
        <v/>
      </c>
      <c r="HE37" s="537" t="str">
        <f t="shared" si="69"/>
        <v/>
      </c>
      <c r="HF37" s="537" t="str">
        <f t="shared" si="70"/>
        <v/>
      </c>
      <c r="HG37" s="549" t="str">
        <f t="shared" si="70"/>
        <v/>
      </c>
      <c r="HH37" s="540" t="str">
        <f t="shared" si="71"/>
        <v/>
      </c>
      <c r="HI37" s="537" t="str">
        <f t="shared" si="120"/>
        <v/>
      </c>
      <c r="HJ37" s="537" t="str">
        <f t="shared" si="120"/>
        <v/>
      </c>
      <c r="HK37" s="537" t="str">
        <f t="shared" si="120"/>
        <v/>
      </c>
      <c r="HL37" s="537" t="str">
        <f t="shared" si="120"/>
        <v/>
      </c>
      <c r="HM37" s="537" t="str">
        <f t="shared" si="120"/>
        <v/>
      </c>
      <c r="HN37" s="537" t="str">
        <f t="shared" si="120"/>
        <v/>
      </c>
      <c r="HO37" s="548" t="str">
        <f t="shared" si="120"/>
        <v/>
      </c>
      <c r="HP37" s="545" t="str">
        <f t="shared" si="73"/>
        <v/>
      </c>
      <c r="HQ37" s="537" t="str">
        <f t="shared" si="121"/>
        <v/>
      </c>
      <c r="HR37" s="537" t="str">
        <f t="shared" si="121"/>
        <v/>
      </c>
      <c r="HS37" s="537" t="str">
        <f t="shared" si="121"/>
        <v/>
      </c>
      <c r="HT37" s="537" t="str">
        <f t="shared" si="121"/>
        <v/>
      </c>
      <c r="HU37" s="537" t="str">
        <f t="shared" si="121"/>
        <v/>
      </c>
      <c r="HV37" s="549" t="str">
        <f t="shared" si="121"/>
        <v/>
      </c>
      <c r="HW37" s="536" t="str">
        <f t="shared" si="121"/>
        <v/>
      </c>
      <c r="HX37" s="535">
        <f t="shared" si="75"/>
        <v>16</v>
      </c>
      <c r="HY37" s="534">
        <f t="shared" si="76"/>
        <v>0</v>
      </c>
      <c r="HZ37" s="533"/>
    </row>
    <row r="38" spans="1:234" s="532" customFormat="1" ht="12.75" customHeight="1">
      <c r="A38" s="555">
        <f t="shared" si="77"/>
        <v>45460</v>
      </c>
      <c r="B38" s="545" t="str">
        <f t="shared" si="0"/>
        <v/>
      </c>
      <c r="C38" s="537" t="str">
        <f t="shared" si="1"/>
        <v/>
      </c>
      <c r="D38" s="537" t="str">
        <f t="shared" si="1"/>
        <v/>
      </c>
      <c r="E38" s="545" t="str">
        <f t="shared" si="2"/>
        <v/>
      </c>
      <c r="F38" s="537" t="str">
        <f t="shared" si="105"/>
        <v/>
      </c>
      <c r="G38" s="537" t="str">
        <f t="shared" si="105"/>
        <v/>
      </c>
      <c r="H38" s="548" t="str">
        <f t="shared" si="105"/>
        <v/>
      </c>
      <c r="I38" s="545" t="str">
        <f t="shared" si="105"/>
        <v/>
      </c>
      <c r="J38" s="537" t="str">
        <f t="shared" si="105"/>
        <v/>
      </c>
      <c r="K38" s="537" t="str">
        <f t="shared" si="105"/>
        <v/>
      </c>
      <c r="L38" s="537" t="str">
        <f t="shared" si="105"/>
        <v/>
      </c>
      <c r="M38" s="545" t="str">
        <f t="shared" si="78"/>
        <v/>
      </c>
      <c r="N38" s="537" t="str">
        <f t="shared" si="106"/>
        <v/>
      </c>
      <c r="O38" s="537" t="str">
        <f t="shared" si="106"/>
        <v/>
      </c>
      <c r="P38" s="537" t="str">
        <f t="shared" si="106"/>
        <v/>
      </c>
      <c r="Q38" s="537" t="str">
        <f t="shared" si="106"/>
        <v/>
      </c>
      <c r="R38" s="559" t="str">
        <f t="shared" si="106"/>
        <v/>
      </c>
      <c r="S38" s="1064" t="str">
        <f t="shared" si="79"/>
        <v/>
      </c>
      <c r="T38" s="1065" t="str">
        <f t="shared" si="80"/>
        <v/>
      </c>
      <c r="U38" s="537" t="str">
        <f t="shared" si="5"/>
        <v/>
      </c>
      <c r="V38" s="537" t="str">
        <f t="shared" si="6"/>
        <v/>
      </c>
      <c r="W38" s="537" t="str">
        <f t="shared" si="6"/>
        <v/>
      </c>
      <c r="X38" s="537" t="str">
        <f t="shared" si="6"/>
        <v/>
      </c>
      <c r="Y38" s="549" t="str">
        <f t="shared" si="6"/>
        <v/>
      </c>
      <c r="Z38" s="545" t="str">
        <f t="shared" si="7"/>
        <v>/</v>
      </c>
      <c r="AA38" s="537" t="str">
        <f t="shared" si="107"/>
        <v>/</v>
      </c>
      <c r="AB38" s="537" t="str">
        <f t="shared" si="107"/>
        <v>/</v>
      </c>
      <c r="AC38" s="537" t="str">
        <f t="shared" si="107"/>
        <v>/</v>
      </c>
      <c r="AD38" s="559" t="str">
        <f t="shared" si="107"/>
        <v>/</v>
      </c>
      <c r="AE38" s="548" t="str">
        <f t="shared" si="107"/>
        <v>/</v>
      </c>
      <c r="AF38" s="538" t="str">
        <f t="shared" si="107"/>
        <v>/</v>
      </c>
      <c r="AG38" s="537"/>
      <c r="AH38" s="537"/>
      <c r="AI38" s="537" t="str">
        <f t="shared" si="9"/>
        <v/>
      </c>
      <c r="AJ38" s="547" t="str">
        <f t="shared" si="81"/>
        <v/>
      </c>
      <c r="AK38" s="537" t="str">
        <f t="shared" si="10"/>
        <v/>
      </c>
      <c r="AL38" s="537" t="str">
        <f t="shared" si="108"/>
        <v/>
      </c>
      <c r="AM38" s="537" t="str">
        <f t="shared" si="108"/>
        <v/>
      </c>
      <c r="AN38" s="548" t="str">
        <f t="shared" si="108"/>
        <v/>
      </c>
      <c r="AO38" s="545" t="str">
        <f t="shared" si="108"/>
        <v/>
      </c>
      <c r="AP38" s="537" t="str">
        <f t="shared" si="108"/>
        <v/>
      </c>
      <c r="AQ38" s="537" t="str">
        <f t="shared" si="108"/>
        <v/>
      </c>
      <c r="AR38" s="545" t="str">
        <f t="shared" si="12"/>
        <v/>
      </c>
      <c r="AS38" s="537" t="str">
        <f t="shared" si="109"/>
        <v/>
      </c>
      <c r="AT38" s="549" t="str">
        <f t="shared" si="109"/>
        <v/>
      </c>
      <c r="AU38" s="545" t="str">
        <f t="shared" si="109"/>
        <v/>
      </c>
      <c r="AV38" s="537" t="str">
        <f t="shared" si="109"/>
        <v/>
      </c>
      <c r="AW38" s="537" t="str">
        <f t="shared" si="109"/>
        <v/>
      </c>
      <c r="AX38" s="548" t="str">
        <f t="shared" si="109"/>
        <v/>
      </c>
      <c r="AY38" s="545" t="str">
        <f t="shared" si="14"/>
        <v/>
      </c>
      <c r="AZ38" s="537" t="str">
        <f t="shared" si="110"/>
        <v/>
      </c>
      <c r="BA38" s="537" t="str">
        <f t="shared" si="110"/>
        <v/>
      </c>
      <c r="BB38" s="545" t="str">
        <f t="shared" si="110"/>
        <v/>
      </c>
      <c r="BC38" s="537" t="str">
        <f t="shared" si="110"/>
        <v/>
      </c>
      <c r="BD38" s="537" t="str">
        <f t="shared" si="110"/>
        <v/>
      </c>
      <c r="BE38" s="537" t="str">
        <f t="shared" si="82"/>
        <v/>
      </c>
      <c r="BF38" s="548" t="str">
        <f t="shared" si="83"/>
        <v/>
      </c>
      <c r="BG38" s="545" t="str">
        <f t="shared" si="16"/>
        <v/>
      </c>
      <c r="BH38" s="537" t="str">
        <f t="shared" si="17"/>
        <v/>
      </c>
      <c r="BI38" s="545" t="str">
        <f t="shared" si="17"/>
        <v/>
      </c>
      <c r="BJ38" s="537" t="str">
        <f t="shared" si="17"/>
        <v/>
      </c>
      <c r="BK38" s="537" t="str">
        <f t="shared" si="17"/>
        <v/>
      </c>
      <c r="BL38" s="537" t="str">
        <f t="shared" si="84"/>
        <v/>
      </c>
      <c r="BM38" s="537" t="str">
        <f t="shared" si="85"/>
        <v/>
      </c>
      <c r="BN38" s="545" t="str">
        <f t="shared" si="18"/>
        <v/>
      </c>
      <c r="BO38" s="537" t="str">
        <f t="shared" si="19"/>
        <v/>
      </c>
      <c r="BP38" s="545" t="str">
        <f t="shared" si="19"/>
        <v/>
      </c>
      <c r="BQ38" s="549" t="str">
        <f t="shared" si="19"/>
        <v/>
      </c>
      <c r="BR38" s="545" t="str">
        <f t="shared" si="20"/>
        <v/>
      </c>
      <c r="BS38" s="545" t="str">
        <f t="shared" si="111"/>
        <v/>
      </c>
      <c r="BT38" s="548" t="str">
        <f t="shared" si="111"/>
        <v/>
      </c>
      <c r="BU38" s="545" t="str">
        <f t="shared" si="111"/>
        <v/>
      </c>
      <c r="BV38" s="537" t="str">
        <f t="shared" si="111"/>
        <v/>
      </c>
      <c r="BW38" s="547" t="str">
        <f t="shared" si="111"/>
        <v/>
      </c>
      <c r="BX38" s="549" t="str">
        <f t="shared" si="86"/>
        <v/>
      </c>
      <c r="BY38" s="545" t="str">
        <f t="shared" si="87"/>
        <v>+</v>
      </c>
      <c r="BZ38" s="537" t="str">
        <f t="shared" si="88"/>
        <v/>
      </c>
      <c r="CA38" s="536" t="str">
        <f t="shared" si="22"/>
        <v/>
      </c>
      <c r="CB38" s="545" t="str">
        <f t="shared" si="112"/>
        <v/>
      </c>
      <c r="CC38" s="545" t="str">
        <f t="shared" si="112"/>
        <v/>
      </c>
      <c r="CD38" s="537" t="str">
        <f t="shared" si="112"/>
        <v/>
      </c>
      <c r="CE38" s="537" t="str">
        <f t="shared" si="112"/>
        <v/>
      </c>
      <c r="CF38" s="539" t="str">
        <f t="shared" si="112"/>
        <v/>
      </c>
      <c r="CG38" s="545" t="str">
        <f t="shared" si="24"/>
        <v/>
      </c>
      <c r="CH38" s="537" t="str">
        <f t="shared" si="25"/>
        <v/>
      </c>
      <c r="CI38" s="545" t="str">
        <f t="shared" si="25"/>
        <v/>
      </c>
      <c r="CJ38" s="537" t="str">
        <f t="shared" si="25"/>
        <v/>
      </c>
      <c r="CK38" s="537" t="str">
        <f t="shared" si="25"/>
        <v/>
      </c>
      <c r="CL38" s="540" t="str">
        <f t="shared" si="26"/>
        <v/>
      </c>
      <c r="CM38" s="537" t="str">
        <f t="shared" si="27"/>
        <v/>
      </c>
      <c r="CN38" s="537" t="str">
        <f t="shared" si="27"/>
        <v/>
      </c>
      <c r="CO38" s="537" t="str">
        <f t="shared" si="27"/>
        <v/>
      </c>
      <c r="CP38" s="549" t="str">
        <f t="shared" si="27"/>
        <v/>
      </c>
      <c r="CQ38" s="562">
        <f t="shared" si="28"/>
        <v>17</v>
      </c>
      <c r="CR38" s="545" t="str">
        <f t="shared" si="29"/>
        <v/>
      </c>
      <c r="CS38" s="537" t="str">
        <f t="shared" si="30"/>
        <v/>
      </c>
      <c r="CT38" s="548" t="str">
        <f t="shared" si="30"/>
        <v/>
      </c>
      <c r="CU38" s="545" t="str">
        <f t="shared" si="31"/>
        <v>Х</v>
      </c>
      <c r="CV38" s="537" t="str">
        <f t="shared" si="32"/>
        <v>Х</v>
      </c>
      <c r="CW38" s="549" t="str">
        <f t="shared" si="32"/>
        <v>Х</v>
      </c>
      <c r="CX38" s="545" t="str">
        <f t="shared" si="33"/>
        <v/>
      </c>
      <c r="CY38" s="545" t="str">
        <f t="shared" si="113"/>
        <v/>
      </c>
      <c r="CZ38" s="548" t="str">
        <f t="shared" si="113"/>
        <v/>
      </c>
      <c r="DA38" s="545" t="str">
        <f t="shared" si="113"/>
        <v/>
      </c>
      <c r="DB38" s="545" t="str">
        <f t="shared" si="113"/>
        <v/>
      </c>
      <c r="DC38" s="545" t="str">
        <f t="shared" si="113"/>
        <v/>
      </c>
      <c r="DD38" s="549" t="str">
        <f t="shared" si="113"/>
        <v/>
      </c>
      <c r="DE38" s="540" t="str">
        <f t="shared" si="89"/>
        <v/>
      </c>
      <c r="DF38" s="537" t="str">
        <f t="shared" si="90"/>
        <v/>
      </c>
      <c r="DG38" s="537" t="str">
        <f t="shared" si="35"/>
        <v/>
      </c>
      <c r="DH38" s="548" t="str">
        <f t="shared" si="36"/>
        <v/>
      </c>
      <c r="DI38" s="545" t="str">
        <f t="shared" si="36"/>
        <v/>
      </c>
      <c r="DJ38" s="537" t="str">
        <f t="shared" si="36"/>
        <v/>
      </c>
      <c r="DK38" s="537" t="str">
        <f t="shared" si="36"/>
        <v/>
      </c>
      <c r="DL38" s="537"/>
      <c r="DM38" s="541" t="str">
        <f t="shared" si="91"/>
        <v/>
      </c>
      <c r="DN38" s="537" t="str">
        <f t="shared" si="92"/>
        <v/>
      </c>
      <c r="DO38" s="541" t="str">
        <f t="shared" si="37"/>
        <v/>
      </c>
      <c r="DP38" s="537" t="str">
        <f t="shared" si="114"/>
        <v/>
      </c>
      <c r="DQ38" s="537" t="str">
        <f t="shared" si="114"/>
        <v/>
      </c>
      <c r="DR38" s="537" t="str">
        <f t="shared" si="114"/>
        <v/>
      </c>
      <c r="DS38" s="537" t="str">
        <f t="shared" si="114"/>
        <v/>
      </c>
      <c r="DT38" s="537" t="str">
        <f t="shared" si="114"/>
        <v/>
      </c>
      <c r="DU38" s="549" t="str">
        <f t="shared" si="114"/>
        <v/>
      </c>
      <c r="DV38" s="545"/>
      <c r="DW38" s="537" t="str">
        <f t="shared" si="93"/>
        <v/>
      </c>
      <c r="DX38" s="537"/>
      <c r="DY38" s="549"/>
      <c r="DZ38" s="545" t="str">
        <f t="shared" si="40"/>
        <v/>
      </c>
      <c r="EA38" s="537" t="str">
        <f t="shared" si="41"/>
        <v/>
      </c>
      <c r="EB38" s="545" t="str">
        <f t="shared" si="42"/>
        <v/>
      </c>
      <c r="EC38" s="537" t="str">
        <f t="shared" si="115"/>
        <v/>
      </c>
      <c r="ED38" s="537" t="str">
        <f t="shared" si="115"/>
        <v/>
      </c>
      <c r="EE38" s="537" t="str">
        <f t="shared" si="115"/>
        <v/>
      </c>
      <c r="EF38" s="537" t="str">
        <f t="shared" si="115"/>
        <v/>
      </c>
      <c r="EG38" s="537" t="str">
        <f t="shared" si="115"/>
        <v/>
      </c>
      <c r="EH38" s="545" t="str">
        <f t="shared" si="94"/>
        <v/>
      </c>
      <c r="EI38" s="548"/>
      <c r="EJ38" s="545" t="str">
        <f t="shared" si="95"/>
        <v/>
      </c>
      <c r="EK38" s="537" t="str">
        <f t="shared" si="96"/>
        <v/>
      </c>
      <c r="EL38" s="547" t="str">
        <f t="shared" si="97"/>
        <v/>
      </c>
      <c r="EM38" s="549"/>
      <c r="EN38" s="537" t="str">
        <f t="shared" si="44"/>
        <v/>
      </c>
      <c r="EO38" s="537" t="str">
        <f t="shared" si="45"/>
        <v/>
      </c>
      <c r="EP38" s="549" t="str">
        <f t="shared" si="46"/>
        <v/>
      </c>
      <c r="EQ38" s="545" t="str">
        <f t="shared" si="47"/>
        <v/>
      </c>
      <c r="ER38" s="549" t="str">
        <f t="shared" si="47"/>
        <v/>
      </c>
      <c r="ES38" s="545" t="str">
        <f t="shared" si="47"/>
        <v/>
      </c>
      <c r="ET38" s="545" t="str">
        <f t="shared" si="48"/>
        <v/>
      </c>
      <c r="EU38" s="537" t="str">
        <f t="shared" si="116"/>
        <v/>
      </c>
      <c r="EV38" s="537" t="str">
        <f t="shared" si="116"/>
        <v/>
      </c>
      <c r="EW38" s="537" t="str">
        <f t="shared" si="116"/>
        <v/>
      </c>
      <c r="EX38" s="537" t="str">
        <f t="shared" si="116"/>
        <v/>
      </c>
      <c r="EY38" s="537" t="str">
        <f t="shared" si="116"/>
        <v/>
      </c>
      <c r="EZ38" s="537" t="str">
        <f t="shared" si="98"/>
        <v/>
      </c>
      <c r="FA38" s="548" t="str">
        <f t="shared" si="99"/>
        <v/>
      </c>
      <c r="FB38" s="545" t="str">
        <f t="shared" si="50"/>
        <v/>
      </c>
      <c r="FC38" s="537" t="str">
        <f t="shared" si="51"/>
        <v/>
      </c>
      <c r="FD38" s="537" t="str">
        <f t="shared" si="51"/>
        <v/>
      </c>
      <c r="FE38" s="537" t="str">
        <f t="shared" si="51"/>
        <v/>
      </c>
      <c r="FF38" s="546" t="str">
        <f t="shared" si="51"/>
        <v/>
      </c>
      <c r="FG38" s="537" t="str">
        <f t="shared" si="100"/>
        <v/>
      </c>
      <c r="FH38" s="547" t="str">
        <f t="shared" si="101"/>
        <v/>
      </c>
      <c r="FI38" s="546" t="str">
        <f t="shared" si="52"/>
        <v>\</v>
      </c>
      <c r="FJ38" s="546" t="str">
        <f t="shared" si="117"/>
        <v>\</v>
      </c>
      <c r="FK38" s="546" t="str">
        <f t="shared" si="117"/>
        <v>\</v>
      </c>
      <c r="FL38" s="546" t="str">
        <f t="shared" si="117"/>
        <v>\</v>
      </c>
      <c r="FM38" s="557" t="str">
        <f t="shared" si="117"/>
        <v>\</v>
      </c>
      <c r="FN38" s="556" t="str">
        <f t="shared" si="117"/>
        <v>\</v>
      </c>
      <c r="FO38" s="545" t="str">
        <f t="shared" si="54"/>
        <v/>
      </c>
      <c r="FP38" s="545" t="str">
        <f t="shared" si="55"/>
        <v/>
      </c>
      <c r="FQ38" s="539" t="str">
        <f t="shared" si="55"/>
        <v/>
      </c>
      <c r="FR38" s="545" t="str">
        <f t="shared" si="55"/>
        <v/>
      </c>
      <c r="FS38" s="545" t="str">
        <f t="shared" si="56"/>
        <v/>
      </c>
      <c r="FT38" s="545" t="str">
        <f t="shared" si="57"/>
        <v/>
      </c>
      <c r="FU38" s="545" t="str">
        <f t="shared" si="57"/>
        <v/>
      </c>
      <c r="FV38" s="545" t="str">
        <f t="shared" si="57"/>
        <v/>
      </c>
      <c r="FW38" s="561">
        <f t="shared" si="58"/>
        <v>17</v>
      </c>
      <c r="FX38" s="545" t="str">
        <f t="shared" si="59"/>
        <v/>
      </c>
      <c r="FY38" s="549" t="str">
        <f t="shared" si="60"/>
        <v/>
      </c>
      <c r="FZ38" s="545" t="str">
        <f t="shared" si="60"/>
        <v/>
      </c>
      <c r="GA38" s="549" t="str">
        <f t="shared" si="60"/>
        <v/>
      </c>
      <c r="GB38" s="545"/>
      <c r="GC38" s="537"/>
      <c r="GD38" s="537"/>
      <c r="GE38" s="537" t="str">
        <f t="shared" si="102"/>
        <v/>
      </c>
      <c r="GF38" s="539" t="str">
        <f t="shared" si="61"/>
        <v/>
      </c>
      <c r="GG38" s="545" t="str">
        <f t="shared" si="118"/>
        <v/>
      </c>
      <c r="GH38" s="537" t="str">
        <f t="shared" si="118"/>
        <v/>
      </c>
      <c r="GI38" s="549" t="str">
        <f t="shared" si="118"/>
        <v/>
      </c>
      <c r="GJ38" s="545" t="str">
        <f t="shared" si="118"/>
        <v/>
      </c>
      <c r="GK38" s="537" t="str">
        <f t="shared" si="118"/>
        <v/>
      </c>
      <c r="GL38" s="547" t="str">
        <f t="shared" si="118"/>
        <v/>
      </c>
      <c r="GM38" s="537" t="str">
        <f t="shared" si="63"/>
        <v/>
      </c>
      <c r="GN38" s="537" t="str">
        <f t="shared" si="63"/>
        <v/>
      </c>
      <c r="GO38" s="546" t="str">
        <f t="shared" si="63"/>
        <v/>
      </c>
      <c r="GP38" s="548" t="str">
        <f t="shared" si="63"/>
        <v/>
      </c>
      <c r="GQ38" s="560" t="str">
        <f t="shared" si="103"/>
        <v/>
      </c>
      <c r="GR38" s="538"/>
      <c r="GS38" s="537" t="str">
        <f t="shared" si="64"/>
        <v/>
      </c>
      <c r="GT38" s="537" t="str">
        <f t="shared" si="119"/>
        <v/>
      </c>
      <c r="GU38" s="537" t="str">
        <f t="shared" si="119"/>
        <v/>
      </c>
      <c r="GV38" s="537" t="str">
        <f t="shared" si="119"/>
        <v/>
      </c>
      <c r="GW38" s="537" t="str">
        <f t="shared" si="119"/>
        <v/>
      </c>
      <c r="GX38" s="548" t="str">
        <f t="shared" si="119"/>
        <v/>
      </c>
      <c r="GY38" s="545" t="str">
        <f t="shared" si="119"/>
        <v/>
      </c>
      <c r="GZ38" s="546" t="str">
        <f t="shared" si="119"/>
        <v/>
      </c>
      <c r="HA38" s="537" t="str">
        <f t="shared" si="66"/>
        <v/>
      </c>
      <c r="HB38" s="541" t="str">
        <f t="shared" si="67"/>
        <v/>
      </c>
      <c r="HC38" s="537" t="str">
        <f t="shared" si="68"/>
        <v/>
      </c>
      <c r="HD38" s="537" t="str">
        <f t="shared" si="104"/>
        <v/>
      </c>
      <c r="HE38" s="537" t="str">
        <f t="shared" si="69"/>
        <v/>
      </c>
      <c r="HF38" s="537" t="str">
        <f t="shared" si="70"/>
        <v/>
      </c>
      <c r="HG38" s="549" t="str">
        <f t="shared" si="70"/>
        <v/>
      </c>
      <c r="HH38" s="540" t="str">
        <f t="shared" si="71"/>
        <v/>
      </c>
      <c r="HI38" s="537" t="str">
        <f t="shared" si="120"/>
        <v/>
      </c>
      <c r="HJ38" s="537" t="str">
        <f t="shared" si="120"/>
        <v/>
      </c>
      <c r="HK38" s="537" t="str">
        <f t="shared" si="120"/>
        <v/>
      </c>
      <c r="HL38" s="537" t="str">
        <f t="shared" si="120"/>
        <v/>
      </c>
      <c r="HM38" s="537" t="str">
        <f t="shared" si="120"/>
        <v/>
      </c>
      <c r="HN38" s="537" t="str">
        <f t="shared" si="120"/>
        <v/>
      </c>
      <c r="HO38" s="548" t="str">
        <f t="shared" si="120"/>
        <v/>
      </c>
      <c r="HP38" s="545" t="str">
        <f t="shared" si="73"/>
        <v/>
      </c>
      <c r="HQ38" s="537" t="str">
        <f t="shared" si="121"/>
        <v/>
      </c>
      <c r="HR38" s="537" t="str">
        <f t="shared" si="121"/>
        <v/>
      </c>
      <c r="HS38" s="537" t="str">
        <f t="shared" si="121"/>
        <v/>
      </c>
      <c r="HT38" s="537" t="str">
        <f t="shared" si="121"/>
        <v/>
      </c>
      <c r="HU38" s="537" t="str">
        <f t="shared" si="121"/>
        <v/>
      </c>
      <c r="HV38" s="549" t="str">
        <f t="shared" si="121"/>
        <v/>
      </c>
      <c r="HW38" s="536" t="str">
        <f t="shared" si="121"/>
        <v/>
      </c>
      <c r="HX38" s="535">
        <f t="shared" si="75"/>
        <v>17</v>
      </c>
      <c r="HY38" s="534">
        <f t="shared" si="76"/>
        <v>3</v>
      </c>
      <c r="HZ38" s="533"/>
    </row>
    <row r="39" spans="1:234" s="532" customFormat="1" ht="12.75" customHeight="1">
      <c r="A39" s="555">
        <f t="shared" si="77"/>
        <v>45461</v>
      </c>
      <c r="B39" s="545" t="str">
        <f t="shared" si="0"/>
        <v/>
      </c>
      <c r="C39" s="537" t="str">
        <f t="shared" si="1"/>
        <v/>
      </c>
      <c r="D39" s="537" t="str">
        <f t="shared" si="1"/>
        <v/>
      </c>
      <c r="E39" s="545" t="str">
        <f t="shared" si="2"/>
        <v/>
      </c>
      <c r="F39" s="537" t="str">
        <f t="shared" si="105"/>
        <v/>
      </c>
      <c r="G39" s="537" t="str">
        <f t="shared" si="105"/>
        <v/>
      </c>
      <c r="H39" s="548" t="str">
        <f t="shared" si="105"/>
        <v/>
      </c>
      <c r="I39" s="545" t="str">
        <f t="shared" si="105"/>
        <v/>
      </c>
      <c r="J39" s="537" t="str">
        <f t="shared" si="105"/>
        <v/>
      </c>
      <c r="K39" s="537" t="str">
        <f t="shared" si="105"/>
        <v/>
      </c>
      <c r="L39" s="537" t="str">
        <f t="shared" si="105"/>
        <v/>
      </c>
      <c r="M39" s="545" t="str">
        <f t="shared" si="78"/>
        <v/>
      </c>
      <c r="N39" s="537" t="str">
        <f t="shared" si="106"/>
        <v/>
      </c>
      <c r="O39" s="537" t="str">
        <f t="shared" si="106"/>
        <v/>
      </c>
      <c r="P39" s="537" t="str">
        <f t="shared" si="106"/>
        <v/>
      </c>
      <c r="Q39" s="537" t="str">
        <f t="shared" si="106"/>
        <v/>
      </c>
      <c r="R39" s="559" t="str">
        <f t="shared" si="106"/>
        <v/>
      </c>
      <c r="S39" s="1064" t="str">
        <f t="shared" si="79"/>
        <v/>
      </c>
      <c r="T39" s="1065" t="str">
        <f t="shared" si="80"/>
        <v/>
      </c>
      <c r="U39" s="537" t="str">
        <f t="shared" si="5"/>
        <v>/</v>
      </c>
      <c r="V39" s="537" t="str">
        <f t="shared" si="6"/>
        <v>/</v>
      </c>
      <c r="W39" s="537" t="str">
        <f t="shared" si="6"/>
        <v>/</v>
      </c>
      <c r="X39" s="537" t="str">
        <f t="shared" si="6"/>
        <v>/</v>
      </c>
      <c r="Y39" s="549" t="str">
        <f t="shared" si="6"/>
        <v>/</v>
      </c>
      <c r="Z39" s="545" t="str">
        <f t="shared" si="7"/>
        <v/>
      </c>
      <c r="AA39" s="537" t="str">
        <f t="shared" si="107"/>
        <v/>
      </c>
      <c r="AB39" s="537" t="str">
        <f t="shared" si="107"/>
        <v/>
      </c>
      <c r="AC39" s="537" t="str">
        <f t="shared" si="107"/>
        <v/>
      </c>
      <c r="AD39" s="559" t="str">
        <f t="shared" si="107"/>
        <v/>
      </c>
      <c r="AE39" s="548" t="str">
        <f t="shared" si="107"/>
        <v/>
      </c>
      <c r="AF39" s="538" t="str">
        <f t="shared" si="107"/>
        <v/>
      </c>
      <c r="AG39" s="537"/>
      <c r="AH39" s="537"/>
      <c r="AI39" s="537" t="str">
        <f t="shared" si="9"/>
        <v/>
      </c>
      <c r="AJ39" s="547" t="str">
        <f t="shared" si="81"/>
        <v/>
      </c>
      <c r="AK39" s="537" t="str">
        <f t="shared" si="10"/>
        <v/>
      </c>
      <c r="AL39" s="537" t="str">
        <f t="shared" si="108"/>
        <v/>
      </c>
      <c r="AM39" s="537" t="str">
        <f t="shared" si="108"/>
        <v/>
      </c>
      <c r="AN39" s="548" t="str">
        <f t="shared" si="108"/>
        <v/>
      </c>
      <c r="AO39" s="545" t="str">
        <f t="shared" si="108"/>
        <v/>
      </c>
      <c r="AP39" s="537" t="str">
        <f t="shared" si="108"/>
        <v/>
      </c>
      <c r="AQ39" s="537" t="str">
        <f t="shared" si="108"/>
        <v/>
      </c>
      <c r="AR39" s="545" t="str">
        <f t="shared" si="12"/>
        <v>/</v>
      </c>
      <c r="AS39" s="537" t="str">
        <f t="shared" si="109"/>
        <v>/</v>
      </c>
      <c r="AT39" s="549" t="str">
        <f t="shared" si="109"/>
        <v>/</v>
      </c>
      <c r="AU39" s="545" t="str">
        <f t="shared" si="109"/>
        <v>/</v>
      </c>
      <c r="AV39" s="537" t="str">
        <f t="shared" si="109"/>
        <v>/</v>
      </c>
      <c r="AW39" s="537" t="str">
        <f t="shared" si="109"/>
        <v>/</v>
      </c>
      <c r="AX39" s="548" t="str">
        <f t="shared" si="109"/>
        <v>/</v>
      </c>
      <c r="AY39" s="545" t="str">
        <f t="shared" si="14"/>
        <v/>
      </c>
      <c r="AZ39" s="537" t="str">
        <f t="shared" si="110"/>
        <v/>
      </c>
      <c r="BA39" s="537" t="str">
        <f t="shared" si="110"/>
        <v/>
      </c>
      <c r="BB39" s="545" t="str">
        <f t="shared" si="110"/>
        <v/>
      </c>
      <c r="BC39" s="537" t="str">
        <f t="shared" si="110"/>
        <v/>
      </c>
      <c r="BD39" s="537" t="str">
        <f t="shared" si="110"/>
        <v/>
      </c>
      <c r="BE39" s="537" t="str">
        <f t="shared" si="82"/>
        <v/>
      </c>
      <c r="BF39" s="548" t="str">
        <f t="shared" si="83"/>
        <v/>
      </c>
      <c r="BG39" s="545" t="str">
        <f t="shared" si="16"/>
        <v/>
      </c>
      <c r="BH39" s="537" t="str">
        <f t="shared" si="17"/>
        <v/>
      </c>
      <c r="BI39" s="545" t="str">
        <f t="shared" si="17"/>
        <v/>
      </c>
      <c r="BJ39" s="537" t="str">
        <f t="shared" si="17"/>
        <v/>
      </c>
      <c r="BK39" s="537" t="str">
        <f t="shared" si="17"/>
        <v/>
      </c>
      <c r="BL39" s="537" t="str">
        <f t="shared" si="84"/>
        <v/>
      </c>
      <c r="BM39" s="537" t="str">
        <f t="shared" si="85"/>
        <v/>
      </c>
      <c r="BN39" s="545" t="str">
        <f t="shared" si="18"/>
        <v/>
      </c>
      <c r="BO39" s="537" t="str">
        <f t="shared" si="19"/>
        <v/>
      </c>
      <c r="BP39" s="545" t="str">
        <f t="shared" si="19"/>
        <v/>
      </c>
      <c r="BQ39" s="549" t="str">
        <f t="shared" si="19"/>
        <v/>
      </c>
      <c r="BR39" s="545" t="str">
        <f t="shared" si="20"/>
        <v/>
      </c>
      <c r="BS39" s="545" t="str">
        <f t="shared" si="111"/>
        <v/>
      </c>
      <c r="BT39" s="548" t="str">
        <f t="shared" si="111"/>
        <v/>
      </c>
      <c r="BU39" s="545" t="str">
        <f t="shared" si="111"/>
        <v/>
      </c>
      <c r="BV39" s="537" t="str">
        <f t="shared" si="111"/>
        <v/>
      </c>
      <c r="BW39" s="547" t="str">
        <f t="shared" si="111"/>
        <v/>
      </c>
      <c r="BX39" s="549" t="str">
        <f t="shared" si="86"/>
        <v/>
      </c>
      <c r="BY39" s="545" t="str">
        <f t="shared" si="87"/>
        <v/>
      </c>
      <c r="BZ39" s="537" t="str">
        <f t="shared" si="88"/>
        <v/>
      </c>
      <c r="CA39" s="536" t="str">
        <f t="shared" si="22"/>
        <v/>
      </c>
      <c r="CB39" s="545" t="str">
        <f t="shared" si="112"/>
        <v/>
      </c>
      <c r="CC39" s="545" t="str">
        <f t="shared" si="112"/>
        <v/>
      </c>
      <c r="CD39" s="537" t="str">
        <f t="shared" si="112"/>
        <v/>
      </c>
      <c r="CE39" s="537" t="str">
        <f t="shared" si="112"/>
        <v/>
      </c>
      <c r="CF39" s="539" t="str">
        <f t="shared" si="112"/>
        <v/>
      </c>
      <c r="CG39" s="545" t="str">
        <f t="shared" si="24"/>
        <v/>
      </c>
      <c r="CH39" s="537" t="str">
        <f t="shared" si="25"/>
        <v/>
      </c>
      <c r="CI39" s="545" t="str">
        <f t="shared" si="25"/>
        <v/>
      </c>
      <c r="CJ39" s="537" t="str">
        <f t="shared" si="25"/>
        <v/>
      </c>
      <c r="CK39" s="537" t="str">
        <f t="shared" si="25"/>
        <v/>
      </c>
      <c r="CL39" s="540" t="str">
        <f t="shared" si="26"/>
        <v/>
      </c>
      <c r="CM39" s="537" t="str">
        <f t="shared" si="27"/>
        <v/>
      </c>
      <c r="CN39" s="537" t="str">
        <f t="shared" si="27"/>
        <v/>
      </c>
      <c r="CO39" s="537" t="str">
        <f t="shared" si="27"/>
        <v/>
      </c>
      <c r="CP39" s="549" t="str">
        <f t="shared" si="27"/>
        <v/>
      </c>
      <c r="CQ39" s="562">
        <f t="shared" si="28"/>
        <v>18</v>
      </c>
      <c r="CR39" s="545" t="str">
        <f t="shared" si="29"/>
        <v/>
      </c>
      <c r="CS39" s="537" t="str">
        <f t="shared" si="30"/>
        <v/>
      </c>
      <c r="CT39" s="548" t="str">
        <f t="shared" si="30"/>
        <v/>
      </c>
      <c r="CU39" s="545" t="str">
        <f t="shared" si="31"/>
        <v/>
      </c>
      <c r="CV39" s="537" t="str">
        <f t="shared" si="32"/>
        <v/>
      </c>
      <c r="CW39" s="549" t="str">
        <f t="shared" si="32"/>
        <v/>
      </c>
      <c r="CX39" s="545" t="str">
        <f t="shared" si="33"/>
        <v/>
      </c>
      <c r="CY39" s="545" t="str">
        <f t="shared" si="113"/>
        <v/>
      </c>
      <c r="CZ39" s="548" t="str">
        <f t="shared" si="113"/>
        <v/>
      </c>
      <c r="DA39" s="545" t="str">
        <f t="shared" si="113"/>
        <v/>
      </c>
      <c r="DB39" s="545" t="str">
        <f t="shared" si="113"/>
        <v/>
      </c>
      <c r="DC39" s="545" t="str">
        <f t="shared" si="113"/>
        <v/>
      </c>
      <c r="DD39" s="549" t="str">
        <f t="shared" si="113"/>
        <v/>
      </c>
      <c r="DE39" s="540" t="str">
        <f t="shared" si="89"/>
        <v/>
      </c>
      <c r="DF39" s="537" t="str">
        <f t="shared" si="90"/>
        <v/>
      </c>
      <c r="DG39" s="537" t="str">
        <f t="shared" si="35"/>
        <v/>
      </c>
      <c r="DH39" s="548" t="str">
        <f t="shared" si="36"/>
        <v/>
      </c>
      <c r="DI39" s="545" t="str">
        <f t="shared" si="36"/>
        <v/>
      </c>
      <c r="DJ39" s="537" t="str">
        <f t="shared" si="36"/>
        <v/>
      </c>
      <c r="DK39" s="537" t="str">
        <f t="shared" si="36"/>
        <v/>
      </c>
      <c r="DL39" s="537"/>
      <c r="DM39" s="541" t="str">
        <f t="shared" si="91"/>
        <v/>
      </c>
      <c r="DN39" s="537" t="str">
        <f t="shared" si="92"/>
        <v/>
      </c>
      <c r="DO39" s="541" t="str">
        <f t="shared" si="37"/>
        <v/>
      </c>
      <c r="DP39" s="537" t="str">
        <f t="shared" si="114"/>
        <v/>
      </c>
      <c r="DQ39" s="537" t="str">
        <f t="shared" si="114"/>
        <v/>
      </c>
      <c r="DR39" s="537" t="str">
        <f t="shared" si="114"/>
        <v/>
      </c>
      <c r="DS39" s="537" t="str">
        <f t="shared" si="114"/>
        <v/>
      </c>
      <c r="DT39" s="537" t="str">
        <f t="shared" si="114"/>
        <v/>
      </c>
      <c r="DU39" s="549" t="str">
        <f t="shared" si="114"/>
        <v/>
      </c>
      <c r="DV39" s="545"/>
      <c r="DW39" s="537" t="str">
        <f t="shared" si="93"/>
        <v/>
      </c>
      <c r="DX39" s="537"/>
      <c r="DY39" s="549"/>
      <c r="DZ39" s="545" t="str">
        <f t="shared" si="40"/>
        <v>X</v>
      </c>
      <c r="EA39" s="537" t="str">
        <f t="shared" si="41"/>
        <v>X</v>
      </c>
      <c r="EB39" s="545" t="str">
        <f t="shared" si="42"/>
        <v/>
      </c>
      <c r="EC39" s="537" t="str">
        <f t="shared" si="115"/>
        <v/>
      </c>
      <c r="ED39" s="537" t="str">
        <f t="shared" si="115"/>
        <v/>
      </c>
      <c r="EE39" s="537" t="str">
        <f t="shared" si="115"/>
        <v/>
      </c>
      <c r="EF39" s="537" t="str">
        <f t="shared" si="115"/>
        <v/>
      </c>
      <c r="EG39" s="537" t="str">
        <f t="shared" si="115"/>
        <v/>
      </c>
      <c r="EH39" s="545" t="str">
        <f t="shared" si="94"/>
        <v/>
      </c>
      <c r="EI39" s="548"/>
      <c r="EJ39" s="545" t="str">
        <f t="shared" si="95"/>
        <v/>
      </c>
      <c r="EK39" s="537" t="str">
        <f t="shared" si="96"/>
        <v/>
      </c>
      <c r="EL39" s="547" t="str">
        <f t="shared" si="97"/>
        <v/>
      </c>
      <c r="EM39" s="549"/>
      <c r="EN39" s="537" t="str">
        <f t="shared" si="44"/>
        <v>X</v>
      </c>
      <c r="EO39" s="537" t="str">
        <f t="shared" si="45"/>
        <v>X</v>
      </c>
      <c r="EP39" s="549" t="str">
        <f t="shared" si="46"/>
        <v>/</v>
      </c>
      <c r="EQ39" s="545" t="str">
        <f t="shared" si="47"/>
        <v>/</v>
      </c>
      <c r="ER39" s="549" t="str">
        <f t="shared" si="47"/>
        <v>/</v>
      </c>
      <c r="ES39" s="545" t="str">
        <f t="shared" si="47"/>
        <v>/</v>
      </c>
      <c r="ET39" s="545" t="str">
        <f t="shared" si="48"/>
        <v/>
      </c>
      <c r="EU39" s="537" t="str">
        <f t="shared" si="116"/>
        <v/>
      </c>
      <c r="EV39" s="537" t="str">
        <f t="shared" si="116"/>
        <v/>
      </c>
      <c r="EW39" s="537" t="str">
        <f t="shared" si="116"/>
        <v/>
      </c>
      <c r="EX39" s="537" t="str">
        <f t="shared" si="116"/>
        <v/>
      </c>
      <c r="EY39" s="537" t="str">
        <f t="shared" si="116"/>
        <v/>
      </c>
      <c r="EZ39" s="537" t="str">
        <f t="shared" si="98"/>
        <v/>
      </c>
      <c r="FA39" s="548" t="str">
        <f t="shared" si="99"/>
        <v/>
      </c>
      <c r="FB39" s="545" t="str">
        <f t="shared" si="50"/>
        <v/>
      </c>
      <c r="FC39" s="537" t="str">
        <f t="shared" si="51"/>
        <v/>
      </c>
      <c r="FD39" s="537" t="str">
        <f t="shared" si="51"/>
        <v/>
      </c>
      <c r="FE39" s="537" t="str">
        <f t="shared" si="51"/>
        <v/>
      </c>
      <c r="FF39" s="546" t="str">
        <f t="shared" si="51"/>
        <v/>
      </c>
      <c r="FG39" s="537" t="str">
        <f t="shared" si="100"/>
        <v/>
      </c>
      <c r="FH39" s="547" t="str">
        <f t="shared" si="101"/>
        <v/>
      </c>
      <c r="FI39" s="546" t="str">
        <f t="shared" si="52"/>
        <v/>
      </c>
      <c r="FJ39" s="546" t="str">
        <f t="shared" si="117"/>
        <v/>
      </c>
      <c r="FK39" s="546" t="str">
        <f t="shared" si="117"/>
        <v/>
      </c>
      <c r="FL39" s="546" t="str">
        <f t="shared" si="117"/>
        <v/>
      </c>
      <c r="FM39" s="557" t="str">
        <f t="shared" si="117"/>
        <v/>
      </c>
      <c r="FN39" s="556" t="str">
        <f t="shared" si="117"/>
        <v/>
      </c>
      <c r="FO39" s="545" t="str">
        <f t="shared" si="54"/>
        <v>\</v>
      </c>
      <c r="FP39" s="545" t="str">
        <f t="shared" si="55"/>
        <v>\</v>
      </c>
      <c r="FQ39" s="539" t="str">
        <f t="shared" si="55"/>
        <v>\</v>
      </c>
      <c r="FR39" s="545" t="str">
        <f t="shared" si="55"/>
        <v>\</v>
      </c>
      <c r="FS39" s="545" t="str">
        <f t="shared" si="56"/>
        <v/>
      </c>
      <c r="FT39" s="545" t="str">
        <f t="shared" si="57"/>
        <v/>
      </c>
      <c r="FU39" s="545" t="str">
        <f t="shared" si="57"/>
        <v/>
      </c>
      <c r="FV39" s="545" t="str">
        <f t="shared" si="57"/>
        <v/>
      </c>
      <c r="FW39" s="561">
        <f t="shared" si="58"/>
        <v>18</v>
      </c>
      <c r="FX39" s="545" t="str">
        <f t="shared" si="59"/>
        <v/>
      </c>
      <c r="FY39" s="549" t="str">
        <f t="shared" si="60"/>
        <v/>
      </c>
      <c r="FZ39" s="545" t="str">
        <f t="shared" si="60"/>
        <v/>
      </c>
      <c r="GA39" s="549" t="str">
        <f t="shared" si="60"/>
        <v/>
      </c>
      <c r="GB39" s="545"/>
      <c r="GC39" s="537"/>
      <c r="GD39" s="537"/>
      <c r="GE39" s="537" t="str">
        <f t="shared" si="102"/>
        <v/>
      </c>
      <c r="GF39" s="539" t="str">
        <f t="shared" si="61"/>
        <v/>
      </c>
      <c r="GG39" s="545" t="str">
        <f t="shared" si="118"/>
        <v/>
      </c>
      <c r="GH39" s="537" t="str">
        <f t="shared" si="118"/>
        <v/>
      </c>
      <c r="GI39" s="549" t="str">
        <f t="shared" si="118"/>
        <v/>
      </c>
      <c r="GJ39" s="545" t="str">
        <f t="shared" si="118"/>
        <v/>
      </c>
      <c r="GK39" s="537" t="str">
        <f t="shared" si="118"/>
        <v/>
      </c>
      <c r="GL39" s="547" t="str">
        <f t="shared" si="118"/>
        <v/>
      </c>
      <c r="GM39" s="537" t="str">
        <f t="shared" si="63"/>
        <v/>
      </c>
      <c r="GN39" s="537" t="str">
        <f t="shared" si="63"/>
        <v/>
      </c>
      <c r="GO39" s="546" t="str">
        <f t="shared" si="63"/>
        <v/>
      </c>
      <c r="GP39" s="548" t="str">
        <f t="shared" si="63"/>
        <v/>
      </c>
      <c r="GQ39" s="560" t="str">
        <f t="shared" si="103"/>
        <v/>
      </c>
      <c r="GR39" s="538"/>
      <c r="GS39" s="537" t="str">
        <f t="shared" si="64"/>
        <v/>
      </c>
      <c r="GT39" s="537" t="str">
        <f t="shared" si="119"/>
        <v/>
      </c>
      <c r="GU39" s="537" t="str">
        <f t="shared" si="119"/>
        <v/>
      </c>
      <c r="GV39" s="537" t="str">
        <f t="shared" si="119"/>
        <v/>
      </c>
      <c r="GW39" s="537" t="str">
        <f t="shared" si="119"/>
        <v/>
      </c>
      <c r="GX39" s="548" t="str">
        <f t="shared" si="119"/>
        <v/>
      </c>
      <c r="GY39" s="545" t="str">
        <f t="shared" si="119"/>
        <v/>
      </c>
      <c r="GZ39" s="546" t="str">
        <f t="shared" si="119"/>
        <v/>
      </c>
      <c r="HA39" s="537" t="str">
        <f t="shared" si="66"/>
        <v/>
      </c>
      <c r="HB39" s="541" t="str">
        <f t="shared" si="67"/>
        <v/>
      </c>
      <c r="HC39" s="537" t="str">
        <f t="shared" si="68"/>
        <v/>
      </c>
      <c r="HD39" s="537" t="str">
        <f t="shared" si="104"/>
        <v/>
      </c>
      <c r="HE39" s="537" t="str">
        <f t="shared" si="69"/>
        <v/>
      </c>
      <c r="HF39" s="537" t="str">
        <f t="shared" si="70"/>
        <v/>
      </c>
      <c r="HG39" s="549" t="str">
        <f t="shared" si="70"/>
        <v/>
      </c>
      <c r="HH39" s="540" t="str">
        <f t="shared" si="71"/>
        <v/>
      </c>
      <c r="HI39" s="537" t="str">
        <f t="shared" si="120"/>
        <v/>
      </c>
      <c r="HJ39" s="537" t="str">
        <f t="shared" si="120"/>
        <v/>
      </c>
      <c r="HK39" s="537" t="str">
        <f t="shared" si="120"/>
        <v/>
      </c>
      <c r="HL39" s="537" t="str">
        <f t="shared" si="120"/>
        <v/>
      </c>
      <c r="HM39" s="537" t="str">
        <f t="shared" si="120"/>
        <v/>
      </c>
      <c r="HN39" s="537" t="str">
        <f t="shared" si="120"/>
        <v/>
      </c>
      <c r="HO39" s="548" t="str">
        <f t="shared" si="120"/>
        <v/>
      </c>
      <c r="HP39" s="545" t="str">
        <f t="shared" si="73"/>
        <v/>
      </c>
      <c r="HQ39" s="537" t="str">
        <f t="shared" si="121"/>
        <v/>
      </c>
      <c r="HR39" s="537" t="str">
        <f t="shared" si="121"/>
        <v/>
      </c>
      <c r="HS39" s="537" t="str">
        <f t="shared" si="121"/>
        <v/>
      </c>
      <c r="HT39" s="537" t="str">
        <f t="shared" si="121"/>
        <v/>
      </c>
      <c r="HU39" s="537" t="str">
        <f t="shared" si="121"/>
        <v/>
      </c>
      <c r="HV39" s="549" t="str">
        <f t="shared" si="121"/>
        <v/>
      </c>
      <c r="HW39" s="536" t="str">
        <f t="shared" si="121"/>
        <v/>
      </c>
      <c r="HX39" s="535">
        <f t="shared" si="75"/>
        <v>18</v>
      </c>
      <c r="HY39" s="534">
        <f t="shared" si="76"/>
        <v>5</v>
      </c>
      <c r="HZ39" s="533"/>
    </row>
    <row r="40" spans="1:234" s="532" customFormat="1" ht="12.75" customHeight="1">
      <c r="A40" s="555">
        <f t="shared" si="77"/>
        <v>45462</v>
      </c>
      <c r="B40" s="545" t="str">
        <f t="shared" si="0"/>
        <v/>
      </c>
      <c r="C40" s="537" t="str">
        <f t="shared" si="1"/>
        <v/>
      </c>
      <c r="D40" s="537" t="str">
        <f t="shared" si="1"/>
        <v/>
      </c>
      <c r="E40" s="545" t="str">
        <f t="shared" si="2"/>
        <v>/</v>
      </c>
      <c r="F40" s="537" t="str">
        <f t="shared" si="105"/>
        <v>/</v>
      </c>
      <c r="G40" s="537" t="str">
        <f t="shared" si="105"/>
        <v>/</v>
      </c>
      <c r="H40" s="548" t="str">
        <f t="shared" si="105"/>
        <v>/</v>
      </c>
      <c r="I40" s="545" t="str">
        <f t="shared" si="105"/>
        <v>/</v>
      </c>
      <c r="J40" s="537" t="str">
        <f t="shared" si="105"/>
        <v>/</v>
      </c>
      <c r="K40" s="537" t="str">
        <f t="shared" si="105"/>
        <v>/</v>
      </c>
      <c r="L40" s="537" t="str">
        <f t="shared" si="105"/>
        <v>/</v>
      </c>
      <c r="M40" s="545" t="str">
        <f t="shared" si="78"/>
        <v/>
      </c>
      <c r="N40" s="537" t="str">
        <f t="shared" si="106"/>
        <v/>
      </c>
      <c r="O40" s="537" t="str">
        <f t="shared" si="106"/>
        <v/>
      </c>
      <c r="P40" s="537" t="str">
        <f t="shared" si="106"/>
        <v/>
      </c>
      <c r="Q40" s="537" t="str">
        <f t="shared" si="106"/>
        <v/>
      </c>
      <c r="R40" s="559" t="str">
        <f t="shared" si="106"/>
        <v/>
      </c>
      <c r="S40" s="1064" t="str">
        <f t="shared" si="79"/>
        <v/>
      </c>
      <c r="T40" s="1065" t="str">
        <f t="shared" si="80"/>
        <v/>
      </c>
      <c r="U40" s="537" t="str">
        <f t="shared" si="5"/>
        <v/>
      </c>
      <c r="V40" s="537" t="str">
        <f t="shared" si="6"/>
        <v/>
      </c>
      <c r="W40" s="537" t="str">
        <f t="shared" si="6"/>
        <v/>
      </c>
      <c r="X40" s="537" t="str">
        <f t="shared" si="6"/>
        <v/>
      </c>
      <c r="Y40" s="549" t="str">
        <f t="shared" si="6"/>
        <v/>
      </c>
      <c r="Z40" s="545" t="str">
        <f t="shared" si="7"/>
        <v/>
      </c>
      <c r="AA40" s="537" t="str">
        <f t="shared" si="107"/>
        <v/>
      </c>
      <c r="AB40" s="537" t="str">
        <f t="shared" si="107"/>
        <v/>
      </c>
      <c r="AC40" s="537" t="str">
        <f t="shared" si="107"/>
        <v/>
      </c>
      <c r="AD40" s="559" t="str">
        <f t="shared" si="107"/>
        <v/>
      </c>
      <c r="AE40" s="548" t="str">
        <f t="shared" si="107"/>
        <v/>
      </c>
      <c r="AF40" s="538" t="str">
        <f t="shared" si="107"/>
        <v/>
      </c>
      <c r="AG40" s="537"/>
      <c r="AH40" s="537"/>
      <c r="AI40" s="537" t="str">
        <f t="shared" si="9"/>
        <v/>
      </c>
      <c r="AJ40" s="547" t="str">
        <f t="shared" si="81"/>
        <v/>
      </c>
      <c r="AK40" s="537" t="str">
        <f t="shared" si="10"/>
        <v>Х</v>
      </c>
      <c r="AL40" s="537" t="str">
        <f t="shared" si="108"/>
        <v>Х</v>
      </c>
      <c r="AM40" s="537" t="str">
        <f t="shared" si="108"/>
        <v>Х</v>
      </c>
      <c r="AN40" s="548" t="str">
        <f t="shared" si="108"/>
        <v>Х</v>
      </c>
      <c r="AO40" s="545" t="str">
        <f t="shared" si="108"/>
        <v>Х</v>
      </c>
      <c r="AP40" s="537" t="str">
        <f t="shared" si="108"/>
        <v>Х</v>
      </c>
      <c r="AQ40" s="537" t="str">
        <f t="shared" si="108"/>
        <v>Х</v>
      </c>
      <c r="AR40" s="545" t="str">
        <f t="shared" si="12"/>
        <v/>
      </c>
      <c r="AS40" s="537" t="str">
        <f t="shared" si="109"/>
        <v/>
      </c>
      <c r="AT40" s="549" t="str">
        <f t="shared" si="109"/>
        <v/>
      </c>
      <c r="AU40" s="545" t="str">
        <f t="shared" si="109"/>
        <v/>
      </c>
      <c r="AV40" s="537" t="str">
        <f t="shared" si="109"/>
        <v/>
      </c>
      <c r="AW40" s="537" t="str">
        <f t="shared" si="109"/>
        <v/>
      </c>
      <c r="AX40" s="548" t="str">
        <f t="shared" si="109"/>
        <v/>
      </c>
      <c r="AY40" s="545" t="str">
        <f t="shared" si="14"/>
        <v/>
      </c>
      <c r="AZ40" s="537" t="str">
        <f t="shared" si="110"/>
        <v/>
      </c>
      <c r="BA40" s="537" t="str">
        <f t="shared" si="110"/>
        <v/>
      </c>
      <c r="BB40" s="545" t="str">
        <f t="shared" si="110"/>
        <v/>
      </c>
      <c r="BC40" s="537" t="str">
        <f t="shared" si="110"/>
        <v/>
      </c>
      <c r="BD40" s="537" t="str">
        <f t="shared" si="110"/>
        <v/>
      </c>
      <c r="BE40" s="537" t="str">
        <f t="shared" si="82"/>
        <v/>
      </c>
      <c r="BF40" s="548" t="str">
        <f t="shared" si="83"/>
        <v/>
      </c>
      <c r="BG40" s="545" t="str">
        <f t="shared" si="16"/>
        <v/>
      </c>
      <c r="BH40" s="537" t="str">
        <f t="shared" si="17"/>
        <v/>
      </c>
      <c r="BI40" s="545" t="str">
        <f t="shared" si="17"/>
        <v/>
      </c>
      <c r="BJ40" s="537" t="str">
        <f t="shared" si="17"/>
        <v/>
      </c>
      <c r="BK40" s="537" t="str">
        <f t="shared" si="17"/>
        <v/>
      </c>
      <c r="BL40" s="537" t="str">
        <f t="shared" si="84"/>
        <v/>
      </c>
      <c r="BM40" s="537" t="str">
        <f t="shared" si="85"/>
        <v/>
      </c>
      <c r="BN40" s="545" t="str">
        <f t="shared" si="18"/>
        <v/>
      </c>
      <c r="BO40" s="537" t="str">
        <f t="shared" si="19"/>
        <v/>
      </c>
      <c r="BP40" s="545" t="str">
        <f t="shared" si="19"/>
        <v/>
      </c>
      <c r="BQ40" s="549" t="str">
        <f t="shared" si="19"/>
        <v/>
      </c>
      <c r="BR40" s="545" t="str">
        <f t="shared" si="20"/>
        <v/>
      </c>
      <c r="BS40" s="545" t="str">
        <f t="shared" si="111"/>
        <v/>
      </c>
      <c r="BT40" s="548" t="str">
        <f t="shared" si="111"/>
        <v/>
      </c>
      <c r="BU40" s="545" t="str">
        <f t="shared" si="111"/>
        <v/>
      </c>
      <c r="BV40" s="537" t="str">
        <f t="shared" si="111"/>
        <v/>
      </c>
      <c r="BW40" s="547" t="str">
        <f t="shared" si="111"/>
        <v/>
      </c>
      <c r="BX40" s="549" t="str">
        <f t="shared" si="86"/>
        <v/>
      </c>
      <c r="BY40" s="545" t="str">
        <f t="shared" si="87"/>
        <v/>
      </c>
      <c r="BZ40" s="537" t="str">
        <f t="shared" si="88"/>
        <v/>
      </c>
      <c r="CA40" s="536" t="str">
        <f t="shared" si="22"/>
        <v/>
      </c>
      <c r="CB40" s="545" t="str">
        <f t="shared" si="112"/>
        <v/>
      </c>
      <c r="CC40" s="545" t="str">
        <f t="shared" si="112"/>
        <v/>
      </c>
      <c r="CD40" s="537" t="str">
        <f t="shared" si="112"/>
        <v/>
      </c>
      <c r="CE40" s="537" t="str">
        <f t="shared" si="112"/>
        <v/>
      </c>
      <c r="CF40" s="539" t="str">
        <f t="shared" si="112"/>
        <v/>
      </c>
      <c r="CG40" s="545" t="str">
        <f t="shared" si="24"/>
        <v/>
      </c>
      <c r="CH40" s="537" t="str">
        <f t="shared" si="25"/>
        <v/>
      </c>
      <c r="CI40" s="545" t="str">
        <f t="shared" si="25"/>
        <v/>
      </c>
      <c r="CJ40" s="537" t="str">
        <f t="shared" si="25"/>
        <v/>
      </c>
      <c r="CK40" s="537" t="str">
        <f t="shared" si="25"/>
        <v/>
      </c>
      <c r="CL40" s="540" t="str">
        <f t="shared" si="26"/>
        <v/>
      </c>
      <c r="CM40" s="537" t="str">
        <f t="shared" si="27"/>
        <v/>
      </c>
      <c r="CN40" s="537" t="str">
        <f t="shared" si="27"/>
        <v/>
      </c>
      <c r="CO40" s="537" t="str">
        <f t="shared" si="27"/>
        <v/>
      </c>
      <c r="CP40" s="549" t="str">
        <f t="shared" si="27"/>
        <v/>
      </c>
      <c r="CQ40" s="562">
        <f t="shared" si="28"/>
        <v>19</v>
      </c>
      <c r="CR40" s="545" t="str">
        <f t="shared" si="29"/>
        <v/>
      </c>
      <c r="CS40" s="537" t="str">
        <f t="shared" si="30"/>
        <v/>
      </c>
      <c r="CT40" s="548" t="str">
        <f t="shared" si="30"/>
        <v/>
      </c>
      <c r="CU40" s="545" t="str">
        <f t="shared" si="31"/>
        <v/>
      </c>
      <c r="CV40" s="537" t="str">
        <f t="shared" si="32"/>
        <v/>
      </c>
      <c r="CW40" s="549" t="str">
        <f t="shared" si="32"/>
        <v/>
      </c>
      <c r="CX40" s="545" t="str">
        <f t="shared" si="33"/>
        <v/>
      </c>
      <c r="CY40" s="545" t="str">
        <f t="shared" si="113"/>
        <v/>
      </c>
      <c r="CZ40" s="548" t="str">
        <f t="shared" si="113"/>
        <v/>
      </c>
      <c r="DA40" s="545" t="str">
        <f t="shared" si="113"/>
        <v/>
      </c>
      <c r="DB40" s="545" t="str">
        <f t="shared" si="113"/>
        <v/>
      </c>
      <c r="DC40" s="545" t="str">
        <f t="shared" si="113"/>
        <v/>
      </c>
      <c r="DD40" s="549" t="str">
        <f t="shared" si="113"/>
        <v/>
      </c>
      <c r="DE40" s="540" t="str">
        <f t="shared" si="89"/>
        <v/>
      </c>
      <c r="DF40" s="537" t="str">
        <f t="shared" si="90"/>
        <v/>
      </c>
      <c r="DG40" s="537" t="str">
        <f t="shared" si="35"/>
        <v/>
      </c>
      <c r="DH40" s="548" t="str">
        <f t="shared" si="36"/>
        <v/>
      </c>
      <c r="DI40" s="545" t="str">
        <f t="shared" si="36"/>
        <v/>
      </c>
      <c r="DJ40" s="537" t="str">
        <f t="shared" si="36"/>
        <v/>
      </c>
      <c r="DK40" s="537" t="str">
        <f t="shared" si="36"/>
        <v/>
      </c>
      <c r="DL40" s="537"/>
      <c r="DM40" s="541" t="str">
        <f t="shared" si="91"/>
        <v/>
      </c>
      <c r="DN40" s="537" t="str">
        <f t="shared" si="92"/>
        <v/>
      </c>
      <c r="DO40" s="541" t="str">
        <f t="shared" si="37"/>
        <v/>
      </c>
      <c r="DP40" s="537" t="str">
        <f t="shared" si="114"/>
        <v/>
      </c>
      <c r="DQ40" s="537" t="str">
        <f t="shared" si="114"/>
        <v/>
      </c>
      <c r="DR40" s="537" t="str">
        <f t="shared" si="114"/>
        <v/>
      </c>
      <c r="DS40" s="537" t="str">
        <f t="shared" si="114"/>
        <v/>
      </c>
      <c r="DT40" s="537" t="str">
        <f t="shared" si="114"/>
        <v/>
      </c>
      <c r="DU40" s="549" t="str">
        <f t="shared" si="114"/>
        <v/>
      </c>
      <c r="DV40" s="545"/>
      <c r="DW40" s="537" t="str">
        <f t="shared" si="93"/>
        <v/>
      </c>
      <c r="DX40" s="537"/>
      <c r="DY40" s="549"/>
      <c r="DZ40" s="545" t="str">
        <f t="shared" si="40"/>
        <v/>
      </c>
      <c r="EA40" s="537" t="str">
        <f t="shared" si="41"/>
        <v/>
      </c>
      <c r="EB40" s="545" t="str">
        <f t="shared" si="42"/>
        <v/>
      </c>
      <c r="EC40" s="537" t="str">
        <f t="shared" si="115"/>
        <v/>
      </c>
      <c r="ED40" s="537" t="str">
        <f t="shared" si="115"/>
        <v/>
      </c>
      <c r="EE40" s="537" t="str">
        <f t="shared" si="115"/>
        <v/>
      </c>
      <c r="EF40" s="537" t="str">
        <f t="shared" si="115"/>
        <v/>
      </c>
      <c r="EG40" s="537" t="str">
        <f t="shared" si="115"/>
        <v/>
      </c>
      <c r="EH40" s="545" t="str">
        <f t="shared" si="94"/>
        <v/>
      </c>
      <c r="EI40" s="548"/>
      <c r="EJ40" s="545" t="str">
        <f t="shared" si="95"/>
        <v/>
      </c>
      <c r="EK40" s="537" t="str">
        <f t="shared" si="96"/>
        <v/>
      </c>
      <c r="EL40" s="547" t="str">
        <f t="shared" si="97"/>
        <v/>
      </c>
      <c r="EM40" s="549"/>
      <c r="EN40" s="537" t="str">
        <f t="shared" si="44"/>
        <v/>
      </c>
      <c r="EO40" s="537" t="str">
        <f t="shared" si="45"/>
        <v/>
      </c>
      <c r="EP40" s="549" t="str">
        <f t="shared" si="46"/>
        <v/>
      </c>
      <c r="EQ40" s="545" t="str">
        <f t="shared" si="47"/>
        <v/>
      </c>
      <c r="ER40" s="549" t="str">
        <f t="shared" si="47"/>
        <v/>
      </c>
      <c r="ES40" s="545" t="str">
        <f t="shared" si="47"/>
        <v/>
      </c>
      <c r="ET40" s="545" t="str">
        <f t="shared" si="48"/>
        <v/>
      </c>
      <c r="EU40" s="537" t="str">
        <f t="shared" si="116"/>
        <v/>
      </c>
      <c r="EV40" s="537" t="str">
        <f t="shared" si="116"/>
        <v/>
      </c>
      <c r="EW40" s="537" t="str">
        <f t="shared" si="116"/>
        <v/>
      </c>
      <c r="EX40" s="537" t="str">
        <f t="shared" si="116"/>
        <v/>
      </c>
      <c r="EY40" s="537" t="str">
        <f t="shared" si="116"/>
        <v/>
      </c>
      <c r="EZ40" s="537" t="str">
        <f t="shared" si="98"/>
        <v/>
      </c>
      <c r="FA40" s="548" t="str">
        <f t="shared" si="99"/>
        <v/>
      </c>
      <c r="FB40" s="545" t="str">
        <f t="shared" si="50"/>
        <v/>
      </c>
      <c r="FC40" s="537" t="str">
        <f t="shared" si="51"/>
        <v/>
      </c>
      <c r="FD40" s="537" t="str">
        <f t="shared" si="51"/>
        <v/>
      </c>
      <c r="FE40" s="537" t="str">
        <f t="shared" si="51"/>
        <v/>
      </c>
      <c r="FF40" s="546" t="str">
        <f t="shared" si="51"/>
        <v/>
      </c>
      <c r="FG40" s="537" t="str">
        <f t="shared" si="100"/>
        <v/>
      </c>
      <c r="FH40" s="547" t="str">
        <f t="shared" si="101"/>
        <v/>
      </c>
      <c r="FI40" s="546" t="str">
        <f t="shared" si="52"/>
        <v/>
      </c>
      <c r="FJ40" s="546" t="str">
        <f t="shared" si="117"/>
        <v/>
      </c>
      <c r="FK40" s="546" t="str">
        <f t="shared" si="117"/>
        <v/>
      </c>
      <c r="FL40" s="546" t="str">
        <f t="shared" si="117"/>
        <v/>
      </c>
      <c r="FM40" s="557" t="str">
        <f t="shared" si="117"/>
        <v/>
      </c>
      <c r="FN40" s="556" t="str">
        <f t="shared" si="117"/>
        <v/>
      </c>
      <c r="FO40" s="545" t="str">
        <f t="shared" si="54"/>
        <v/>
      </c>
      <c r="FP40" s="545" t="str">
        <f t="shared" si="55"/>
        <v/>
      </c>
      <c r="FQ40" s="539" t="str">
        <f t="shared" si="55"/>
        <v/>
      </c>
      <c r="FR40" s="545" t="str">
        <f t="shared" si="55"/>
        <v/>
      </c>
      <c r="FS40" s="545" t="str">
        <f t="shared" si="56"/>
        <v>Х</v>
      </c>
      <c r="FT40" s="545" t="str">
        <f t="shared" si="57"/>
        <v>Х</v>
      </c>
      <c r="FU40" s="545" t="str">
        <f t="shared" si="57"/>
        <v>Х</v>
      </c>
      <c r="FV40" s="545" t="str">
        <f t="shared" si="57"/>
        <v>Х</v>
      </c>
      <c r="FW40" s="561">
        <f t="shared" si="58"/>
        <v>19</v>
      </c>
      <c r="FX40" s="545" t="str">
        <f t="shared" si="59"/>
        <v/>
      </c>
      <c r="FY40" s="549" t="str">
        <f t="shared" si="60"/>
        <v/>
      </c>
      <c r="FZ40" s="545" t="str">
        <f t="shared" si="60"/>
        <v/>
      </c>
      <c r="GA40" s="549" t="str">
        <f t="shared" si="60"/>
        <v/>
      </c>
      <c r="GB40" s="545"/>
      <c r="GC40" s="537"/>
      <c r="GD40" s="537"/>
      <c r="GE40" s="537" t="str">
        <f t="shared" si="102"/>
        <v/>
      </c>
      <c r="GF40" s="539" t="str">
        <f t="shared" si="61"/>
        <v/>
      </c>
      <c r="GG40" s="545" t="str">
        <f t="shared" si="118"/>
        <v/>
      </c>
      <c r="GH40" s="537" t="str">
        <f t="shared" si="118"/>
        <v/>
      </c>
      <c r="GI40" s="549" t="str">
        <f t="shared" si="118"/>
        <v/>
      </c>
      <c r="GJ40" s="545" t="str">
        <f t="shared" si="118"/>
        <v/>
      </c>
      <c r="GK40" s="537" t="str">
        <f t="shared" si="118"/>
        <v/>
      </c>
      <c r="GL40" s="547" t="str">
        <f t="shared" si="118"/>
        <v/>
      </c>
      <c r="GM40" s="537" t="str">
        <f t="shared" si="63"/>
        <v/>
      </c>
      <c r="GN40" s="537" t="str">
        <f t="shared" si="63"/>
        <v/>
      </c>
      <c r="GO40" s="546" t="str">
        <f t="shared" si="63"/>
        <v/>
      </c>
      <c r="GP40" s="548" t="str">
        <f t="shared" si="63"/>
        <v/>
      </c>
      <c r="GQ40" s="560" t="str">
        <f t="shared" si="103"/>
        <v/>
      </c>
      <c r="GR40" s="538"/>
      <c r="GS40" s="537" t="str">
        <f t="shared" si="64"/>
        <v/>
      </c>
      <c r="GT40" s="537" t="str">
        <f t="shared" si="119"/>
        <v/>
      </c>
      <c r="GU40" s="537" t="str">
        <f t="shared" si="119"/>
        <v/>
      </c>
      <c r="GV40" s="537" t="str">
        <f t="shared" si="119"/>
        <v/>
      </c>
      <c r="GW40" s="537" t="str">
        <f t="shared" si="119"/>
        <v/>
      </c>
      <c r="GX40" s="548" t="str">
        <f t="shared" si="119"/>
        <v/>
      </c>
      <c r="GY40" s="545" t="str">
        <f t="shared" si="119"/>
        <v/>
      </c>
      <c r="GZ40" s="546" t="str">
        <f t="shared" si="119"/>
        <v/>
      </c>
      <c r="HA40" s="537" t="str">
        <f t="shared" si="66"/>
        <v/>
      </c>
      <c r="HB40" s="541" t="str">
        <f t="shared" si="67"/>
        <v/>
      </c>
      <c r="HC40" s="537" t="str">
        <f t="shared" si="68"/>
        <v/>
      </c>
      <c r="HD40" s="537" t="str">
        <f t="shared" si="104"/>
        <v/>
      </c>
      <c r="HE40" s="537" t="str">
        <f t="shared" si="69"/>
        <v/>
      </c>
      <c r="HF40" s="537" t="str">
        <f t="shared" si="70"/>
        <v/>
      </c>
      <c r="HG40" s="549" t="str">
        <f t="shared" si="70"/>
        <v/>
      </c>
      <c r="HH40" s="540" t="str">
        <f t="shared" si="71"/>
        <v>\</v>
      </c>
      <c r="HI40" s="537" t="str">
        <f t="shared" si="120"/>
        <v>\</v>
      </c>
      <c r="HJ40" s="537" t="str">
        <f t="shared" si="120"/>
        <v>\</v>
      </c>
      <c r="HK40" s="537" t="str">
        <f t="shared" si="120"/>
        <v>\</v>
      </c>
      <c r="HL40" s="537" t="str">
        <f t="shared" si="120"/>
        <v>\</v>
      </c>
      <c r="HM40" s="537" t="str">
        <f t="shared" si="120"/>
        <v>\</v>
      </c>
      <c r="HN40" s="537" t="str">
        <f t="shared" si="120"/>
        <v>\</v>
      </c>
      <c r="HO40" s="548" t="str">
        <f t="shared" si="120"/>
        <v>\</v>
      </c>
      <c r="HP40" s="545" t="str">
        <f t="shared" si="73"/>
        <v/>
      </c>
      <c r="HQ40" s="537" t="str">
        <f t="shared" si="121"/>
        <v/>
      </c>
      <c r="HR40" s="537" t="str">
        <f t="shared" si="121"/>
        <v/>
      </c>
      <c r="HS40" s="537" t="str">
        <f t="shared" si="121"/>
        <v/>
      </c>
      <c r="HT40" s="537" t="str">
        <f t="shared" si="121"/>
        <v/>
      </c>
      <c r="HU40" s="537" t="str">
        <f t="shared" si="121"/>
        <v/>
      </c>
      <c r="HV40" s="549" t="str">
        <f t="shared" si="121"/>
        <v/>
      </c>
      <c r="HW40" s="536" t="str">
        <f t="shared" si="121"/>
        <v/>
      </c>
      <c r="HX40" s="535">
        <f t="shared" si="75"/>
        <v>19</v>
      </c>
      <c r="HY40" s="534">
        <f t="shared" si="76"/>
        <v>4</v>
      </c>
      <c r="HZ40" s="533"/>
    </row>
    <row r="41" spans="1:234" s="532" customFormat="1" ht="12.75" customHeight="1">
      <c r="A41" s="555">
        <f t="shared" si="77"/>
        <v>45463</v>
      </c>
      <c r="B41" s="545" t="str">
        <f t="shared" si="0"/>
        <v>Х</v>
      </c>
      <c r="C41" s="537" t="str">
        <f t="shared" si="1"/>
        <v>Х</v>
      </c>
      <c r="D41" s="537" t="str">
        <f t="shared" si="1"/>
        <v>Х</v>
      </c>
      <c r="E41" s="545" t="str">
        <f t="shared" si="2"/>
        <v/>
      </c>
      <c r="F41" s="537" t="str">
        <f t="shared" si="105"/>
        <v/>
      </c>
      <c r="G41" s="537" t="str">
        <f t="shared" si="105"/>
        <v/>
      </c>
      <c r="H41" s="548" t="str">
        <f t="shared" si="105"/>
        <v/>
      </c>
      <c r="I41" s="545" t="str">
        <f t="shared" si="105"/>
        <v/>
      </c>
      <c r="J41" s="537" t="str">
        <f t="shared" si="105"/>
        <v/>
      </c>
      <c r="K41" s="537" t="str">
        <f t="shared" si="105"/>
        <v/>
      </c>
      <c r="L41" s="537" t="str">
        <f t="shared" si="105"/>
        <v/>
      </c>
      <c r="M41" s="545" t="str">
        <f t="shared" si="78"/>
        <v/>
      </c>
      <c r="N41" s="537" t="str">
        <f t="shared" si="106"/>
        <v/>
      </c>
      <c r="O41" s="537" t="str">
        <f t="shared" si="106"/>
        <v/>
      </c>
      <c r="P41" s="537" t="str">
        <f t="shared" si="106"/>
        <v/>
      </c>
      <c r="Q41" s="537" t="str">
        <f t="shared" si="106"/>
        <v/>
      </c>
      <c r="R41" s="559" t="str">
        <f t="shared" si="106"/>
        <v/>
      </c>
      <c r="S41" s="1064" t="str">
        <f t="shared" si="79"/>
        <v/>
      </c>
      <c r="T41" s="1065" t="str">
        <f t="shared" si="80"/>
        <v/>
      </c>
      <c r="U41" s="537" t="str">
        <f t="shared" si="5"/>
        <v/>
      </c>
      <c r="V41" s="537" t="str">
        <f t="shared" si="6"/>
        <v/>
      </c>
      <c r="W41" s="537" t="str">
        <f t="shared" si="6"/>
        <v/>
      </c>
      <c r="X41" s="537" t="str">
        <f t="shared" si="6"/>
        <v/>
      </c>
      <c r="Y41" s="549" t="str">
        <f t="shared" si="6"/>
        <v/>
      </c>
      <c r="Z41" s="545" t="str">
        <f t="shared" si="7"/>
        <v/>
      </c>
      <c r="AA41" s="537" t="str">
        <f t="shared" si="107"/>
        <v/>
      </c>
      <c r="AB41" s="537" t="str">
        <f t="shared" si="107"/>
        <v/>
      </c>
      <c r="AC41" s="537" t="str">
        <f t="shared" si="107"/>
        <v/>
      </c>
      <c r="AD41" s="559" t="str">
        <f t="shared" si="107"/>
        <v/>
      </c>
      <c r="AE41" s="548" t="str">
        <f t="shared" si="107"/>
        <v/>
      </c>
      <c r="AF41" s="538" t="str">
        <f t="shared" si="107"/>
        <v/>
      </c>
      <c r="AG41" s="537"/>
      <c r="AH41" s="537"/>
      <c r="AI41" s="537" t="str">
        <f t="shared" si="9"/>
        <v/>
      </c>
      <c r="AJ41" s="547" t="str">
        <f t="shared" si="81"/>
        <v/>
      </c>
      <c r="AK41" s="537" t="str">
        <f t="shared" si="10"/>
        <v/>
      </c>
      <c r="AL41" s="537" t="str">
        <f t="shared" si="108"/>
        <v/>
      </c>
      <c r="AM41" s="537" t="str">
        <f t="shared" si="108"/>
        <v/>
      </c>
      <c r="AN41" s="548" t="str">
        <f t="shared" si="108"/>
        <v/>
      </c>
      <c r="AO41" s="545" t="str">
        <f t="shared" si="108"/>
        <v/>
      </c>
      <c r="AP41" s="537" t="str">
        <f t="shared" si="108"/>
        <v/>
      </c>
      <c r="AQ41" s="537" t="str">
        <f t="shared" si="108"/>
        <v/>
      </c>
      <c r="AR41" s="545" t="str">
        <f t="shared" si="12"/>
        <v>\</v>
      </c>
      <c r="AS41" s="537" t="str">
        <f t="shared" si="109"/>
        <v>\</v>
      </c>
      <c r="AT41" s="549" t="str">
        <f t="shared" si="109"/>
        <v>\</v>
      </c>
      <c r="AU41" s="545" t="str">
        <f t="shared" si="109"/>
        <v>\</v>
      </c>
      <c r="AV41" s="537" t="str">
        <f t="shared" si="109"/>
        <v>\</v>
      </c>
      <c r="AW41" s="537" t="str">
        <f t="shared" si="109"/>
        <v>\</v>
      </c>
      <c r="AX41" s="548" t="str">
        <f t="shared" si="109"/>
        <v>\</v>
      </c>
      <c r="AY41" s="545" t="str">
        <f t="shared" si="14"/>
        <v/>
      </c>
      <c r="AZ41" s="537" t="str">
        <f t="shared" si="110"/>
        <v/>
      </c>
      <c r="BA41" s="537" t="str">
        <f t="shared" si="110"/>
        <v/>
      </c>
      <c r="BB41" s="545" t="str">
        <f t="shared" si="110"/>
        <v/>
      </c>
      <c r="BC41" s="537" t="str">
        <f t="shared" si="110"/>
        <v/>
      </c>
      <c r="BD41" s="537" t="str">
        <f t="shared" si="110"/>
        <v/>
      </c>
      <c r="BE41" s="537" t="str">
        <f t="shared" si="82"/>
        <v/>
      </c>
      <c r="BF41" s="548" t="str">
        <f t="shared" si="83"/>
        <v/>
      </c>
      <c r="BG41" s="545" t="str">
        <f t="shared" si="16"/>
        <v/>
      </c>
      <c r="BH41" s="537" t="str">
        <f t="shared" si="17"/>
        <v/>
      </c>
      <c r="BI41" s="545" t="str">
        <f t="shared" si="17"/>
        <v/>
      </c>
      <c r="BJ41" s="537" t="str">
        <f t="shared" si="17"/>
        <v/>
      </c>
      <c r="BK41" s="537" t="str">
        <f t="shared" si="17"/>
        <v/>
      </c>
      <c r="BL41" s="537" t="str">
        <f t="shared" si="84"/>
        <v/>
      </c>
      <c r="BM41" s="537" t="str">
        <f t="shared" si="85"/>
        <v/>
      </c>
      <c r="BN41" s="545" t="str">
        <f t="shared" si="18"/>
        <v/>
      </c>
      <c r="BO41" s="537" t="str">
        <f t="shared" si="19"/>
        <v/>
      </c>
      <c r="BP41" s="545" t="str">
        <f t="shared" si="19"/>
        <v/>
      </c>
      <c r="BQ41" s="549" t="str">
        <f t="shared" si="19"/>
        <v/>
      </c>
      <c r="BR41" s="545" t="str">
        <f t="shared" si="20"/>
        <v/>
      </c>
      <c r="BS41" s="545" t="str">
        <f t="shared" si="111"/>
        <v/>
      </c>
      <c r="BT41" s="548" t="str">
        <f t="shared" si="111"/>
        <v/>
      </c>
      <c r="BU41" s="545" t="str">
        <f t="shared" si="111"/>
        <v/>
      </c>
      <c r="BV41" s="537" t="str">
        <f t="shared" si="111"/>
        <v/>
      </c>
      <c r="BW41" s="547" t="str">
        <f t="shared" si="111"/>
        <v/>
      </c>
      <c r="BX41" s="549" t="str">
        <f t="shared" si="86"/>
        <v/>
      </c>
      <c r="BY41" s="545" t="str">
        <f t="shared" si="87"/>
        <v/>
      </c>
      <c r="BZ41" s="537" t="str">
        <f t="shared" si="88"/>
        <v/>
      </c>
      <c r="CA41" s="536" t="str">
        <f t="shared" si="22"/>
        <v/>
      </c>
      <c r="CB41" s="545" t="str">
        <f t="shared" si="112"/>
        <v/>
      </c>
      <c r="CC41" s="545" t="str">
        <f t="shared" si="112"/>
        <v/>
      </c>
      <c r="CD41" s="537" t="str">
        <f t="shared" si="112"/>
        <v/>
      </c>
      <c r="CE41" s="537" t="str">
        <f t="shared" si="112"/>
        <v/>
      </c>
      <c r="CF41" s="539" t="str">
        <f t="shared" si="112"/>
        <v/>
      </c>
      <c r="CG41" s="545" t="str">
        <f t="shared" si="24"/>
        <v/>
      </c>
      <c r="CH41" s="537" t="str">
        <f t="shared" si="25"/>
        <v/>
      </c>
      <c r="CI41" s="545" t="str">
        <f t="shared" si="25"/>
        <v/>
      </c>
      <c r="CJ41" s="537" t="str">
        <f t="shared" si="25"/>
        <v/>
      </c>
      <c r="CK41" s="537" t="str">
        <f t="shared" si="25"/>
        <v/>
      </c>
      <c r="CL41" s="540" t="str">
        <f t="shared" si="26"/>
        <v/>
      </c>
      <c r="CM41" s="537" t="str">
        <f t="shared" si="27"/>
        <v/>
      </c>
      <c r="CN41" s="537" t="str">
        <f t="shared" si="27"/>
        <v/>
      </c>
      <c r="CO41" s="537" t="str">
        <f t="shared" si="27"/>
        <v/>
      </c>
      <c r="CP41" s="549" t="str">
        <f t="shared" si="27"/>
        <v/>
      </c>
      <c r="CQ41" s="562">
        <f t="shared" si="28"/>
        <v>20</v>
      </c>
      <c r="CR41" s="545" t="str">
        <f t="shared" si="29"/>
        <v/>
      </c>
      <c r="CS41" s="537" t="str">
        <f t="shared" si="30"/>
        <v/>
      </c>
      <c r="CT41" s="548" t="str">
        <f t="shared" si="30"/>
        <v/>
      </c>
      <c r="CU41" s="545" t="str">
        <f t="shared" si="31"/>
        <v/>
      </c>
      <c r="CV41" s="537" t="str">
        <f t="shared" si="32"/>
        <v/>
      </c>
      <c r="CW41" s="549" t="str">
        <f t="shared" si="32"/>
        <v/>
      </c>
      <c r="CX41" s="545" t="str">
        <f t="shared" si="33"/>
        <v/>
      </c>
      <c r="CY41" s="545" t="str">
        <f t="shared" si="113"/>
        <v/>
      </c>
      <c r="CZ41" s="548" t="str">
        <f t="shared" si="113"/>
        <v/>
      </c>
      <c r="DA41" s="545" t="str">
        <f t="shared" si="113"/>
        <v/>
      </c>
      <c r="DB41" s="545" t="str">
        <f t="shared" si="113"/>
        <v/>
      </c>
      <c r="DC41" s="545" t="str">
        <f t="shared" si="113"/>
        <v/>
      </c>
      <c r="DD41" s="549" t="str">
        <f t="shared" si="113"/>
        <v/>
      </c>
      <c r="DE41" s="540" t="str">
        <f t="shared" si="89"/>
        <v/>
      </c>
      <c r="DF41" s="537" t="str">
        <f t="shared" si="90"/>
        <v/>
      </c>
      <c r="DG41" s="537" t="str">
        <f t="shared" si="35"/>
        <v>\</v>
      </c>
      <c r="DH41" s="548" t="str">
        <f t="shared" si="36"/>
        <v>\</v>
      </c>
      <c r="DI41" s="545" t="str">
        <f t="shared" si="36"/>
        <v>\</v>
      </c>
      <c r="DJ41" s="537" t="str">
        <f t="shared" si="36"/>
        <v>\</v>
      </c>
      <c r="DK41" s="537" t="str">
        <f t="shared" si="36"/>
        <v>\</v>
      </c>
      <c r="DL41" s="537"/>
      <c r="DM41" s="541" t="str">
        <f t="shared" si="91"/>
        <v/>
      </c>
      <c r="DN41" s="537" t="str">
        <f t="shared" si="92"/>
        <v/>
      </c>
      <c r="DO41" s="541" t="str">
        <f t="shared" si="37"/>
        <v/>
      </c>
      <c r="DP41" s="537" t="str">
        <f t="shared" si="114"/>
        <v/>
      </c>
      <c r="DQ41" s="537" t="str">
        <f t="shared" si="114"/>
        <v/>
      </c>
      <c r="DR41" s="537" t="str">
        <f t="shared" si="114"/>
        <v/>
      </c>
      <c r="DS41" s="537" t="str">
        <f t="shared" si="114"/>
        <v/>
      </c>
      <c r="DT41" s="537" t="str">
        <f t="shared" si="114"/>
        <v/>
      </c>
      <c r="DU41" s="549" t="str">
        <f t="shared" si="114"/>
        <v/>
      </c>
      <c r="DV41" s="545"/>
      <c r="DW41" s="537" t="str">
        <f t="shared" si="93"/>
        <v>+</v>
      </c>
      <c r="DX41" s="537"/>
      <c r="DY41" s="549"/>
      <c r="DZ41" s="545" t="str">
        <f t="shared" si="40"/>
        <v/>
      </c>
      <c r="EA41" s="537" t="str">
        <f t="shared" si="41"/>
        <v/>
      </c>
      <c r="EB41" s="545" t="str">
        <f t="shared" si="42"/>
        <v/>
      </c>
      <c r="EC41" s="537" t="str">
        <f t="shared" si="115"/>
        <v/>
      </c>
      <c r="ED41" s="537" t="str">
        <f t="shared" si="115"/>
        <v/>
      </c>
      <c r="EE41" s="537" t="str">
        <f t="shared" si="115"/>
        <v/>
      </c>
      <c r="EF41" s="537" t="str">
        <f t="shared" si="115"/>
        <v/>
      </c>
      <c r="EG41" s="537" t="str">
        <f t="shared" si="115"/>
        <v/>
      </c>
      <c r="EH41" s="545" t="str">
        <f t="shared" si="94"/>
        <v/>
      </c>
      <c r="EI41" s="548"/>
      <c r="EJ41" s="545" t="str">
        <f t="shared" si="95"/>
        <v/>
      </c>
      <c r="EK41" s="537" t="str">
        <f t="shared" si="96"/>
        <v/>
      </c>
      <c r="EL41" s="547" t="str">
        <f t="shared" si="97"/>
        <v/>
      </c>
      <c r="EM41" s="549"/>
      <c r="EN41" s="537" t="str">
        <f t="shared" si="44"/>
        <v/>
      </c>
      <c r="EO41" s="537" t="str">
        <f t="shared" si="45"/>
        <v/>
      </c>
      <c r="EP41" s="549" t="str">
        <f t="shared" si="46"/>
        <v/>
      </c>
      <c r="EQ41" s="545" t="str">
        <f t="shared" si="47"/>
        <v/>
      </c>
      <c r="ER41" s="549" t="str">
        <f t="shared" si="47"/>
        <v/>
      </c>
      <c r="ES41" s="545" t="str">
        <f t="shared" si="47"/>
        <v/>
      </c>
      <c r="ET41" s="545" t="str">
        <f t="shared" si="48"/>
        <v/>
      </c>
      <c r="EU41" s="537" t="str">
        <f t="shared" si="116"/>
        <v/>
      </c>
      <c r="EV41" s="537" t="str">
        <f t="shared" si="116"/>
        <v/>
      </c>
      <c r="EW41" s="537" t="str">
        <f t="shared" si="116"/>
        <v/>
      </c>
      <c r="EX41" s="537" t="str">
        <f t="shared" si="116"/>
        <v/>
      </c>
      <c r="EY41" s="537" t="str">
        <f t="shared" si="116"/>
        <v/>
      </c>
      <c r="EZ41" s="537" t="str">
        <f t="shared" si="98"/>
        <v/>
      </c>
      <c r="FA41" s="548" t="str">
        <f t="shared" si="99"/>
        <v/>
      </c>
      <c r="FB41" s="545" t="str">
        <f t="shared" si="50"/>
        <v/>
      </c>
      <c r="FC41" s="537" t="str">
        <f t="shared" si="51"/>
        <v/>
      </c>
      <c r="FD41" s="537" t="str">
        <f t="shared" si="51"/>
        <v/>
      </c>
      <c r="FE41" s="537" t="str">
        <f t="shared" si="51"/>
        <v/>
      </c>
      <c r="FF41" s="546" t="str">
        <f t="shared" si="51"/>
        <v/>
      </c>
      <c r="FG41" s="537" t="str">
        <f t="shared" si="100"/>
        <v/>
      </c>
      <c r="FH41" s="547" t="str">
        <f t="shared" si="101"/>
        <v/>
      </c>
      <c r="FI41" s="546" t="str">
        <f t="shared" si="52"/>
        <v/>
      </c>
      <c r="FJ41" s="546" t="str">
        <f t="shared" si="117"/>
        <v/>
      </c>
      <c r="FK41" s="546" t="str">
        <f t="shared" si="117"/>
        <v/>
      </c>
      <c r="FL41" s="546" t="str">
        <f t="shared" si="117"/>
        <v/>
      </c>
      <c r="FM41" s="557" t="str">
        <f t="shared" si="117"/>
        <v/>
      </c>
      <c r="FN41" s="556" t="str">
        <f t="shared" si="117"/>
        <v/>
      </c>
      <c r="FO41" s="545" t="str">
        <f t="shared" si="54"/>
        <v>/</v>
      </c>
      <c r="FP41" s="545" t="str">
        <f t="shared" si="55"/>
        <v>/</v>
      </c>
      <c r="FQ41" s="539" t="str">
        <f t="shared" si="55"/>
        <v>/</v>
      </c>
      <c r="FR41" s="545" t="str">
        <f t="shared" si="55"/>
        <v>/</v>
      </c>
      <c r="FS41" s="545" t="str">
        <f t="shared" si="56"/>
        <v/>
      </c>
      <c r="FT41" s="545" t="str">
        <f t="shared" si="57"/>
        <v/>
      </c>
      <c r="FU41" s="545" t="str">
        <f t="shared" si="57"/>
        <v/>
      </c>
      <c r="FV41" s="545" t="str">
        <f t="shared" si="57"/>
        <v/>
      </c>
      <c r="FW41" s="561">
        <f t="shared" si="58"/>
        <v>20</v>
      </c>
      <c r="FX41" s="545" t="str">
        <f t="shared" si="59"/>
        <v/>
      </c>
      <c r="FY41" s="549" t="str">
        <f t="shared" si="60"/>
        <v/>
      </c>
      <c r="FZ41" s="545" t="str">
        <f t="shared" si="60"/>
        <v/>
      </c>
      <c r="GA41" s="549" t="str">
        <f t="shared" si="60"/>
        <v/>
      </c>
      <c r="GB41" s="545"/>
      <c r="GC41" s="537"/>
      <c r="GD41" s="537"/>
      <c r="GE41" s="537" t="str">
        <f t="shared" si="102"/>
        <v/>
      </c>
      <c r="GF41" s="539" t="str">
        <f t="shared" si="61"/>
        <v/>
      </c>
      <c r="GG41" s="545" t="str">
        <f t="shared" si="118"/>
        <v/>
      </c>
      <c r="GH41" s="537" t="str">
        <f t="shared" si="118"/>
        <v/>
      </c>
      <c r="GI41" s="549" t="str">
        <f t="shared" si="118"/>
        <v/>
      </c>
      <c r="GJ41" s="545" t="str">
        <f t="shared" si="118"/>
        <v/>
      </c>
      <c r="GK41" s="537" t="str">
        <f t="shared" si="118"/>
        <v/>
      </c>
      <c r="GL41" s="547" t="str">
        <f t="shared" si="118"/>
        <v/>
      </c>
      <c r="GM41" s="537" t="str">
        <f t="shared" si="63"/>
        <v/>
      </c>
      <c r="GN41" s="537" t="str">
        <f t="shared" si="63"/>
        <v/>
      </c>
      <c r="GO41" s="546" t="str">
        <f t="shared" si="63"/>
        <v/>
      </c>
      <c r="GP41" s="548" t="str">
        <f t="shared" si="63"/>
        <v/>
      </c>
      <c r="GQ41" s="560" t="str">
        <f t="shared" si="103"/>
        <v/>
      </c>
      <c r="GR41" s="538"/>
      <c r="GS41" s="537" t="str">
        <f t="shared" si="64"/>
        <v/>
      </c>
      <c r="GT41" s="537" t="str">
        <f t="shared" si="119"/>
        <v/>
      </c>
      <c r="GU41" s="537" t="str">
        <f t="shared" si="119"/>
        <v/>
      </c>
      <c r="GV41" s="537" t="str">
        <f t="shared" si="119"/>
        <v/>
      </c>
      <c r="GW41" s="537" t="str">
        <f t="shared" si="119"/>
        <v/>
      </c>
      <c r="GX41" s="548" t="str">
        <f t="shared" si="119"/>
        <v/>
      </c>
      <c r="GY41" s="545" t="str">
        <f t="shared" si="119"/>
        <v/>
      </c>
      <c r="GZ41" s="546" t="str">
        <f t="shared" si="119"/>
        <v/>
      </c>
      <c r="HA41" s="537" t="str">
        <f t="shared" si="66"/>
        <v/>
      </c>
      <c r="HB41" s="541" t="str">
        <f t="shared" si="67"/>
        <v/>
      </c>
      <c r="HC41" s="537" t="str">
        <f t="shared" si="68"/>
        <v/>
      </c>
      <c r="HD41" s="537" t="str">
        <f t="shared" si="104"/>
        <v/>
      </c>
      <c r="HE41" s="537" t="str">
        <f t="shared" si="69"/>
        <v/>
      </c>
      <c r="HF41" s="537" t="str">
        <f t="shared" si="70"/>
        <v/>
      </c>
      <c r="HG41" s="549" t="str">
        <f t="shared" si="70"/>
        <v/>
      </c>
      <c r="HH41" s="540" t="str">
        <f t="shared" si="71"/>
        <v/>
      </c>
      <c r="HI41" s="537" t="str">
        <f t="shared" si="120"/>
        <v/>
      </c>
      <c r="HJ41" s="537" t="str">
        <f t="shared" si="120"/>
        <v/>
      </c>
      <c r="HK41" s="537" t="str">
        <f t="shared" si="120"/>
        <v/>
      </c>
      <c r="HL41" s="537" t="str">
        <f t="shared" si="120"/>
        <v/>
      </c>
      <c r="HM41" s="537" t="str">
        <f t="shared" si="120"/>
        <v/>
      </c>
      <c r="HN41" s="537" t="str">
        <f t="shared" si="120"/>
        <v/>
      </c>
      <c r="HO41" s="548" t="str">
        <f t="shared" si="120"/>
        <v/>
      </c>
      <c r="HP41" s="545" t="str">
        <f t="shared" si="73"/>
        <v>\</v>
      </c>
      <c r="HQ41" s="537" t="str">
        <f t="shared" si="121"/>
        <v>\</v>
      </c>
      <c r="HR41" s="537" t="str">
        <f t="shared" si="121"/>
        <v>\</v>
      </c>
      <c r="HS41" s="537" t="str">
        <f t="shared" si="121"/>
        <v>\</v>
      </c>
      <c r="HT41" s="537" t="str">
        <f t="shared" si="121"/>
        <v>\</v>
      </c>
      <c r="HU41" s="537" t="str">
        <f t="shared" si="121"/>
        <v>\</v>
      </c>
      <c r="HV41" s="549" t="str">
        <f t="shared" si="121"/>
        <v>\</v>
      </c>
      <c r="HW41" s="536" t="str">
        <f t="shared" si="121"/>
        <v>\</v>
      </c>
      <c r="HX41" s="535">
        <f t="shared" si="75"/>
        <v>20</v>
      </c>
      <c r="HY41" s="534">
        <f t="shared" si="76"/>
        <v>5</v>
      </c>
      <c r="HZ41" s="533"/>
    </row>
    <row r="42" spans="1:234" s="532" customFormat="1" ht="12.75" customHeight="1">
      <c r="A42" s="555">
        <f t="shared" si="77"/>
        <v>45464</v>
      </c>
      <c r="B42" s="545" t="str">
        <f t="shared" si="0"/>
        <v/>
      </c>
      <c r="C42" s="537" t="str">
        <f t="shared" ref="C42:D61" si="122">B42</f>
        <v/>
      </c>
      <c r="D42" s="537" t="str">
        <f t="shared" si="122"/>
        <v/>
      </c>
      <c r="E42" s="545" t="str">
        <f t="shared" si="2"/>
        <v>\</v>
      </c>
      <c r="F42" s="537" t="str">
        <f t="shared" ref="F42:L51" si="123">E42</f>
        <v>\</v>
      </c>
      <c r="G42" s="537" t="str">
        <f t="shared" si="123"/>
        <v>\</v>
      </c>
      <c r="H42" s="548" t="str">
        <f t="shared" si="123"/>
        <v>\</v>
      </c>
      <c r="I42" s="545" t="str">
        <f t="shared" si="123"/>
        <v>\</v>
      </c>
      <c r="J42" s="537" t="str">
        <f t="shared" si="123"/>
        <v>\</v>
      </c>
      <c r="K42" s="537" t="str">
        <f t="shared" si="123"/>
        <v>\</v>
      </c>
      <c r="L42" s="537" t="str">
        <f t="shared" si="123"/>
        <v>\</v>
      </c>
      <c r="M42" s="545" t="str">
        <f t="shared" si="78"/>
        <v/>
      </c>
      <c r="N42" s="537" t="str">
        <f t="shared" ref="N42:R51" si="124">M42</f>
        <v/>
      </c>
      <c r="O42" s="537" t="str">
        <f t="shared" si="124"/>
        <v/>
      </c>
      <c r="P42" s="537" t="str">
        <f t="shared" si="124"/>
        <v/>
      </c>
      <c r="Q42" s="537" t="str">
        <f t="shared" si="124"/>
        <v/>
      </c>
      <c r="R42" s="559" t="str">
        <f t="shared" si="124"/>
        <v/>
      </c>
      <c r="S42" s="1064" t="str">
        <f t="shared" si="79"/>
        <v/>
      </c>
      <c r="T42" s="1065" t="str">
        <f t="shared" si="80"/>
        <v/>
      </c>
      <c r="U42" s="537" t="str">
        <f t="shared" si="5"/>
        <v/>
      </c>
      <c r="V42" s="537" t="str">
        <f t="shared" ref="V42:Y61" si="125">U42</f>
        <v/>
      </c>
      <c r="W42" s="537" t="str">
        <f t="shared" si="125"/>
        <v/>
      </c>
      <c r="X42" s="537" t="str">
        <f t="shared" si="125"/>
        <v/>
      </c>
      <c r="Y42" s="549" t="str">
        <f t="shared" si="125"/>
        <v/>
      </c>
      <c r="Z42" s="545" t="str">
        <f t="shared" si="7"/>
        <v/>
      </c>
      <c r="AA42" s="537" t="str">
        <f t="shared" ref="AA42:AF51" si="126">Z42</f>
        <v/>
      </c>
      <c r="AB42" s="537" t="str">
        <f t="shared" si="126"/>
        <v/>
      </c>
      <c r="AC42" s="537" t="str">
        <f t="shared" si="126"/>
        <v/>
      </c>
      <c r="AD42" s="559" t="str">
        <f t="shared" si="126"/>
        <v/>
      </c>
      <c r="AE42" s="548" t="str">
        <f t="shared" si="126"/>
        <v/>
      </c>
      <c r="AF42" s="538" t="str">
        <f t="shared" si="126"/>
        <v/>
      </c>
      <c r="AG42" s="537"/>
      <c r="AH42" s="537"/>
      <c r="AI42" s="537" t="str">
        <f t="shared" si="9"/>
        <v/>
      </c>
      <c r="AJ42" s="547" t="str">
        <f t="shared" si="81"/>
        <v/>
      </c>
      <c r="AK42" s="537" t="str">
        <f t="shared" si="10"/>
        <v/>
      </c>
      <c r="AL42" s="537" t="str">
        <f t="shared" ref="AL42:AQ51" si="127">AK42</f>
        <v/>
      </c>
      <c r="AM42" s="537" t="str">
        <f t="shared" si="127"/>
        <v/>
      </c>
      <c r="AN42" s="548" t="str">
        <f t="shared" si="127"/>
        <v/>
      </c>
      <c r="AO42" s="545" t="str">
        <f t="shared" si="127"/>
        <v/>
      </c>
      <c r="AP42" s="537" t="str">
        <f t="shared" si="127"/>
        <v/>
      </c>
      <c r="AQ42" s="537" t="str">
        <f t="shared" si="127"/>
        <v/>
      </c>
      <c r="AR42" s="545" t="str">
        <f t="shared" si="12"/>
        <v/>
      </c>
      <c r="AS42" s="537" t="str">
        <f t="shared" ref="AS42:AX51" si="128">AR42</f>
        <v/>
      </c>
      <c r="AT42" s="549" t="str">
        <f t="shared" si="128"/>
        <v/>
      </c>
      <c r="AU42" s="545" t="str">
        <f t="shared" si="128"/>
        <v/>
      </c>
      <c r="AV42" s="537" t="str">
        <f t="shared" si="128"/>
        <v/>
      </c>
      <c r="AW42" s="537" t="str">
        <f t="shared" si="128"/>
        <v/>
      </c>
      <c r="AX42" s="548" t="str">
        <f t="shared" si="128"/>
        <v/>
      </c>
      <c r="AY42" s="545" t="str">
        <f t="shared" si="14"/>
        <v>X</v>
      </c>
      <c r="AZ42" s="537" t="str">
        <f t="shared" ref="AZ42:BD51" si="129">AY42</f>
        <v>X</v>
      </c>
      <c r="BA42" s="537" t="str">
        <f t="shared" si="129"/>
        <v>X</v>
      </c>
      <c r="BB42" s="545" t="str">
        <f t="shared" si="129"/>
        <v>X</v>
      </c>
      <c r="BC42" s="537" t="str">
        <f t="shared" si="129"/>
        <v>X</v>
      </c>
      <c r="BD42" s="537" t="str">
        <f t="shared" si="129"/>
        <v>X</v>
      </c>
      <c r="BE42" s="537" t="str">
        <f t="shared" si="82"/>
        <v/>
      </c>
      <c r="BF42" s="548" t="str">
        <f t="shared" si="83"/>
        <v/>
      </c>
      <c r="BG42" s="545" t="str">
        <f t="shared" si="16"/>
        <v/>
      </c>
      <c r="BH42" s="537" t="str">
        <f t="shared" ref="BH42:BK61" si="130">BG42</f>
        <v/>
      </c>
      <c r="BI42" s="545" t="str">
        <f t="shared" si="130"/>
        <v/>
      </c>
      <c r="BJ42" s="537" t="str">
        <f t="shared" si="130"/>
        <v/>
      </c>
      <c r="BK42" s="537" t="str">
        <f t="shared" si="130"/>
        <v/>
      </c>
      <c r="BL42" s="537" t="str">
        <f t="shared" si="84"/>
        <v/>
      </c>
      <c r="BM42" s="537" t="str">
        <f t="shared" si="85"/>
        <v/>
      </c>
      <c r="BN42" s="545" t="str">
        <f t="shared" si="18"/>
        <v/>
      </c>
      <c r="BO42" s="537" t="str">
        <f t="shared" ref="BO42:BQ61" si="131">BN42</f>
        <v/>
      </c>
      <c r="BP42" s="545" t="str">
        <f t="shared" si="131"/>
        <v/>
      </c>
      <c r="BQ42" s="549" t="str">
        <f t="shared" si="131"/>
        <v/>
      </c>
      <c r="BR42" s="545" t="str">
        <f t="shared" si="20"/>
        <v/>
      </c>
      <c r="BS42" s="545" t="str">
        <f t="shared" ref="BS42:BW51" si="132">BR42</f>
        <v/>
      </c>
      <c r="BT42" s="548" t="str">
        <f t="shared" si="132"/>
        <v/>
      </c>
      <c r="BU42" s="545" t="str">
        <f t="shared" si="132"/>
        <v/>
      </c>
      <c r="BV42" s="537" t="str">
        <f t="shared" si="132"/>
        <v/>
      </c>
      <c r="BW42" s="547" t="str">
        <f t="shared" si="132"/>
        <v/>
      </c>
      <c r="BX42" s="549" t="str">
        <f t="shared" si="86"/>
        <v/>
      </c>
      <c r="BY42" s="545" t="str">
        <f t="shared" si="87"/>
        <v/>
      </c>
      <c r="BZ42" s="537" t="str">
        <f t="shared" si="88"/>
        <v/>
      </c>
      <c r="CA42" s="536" t="str">
        <f t="shared" si="22"/>
        <v/>
      </c>
      <c r="CB42" s="545" t="str">
        <f t="shared" ref="CB42:CF51" si="133">CA42</f>
        <v/>
      </c>
      <c r="CC42" s="545" t="str">
        <f t="shared" si="133"/>
        <v/>
      </c>
      <c r="CD42" s="537" t="str">
        <f t="shared" si="133"/>
        <v/>
      </c>
      <c r="CE42" s="537" t="str">
        <f t="shared" si="133"/>
        <v/>
      </c>
      <c r="CF42" s="539" t="str">
        <f t="shared" si="133"/>
        <v/>
      </c>
      <c r="CG42" s="545" t="str">
        <f t="shared" si="24"/>
        <v/>
      </c>
      <c r="CH42" s="537" t="str">
        <f t="shared" ref="CH42:CK61" si="134">CG42</f>
        <v/>
      </c>
      <c r="CI42" s="545" t="str">
        <f t="shared" si="134"/>
        <v/>
      </c>
      <c r="CJ42" s="537" t="str">
        <f t="shared" si="134"/>
        <v/>
      </c>
      <c r="CK42" s="537" t="str">
        <f t="shared" si="134"/>
        <v/>
      </c>
      <c r="CL42" s="540" t="str">
        <f t="shared" si="26"/>
        <v/>
      </c>
      <c r="CM42" s="537" t="str">
        <f t="shared" ref="CM42:CP61" si="135">CL42</f>
        <v/>
      </c>
      <c r="CN42" s="537" t="str">
        <f t="shared" si="135"/>
        <v/>
      </c>
      <c r="CO42" s="537" t="str">
        <f t="shared" si="135"/>
        <v/>
      </c>
      <c r="CP42" s="549" t="str">
        <f t="shared" si="135"/>
        <v/>
      </c>
      <c r="CQ42" s="562">
        <f t="shared" si="28"/>
        <v>21</v>
      </c>
      <c r="CR42" s="545" t="str">
        <f t="shared" si="29"/>
        <v/>
      </c>
      <c r="CS42" s="537" t="str">
        <f t="shared" ref="CS42:CT61" si="136">CR42</f>
        <v/>
      </c>
      <c r="CT42" s="548" t="str">
        <f t="shared" si="136"/>
        <v/>
      </c>
      <c r="CU42" s="545" t="str">
        <f t="shared" si="31"/>
        <v/>
      </c>
      <c r="CV42" s="537" t="str">
        <f t="shared" ref="CV42:CW61" si="137">CU42</f>
        <v/>
      </c>
      <c r="CW42" s="549" t="str">
        <f t="shared" si="137"/>
        <v/>
      </c>
      <c r="CX42" s="545" t="str">
        <f t="shared" si="33"/>
        <v/>
      </c>
      <c r="CY42" s="545" t="str">
        <f t="shared" ref="CY42:DD51" si="138">CX42</f>
        <v/>
      </c>
      <c r="CZ42" s="548" t="str">
        <f t="shared" si="138"/>
        <v/>
      </c>
      <c r="DA42" s="545" t="str">
        <f t="shared" si="138"/>
        <v/>
      </c>
      <c r="DB42" s="545" t="str">
        <f t="shared" si="138"/>
        <v/>
      </c>
      <c r="DC42" s="545" t="str">
        <f t="shared" si="138"/>
        <v/>
      </c>
      <c r="DD42" s="549" t="str">
        <f t="shared" si="138"/>
        <v/>
      </c>
      <c r="DE42" s="540" t="str">
        <f t="shared" si="89"/>
        <v/>
      </c>
      <c r="DF42" s="537" t="str">
        <f t="shared" si="90"/>
        <v/>
      </c>
      <c r="DG42" s="537" t="str">
        <f t="shared" si="35"/>
        <v/>
      </c>
      <c r="DH42" s="548" t="str">
        <f t="shared" ref="DH42:DK61" si="139">DG42</f>
        <v/>
      </c>
      <c r="DI42" s="545" t="str">
        <f t="shared" si="139"/>
        <v/>
      </c>
      <c r="DJ42" s="537" t="str">
        <f t="shared" si="139"/>
        <v/>
      </c>
      <c r="DK42" s="537" t="str">
        <f t="shared" si="139"/>
        <v/>
      </c>
      <c r="DL42" s="537"/>
      <c r="DM42" s="541" t="str">
        <f t="shared" si="91"/>
        <v/>
      </c>
      <c r="DN42" s="537" t="str">
        <f t="shared" si="92"/>
        <v/>
      </c>
      <c r="DO42" s="541" t="str">
        <f t="shared" si="37"/>
        <v/>
      </c>
      <c r="DP42" s="537" t="str">
        <f t="shared" ref="DP42:DU51" si="140">DO42</f>
        <v/>
      </c>
      <c r="DQ42" s="537" t="str">
        <f t="shared" si="140"/>
        <v/>
      </c>
      <c r="DR42" s="537" t="str">
        <f t="shared" si="140"/>
        <v/>
      </c>
      <c r="DS42" s="537" t="str">
        <f t="shared" si="140"/>
        <v/>
      </c>
      <c r="DT42" s="537" t="str">
        <f t="shared" si="140"/>
        <v/>
      </c>
      <c r="DU42" s="549" t="str">
        <f t="shared" si="140"/>
        <v/>
      </c>
      <c r="DV42" s="545"/>
      <c r="DW42" s="537" t="str">
        <f t="shared" si="93"/>
        <v/>
      </c>
      <c r="DX42" s="537"/>
      <c r="DY42" s="549"/>
      <c r="DZ42" s="545" t="str">
        <f t="shared" si="40"/>
        <v/>
      </c>
      <c r="EA42" s="537" t="str">
        <f t="shared" si="41"/>
        <v/>
      </c>
      <c r="EB42" s="545" t="str">
        <f t="shared" si="42"/>
        <v/>
      </c>
      <c r="EC42" s="537" t="str">
        <f t="shared" ref="EC42:EG51" si="141">EB42</f>
        <v/>
      </c>
      <c r="ED42" s="537" t="str">
        <f t="shared" si="141"/>
        <v/>
      </c>
      <c r="EE42" s="537" t="str">
        <f t="shared" si="141"/>
        <v/>
      </c>
      <c r="EF42" s="537" t="str">
        <f t="shared" si="141"/>
        <v/>
      </c>
      <c r="EG42" s="537" t="str">
        <f t="shared" si="141"/>
        <v/>
      </c>
      <c r="EH42" s="545" t="str">
        <f t="shared" si="94"/>
        <v>+</v>
      </c>
      <c r="EI42" s="548"/>
      <c r="EJ42" s="545" t="str">
        <f t="shared" si="95"/>
        <v/>
      </c>
      <c r="EK42" s="537" t="str">
        <f t="shared" si="96"/>
        <v/>
      </c>
      <c r="EL42" s="547" t="str">
        <f t="shared" si="97"/>
        <v/>
      </c>
      <c r="EM42" s="549"/>
      <c r="EN42" s="537" t="str">
        <f t="shared" si="44"/>
        <v/>
      </c>
      <c r="EO42" s="537" t="str">
        <f t="shared" si="45"/>
        <v/>
      </c>
      <c r="EP42" s="549" t="str">
        <f t="shared" si="46"/>
        <v/>
      </c>
      <c r="EQ42" s="545" t="str">
        <f t="shared" ref="EQ42:ES61" si="142">EP42</f>
        <v/>
      </c>
      <c r="ER42" s="549" t="str">
        <f t="shared" si="142"/>
        <v/>
      </c>
      <c r="ES42" s="545" t="str">
        <f t="shared" si="142"/>
        <v/>
      </c>
      <c r="ET42" s="545" t="str">
        <f t="shared" si="48"/>
        <v/>
      </c>
      <c r="EU42" s="537" t="str">
        <f t="shared" ref="EU42:EY51" si="143">ET42</f>
        <v/>
      </c>
      <c r="EV42" s="537" t="str">
        <f t="shared" si="143"/>
        <v/>
      </c>
      <c r="EW42" s="537" t="str">
        <f t="shared" si="143"/>
        <v/>
      </c>
      <c r="EX42" s="537" t="str">
        <f t="shared" si="143"/>
        <v/>
      </c>
      <c r="EY42" s="537" t="str">
        <f t="shared" si="143"/>
        <v/>
      </c>
      <c r="EZ42" s="537" t="str">
        <f t="shared" si="98"/>
        <v/>
      </c>
      <c r="FA42" s="548" t="str">
        <f t="shared" si="99"/>
        <v/>
      </c>
      <c r="FB42" s="545" t="str">
        <f t="shared" si="50"/>
        <v/>
      </c>
      <c r="FC42" s="537" t="str">
        <f t="shared" ref="FC42:FF61" si="144">FB42</f>
        <v/>
      </c>
      <c r="FD42" s="537" t="str">
        <f t="shared" si="144"/>
        <v/>
      </c>
      <c r="FE42" s="537" t="str">
        <f t="shared" si="144"/>
        <v/>
      </c>
      <c r="FF42" s="546" t="str">
        <f t="shared" si="144"/>
        <v/>
      </c>
      <c r="FG42" s="537" t="str">
        <f t="shared" si="100"/>
        <v/>
      </c>
      <c r="FH42" s="547" t="str">
        <f t="shared" si="101"/>
        <v/>
      </c>
      <c r="FI42" s="546" t="str">
        <f t="shared" si="52"/>
        <v>/</v>
      </c>
      <c r="FJ42" s="546" t="str">
        <f t="shared" ref="FJ42:FN51" si="145">FI42</f>
        <v>/</v>
      </c>
      <c r="FK42" s="546" t="str">
        <f t="shared" si="145"/>
        <v>/</v>
      </c>
      <c r="FL42" s="546" t="str">
        <f t="shared" si="145"/>
        <v>/</v>
      </c>
      <c r="FM42" s="557" t="str">
        <f t="shared" si="145"/>
        <v>/</v>
      </c>
      <c r="FN42" s="556" t="str">
        <f t="shared" si="145"/>
        <v>/</v>
      </c>
      <c r="FO42" s="545" t="str">
        <f t="shared" si="54"/>
        <v/>
      </c>
      <c r="FP42" s="545" t="str">
        <f t="shared" ref="FP42:FR61" si="146">FO42</f>
        <v/>
      </c>
      <c r="FQ42" s="539" t="str">
        <f t="shared" si="146"/>
        <v/>
      </c>
      <c r="FR42" s="545" t="str">
        <f t="shared" si="146"/>
        <v/>
      </c>
      <c r="FS42" s="545" t="str">
        <f t="shared" si="56"/>
        <v/>
      </c>
      <c r="FT42" s="545" t="str">
        <f t="shared" ref="FT42:FV61" si="147">FS42</f>
        <v/>
      </c>
      <c r="FU42" s="545" t="str">
        <f t="shared" si="147"/>
        <v/>
      </c>
      <c r="FV42" s="545" t="str">
        <f t="shared" si="147"/>
        <v/>
      </c>
      <c r="FW42" s="561">
        <f t="shared" si="58"/>
        <v>21</v>
      </c>
      <c r="FX42" s="545" t="str">
        <f t="shared" si="59"/>
        <v/>
      </c>
      <c r="FY42" s="549" t="str">
        <f t="shared" ref="FY42:GA61" si="148">FX42</f>
        <v/>
      </c>
      <c r="FZ42" s="545" t="str">
        <f t="shared" si="148"/>
        <v/>
      </c>
      <c r="GA42" s="549" t="str">
        <f t="shared" si="148"/>
        <v/>
      </c>
      <c r="GB42" s="545"/>
      <c r="GC42" s="537"/>
      <c r="GD42" s="537"/>
      <c r="GE42" s="537" t="str">
        <f t="shared" si="102"/>
        <v/>
      </c>
      <c r="GF42" s="539" t="str">
        <f t="shared" si="61"/>
        <v>\</v>
      </c>
      <c r="GG42" s="545" t="str">
        <f t="shared" ref="GG42:GL51" si="149">GF42</f>
        <v>\</v>
      </c>
      <c r="GH42" s="537" t="str">
        <f t="shared" si="149"/>
        <v>\</v>
      </c>
      <c r="GI42" s="549" t="str">
        <f t="shared" si="149"/>
        <v>\</v>
      </c>
      <c r="GJ42" s="545" t="str">
        <f t="shared" si="149"/>
        <v>\</v>
      </c>
      <c r="GK42" s="537" t="str">
        <f t="shared" si="149"/>
        <v>\</v>
      </c>
      <c r="GL42" s="547" t="str">
        <f t="shared" si="149"/>
        <v>\</v>
      </c>
      <c r="GM42" s="537" t="str">
        <f t="shared" ref="GM42:GP62" si="150">IF(GM$11=$A42,"Х","")</f>
        <v/>
      </c>
      <c r="GN42" s="537" t="str">
        <f t="shared" si="150"/>
        <v/>
      </c>
      <c r="GO42" s="546" t="str">
        <f t="shared" si="150"/>
        <v>Х</v>
      </c>
      <c r="GP42" s="548" t="str">
        <f t="shared" si="150"/>
        <v/>
      </c>
      <c r="GQ42" s="560" t="str">
        <f t="shared" si="103"/>
        <v/>
      </c>
      <c r="GR42" s="538"/>
      <c r="GS42" s="537" t="str">
        <f t="shared" si="64"/>
        <v/>
      </c>
      <c r="GT42" s="537" t="str">
        <f t="shared" ref="GT42:GZ51" si="151">GS42</f>
        <v/>
      </c>
      <c r="GU42" s="537" t="str">
        <f t="shared" si="151"/>
        <v/>
      </c>
      <c r="GV42" s="537" t="str">
        <f t="shared" si="151"/>
        <v/>
      </c>
      <c r="GW42" s="537" t="str">
        <f t="shared" si="151"/>
        <v/>
      </c>
      <c r="GX42" s="548" t="str">
        <f t="shared" si="151"/>
        <v/>
      </c>
      <c r="GY42" s="545" t="str">
        <f t="shared" si="151"/>
        <v/>
      </c>
      <c r="GZ42" s="546" t="str">
        <f t="shared" si="151"/>
        <v/>
      </c>
      <c r="HA42" s="537" t="str">
        <f t="shared" si="66"/>
        <v/>
      </c>
      <c r="HB42" s="541" t="str">
        <f t="shared" si="67"/>
        <v/>
      </c>
      <c r="HC42" s="537" t="str">
        <f t="shared" si="68"/>
        <v/>
      </c>
      <c r="HD42" s="537" t="str">
        <f t="shared" si="104"/>
        <v/>
      </c>
      <c r="HE42" s="537" t="str">
        <f t="shared" si="69"/>
        <v/>
      </c>
      <c r="HF42" s="537" t="str">
        <f t="shared" ref="HF42:HG61" si="152">HE42</f>
        <v/>
      </c>
      <c r="HG42" s="549" t="str">
        <f t="shared" si="152"/>
        <v/>
      </c>
      <c r="HH42" s="540" t="str">
        <f t="shared" si="71"/>
        <v/>
      </c>
      <c r="HI42" s="537" t="str">
        <f t="shared" ref="HI42:HO51" si="153">HH42</f>
        <v/>
      </c>
      <c r="HJ42" s="537" t="str">
        <f t="shared" si="153"/>
        <v/>
      </c>
      <c r="HK42" s="537" t="str">
        <f t="shared" si="153"/>
        <v/>
      </c>
      <c r="HL42" s="537" t="str">
        <f t="shared" si="153"/>
        <v/>
      </c>
      <c r="HM42" s="537" t="str">
        <f t="shared" si="153"/>
        <v/>
      </c>
      <c r="HN42" s="537" t="str">
        <f t="shared" si="153"/>
        <v/>
      </c>
      <c r="HO42" s="548" t="str">
        <f t="shared" si="153"/>
        <v/>
      </c>
      <c r="HP42" s="545" t="str">
        <f t="shared" si="73"/>
        <v/>
      </c>
      <c r="HQ42" s="537" t="str">
        <f t="shared" ref="HQ42:HW51" si="154">HP42</f>
        <v/>
      </c>
      <c r="HR42" s="537" t="str">
        <f t="shared" si="154"/>
        <v/>
      </c>
      <c r="HS42" s="537" t="str">
        <f t="shared" si="154"/>
        <v/>
      </c>
      <c r="HT42" s="537" t="str">
        <f t="shared" si="154"/>
        <v/>
      </c>
      <c r="HU42" s="537" t="str">
        <f t="shared" si="154"/>
        <v/>
      </c>
      <c r="HV42" s="549" t="str">
        <f t="shared" si="154"/>
        <v/>
      </c>
      <c r="HW42" s="536" t="str">
        <f t="shared" si="154"/>
        <v/>
      </c>
      <c r="HX42" s="535">
        <f t="shared" si="75"/>
        <v>21</v>
      </c>
      <c r="HY42" s="534">
        <f t="shared" si="76"/>
        <v>4</v>
      </c>
      <c r="HZ42" s="533"/>
    </row>
    <row r="43" spans="1:234" s="532" customFormat="1" ht="12.75" customHeight="1">
      <c r="A43" s="555">
        <f t="shared" si="77"/>
        <v>45465</v>
      </c>
      <c r="B43" s="545" t="str">
        <f t="shared" si="0"/>
        <v/>
      </c>
      <c r="C43" s="537" t="str">
        <f t="shared" si="122"/>
        <v/>
      </c>
      <c r="D43" s="537" t="str">
        <f t="shared" si="122"/>
        <v/>
      </c>
      <c r="E43" s="545" t="str">
        <f t="shared" si="2"/>
        <v/>
      </c>
      <c r="F43" s="537" t="str">
        <f t="shared" si="123"/>
        <v/>
      </c>
      <c r="G43" s="537" t="str">
        <f t="shared" si="123"/>
        <v/>
      </c>
      <c r="H43" s="548" t="str">
        <f t="shared" si="123"/>
        <v/>
      </c>
      <c r="I43" s="545" t="str">
        <f t="shared" si="123"/>
        <v/>
      </c>
      <c r="J43" s="537" t="str">
        <f t="shared" si="123"/>
        <v/>
      </c>
      <c r="K43" s="537" t="str">
        <f t="shared" si="123"/>
        <v/>
      </c>
      <c r="L43" s="537" t="str">
        <f t="shared" si="123"/>
        <v/>
      </c>
      <c r="M43" s="545" t="str">
        <f t="shared" si="78"/>
        <v/>
      </c>
      <c r="N43" s="537" t="str">
        <f t="shared" si="124"/>
        <v/>
      </c>
      <c r="O43" s="537" t="str">
        <f t="shared" si="124"/>
        <v/>
      </c>
      <c r="P43" s="537" t="str">
        <f t="shared" si="124"/>
        <v/>
      </c>
      <c r="Q43" s="537" t="str">
        <f t="shared" si="124"/>
        <v/>
      </c>
      <c r="R43" s="559" t="str">
        <f t="shared" si="124"/>
        <v/>
      </c>
      <c r="S43" s="1064" t="str">
        <f t="shared" si="79"/>
        <v/>
      </c>
      <c r="T43" s="1065" t="str">
        <f t="shared" si="80"/>
        <v/>
      </c>
      <c r="U43" s="537" t="str">
        <f t="shared" si="5"/>
        <v/>
      </c>
      <c r="V43" s="537" t="str">
        <f t="shared" si="125"/>
        <v/>
      </c>
      <c r="W43" s="537" t="str">
        <f t="shared" si="125"/>
        <v/>
      </c>
      <c r="X43" s="537" t="str">
        <f t="shared" si="125"/>
        <v/>
      </c>
      <c r="Y43" s="549" t="str">
        <f t="shared" si="125"/>
        <v/>
      </c>
      <c r="Z43" s="545" t="str">
        <f t="shared" si="7"/>
        <v/>
      </c>
      <c r="AA43" s="537" t="str">
        <f t="shared" si="126"/>
        <v/>
      </c>
      <c r="AB43" s="537" t="str">
        <f t="shared" si="126"/>
        <v/>
      </c>
      <c r="AC43" s="537" t="str">
        <f t="shared" si="126"/>
        <v/>
      </c>
      <c r="AD43" s="559" t="str">
        <f t="shared" si="126"/>
        <v/>
      </c>
      <c r="AE43" s="548" t="str">
        <f t="shared" si="126"/>
        <v/>
      </c>
      <c r="AF43" s="538" t="str">
        <f t="shared" si="126"/>
        <v/>
      </c>
      <c r="AG43" s="537"/>
      <c r="AH43" s="537"/>
      <c r="AI43" s="537" t="str">
        <f t="shared" si="9"/>
        <v/>
      </c>
      <c r="AJ43" s="547" t="str">
        <f t="shared" si="81"/>
        <v/>
      </c>
      <c r="AK43" s="537" t="str">
        <f t="shared" si="10"/>
        <v/>
      </c>
      <c r="AL43" s="537" t="str">
        <f t="shared" si="127"/>
        <v/>
      </c>
      <c r="AM43" s="537" t="str">
        <f t="shared" si="127"/>
        <v/>
      </c>
      <c r="AN43" s="548" t="str">
        <f t="shared" si="127"/>
        <v/>
      </c>
      <c r="AO43" s="545" t="str">
        <f t="shared" si="127"/>
        <v/>
      </c>
      <c r="AP43" s="537" t="str">
        <f t="shared" si="127"/>
        <v/>
      </c>
      <c r="AQ43" s="537" t="str">
        <f t="shared" si="127"/>
        <v/>
      </c>
      <c r="AR43" s="545" t="str">
        <f t="shared" si="12"/>
        <v/>
      </c>
      <c r="AS43" s="537" t="str">
        <f t="shared" si="128"/>
        <v/>
      </c>
      <c r="AT43" s="549" t="str">
        <f t="shared" si="128"/>
        <v/>
      </c>
      <c r="AU43" s="545" t="str">
        <f t="shared" si="128"/>
        <v/>
      </c>
      <c r="AV43" s="537" t="str">
        <f t="shared" si="128"/>
        <v/>
      </c>
      <c r="AW43" s="537" t="str">
        <f t="shared" si="128"/>
        <v/>
      </c>
      <c r="AX43" s="548" t="str">
        <f t="shared" si="128"/>
        <v/>
      </c>
      <c r="AY43" s="545" t="str">
        <f t="shared" si="14"/>
        <v/>
      </c>
      <c r="AZ43" s="537" t="str">
        <f t="shared" si="129"/>
        <v/>
      </c>
      <c r="BA43" s="537" t="str">
        <f t="shared" si="129"/>
        <v/>
      </c>
      <c r="BB43" s="545" t="str">
        <f t="shared" si="129"/>
        <v/>
      </c>
      <c r="BC43" s="537" t="str">
        <f t="shared" si="129"/>
        <v/>
      </c>
      <c r="BD43" s="537" t="str">
        <f t="shared" si="129"/>
        <v/>
      </c>
      <c r="BE43" s="537" t="str">
        <f t="shared" si="82"/>
        <v/>
      </c>
      <c r="BF43" s="548" t="str">
        <f t="shared" si="83"/>
        <v/>
      </c>
      <c r="BG43" s="545" t="str">
        <f t="shared" si="16"/>
        <v/>
      </c>
      <c r="BH43" s="537" t="str">
        <f t="shared" si="130"/>
        <v/>
      </c>
      <c r="BI43" s="545" t="str">
        <f t="shared" si="130"/>
        <v/>
      </c>
      <c r="BJ43" s="537" t="str">
        <f t="shared" si="130"/>
        <v/>
      </c>
      <c r="BK43" s="537" t="str">
        <f t="shared" si="130"/>
        <v/>
      </c>
      <c r="BL43" s="537" t="str">
        <f t="shared" si="84"/>
        <v/>
      </c>
      <c r="BM43" s="537" t="str">
        <f t="shared" si="85"/>
        <v/>
      </c>
      <c r="BN43" s="545" t="str">
        <f t="shared" si="18"/>
        <v/>
      </c>
      <c r="BO43" s="537" t="str">
        <f t="shared" si="131"/>
        <v/>
      </c>
      <c r="BP43" s="545" t="str">
        <f t="shared" si="131"/>
        <v/>
      </c>
      <c r="BQ43" s="549" t="str">
        <f t="shared" si="131"/>
        <v/>
      </c>
      <c r="BR43" s="545" t="str">
        <f t="shared" si="20"/>
        <v/>
      </c>
      <c r="BS43" s="545" t="str">
        <f t="shared" si="132"/>
        <v/>
      </c>
      <c r="BT43" s="548" t="str">
        <f t="shared" si="132"/>
        <v/>
      </c>
      <c r="BU43" s="545" t="str">
        <f t="shared" si="132"/>
        <v/>
      </c>
      <c r="BV43" s="537" t="str">
        <f t="shared" si="132"/>
        <v/>
      </c>
      <c r="BW43" s="547" t="str">
        <f t="shared" si="132"/>
        <v/>
      </c>
      <c r="BX43" s="549" t="str">
        <f t="shared" si="86"/>
        <v/>
      </c>
      <c r="BY43" s="545" t="str">
        <f t="shared" si="87"/>
        <v/>
      </c>
      <c r="BZ43" s="537" t="str">
        <f t="shared" si="88"/>
        <v/>
      </c>
      <c r="CA43" s="536" t="str">
        <f t="shared" si="22"/>
        <v/>
      </c>
      <c r="CB43" s="545" t="str">
        <f t="shared" si="133"/>
        <v/>
      </c>
      <c r="CC43" s="545" t="str">
        <f t="shared" si="133"/>
        <v/>
      </c>
      <c r="CD43" s="537" t="str">
        <f t="shared" si="133"/>
        <v/>
      </c>
      <c r="CE43" s="537" t="str">
        <f t="shared" si="133"/>
        <v/>
      </c>
      <c r="CF43" s="539" t="str">
        <f t="shared" si="133"/>
        <v/>
      </c>
      <c r="CG43" s="545" t="str">
        <f t="shared" si="24"/>
        <v/>
      </c>
      <c r="CH43" s="537" t="str">
        <f t="shared" si="134"/>
        <v/>
      </c>
      <c r="CI43" s="545" t="str">
        <f t="shared" si="134"/>
        <v/>
      </c>
      <c r="CJ43" s="537" t="str">
        <f t="shared" si="134"/>
        <v/>
      </c>
      <c r="CK43" s="537" t="str">
        <f t="shared" si="134"/>
        <v/>
      </c>
      <c r="CL43" s="540" t="str">
        <f t="shared" si="26"/>
        <v/>
      </c>
      <c r="CM43" s="537" t="str">
        <f t="shared" si="135"/>
        <v/>
      </c>
      <c r="CN43" s="537" t="str">
        <f t="shared" si="135"/>
        <v/>
      </c>
      <c r="CO43" s="537" t="str">
        <f t="shared" si="135"/>
        <v/>
      </c>
      <c r="CP43" s="549" t="str">
        <f t="shared" si="135"/>
        <v/>
      </c>
      <c r="CQ43" s="562">
        <f t="shared" si="28"/>
        <v>22</v>
      </c>
      <c r="CR43" s="545" t="str">
        <f t="shared" si="29"/>
        <v/>
      </c>
      <c r="CS43" s="537" t="str">
        <f t="shared" si="136"/>
        <v/>
      </c>
      <c r="CT43" s="548" t="str">
        <f t="shared" si="136"/>
        <v/>
      </c>
      <c r="CU43" s="545" t="str">
        <f t="shared" si="31"/>
        <v/>
      </c>
      <c r="CV43" s="537" t="str">
        <f t="shared" si="137"/>
        <v/>
      </c>
      <c r="CW43" s="549" t="str">
        <f t="shared" si="137"/>
        <v/>
      </c>
      <c r="CX43" s="545" t="str">
        <f t="shared" si="33"/>
        <v/>
      </c>
      <c r="CY43" s="545" t="str">
        <f t="shared" si="138"/>
        <v/>
      </c>
      <c r="CZ43" s="548" t="str">
        <f t="shared" si="138"/>
        <v/>
      </c>
      <c r="DA43" s="545" t="str">
        <f t="shared" si="138"/>
        <v/>
      </c>
      <c r="DB43" s="545" t="str">
        <f t="shared" si="138"/>
        <v/>
      </c>
      <c r="DC43" s="545" t="str">
        <f t="shared" si="138"/>
        <v/>
      </c>
      <c r="DD43" s="549" t="str">
        <f t="shared" si="138"/>
        <v/>
      </c>
      <c r="DE43" s="540" t="str">
        <f t="shared" si="89"/>
        <v/>
      </c>
      <c r="DF43" s="537" t="str">
        <f t="shared" si="90"/>
        <v/>
      </c>
      <c r="DG43" s="537" t="str">
        <f t="shared" si="35"/>
        <v/>
      </c>
      <c r="DH43" s="548" t="str">
        <f t="shared" si="139"/>
        <v/>
      </c>
      <c r="DI43" s="545" t="str">
        <f t="shared" si="139"/>
        <v/>
      </c>
      <c r="DJ43" s="537" t="str">
        <f t="shared" si="139"/>
        <v/>
      </c>
      <c r="DK43" s="537" t="str">
        <f t="shared" si="139"/>
        <v/>
      </c>
      <c r="DL43" s="537"/>
      <c r="DM43" s="541" t="str">
        <f t="shared" si="91"/>
        <v/>
      </c>
      <c r="DN43" s="537" t="str">
        <f t="shared" si="92"/>
        <v/>
      </c>
      <c r="DO43" s="541" t="str">
        <f t="shared" si="37"/>
        <v/>
      </c>
      <c r="DP43" s="537" t="str">
        <f t="shared" si="140"/>
        <v/>
      </c>
      <c r="DQ43" s="537" t="str">
        <f t="shared" si="140"/>
        <v/>
      </c>
      <c r="DR43" s="537" t="str">
        <f t="shared" si="140"/>
        <v/>
      </c>
      <c r="DS43" s="537" t="str">
        <f t="shared" si="140"/>
        <v/>
      </c>
      <c r="DT43" s="537" t="str">
        <f t="shared" si="140"/>
        <v/>
      </c>
      <c r="DU43" s="549" t="str">
        <f t="shared" si="140"/>
        <v/>
      </c>
      <c r="DV43" s="545"/>
      <c r="DW43" s="537" t="str">
        <f t="shared" si="93"/>
        <v/>
      </c>
      <c r="DX43" s="537"/>
      <c r="DY43" s="549"/>
      <c r="DZ43" s="545" t="str">
        <f t="shared" si="40"/>
        <v/>
      </c>
      <c r="EA43" s="537" t="str">
        <f t="shared" si="41"/>
        <v/>
      </c>
      <c r="EB43" s="545" t="str">
        <f t="shared" si="42"/>
        <v/>
      </c>
      <c r="EC43" s="537" t="str">
        <f t="shared" si="141"/>
        <v/>
      </c>
      <c r="ED43" s="537" t="str">
        <f t="shared" si="141"/>
        <v/>
      </c>
      <c r="EE43" s="537" t="str">
        <f t="shared" si="141"/>
        <v/>
      </c>
      <c r="EF43" s="537" t="str">
        <f t="shared" si="141"/>
        <v/>
      </c>
      <c r="EG43" s="537" t="str">
        <f t="shared" si="141"/>
        <v/>
      </c>
      <c r="EH43" s="545" t="str">
        <f t="shared" si="94"/>
        <v/>
      </c>
      <c r="EI43" s="548"/>
      <c r="EJ43" s="545" t="str">
        <f t="shared" si="95"/>
        <v/>
      </c>
      <c r="EK43" s="537" t="str">
        <f t="shared" si="96"/>
        <v/>
      </c>
      <c r="EL43" s="547" t="str">
        <f t="shared" si="97"/>
        <v/>
      </c>
      <c r="EM43" s="549"/>
      <c r="EN43" s="537" t="str">
        <f t="shared" si="44"/>
        <v/>
      </c>
      <c r="EO43" s="537" t="str">
        <f t="shared" si="45"/>
        <v/>
      </c>
      <c r="EP43" s="549" t="str">
        <f t="shared" si="46"/>
        <v/>
      </c>
      <c r="EQ43" s="545" t="str">
        <f t="shared" si="142"/>
        <v/>
      </c>
      <c r="ER43" s="549" t="str">
        <f t="shared" si="142"/>
        <v/>
      </c>
      <c r="ES43" s="545" t="str">
        <f t="shared" si="142"/>
        <v/>
      </c>
      <c r="ET43" s="545" t="str">
        <f t="shared" si="48"/>
        <v/>
      </c>
      <c r="EU43" s="537" t="str">
        <f t="shared" si="143"/>
        <v/>
      </c>
      <c r="EV43" s="537" t="str">
        <f t="shared" si="143"/>
        <v/>
      </c>
      <c r="EW43" s="537" t="str">
        <f t="shared" si="143"/>
        <v/>
      </c>
      <c r="EX43" s="537" t="str">
        <f t="shared" si="143"/>
        <v/>
      </c>
      <c r="EY43" s="537" t="str">
        <f t="shared" si="143"/>
        <v/>
      </c>
      <c r="EZ43" s="537" t="str">
        <f t="shared" si="98"/>
        <v/>
      </c>
      <c r="FA43" s="548" t="str">
        <f t="shared" si="99"/>
        <v/>
      </c>
      <c r="FB43" s="545" t="str">
        <f t="shared" si="50"/>
        <v/>
      </c>
      <c r="FC43" s="537" t="str">
        <f t="shared" si="144"/>
        <v/>
      </c>
      <c r="FD43" s="537" t="str">
        <f t="shared" si="144"/>
        <v/>
      </c>
      <c r="FE43" s="537" t="str">
        <f t="shared" si="144"/>
        <v/>
      </c>
      <c r="FF43" s="546" t="str">
        <f t="shared" si="144"/>
        <v/>
      </c>
      <c r="FG43" s="537" t="str">
        <f t="shared" si="100"/>
        <v/>
      </c>
      <c r="FH43" s="547" t="str">
        <f t="shared" si="101"/>
        <v/>
      </c>
      <c r="FI43" s="546" t="str">
        <f t="shared" si="52"/>
        <v/>
      </c>
      <c r="FJ43" s="546" t="str">
        <f t="shared" si="145"/>
        <v/>
      </c>
      <c r="FK43" s="546" t="str">
        <f t="shared" si="145"/>
        <v/>
      </c>
      <c r="FL43" s="546" t="str">
        <f t="shared" si="145"/>
        <v/>
      </c>
      <c r="FM43" s="557" t="str">
        <f t="shared" si="145"/>
        <v/>
      </c>
      <c r="FN43" s="556" t="str">
        <f t="shared" si="145"/>
        <v/>
      </c>
      <c r="FO43" s="545" t="str">
        <f t="shared" si="54"/>
        <v/>
      </c>
      <c r="FP43" s="545" t="str">
        <f t="shared" si="146"/>
        <v/>
      </c>
      <c r="FQ43" s="539" t="str">
        <f t="shared" si="146"/>
        <v/>
      </c>
      <c r="FR43" s="545" t="str">
        <f t="shared" si="146"/>
        <v/>
      </c>
      <c r="FS43" s="545" t="str">
        <f t="shared" si="56"/>
        <v/>
      </c>
      <c r="FT43" s="545" t="str">
        <f t="shared" si="147"/>
        <v/>
      </c>
      <c r="FU43" s="545" t="str">
        <f t="shared" si="147"/>
        <v/>
      </c>
      <c r="FV43" s="545" t="str">
        <f t="shared" si="147"/>
        <v/>
      </c>
      <c r="FW43" s="561">
        <f t="shared" si="58"/>
        <v>22</v>
      </c>
      <c r="FX43" s="545" t="str">
        <f t="shared" si="59"/>
        <v/>
      </c>
      <c r="FY43" s="549" t="str">
        <f t="shared" si="148"/>
        <v/>
      </c>
      <c r="FZ43" s="545" t="str">
        <f t="shared" si="148"/>
        <v/>
      </c>
      <c r="GA43" s="549" t="str">
        <f t="shared" si="148"/>
        <v/>
      </c>
      <c r="GB43" s="545"/>
      <c r="GC43" s="537"/>
      <c r="GD43" s="537"/>
      <c r="GE43" s="537" t="str">
        <f t="shared" si="102"/>
        <v/>
      </c>
      <c r="GF43" s="539" t="str">
        <f t="shared" si="61"/>
        <v/>
      </c>
      <c r="GG43" s="545" t="str">
        <f t="shared" si="149"/>
        <v/>
      </c>
      <c r="GH43" s="537" t="str">
        <f t="shared" si="149"/>
        <v/>
      </c>
      <c r="GI43" s="549" t="str">
        <f t="shared" si="149"/>
        <v/>
      </c>
      <c r="GJ43" s="545" t="str">
        <f t="shared" si="149"/>
        <v/>
      </c>
      <c r="GK43" s="537" t="str">
        <f t="shared" si="149"/>
        <v/>
      </c>
      <c r="GL43" s="547" t="str">
        <f t="shared" si="149"/>
        <v/>
      </c>
      <c r="GM43" s="537" t="str">
        <f t="shared" si="150"/>
        <v/>
      </c>
      <c r="GN43" s="537" t="str">
        <f t="shared" si="150"/>
        <v/>
      </c>
      <c r="GO43" s="546" t="str">
        <f t="shared" si="150"/>
        <v/>
      </c>
      <c r="GP43" s="548" t="str">
        <f t="shared" si="150"/>
        <v/>
      </c>
      <c r="GQ43" s="560" t="str">
        <f t="shared" si="103"/>
        <v/>
      </c>
      <c r="GR43" s="538"/>
      <c r="GS43" s="537" t="str">
        <f t="shared" si="64"/>
        <v/>
      </c>
      <c r="GT43" s="537" t="str">
        <f t="shared" si="151"/>
        <v/>
      </c>
      <c r="GU43" s="537" t="str">
        <f t="shared" si="151"/>
        <v/>
      </c>
      <c r="GV43" s="537" t="str">
        <f t="shared" si="151"/>
        <v/>
      </c>
      <c r="GW43" s="537" t="str">
        <f t="shared" si="151"/>
        <v/>
      </c>
      <c r="GX43" s="548" t="str">
        <f t="shared" si="151"/>
        <v/>
      </c>
      <c r="GY43" s="545" t="str">
        <f t="shared" si="151"/>
        <v/>
      </c>
      <c r="GZ43" s="546" t="str">
        <f t="shared" si="151"/>
        <v/>
      </c>
      <c r="HA43" s="537" t="str">
        <f t="shared" si="66"/>
        <v/>
      </c>
      <c r="HB43" s="541" t="str">
        <f t="shared" si="67"/>
        <v/>
      </c>
      <c r="HC43" s="537" t="str">
        <f t="shared" si="68"/>
        <v/>
      </c>
      <c r="HD43" s="537" t="str">
        <f t="shared" si="104"/>
        <v/>
      </c>
      <c r="HE43" s="537" t="str">
        <f t="shared" si="69"/>
        <v/>
      </c>
      <c r="HF43" s="537" t="str">
        <f t="shared" si="152"/>
        <v/>
      </c>
      <c r="HG43" s="549" t="str">
        <f t="shared" si="152"/>
        <v/>
      </c>
      <c r="HH43" s="540" t="str">
        <f t="shared" si="71"/>
        <v/>
      </c>
      <c r="HI43" s="537" t="str">
        <f t="shared" si="153"/>
        <v/>
      </c>
      <c r="HJ43" s="537" t="str">
        <f t="shared" si="153"/>
        <v/>
      </c>
      <c r="HK43" s="537" t="str">
        <f t="shared" si="153"/>
        <v/>
      </c>
      <c r="HL43" s="537" t="str">
        <f t="shared" si="153"/>
        <v/>
      </c>
      <c r="HM43" s="537" t="str">
        <f t="shared" si="153"/>
        <v/>
      </c>
      <c r="HN43" s="537" t="str">
        <f t="shared" si="153"/>
        <v/>
      </c>
      <c r="HO43" s="548" t="str">
        <f t="shared" si="153"/>
        <v/>
      </c>
      <c r="HP43" s="545" t="str">
        <f t="shared" si="73"/>
        <v/>
      </c>
      <c r="HQ43" s="537" t="str">
        <f t="shared" si="154"/>
        <v/>
      </c>
      <c r="HR43" s="537" t="str">
        <f t="shared" si="154"/>
        <v/>
      </c>
      <c r="HS43" s="537" t="str">
        <f t="shared" si="154"/>
        <v/>
      </c>
      <c r="HT43" s="537" t="str">
        <f t="shared" si="154"/>
        <v/>
      </c>
      <c r="HU43" s="537" t="str">
        <f t="shared" si="154"/>
        <v/>
      </c>
      <c r="HV43" s="549" t="str">
        <f t="shared" si="154"/>
        <v/>
      </c>
      <c r="HW43" s="536" t="str">
        <f t="shared" si="154"/>
        <v/>
      </c>
      <c r="HX43" s="535">
        <f t="shared" si="75"/>
        <v>22</v>
      </c>
      <c r="HY43" s="534">
        <f t="shared" si="76"/>
        <v>0</v>
      </c>
      <c r="HZ43" s="533"/>
    </row>
    <row r="44" spans="1:234" s="532" customFormat="1" ht="12.75" customHeight="1">
      <c r="A44" s="555">
        <f t="shared" si="77"/>
        <v>45466</v>
      </c>
      <c r="B44" s="545" t="str">
        <f t="shared" si="0"/>
        <v/>
      </c>
      <c r="C44" s="537" t="str">
        <f t="shared" si="122"/>
        <v/>
      </c>
      <c r="D44" s="537" t="str">
        <f t="shared" si="122"/>
        <v/>
      </c>
      <c r="E44" s="545" t="str">
        <f t="shared" si="2"/>
        <v/>
      </c>
      <c r="F44" s="537" t="str">
        <f t="shared" si="123"/>
        <v/>
      </c>
      <c r="G44" s="537" t="str">
        <f t="shared" si="123"/>
        <v/>
      </c>
      <c r="H44" s="548" t="str">
        <f t="shared" si="123"/>
        <v/>
      </c>
      <c r="I44" s="545" t="str">
        <f t="shared" si="123"/>
        <v/>
      </c>
      <c r="J44" s="537" t="str">
        <f t="shared" si="123"/>
        <v/>
      </c>
      <c r="K44" s="537" t="str">
        <f t="shared" si="123"/>
        <v/>
      </c>
      <c r="L44" s="537" t="str">
        <f t="shared" si="123"/>
        <v/>
      </c>
      <c r="M44" s="545" t="str">
        <f t="shared" si="78"/>
        <v/>
      </c>
      <c r="N44" s="537" t="str">
        <f t="shared" si="124"/>
        <v/>
      </c>
      <c r="O44" s="537" t="str">
        <f t="shared" si="124"/>
        <v/>
      </c>
      <c r="P44" s="537" t="str">
        <f t="shared" si="124"/>
        <v/>
      </c>
      <c r="Q44" s="537" t="str">
        <f t="shared" si="124"/>
        <v/>
      </c>
      <c r="R44" s="559" t="str">
        <f t="shared" si="124"/>
        <v/>
      </c>
      <c r="S44" s="1064" t="str">
        <f t="shared" si="79"/>
        <v/>
      </c>
      <c r="T44" s="1065" t="str">
        <f t="shared" si="80"/>
        <v/>
      </c>
      <c r="U44" s="537" t="str">
        <f t="shared" si="5"/>
        <v/>
      </c>
      <c r="V44" s="537" t="str">
        <f t="shared" si="125"/>
        <v/>
      </c>
      <c r="W44" s="537" t="str">
        <f t="shared" si="125"/>
        <v/>
      </c>
      <c r="X44" s="537" t="str">
        <f t="shared" si="125"/>
        <v/>
      </c>
      <c r="Y44" s="549" t="str">
        <f t="shared" si="125"/>
        <v/>
      </c>
      <c r="Z44" s="545" t="str">
        <f t="shared" si="7"/>
        <v/>
      </c>
      <c r="AA44" s="537" t="str">
        <f t="shared" si="126"/>
        <v/>
      </c>
      <c r="AB44" s="537" t="str">
        <f t="shared" si="126"/>
        <v/>
      </c>
      <c r="AC44" s="537" t="str">
        <f t="shared" si="126"/>
        <v/>
      </c>
      <c r="AD44" s="559" t="str">
        <f t="shared" si="126"/>
        <v/>
      </c>
      <c r="AE44" s="548" t="str">
        <f t="shared" si="126"/>
        <v/>
      </c>
      <c r="AF44" s="538" t="str">
        <f t="shared" si="126"/>
        <v/>
      </c>
      <c r="AG44" s="537"/>
      <c r="AH44" s="537"/>
      <c r="AI44" s="537" t="str">
        <f t="shared" si="9"/>
        <v/>
      </c>
      <c r="AJ44" s="547" t="str">
        <f t="shared" si="81"/>
        <v/>
      </c>
      <c r="AK44" s="537" t="str">
        <f t="shared" si="10"/>
        <v/>
      </c>
      <c r="AL44" s="537" t="str">
        <f t="shared" si="127"/>
        <v/>
      </c>
      <c r="AM44" s="537" t="str">
        <f t="shared" si="127"/>
        <v/>
      </c>
      <c r="AN44" s="548" t="str">
        <f t="shared" si="127"/>
        <v/>
      </c>
      <c r="AO44" s="545" t="str">
        <f t="shared" si="127"/>
        <v/>
      </c>
      <c r="AP44" s="537" t="str">
        <f t="shared" si="127"/>
        <v/>
      </c>
      <c r="AQ44" s="537" t="str">
        <f t="shared" si="127"/>
        <v/>
      </c>
      <c r="AR44" s="545" t="str">
        <f t="shared" si="12"/>
        <v/>
      </c>
      <c r="AS44" s="537" t="str">
        <f t="shared" si="128"/>
        <v/>
      </c>
      <c r="AT44" s="549" t="str">
        <f t="shared" si="128"/>
        <v/>
      </c>
      <c r="AU44" s="545" t="str">
        <f t="shared" si="128"/>
        <v/>
      </c>
      <c r="AV44" s="537" t="str">
        <f t="shared" si="128"/>
        <v/>
      </c>
      <c r="AW44" s="537" t="str">
        <f t="shared" si="128"/>
        <v/>
      </c>
      <c r="AX44" s="548" t="str">
        <f t="shared" si="128"/>
        <v/>
      </c>
      <c r="AY44" s="545" t="str">
        <f t="shared" si="14"/>
        <v/>
      </c>
      <c r="AZ44" s="537" t="str">
        <f t="shared" si="129"/>
        <v/>
      </c>
      <c r="BA44" s="537" t="str">
        <f t="shared" si="129"/>
        <v/>
      </c>
      <c r="BB44" s="545" t="str">
        <f t="shared" si="129"/>
        <v/>
      </c>
      <c r="BC44" s="537" t="str">
        <f t="shared" si="129"/>
        <v/>
      </c>
      <c r="BD44" s="537" t="str">
        <f t="shared" si="129"/>
        <v/>
      </c>
      <c r="BE44" s="537" t="str">
        <f t="shared" si="82"/>
        <v/>
      </c>
      <c r="BF44" s="548" t="str">
        <f t="shared" si="83"/>
        <v/>
      </c>
      <c r="BG44" s="545" t="str">
        <f t="shared" si="16"/>
        <v/>
      </c>
      <c r="BH44" s="537" t="str">
        <f t="shared" si="130"/>
        <v/>
      </c>
      <c r="BI44" s="545" t="str">
        <f t="shared" si="130"/>
        <v/>
      </c>
      <c r="BJ44" s="537" t="str">
        <f t="shared" si="130"/>
        <v/>
      </c>
      <c r="BK44" s="537" t="str">
        <f t="shared" si="130"/>
        <v/>
      </c>
      <c r="BL44" s="537" t="str">
        <f t="shared" si="84"/>
        <v/>
      </c>
      <c r="BM44" s="537" t="str">
        <f t="shared" si="85"/>
        <v/>
      </c>
      <c r="BN44" s="545" t="str">
        <f t="shared" si="18"/>
        <v/>
      </c>
      <c r="BO44" s="537" t="str">
        <f t="shared" si="131"/>
        <v/>
      </c>
      <c r="BP44" s="545" t="str">
        <f t="shared" si="131"/>
        <v/>
      </c>
      <c r="BQ44" s="549" t="str">
        <f t="shared" si="131"/>
        <v/>
      </c>
      <c r="BR44" s="545" t="str">
        <f t="shared" si="20"/>
        <v/>
      </c>
      <c r="BS44" s="545" t="str">
        <f t="shared" si="132"/>
        <v/>
      </c>
      <c r="BT44" s="548" t="str">
        <f t="shared" si="132"/>
        <v/>
      </c>
      <c r="BU44" s="545" t="str">
        <f t="shared" si="132"/>
        <v/>
      </c>
      <c r="BV44" s="537" t="str">
        <f t="shared" si="132"/>
        <v/>
      </c>
      <c r="BW44" s="547" t="str">
        <f t="shared" si="132"/>
        <v/>
      </c>
      <c r="BX44" s="549" t="str">
        <f t="shared" si="86"/>
        <v/>
      </c>
      <c r="BY44" s="545" t="str">
        <f t="shared" si="87"/>
        <v/>
      </c>
      <c r="BZ44" s="537" t="str">
        <f t="shared" si="88"/>
        <v/>
      </c>
      <c r="CA44" s="536" t="str">
        <f t="shared" si="22"/>
        <v/>
      </c>
      <c r="CB44" s="545" t="str">
        <f t="shared" si="133"/>
        <v/>
      </c>
      <c r="CC44" s="545" t="str">
        <f t="shared" si="133"/>
        <v/>
      </c>
      <c r="CD44" s="537" t="str">
        <f t="shared" si="133"/>
        <v/>
      </c>
      <c r="CE44" s="537" t="str">
        <f t="shared" si="133"/>
        <v/>
      </c>
      <c r="CF44" s="539" t="str">
        <f t="shared" si="133"/>
        <v/>
      </c>
      <c r="CG44" s="545" t="str">
        <f t="shared" si="24"/>
        <v/>
      </c>
      <c r="CH44" s="537" t="str">
        <f t="shared" si="134"/>
        <v/>
      </c>
      <c r="CI44" s="545" t="str">
        <f t="shared" si="134"/>
        <v/>
      </c>
      <c r="CJ44" s="537" t="str">
        <f t="shared" si="134"/>
        <v/>
      </c>
      <c r="CK44" s="537" t="str">
        <f t="shared" si="134"/>
        <v/>
      </c>
      <c r="CL44" s="540" t="str">
        <f t="shared" si="26"/>
        <v/>
      </c>
      <c r="CM44" s="537" t="str">
        <f t="shared" si="135"/>
        <v/>
      </c>
      <c r="CN44" s="537" t="str">
        <f t="shared" si="135"/>
        <v/>
      </c>
      <c r="CO44" s="537" t="str">
        <f t="shared" si="135"/>
        <v/>
      </c>
      <c r="CP44" s="549" t="str">
        <f t="shared" si="135"/>
        <v/>
      </c>
      <c r="CQ44" s="562">
        <f t="shared" si="28"/>
        <v>23</v>
      </c>
      <c r="CR44" s="545" t="str">
        <f t="shared" si="29"/>
        <v/>
      </c>
      <c r="CS44" s="537" t="str">
        <f t="shared" si="136"/>
        <v/>
      </c>
      <c r="CT44" s="548" t="str">
        <f t="shared" si="136"/>
        <v/>
      </c>
      <c r="CU44" s="545" t="str">
        <f t="shared" si="31"/>
        <v/>
      </c>
      <c r="CV44" s="537" t="str">
        <f t="shared" si="137"/>
        <v/>
      </c>
      <c r="CW44" s="549" t="str">
        <f t="shared" si="137"/>
        <v/>
      </c>
      <c r="CX44" s="545" t="str">
        <f t="shared" si="33"/>
        <v/>
      </c>
      <c r="CY44" s="545" t="str">
        <f t="shared" si="138"/>
        <v/>
      </c>
      <c r="CZ44" s="548" t="str">
        <f t="shared" si="138"/>
        <v/>
      </c>
      <c r="DA44" s="545" t="str">
        <f t="shared" si="138"/>
        <v/>
      </c>
      <c r="DB44" s="545" t="str">
        <f t="shared" si="138"/>
        <v/>
      </c>
      <c r="DC44" s="545" t="str">
        <f t="shared" si="138"/>
        <v/>
      </c>
      <c r="DD44" s="549" t="str">
        <f t="shared" si="138"/>
        <v/>
      </c>
      <c r="DE44" s="540" t="str">
        <f t="shared" si="89"/>
        <v/>
      </c>
      <c r="DF44" s="537" t="str">
        <f t="shared" si="90"/>
        <v/>
      </c>
      <c r="DG44" s="537" t="str">
        <f t="shared" si="35"/>
        <v/>
      </c>
      <c r="DH44" s="548" t="str">
        <f t="shared" si="139"/>
        <v/>
      </c>
      <c r="DI44" s="545" t="str">
        <f t="shared" si="139"/>
        <v/>
      </c>
      <c r="DJ44" s="537" t="str">
        <f t="shared" si="139"/>
        <v/>
      </c>
      <c r="DK44" s="537" t="str">
        <f t="shared" si="139"/>
        <v/>
      </c>
      <c r="DL44" s="537"/>
      <c r="DM44" s="541" t="str">
        <f t="shared" si="91"/>
        <v/>
      </c>
      <c r="DN44" s="537" t="str">
        <f t="shared" si="92"/>
        <v/>
      </c>
      <c r="DO44" s="541" t="str">
        <f t="shared" si="37"/>
        <v/>
      </c>
      <c r="DP44" s="537" t="str">
        <f t="shared" si="140"/>
        <v/>
      </c>
      <c r="DQ44" s="537" t="str">
        <f t="shared" si="140"/>
        <v/>
      </c>
      <c r="DR44" s="537" t="str">
        <f t="shared" si="140"/>
        <v/>
      </c>
      <c r="DS44" s="537" t="str">
        <f t="shared" si="140"/>
        <v/>
      </c>
      <c r="DT44" s="537" t="str">
        <f t="shared" si="140"/>
        <v/>
      </c>
      <c r="DU44" s="549" t="str">
        <f t="shared" si="140"/>
        <v/>
      </c>
      <c r="DV44" s="545"/>
      <c r="DW44" s="537" t="str">
        <f t="shared" si="93"/>
        <v/>
      </c>
      <c r="DX44" s="537"/>
      <c r="DY44" s="549"/>
      <c r="DZ44" s="545" t="str">
        <f t="shared" si="40"/>
        <v/>
      </c>
      <c r="EA44" s="537" t="str">
        <f t="shared" si="41"/>
        <v/>
      </c>
      <c r="EB44" s="545" t="str">
        <f t="shared" si="42"/>
        <v/>
      </c>
      <c r="EC44" s="537" t="str">
        <f t="shared" si="141"/>
        <v/>
      </c>
      <c r="ED44" s="537" t="str">
        <f t="shared" si="141"/>
        <v/>
      </c>
      <c r="EE44" s="537" t="str">
        <f t="shared" si="141"/>
        <v/>
      </c>
      <c r="EF44" s="537" t="str">
        <f t="shared" si="141"/>
        <v/>
      </c>
      <c r="EG44" s="537" t="str">
        <f t="shared" si="141"/>
        <v/>
      </c>
      <c r="EH44" s="545" t="str">
        <f t="shared" si="94"/>
        <v/>
      </c>
      <c r="EI44" s="548"/>
      <c r="EJ44" s="545" t="str">
        <f t="shared" si="95"/>
        <v/>
      </c>
      <c r="EK44" s="537" t="str">
        <f t="shared" si="96"/>
        <v/>
      </c>
      <c r="EL44" s="547" t="str">
        <f t="shared" si="97"/>
        <v/>
      </c>
      <c r="EM44" s="549"/>
      <c r="EN44" s="537" t="str">
        <f t="shared" si="44"/>
        <v/>
      </c>
      <c r="EO44" s="537" t="str">
        <f t="shared" si="45"/>
        <v/>
      </c>
      <c r="EP44" s="549" t="str">
        <f t="shared" si="46"/>
        <v/>
      </c>
      <c r="EQ44" s="545" t="str">
        <f t="shared" si="142"/>
        <v/>
      </c>
      <c r="ER44" s="549" t="str">
        <f t="shared" si="142"/>
        <v/>
      </c>
      <c r="ES44" s="545" t="str">
        <f t="shared" si="142"/>
        <v/>
      </c>
      <c r="ET44" s="545" t="str">
        <f t="shared" si="48"/>
        <v/>
      </c>
      <c r="EU44" s="537" t="str">
        <f t="shared" si="143"/>
        <v/>
      </c>
      <c r="EV44" s="537" t="str">
        <f t="shared" si="143"/>
        <v/>
      </c>
      <c r="EW44" s="537" t="str">
        <f t="shared" si="143"/>
        <v/>
      </c>
      <c r="EX44" s="537" t="str">
        <f t="shared" si="143"/>
        <v/>
      </c>
      <c r="EY44" s="537" t="str">
        <f t="shared" si="143"/>
        <v/>
      </c>
      <c r="EZ44" s="537" t="str">
        <f t="shared" si="98"/>
        <v/>
      </c>
      <c r="FA44" s="548" t="str">
        <f t="shared" si="99"/>
        <v/>
      </c>
      <c r="FB44" s="545" t="str">
        <f t="shared" si="50"/>
        <v/>
      </c>
      <c r="FC44" s="537" t="str">
        <f t="shared" si="144"/>
        <v/>
      </c>
      <c r="FD44" s="537" t="str">
        <f t="shared" si="144"/>
        <v/>
      </c>
      <c r="FE44" s="537" t="str">
        <f t="shared" si="144"/>
        <v/>
      </c>
      <c r="FF44" s="546" t="str">
        <f t="shared" si="144"/>
        <v/>
      </c>
      <c r="FG44" s="537" t="str">
        <f t="shared" si="100"/>
        <v/>
      </c>
      <c r="FH44" s="547" t="str">
        <f t="shared" si="101"/>
        <v/>
      </c>
      <c r="FI44" s="546" t="str">
        <f t="shared" si="52"/>
        <v/>
      </c>
      <c r="FJ44" s="546" t="str">
        <f t="shared" si="145"/>
        <v/>
      </c>
      <c r="FK44" s="546" t="str">
        <f t="shared" si="145"/>
        <v/>
      </c>
      <c r="FL44" s="546" t="str">
        <f t="shared" si="145"/>
        <v/>
      </c>
      <c r="FM44" s="557" t="str">
        <f t="shared" si="145"/>
        <v/>
      </c>
      <c r="FN44" s="556" t="str">
        <f t="shared" si="145"/>
        <v/>
      </c>
      <c r="FO44" s="545" t="str">
        <f t="shared" si="54"/>
        <v/>
      </c>
      <c r="FP44" s="545" t="str">
        <f t="shared" si="146"/>
        <v/>
      </c>
      <c r="FQ44" s="539" t="str">
        <f t="shared" si="146"/>
        <v/>
      </c>
      <c r="FR44" s="545" t="str">
        <f t="shared" si="146"/>
        <v/>
      </c>
      <c r="FS44" s="545" t="str">
        <f t="shared" si="56"/>
        <v/>
      </c>
      <c r="FT44" s="545" t="str">
        <f t="shared" si="147"/>
        <v/>
      </c>
      <c r="FU44" s="545" t="str">
        <f t="shared" si="147"/>
        <v/>
      </c>
      <c r="FV44" s="545" t="str">
        <f t="shared" si="147"/>
        <v/>
      </c>
      <c r="FW44" s="561">
        <f t="shared" si="58"/>
        <v>23</v>
      </c>
      <c r="FX44" s="545" t="str">
        <f t="shared" si="59"/>
        <v/>
      </c>
      <c r="FY44" s="549" t="str">
        <f t="shared" si="148"/>
        <v/>
      </c>
      <c r="FZ44" s="545" t="str">
        <f t="shared" si="148"/>
        <v/>
      </c>
      <c r="GA44" s="549" t="str">
        <f t="shared" si="148"/>
        <v/>
      </c>
      <c r="GB44" s="545"/>
      <c r="GC44" s="537"/>
      <c r="GD44" s="537"/>
      <c r="GE44" s="537" t="str">
        <f t="shared" si="102"/>
        <v/>
      </c>
      <c r="GF44" s="539" t="str">
        <f t="shared" si="61"/>
        <v/>
      </c>
      <c r="GG44" s="545" t="str">
        <f t="shared" si="149"/>
        <v/>
      </c>
      <c r="GH44" s="537" t="str">
        <f t="shared" si="149"/>
        <v/>
      </c>
      <c r="GI44" s="549" t="str">
        <f t="shared" si="149"/>
        <v/>
      </c>
      <c r="GJ44" s="545" t="str">
        <f t="shared" si="149"/>
        <v/>
      </c>
      <c r="GK44" s="537" t="str">
        <f t="shared" si="149"/>
        <v/>
      </c>
      <c r="GL44" s="547" t="str">
        <f t="shared" si="149"/>
        <v/>
      </c>
      <c r="GM44" s="537" t="str">
        <f t="shared" si="150"/>
        <v/>
      </c>
      <c r="GN44" s="537" t="str">
        <f t="shared" si="150"/>
        <v/>
      </c>
      <c r="GO44" s="546" t="str">
        <f t="shared" si="150"/>
        <v/>
      </c>
      <c r="GP44" s="548" t="str">
        <f t="shared" si="150"/>
        <v/>
      </c>
      <c r="GQ44" s="560" t="str">
        <f t="shared" si="103"/>
        <v/>
      </c>
      <c r="GR44" s="538"/>
      <c r="GS44" s="537" t="str">
        <f t="shared" si="64"/>
        <v/>
      </c>
      <c r="GT44" s="537" t="str">
        <f t="shared" si="151"/>
        <v/>
      </c>
      <c r="GU44" s="537" t="str">
        <f t="shared" si="151"/>
        <v/>
      </c>
      <c r="GV44" s="537" t="str">
        <f t="shared" si="151"/>
        <v/>
      </c>
      <c r="GW44" s="537" t="str">
        <f t="shared" si="151"/>
        <v/>
      </c>
      <c r="GX44" s="548" t="str">
        <f t="shared" si="151"/>
        <v/>
      </c>
      <c r="GY44" s="545" t="str">
        <f t="shared" si="151"/>
        <v/>
      </c>
      <c r="GZ44" s="546" t="str">
        <f t="shared" si="151"/>
        <v/>
      </c>
      <c r="HA44" s="537" t="str">
        <f t="shared" si="66"/>
        <v/>
      </c>
      <c r="HB44" s="541" t="str">
        <f t="shared" si="67"/>
        <v/>
      </c>
      <c r="HC44" s="537" t="str">
        <f t="shared" si="68"/>
        <v/>
      </c>
      <c r="HD44" s="537" t="str">
        <f t="shared" si="104"/>
        <v/>
      </c>
      <c r="HE44" s="537" t="str">
        <f t="shared" si="69"/>
        <v/>
      </c>
      <c r="HF44" s="537" t="str">
        <f t="shared" si="152"/>
        <v/>
      </c>
      <c r="HG44" s="549" t="str">
        <f t="shared" si="152"/>
        <v/>
      </c>
      <c r="HH44" s="540" t="str">
        <f t="shared" si="71"/>
        <v/>
      </c>
      <c r="HI44" s="537" t="str">
        <f t="shared" si="153"/>
        <v/>
      </c>
      <c r="HJ44" s="537" t="str">
        <f t="shared" si="153"/>
        <v/>
      </c>
      <c r="HK44" s="537" t="str">
        <f t="shared" si="153"/>
        <v/>
      </c>
      <c r="HL44" s="537" t="str">
        <f t="shared" si="153"/>
        <v/>
      </c>
      <c r="HM44" s="537" t="str">
        <f t="shared" si="153"/>
        <v/>
      </c>
      <c r="HN44" s="537" t="str">
        <f t="shared" si="153"/>
        <v/>
      </c>
      <c r="HO44" s="548" t="str">
        <f t="shared" si="153"/>
        <v/>
      </c>
      <c r="HP44" s="545" t="str">
        <f t="shared" si="73"/>
        <v/>
      </c>
      <c r="HQ44" s="537" t="str">
        <f t="shared" si="154"/>
        <v/>
      </c>
      <c r="HR44" s="537" t="str">
        <f t="shared" si="154"/>
        <v/>
      </c>
      <c r="HS44" s="537" t="str">
        <f t="shared" si="154"/>
        <v/>
      </c>
      <c r="HT44" s="537" t="str">
        <f t="shared" si="154"/>
        <v/>
      </c>
      <c r="HU44" s="537" t="str">
        <f t="shared" si="154"/>
        <v/>
      </c>
      <c r="HV44" s="549" t="str">
        <f t="shared" si="154"/>
        <v/>
      </c>
      <c r="HW44" s="536" t="str">
        <f t="shared" si="154"/>
        <v/>
      </c>
      <c r="HX44" s="535">
        <f t="shared" si="75"/>
        <v>23</v>
      </c>
      <c r="HY44" s="534">
        <f t="shared" si="76"/>
        <v>0</v>
      </c>
      <c r="HZ44" s="533"/>
    </row>
    <row r="45" spans="1:234" s="532" customFormat="1" ht="12.75" customHeight="1">
      <c r="A45" s="555">
        <f t="shared" si="77"/>
        <v>45467</v>
      </c>
      <c r="B45" s="545" t="str">
        <f t="shared" si="0"/>
        <v/>
      </c>
      <c r="C45" s="537" t="str">
        <f t="shared" si="122"/>
        <v/>
      </c>
      <c r="D45" s="537" t="str">
        <f t="shared" si="122"/>
        <v/>
      </c>
      <c r="E45" s="545" t="str">
        <f t="shared" si="2"/>
        <v/>
      </c>
      <c r="F45" s="537" t="str">
        <f t="shared" si="123"/>
        <v/>
      </c>
      <c r="G45" s="537" t="str">
        <f t="shared" si="123"/>
        <v/>
      </c>
      <c r="H45" s="548" t="str">
        <f t="shared" si="123"/>
        <v/>
      </c>
      <c r="I45" s="545" t="str">
        <f t="shared" si="123"/>
        <v/>
      </c>
      <c r="J45" s="537" t="str">
        <f t="shared" si="123"/>
        <v/>
      </c>
      <c r="K45" s="537" t="str">
        <f t="shared" si="123"/>
        <v/>
      </c>
      <c r="L45" s="537" t="str">
        <f t="shared" si="123"/>
        <v/>
      </c>
      <c r="M45" s="545" t="str">
        <f t="shared" si="78"/>
        <v/>
      </c>
      <c r="N45" s="537" t="str">
        <f t="shared" si="124"/>
        <v/>
      </c>
      <c r="O45" s="537" t="str">
        <f t="shared" si="124"/>
        <v/>
      </c>
      <c r="P45" s="537" t="str">
        <f t="shared" si="124"/>
        <v/>
      </c>
      <c r="Q45" s="537" t="str">
        <f t="shared" si="124"/>
        <v/>
      </c>
      <c r="R45" s="559" t="str">
        <f t="shared" si="124"/>
        <v/>
      </c>
      <c r="S45" s="1064" t="str">
        <f t="shared" si="79"/>
        <v/>
      </c>
      <c r="T45" s="1065" t="str">
        <f t="shared" si="80"/>
        <v/>
      </c>
      <c r="U45" s="537" t="str">
        <f t="shared" si="5"/>
        <v>\</v>
      </c>
      <c r="V45" s="537" t="str">
        <f t="shared" si="125"/>
        <v>\</v>
      </c>
      <c r="W45" s="537" t="str">
        <f t="shared" si="125"/>
        <v>\</v>
      </c>
      <c r="X45" s="537" t="str">
        <f t="shared" si="125"/>
        <v>\</v>
      </c>
      <c r="Y45" s="549" t="str">
        <f t="shared" si="125"/>
        <v>\</v>
      </c>
      <c r="Z45" s="545" t="str">
        <f t="shared" si="7"/>
        <v/>
      </c>
      <c r="AA45" s="537" t="str">
        <f t="shared" si="126"/>
        <v/>
      </c>
      <c r="AB45" s="537" t="str">
        <f t="shared" si="126"/>
        <v/>
      </c>
      <c r="AC45" s="537" t="str">
        <f t="shared" si="126"/>
        <v/>
      </c>
      <c r="AD45" s="559" t="str">
        <f t="shared" si="126"/>
        <v/>
      </c>
      <c r="AE45" s="548" t="str">
        <f t="shared" si="126"/>
        <v/>
      </c>
      <c r="AF45" s="538" t="str">
        <f t="shared" si="126"/>
        <v/>
      </c>
      <c r="AG45" s="537"/>
      <c r="AH45" s="537"/>
      <c r="AI45" s="537" t="str">
        <f t="shared" si="9"/>
        <v/>
      </c>
      <c r="AJ45" s="547" t="str">
        <f t="shared" si="81"/>
        <v/>
      </c>
      <c r="AK45" s="537" t="str">
        <f t="shared" si="10"/>
        <v/>
      </c>
      <c r="AL45" s="537" t="str">
        <f t="shared" si="127"/>
        <v/>
      </c>
      <c r="AM45" s="537" t="str">
        <f t="shared" si="127"/>
        <v/>
      </c>
      <c r="AN45" s="548" t="str">
        <f t="shared" si="127"/>
        <v/>
      </c>
      <c r="AO45" s="545" t="str">
        <f t="shared" si="127"/>
        <v/>
      </c>
      <c r="AP45" s="537" t="str">
        <f t="shared" si="127"/>
        <v/>
      </c>
      <c r="AQ45" s="537" t="str">
        <f t="shared" si="127"/>
        <v/>
      </c>
      <c r="AR45" s="545" t="str">
        <f t="shared" si="12"/>
        <v/>
      </c>
      <c r="AS45" s="537" t="str">
        <f t="shared" si="128"/>
        <v/>
      </c>
      <c r="AT45" s="549" t="str">
        <f t="shared" si="128"/>
        <v/>
      </c>
      <c r="AU45" s="545" t="str">
        <f t="shared" si="128"/>
        <v/>
      </c>
      <c r="AV45" s="537" t="str">
        <f t="shared" si="128"/>
        <v/>
      </c>
      <c r="AW45" s="537" t="str">
        <f t="shared" si="128"/>
        <v/>
      </c>
      <c r="AX45" s="548" t="str">
        <f t="shared" si="128"/>
        <v/>
      </c>
      <c r="AY45" s="545" t="str">
        <f t="shared" si="14"/>
        <v/>
      </c>
      <c r="AZ45" s="537" t="str">
        <f t="shared" si="129"/>
        <v/>
      </c>
      <c r="BA45" s="537" t="str">
        <f t="shared" si="129"/>
        <v/>
      </c>
      <c r="BB45" s="545" t="str">
        <f t="shared" si="129"/>
        <v/>
      </c>
      <c r="BC45" s="537" t="str">
        <f t="shared" si="129"/>
        <v/>
      </c>
      <c r="BD45" s="537" t="str">
        <f t="shared" si="129"/>
        <v/>
      </c>
      <c r="BE45" s="537" t="str">
        <f t="shared" si="82"/>
        <v/>
      </c>
      <c r="BF45" s="548" t="str">
        <f t="shared" si="83"/>
        <v/>
      </c>
      <c r="BG45" s="545" t="str">
        <f t="shared" si="16"/>
        <v/>
      </c>
      <c r="BH45" s="537" t="str">
        <f t="shared" si="130"/>
        <v/>
      </c>
      <c r="BI45" s="545" t="str">
        <f t="shared" si="130"/>
        <v/>
      </c>
      <c r="BJ45" s="537" t="str">
        <f t="shared" si="130"/>
        <v/>
      </c>
      <c r="BK45" s="537" t="str">
        <f t="shared" si="130"/>
        <v/>
      </c>
      <c r="BL45" s="537" t="str">
        <f t="shared" si="84"/>
        <v/>
      </c>
      <c r="BM45" s="537" t="str">
        <f t="shared" si="85"/>
        <v/>
      </c>
      <c r="BN45" s="545" t="str">
        <f t="shared" si="18"/>
        <v/>
      </c>
      <c r="BO45" s="537" t="str">
        <f t="shared" si="131"/>
        <v/>
      </c>
      <c r="BP45" s="545" t="str">
        <f t="shared" si="131"/>
        <v/>
      </c>
      <c r="BQ45" s="549" t="str">
        <f t="shared" si="131"/>
        <v/>
      </c>
      <c r="BR45" s="545" t="str">
        <f t="shared" si="20"/>
        <v/>
      </c>
      <c r="BS45" s="545" t="str">
        <f t="shared" si="132"/>
        <v/>
      </c>
      <c r="BT45" s="548" t="str">
        <f t="shared" si="132"/>
        <v/>
      </c>
      <c r="BU45" s="545" t="str">
        <f t="shared" si="132"/>
        <v/>
      </c>
      <c r="BV45" s="537" t="str">
        <f t="shared" si="132"/>
        <v/>
      </c>
      <c r="BW45" s="547" t="str">
        <f t="shared" si="132"/>
        <v/>
      </c>
      <c r="BX45" s="549" t="str">
        <f t="shared" si="86"/>
        <v/>
      </c>
      <c r="BY45" s="545" t="str">
        <f t="shared" si="87"/>
        <v/>
      </c>
      <c r="BZ45" s="537" t="str">
        <f t="shared" si="88"/>
        <v/>
      </c>
      <c r="CA45" s="536" t="str">
        <f t="shared" si="22"/>
        <v/>
      </c>
      <c r="CB45" s="545" t="str">
        <f t="shared" si="133"/>
        <v/>
      </c>
      <c r="CC45" s="545" t="str">
        <f t="shared" si="133"/>
        <v/>
      </c>
      <c r="CD45" s="537" t="str">
        <f t="shared" si="133"/>
        <v/>
      </c>
      <c r="CE45" s="537" t="str">
        <f t="shared" si="133"/>
        <v/>
      </c>
      <c r="CF45" s="539" t="str">
        <f t="shared" si="133"/>
        <v/>
      </c>
      <c r="CG45" s="545" t="str">
        <f t="shared" si="24"/>
        <v/>
      </c>
      <c r="CH45" s="537" t="str">
        <f t="shared" si="134"/>
        <v/>
      </c>
      <c r="CI45" s="545" t="str">
        <f t="shared" si="134"/>
        <v/>
      </c>
      <c r="CJ45" s="537" t="str">
        <f t="shared" si="134"/>
        <v/>
      </c>
      <c r="CK45" s="537" t="str">
        <f t="shared" si="134"/>
        <v/>
      </c>
      <c r="CL45" s="540" t="str">
        <f t="shared" si="26"/>
        <v/>
      </c>
      <c r="CM45" s="537" t="str">
        <f t="shared" si="135"/>
        <v/>
      </c>
      <c r="CN45" s="537" t="str">
        <f t="shared" si="135"/>
        <v/>
      </c>
      <c r="CO45" s="537" t="str">
        <f t="shared" si="135"/>
        <v/>
      </c>
      <c r="CP45" s="549" t="str">
        <f t="shared" si="135"/>
        <v/>
      </c>
      <c r="CQ45" s="562">
        <f t="shared" si="28"/>
        <v>24</v>
      </c>
      <c r="CR45" s="545" t="str">
        <f t="shared" si="29"/>
        <v>Х</v>
      </c>
      <c r="CS45" s="537" t="str">
        <f t="shared" si="136"/>
        <v>Х</v>
      </c>
      <c r="CT45" s="548" t="str">
        <f t="shared" si="136"/>
        <v>Х</v>
      </c>
      <c r="CU45" s="545" t="str">
        <f t="shared" si="31"/>
        <v/>
      </c>
      <c r="CV45" s="537" t="str">
        <f t="shared" si="137"/>
        <v/>
      </c>
      <c r="CW45" s="549" t="str">
        <f t="shared" si="137"/>
        <v/>
      </c>
      <c r="CX45" s="545" t="str">
        <f t="shared" si="33"/>
        <v/>
      </c>
      <c r="CY45" s="545" t="str">
        <f t="shared" si="138"/>
        <v/>
      </c>
      <c r="CZ45" s="548" t="str">
        <f t="shared" si="138"/>
        <v/>
      </c>
      <c r="DA45" s="545" t="str">
        <f t="shared" si="138"/>
        <v/>
      </c>
      <c r="DB45" s="545" t="str">
        <f t="shared" si="138"/>
        <v/>
      </c>
      <c r="DC45" s="545" t="str">
        <f t="shared" si="138"/>
        <v/>
      </c>
      <c r="DD45" s="549" t="str">
        <f t="shared" si="138"/>
        <v/>
      </c>
      <c r="DE45" s="540" t="str">
        <f t="shared" si="89"/>
        <v/>
      </c>
      <c r="DF45" s="537" t="str">
        <f t="shared" si="90"/>
        <v/>
      </c>
      <c r="DG45" s="537" t="str">
        <f t="shared" si="35"/>
        <v/>
      </c>
      <c r="DH45" s="548" t="str">
        <f t="shared" si="139"/>
        <v/>
      </c>
      <c r="DI45" s="545" t="str">
        <f t="shared" si="139"/>
        <v/>
      </c>
      <c r="DJ45" s="537" t="str">
        <f t="shared" si="139"/>
        <v/>
      </c>
      <c r="DK45" s="537" t="str">
        <f t="shared" si="139"/>
        <v/>
      </c>
      <c r="DL45" s="537"/>
      <c r="DM45" s="541" t="str">
        <f t="shared" si="91"/>
        <v/>
      </c>
      <c r="DN45" s="537" t="str">
        <f t="shared" si="92"/>
        <v/>
      </c>
      <c r="DO45" s="541" t="str">
        <f t="shared" si="37"/>
        <v/>
      </c>
      <c r="DP45" s="537" t="str">
        <f t="shared" si="140"/>
        <v/>
      </c>
      <c r="DQ45" s="537" t="str">
        <f t="shared" si="140"/>
        <v/>
      </c>
      <c r="DR45" s="537" t="str">
        <f t="shared" si="140"/>
        <v/>
      </c>
      <c r="DS45" s="537" t="str">
        <f t="shared" si="140"/>
        <v/>
      </c>
      <c r="DT45" s="537" t="str">
        <f t="shared" si="140"/>
        <v/>
      </c>
      <c r="DU45" s="549" t="str">
        <f t="shared" si="140"/>
        <v/>
      </c>
      <c r="DV45" s="545"/>
      <c r="DW45" s="537" t="str">
        <f t="shared" si="93"/>
        <v/>
      </c>
      <c r="DX45" s="537"/>
      <c r="DY45" s="549"/>
      <c r="DZ45" s="545" t="str">
        <f t="shared" si="40"/>
        <v/>
      </c>
      <c r="EA45" s="537" t="str">
        <f t="shared" si="41"/>
        <v/>
      </c>
      <c r="EB45" s="545" t="str">
        <f t="shared" si="42"/>
        <v/>
      </c>
      <c r="EC45" s="537" t="str">
        <f t="shared" si="141"/>
        <v/>
      </c>
      <c r="ED45" s="537" t="str">
        <f t="shared" si="141"/>
        <v/>
      </c>
      <c r="EE45" s="537" t="str">
        <f t="shared" si="141"/>
        <v/>
      </c>
      <c r="EF45" s="537" t="str">
        <f t="shared" si="141"/>
        <v/>
      </c>
      <c r="EG45" s="537" t="str">
        <f t="shared" si="141"/>
        <v/>
      </c>
      <c r="EH45" s="545" t="str">
        <f t="shared" si="94"/>
        <v/>
      </c>
      <c r="EI45" s="548"/>
      <c r="EJ45" s="545" t="str">
        <f t="shared" si="95"/>
        <v/>
      </c>
      <c r="EK45" s="537" t="str">
        <f t="shared" si="96"/>
        <v/>
      </c>
      <c r="EL45" s="547" t="str">
        <f t="shared" si="97"/>
        <v/>
      </c>
      <c r="EM45" s="549"/>
      <c r="EN45" s="537" t="str">
        <f t="shared" si="44"/>
        <v/>
      </c>
      <c r="EO45" s="537" t="str">
        <f t="shared" si="45"/>
        <v/>
      </c>
      <c r="EP45" s="549" t="str">
        <f t="shared" si="46"/>
        <v/>
      </c>
      <c r="EQ45" s="545" t="str">
        <f t="shared" si="142"/>
        <v/>
      </c>
      <c r="ER45" s="549" t="str">
        <f t="shared" si="142"/>
        <v/>
      </c>
      <c r="ES45" s="545" t="str">
        <f t="shared" si="142"/>
        <v/>
      </c>
      <c r="ET45" s="545" t="str">
        <f t="shared" si="48"/>
        <v/>
      </c>
      <c r="EU45" s="537" t="str">
        <f t="shared" si="143"/>
        <v/>
      </c>
      <c r="EV45" s="537" t="str">
        <f t="shared" si="143"/>
        <v/>
      </c>
      <c r="EW45" s="537" t="str">
        <f t="shared" si="143"/>
        <v/>
      </c>
      <c r="EX45" s="537" t="str">
        <f t="shared" si="143"/>
        <v/>
      </c>
      <c r="EY45" s="537" t="str">
        <f t="shared" si="143"/>
        <v/>
      </c>
      <c r="EZ45" s="537" t="str">
        <f t="shared" si="98"/>
        <v/>
      </c>
      <c r="FA45" s="548" t="str">
        <f t="shared" si="99"/>
        <v/>
      </c>
      <c r="FB45" s="545" t="str">
        <f t="shared" si="50"/>
        <v/>
      </c>
      <c r="FC45" s="537" t="str">
        <f t="shared" si="144"/>
        <v/>
      </c>
      <c r="FD45" s="537" t="str">
        <f t="shared" si="144"/>
        <v/>
      </c>
      <c r="FE45" s="537" t="str">
        <f t="shared" si="144"/>
        <v/>
      </c>
      <c r="FF45" s="546" t="str">
        <f t="shared" si="144"/>
        <v/>
      </c>
      <c r="FG45" s="537" t="str">
        <f t="shared" si="100"/>
        <v/>
      </c>
      <c r="FH45" s="547" t="str">
        <f t="shared" si="101"/>
        <v/>
      </c>
      <c r="FI45" s="546" t="str">
        <f t="shared" si="52"/>
        <v/>
      </c>
      <c r="FJ45" s="546" t="str">
        <f t="shared" si="145"/>
        <v/>
      </c>
      <c r="FK45" s="546" t="str">
        <f t="shared" si="145"/>
        <v/>
      </c>
      <c r="FL45" s="546" t="str">
        <f t="shared" si="145"/>
        <v/>
      </c>
      <c r="FM45" s="557" t="str">
        <f t="shared" si="145"/>
        <v/>
      </c>
      <c r="FN45" s="556" t="str">
        <f t="shared" si="145"/>
        <v/>
      </c>
      <c r="FO45" s="545" t="str">
        <f t="shared" si="54"/>
        <v/>
      </c>
      <c r="FP45" s="545" t="str">
        <f t="shared" si="146"/>
        <v/>
      </c>
      <c r="FQ45" s="539" t="str">
        <f t="shared" si="146"/>
        <v/>
      </c>
      <c r="FR45" s="545" t="str">
        <f t="shared" si="146"/>
        <v/>
      </c>
      <c r="FS45" s="545" t="str">
        <f t="shared" si="56"/>
        <v/>
      </c>
      <c r="FT45" s="545" t="str">
        <f t="shared" si="147"/>
        <v/>
      </c>
      <c r="FU45" s="545" t="str">
        <f t="shared" si="147"/>
        <v/>
      </c>
      <c r="FV45" s="545" t="str">
        <f t="shared" si="147"/>
        <v/>
      </c>
      <c r="FW45" s="561">
        <f t="shared" si="58"/>
        <v>24</v>
      </c>
      <c r="FX45" s="545" t="str">
        <f t="shared" si="59"/>
        <v/>
      </c>
      <c r="FY45" s="549" t="str">
        <f t="shared" si="148"/>
        <v/>
      </c>
      <c r="FZ45" s="545" t="str">
        <f t="shared" si="148"/>
        <v/>
      </c>
      <c r="GA45" s="549" t="str">
        <f t="shared" si="148"/>
        <v/>
      </c>
      <c r="GB45" s="545"/>
      <c r="GC45" s="537"/>
      <c r="GD45" s="537"/>
      <c r="GE45" s="537" t="str">
        <f t="shared" si="102"/>
        <v>+</v>
      </c>
      <c r="GF45" s="539" t="str">
        <f t="shared" si="61"/>
        <v/>
      </c>
      <c r="GG45" s="545" t="str">
        <f t="shared" si="149"/>
        <v/>
      </c>
      <c r="GH45" s="537" t="str">
        <f t="shared" si="149"/>
        <v/>
      </c>
      <c r="GI45" s="549" t="str">
        <f t="shared" si="149"/>
        <v/>
      </c>
      <c r="GJ45" s="545" t="str">
        <f t="shared" si="149"/>
        <v/>
      </c>
      <c r="GK45" s="537" t="str">
        <f t="shared" si="149"/>
        <v/>
      </c>
      <c r="GL45" s="547" t="str">
        <f t="shared" si="149"/>
        <v/>
      </c>
      <c r="GM45" s="537" t="str">
        <f t="shared" si="150"/>
        <v/>
      </c>
      <c r="GN45" s="537" t="str">
        <f t="shared" si="150"/>
        <v/>
      </c>
      <c r="GO45" s="546" t="str">
        <f t="shared" si="150"/>
        <v/>
      </c>
      <c r="GP45" s="548" t="str">
        <f t="shared" si="150"/>
        <v/>
      </c>
      <c r="GQ45" s="560" t="str">
        <f t="shared" si="103"/>
        <v/>
      </c>
      <c r="GR45" s="538"/>
      <c r="GS45" s="537" t="str">
        <f t="shared" si="64"/>
        <v>\</v>
      </c>
      <c r="GT45" s="537" t="str">
        <f t="shared" si="151"/>
        <v>\</v>
      </c>
      <c r="GU45" s="537" t="str">
        <f t="shared" si="151"/>
        <v>\</v>
      </c>
      <c r="GV45" s="537" t="str">
        <f t="shared" si="151"/>
        <v>\</v>
      </c>
      <c r="GW45" s="537" t="str">
        <f t="shared" si="151"/>
        <v>\</v>
      </c>
      <c r="GX45" s="548" t="str">
        <f t="shared" si="151"/>
        <v>\</v>
      </c>
      <c r="GY45" s="545" t="str">
        <f t="shared" si="151"/>
        <v>\</v>
      </c>
      <c r="GZ45" s="546" t="str">
        <f t="shared" si="151"/>
        <v>\</v>
      </c>
      <c r="HA45" s="537" t="str">
        <f t="shared" si="66"/>
        <v>\</v>
      </c>
      <c r="HB45" s="541" t="str">
        <f t="shared" si="67"/>
        <v/>
      </c>
      <c r="HC45" s="537" t="str">
        <f t="shared" si="68"/>
        <v/>
      </c>
      <c r="HD45" s="537" t="str">
        <f t="shared" si="104"/>
        <v/>
      </c>
      <c r="HE45" s="537" t="str">
        <f t="shared" si="69"/>
        <v>\</v>
      </c>
      <c r="HF45" s="537" t="str">
        <f t="shared" si="152"/>
        <v>\</v>
      </c>
      <c r="HG45" s="549" t="str">
        <f t="shared" si="152"/>
        <v>\</v>
      </c>
      <c r="HH45" s="540" t="str">
        <f t="shared" si="71"/>
        <v/>
      </c>
      <c r="HI45" s="537" t="str">
        <f t="shared" si="153"/>
        <v/>
      </c>
      <c r="HJ45" s="537" t="str">
        <f t="shared" si="153"/>
        <v/>
      </c>
      <c r="HK45" s="537" t="str">
        <f t="shared" si="153"/>
        <v/>
      </c>
      <c r="HL45" s="537" t="str">
        <f t="shared" si="153"/>
        <v/>
      </c>
      <c r="HM45" s="537" t="str">
        <f t="shared" si="153"/>
        <v/>
      </c>
      <c r="HN45" s="537" t="str">
        <f t="shared" si="153"/>
        <v/>
      </c>
      <c r="HO45" s="548" t="str">
        <f t="shared" si="153"/>
        <v/>
      </c>
      <c r="HP45" s="545" t="str">
        <f t="shared" si="73"/>
        <v/>
      </c>
      <c r="HQ45" s="537" t="str">
        <f t="shared" si="154"/>
        <v/>
      </c>
      <c r="HR45" s="537" t="str">
        <f t="shared" si="154"/>
        <v/>
      </c>
      <c r="HS45" s="537" t="str">
        <f t="shared" si="154"/>
        <v/>
      </c>
      <c r="HT45" s="537" t="str">
        <f t="shared" si="154"/>
        <v/>
      </c>
      <c r="HU45" s="537" t="str">
        <f t="shared" si="154"/>
        <v/>
      </c>
      <c r="HV45" s="549" t="str">
        <f t="shared" si="154"/>
        <v/>
      </c>
      <c r="HW45" s="536" t="str">
        <f t="shared" si="154"/>
        <v/>
      </c>
      <c r="HX45" s="535">
        <f t="shared" si="75"/>
        <v>24</v>
      </c>
      <c r="HY45" s="534">
        <f t="shared" si="76"/>
        <v>3</v>
      </c>
      <c r="HZ45" s="533"/>
    </row>
    <row r="46" spans="1:234" s="532" customFormat="1" ht="12.75" customHeight="1">
      <c r="A46" s="555">
        <f t="shared" si="77"/>
        <v>45468</v>
      </c>
      <c r="B46" s="545" t="str">
        <f t="shared" si="0"/>
        <v/>
      </c>
      <c r="C46" s="537" t="str">
        <f t="shared" si="122"/>
        <v/>
      </c>
      <c r="D46" s="537" t="str">
        <f t="shared" si="122"/>
        <v/>
      </c>
      <c r="E46" s="545" t="str">
        <f t="shared" si="2"/>
        <v/>
      </c>
      <c r="F46" s="537" t="str">
        <f t="shared" si="123"/>
        <v/>
      </c>
      <c r="G46" s="537" t="str">
        <f t="shared" si="123"/>
        <v/>
      </c>
      <c r="H46" s="548" t="str">
        <f t="shared" si="123"/>
        <v/>
      </c>
      <c r="I46" s="545" t="str">
        <f t="shared" si="123"/>
        <v/>
      </c>
      <c r="J46" s="537" t="str">
        <f t="shared" si="123"/>
        <v/>
      </c>
      <c r="K46" s="537" t="str">
        <f t="shared" si="123"/>
        <v/>
      </c>
      <c r="L46" s="537" t="str">
        <f t="shared" si="123"/>
        <v/>
      </c>
      <c r="M46" s="545" t="str">
        <f t="shared" si="78"/>
        <v/>
      </c>
      <c r="N46" s="537" t="str">
        <f t="shared" si="124"/>
        <v/>
      </c>
      <c r="O46" s="537" t="str">
        <f t="shared" si="124"/>
        <v/>
      </c>
      <c r="P46" s="537" t="str">
        <f t="shared" si="124"/>
        <v/>
      </c>
      <c r="Q46" s="537" t="str">
        <f t="shared" si="124"/>
        <v/>
      </c>
      <c r="R46" s="559" t="str">
        <f t="shared" si="124"/>
        <v/>
      </c>
      <c r="S46" s="1064" t="str">
        <f t="shared" si="79"/>
        <v/>
      </c>
      <c r="T46" s="1065" t="str">
        <f t="shared" si="80"/>
        <v/>
      </c>
      <c r="U46" s="537" t="str">
        <f t="shared" si="5"/>
        <v/>
      </c>
      <c r="V46" s="537" t="str">
        <f t="shared" si="125"/>
        <v/>
      </c>
      <c r="W46" s="537" t="str">
        <f t="shared" si="125"/>
        <v/>
      </c>
      <c r="X46" s="537" t="str">
        <f t="shared" si="125"/>
        <v/>
      </c>
      <c r="Y46" s="549" t="str">
        <f t="shared" si="125"/>
        <v/>
      </c>
      <c r="Z46" s="545" t="str">
        <f t="shared" si="7"/>
        <v>\</v>
      </c>
      <c r="AA46" s="537" t="str">
        <f t="shared" si="126"/>
        <v>\</v>
      </c>
      <c r="AB46" s="537" t="str">
        <f t="shared" si="126"/>
        <v>\</v>
      </c>
      <c r="AC46" s="537" t="str">
        <f t="shared" si="126"/>
        <v>\</v>
      </c>
      <c r="AD46" s="559" t="str">
        <f t="shared" si="126"/>
        <v>\</v>
      </c>
      <c r="AE46" s="548" t="str">
        <f t="shared" si="126"/>
        <v>\</v>
      </c>
      <c r="AF46" s="538" t="str">
        <f t="shared" si="126"/>
        <v>\</v>
      </c>
      <c r="AG46" s="537"/>
      <c r="AH46" s="537"/>
      <c r="AI46" s="537" t="str">
        <f t="shared" si="9"/>
        <v/>
      </c>
      <c r="AJ46" s="547" t="str">
        <f t="shared" si="81"/>
        <v/>
      </c>
      <c r="AK46" s="537" t="str">
        <f t="shared" si="10"/>
        <v/>
      </c>
      <c r="AL46" s="537" t="str">
        <f t="shared" si="127"/>
        <v/>
      </c>
      <c r="AM46" s="537" t="str">
        <f t="shared" si="127"/>
        <v/>
      </c>
      <c r="AN46" s="548" t="str">
        <f t="shared" si="127"/>
        <v/>
      </c>
      <c r="AO46" s="545" t="str">
        <f t="shared" si="127"/>
        <v/>
      </c>
      <c r="AP46" s="537" t="str">
        <f t="shared" si="127"/>
        <v/>
      </c>
      <c r="AQ46" s="537" t="str">
        <f t="shared" si="127"/>
        <v/>
      </c>
      <c r="AR46" s="545" t="str">
        <f t="shared" si="12"/>
        <v/>
      </c>
      <c r="AS46" s="537" t="str">
        <f t="shared" si="128"/>
        <v/>
      </c>
      <c r="AT46" s="549" t="str">
        <f t="shared" si="128"/>
        <v/>
      </c>
      <c r="AU46" s="545" t="str">
        <f t="shared" si="128"/>
        <v/>
      </c>
      <c r="AV46" s="537" t="str">
        <f t="shared" si="128"/>
        <v/>
      </c>
      <c r="AW46" s="537" t="str">
        <f t="shared" si="128"/>
        <v/>
      </c>
      <c r="AX46" s="548" t="str">
        <f t="shared" si="128"/>
        <v/>
      </c>
      <c r="AY46" s="545" t="str">
        <f t="shared" si="14"/>
        <v/>
      </c>
      <c r="AZ46" s="537" t="str">
        <f t="shared" si="129"/>
        <v/>
      </c>
      <c r="BA46" s="537" t="str">
        <f t="shared" si="129"/>
        <v/>
      </c>
      <c r="BB46" s="545" t="str">
        <f t="shared" si="129"/>
        <v/>
      </c>
      <c r="BC46" s="537" t="str">
        <f t="shared" si="129"/>
        <v/>
      </c>
      <c r="BD46" s="537" t="str">
        <f t="shared" si="129"/>
        <v/>
      </c>
      <c r="BE46" s="537" t="str">
        <f t="shared" si="82"/>
        <v/>
      </c>
      <c r="BF46" s="548" t="str">
        <f t="shared" si="83"/>
        <v/>
      </c>
      <c r="BG46" s="545" t="str">
        <f t="shared" si="16"/>
        <v/>
      </c>
      <c r="BH46" s="537" t="str">
        <f t="shared" si="130"/>
        <v/>
      </c>
      <c r="BI46" s="545" t="str">
        <f t="shared" si="130"/>
        <v/>
      </c>
      <c r="BJ46" s="537" t="str">
        <f t="shared" si="130"/>
        <v/>
      </c>
      <c r="BK46" s="537" t="str">
        <f t="shared" si="130"/>
        <v/>
      </c>
      <c r="BL46" s="537" t="str">
        <f t="shared" si="84"/>
        <v/>
      </c>
      <c r="BM46" s="537" t="str">
        <f t="shared" si="85"/>
        <v/>
      </c>
      <c r="BN46" s="545" t="str">
        <f t="shared" si="18"/>
        <v>Х</v>
      </c>
      <c r="BO46" s="537" t="str">
        <f t="shared" si="131"/>
        <v>Х</v>
      </c>
      <c r="BP46" s="545" t="str">
        <f t="shared" si="131"/>
        <v>Х</v>
      </c>
      <c r="BQ46" s="549" t="str">
        <f t="shared" si="131"/>
        <v>Х</v>
      </c>
      <c r="BR46" s="545" t="str">
        <f t="shared" si="20"/>
        <v/>
      </c>
      <c r="BS46" s="545" t="str">
        <f t="shared" si="132"/>
        <v/>
      </c>
      <c r="BT46" s="548" t="str">
        <f t="shared" si="132"/>
        <v/>
      </c>
      <c r="BU46" s="545" t="str">
        <f t="shared" si="132"/>
        <v/>
      </c>
      <c r="BV46" s="537" t="str">
        <f t="shared" si="132"/>
        <v/>
      </c>
      <c r="BW46" s="547" t="str">
        <f t="shared" si="132"/>
        <v/>
      </c>
      <c r="BX46" s="549" t="str">
        <f t="shared" si="86"/>
        <v/>
      </c>
      <c r="BY46" s="545" t="str">
        <f t="shared" si="87"/>
        <v/>
      </c>
      <c r="BZ46" s="537" t="str">
        <f t="shared" si="88"/>
        <v/>
      </c>
      <c r="CA46" s="536" t="str">
        <f t="shared" si="22"/>
        <v/>
      </c>
      <c r="CB46" s="545" t="str">
        <f t="shared" si="133"/>
        <v/>
      </c>
      <c r="CC46" s="545" t="str">
        <f t="shared" si="133"/>
        <v/>
      </c>
      <c r="CD46" s="537" t="str">
        <f t="shared" si="133"/>
        <v/>
      </c>
      <c r="CE46" s="537" t="str">
        <f t="shared" si="133"/>
        <v/>
      </c>
      <c r="CF46" s="539" t="str">
        <f t="shared" si="133"/>
        <v/>
      </c>
      <c r="CG46" s="545" t="str">
        <f t="shared" si="24"/>
        <v/>
      </c>
      <c r="CH46" s="537" t="str">
        <f t="shared" si="134"/>
        <v/>
      </c>
      <c r="CI46" s="545" t="str">
        <f t="shared" si="134"/>
        <v/>
      </c>
      <c r="CJ46" s="537" t="str">
        <f t="shared" si="134"/>
        <v/>
      </c>
      <c r="CK46" s="537" t="str">
        <f t="shared" si="134"/>
        <v/>
      </c>
      <c r="CL46" s="540" t="str">
        <f t="shared" si="26"/>
        <v/>
      </c>
      <c r="CM46" s="537" t="str">
        <f t="shared" si="135"/>
        <v/>
      </c>
      <c r="CN46" s="537" t="str">
        <f t="shared" si="135"/>
        <v/>
      </c>
      <c r="CO46" s="537" t="str">
        <f t="shared" si="135"/>
        <v/>
      </c>
      <c r="CP46" s="549" t="str">
        <f t="shared" si="135"/>
        <v/>
      </c>
      <c r="CQ46" s="562">
        <f t="shared" si="28"/>
        <v>25</v>
      </c>
      <c r="CR46" s="545" t="str">
        <f t="shared" si="29"/>
        <v/>
      </c>
      <c r="CS46" s="537" t="str">
        <f t="shared" si="136"/>
        <v/>
      </c>
      <c r="CT46" s="548" t="str">
        <f t="shared" si="136"/>
        <v/>
      </c>
      <c r="CU46" s="545" t="str">
        <f t="shared" si="31"/>
        <v/>
      </c>
      <c r="CV46" s="537" t="str">
        <f t="shared" si="137"/>
        <v/>
      </c>
      <c r="CW46" s="549" t="str">
        <f t="shared" si="137"/>
        <v/>
      </c>
      <c r="CX46" s="545" t="str">
        <f t="shared" si="33"/>
        <v>/</v>
      </c>
      <c r="CY46" s="545" t="str">
        <f t="shared" si="138"/>
        <v>/</v>
      </c>
      <c r="CZ46" s="548" t="str">
        <f t="shared" si="138"/>
        <v>/</v>
      </c>
      <c r="DA46" s="545" t="str">
        <f t="shared" si="138"/>
        <v>/</v>
      </c>
      <c r="DB46" s="545" t="str">
        <f t="shared" si="138"/>
        <v>/</v>
      </c>
      <c r="DC46" s="545" t="str">
        <f t="shared" si="138"/>
        <v>/</v>
      </c>
      <c r="DD46" s="549" t="str">
        <f t="shared" si="138"/>
        <v>/</v>
      </c>
      <c r="DE46" s="540" t="str">
        <f t="shared" si="89"/>
        <v/>
      </c>
      <c r="DF46" s="537" t="str">
        <f t="shared" si="90"/>
        <v/>
      </c>
      <c r="DG46" s="537" t="str">
        <f t="shared" si="35"/>
        <v/>
      </c>
      <c r="DH46" s="548" t="str">
        <f t="shared" si="139"/>
        <v/>
      </c>
      <c r="DI46" s="545" t="str">
        <f t="shared" si="139"/>
        <v/>
      </c>
      <c r="DJ46" s="537" t="str">
        <f t="shared" si="139"/>
        <v/>
      </c>
      <c r="DK46" s="537" t="str">
        <f t="shared" si="139"/>
        <v/>
      </c>
      <c r="DL46" s="537"/>
      <c r="DM46" s="541" t="str">
        <f t="shared" si="91"/>
        <v/>
      </c>
      <c r="DN46" s="537" t="str">
        <f t="shared" si="92"/>
        <v/>
      </c>
      <c r="DO46" s="541" t="str">
        <f t="shared" si="37"/>
        <v/>
      </c>
      <c r="DP46" s="537" t="str">
        <f t="shared" si="140"/>
        <v/>
      </c>
      <c r="DQ46" s="537" t="str">
        <f t="shared" si="140"/>
        <v/>
      </c>
      <c r="DR46" s="537" t="str">
        <f t="shared" si="140"/>
        <v/>
      </c>
      <c r="DS46" s="537" t="str">
        <f t="shared" si="140"/>
        <v/>
      </c>
      <c r="DT46" s="537" t="str">
        <f t="shared" si="140"/>
        <v/>
      </c>
      <c r="DU46" s="549" t="str">
        <f t="shared" si="140"/>
        <v/>
      </c>
      <c r="DV46" s="545"/>
      <c r="DW46" s="537" t="str">
        <f t="shared" si="93"/>
        <v/>
      </c>
      <c r="DX46" s="537"/>
      <c r="DY46" s="549"/>
      <c r="DZ46" s="545" t="str">
        <f t="shared" si="40"/>
        <v/>
      </c>
      <c r="EA46" s="537" t="str">
        <f t="shared" si="41"/>
        <v/>
      </c>
      <c r="EB46" s="545" t="str">
        <f t="shared" si="42"/>
        <v/>
      </c>
      <c r="EC46" s="537" t="str">
        <f t="shared" si="141"/>
        <v/>
      </c>
      <c r="ED46" s="537" t="str">
        <f t="shared" si="141"/>
        <v/>
      </c>
      <c r="EE46" s="537" t="str">
        <f t="shared" si="141"/>
        <v/>
      </c>
      <c r="EF46" s="537" t="str">
        <f t="shared" si="141"/>
        <v/>
      </c>
      <c r="EG46" s="537" t="str">
        <f t="shared" si="141"/>
        <v/>
      </c>
      <c r="EH46" s="545" t="str">
        <f t="shared" si="94"/>
        <v/>
      </c>
      <c r="EI46" s="548"/>
      <c r="EJ46" s="545" t="str">
        <f t="shared" si="95"/>
        <v/>
      </c>
      <c r="EK46" s="537" t="str">
        <f t="shared" si="96"/>
        <v/>
      </c>
      <c r="EL46" s="547" t="str">
        <f t="shared" si="97"/>
        <v/>
      </c>
      <c r="EM46" s="549"/>
      <c r="EN46" s="537" t="str">
        <f t="shared" si="44"/>
        <v/>
      </c>
      <c r="EO46" s="537" t="str">
        <f t="shared" si="45"/>
        <v/>
      </c>
      <c r="EP46" s="549" t="str">
        <f t="shared" si="46"/>
        <v/>
      </c>
      <c r="EQ46" s="545" t="str">
        <f t="shared" si="142"/>
        <v/>
      </c>
      <c r="ER46" s="549" t="str">
        <f t="shared" si="142"/>
        <v/>
      </c>
      <c r="ES46" s="545" t="str">
        <f t="shared" si="142"/>
        <v/>
      </c>
      <c r="ET46" s="545" t="str">
        <f t="shared" si="48"/>
        <v/>
      </c>
      <c r="EU46" s="537" t="str">
        <f t="shared" si="143"/>
        <v/>
      </c>
      <c r="EV46" s="537" t="str">
        <f t="shared" si="143"/>
        <v/>
      </c>
      <c r="EW46" s="537" t="str">
        <f t="shared" si="143"/>
        <v/>
      </c>
      <c r="EX46" s="537" t="str">
        <f t="shared" si="143"/>
        <v/>
      </c>
      <c r="EY46" s="537" t="str">
        <f t="shared" si="143"/>
        <v/>
      </c>
      <c r="EZ46" s="537" t="str">
        <f t="shared" si="98"/>
        <v>+</v>
      </c>
      <c r="FA46" s="548" t="str">
        <f t="shared" si="99"/>
        <v/>
      </c>
      <c r="FB46" s="545" t="str">
        <f t="shared" si="50"/>
        <v/>
      </c>
      <c r="FC46" s="537" t="str">
        <f t="shared" si="144"/>
        <v/>
      </c>
      <c r="FD46" s="537" t="str">
        <f t="shared" si="144"/>
        <v/>
      </c>
      <c r="FE46" s="537" t="str">
        <f t="shared" si="144"/>
        <v/>
      </c>
      <c r="FF46" s="546" t="str">
        <f t="shared" si="144"/>
        <v/>
      </c>
      <c r="FG46" s="537" t="str">
        <f t="shared" si="100"/>
        <v/>
      </c>
      <c r="FH46" s="547" t="str">
        <f t="shared" si="101"/>
        <v/>
      </c>
      <c r="FI46" s="546" t="str">
        <f t="shared" si="52"/>
        <v/>
      </c>
      <c r="FJ46" s="546" t="str">
        <f t="shared" si="145"/>
        <v/>
      </c>
      <c r="FK46" s="546" t="str">
        <f t="shared" si="145"/>
        <v/>
      </c>
      <c r="FL46" s="546" t="str">
        <f t="shared" si="145"/>
        <v/>
      </c>
      <c r="FM46" s="557" t="str">
        <f t="shared" si="145"/>
        <v/>
      </c>
      <c r="FN46" s="556" t="str">
        <f t="shared" si="145"/>
        <v/>
      </c>
      <c r="FO46" s="545" t="str">
        <f t="shared" si="54"/>
        <v/>
      </c>
      <c r="FP46" s="545" t="str">
        <f t="shared" si="146"/>
        <v/>
      </c>
      <c r="FQ46" s="539" t="str">
        <f t="shared" si="146"/>
        <v/>
      </c>
      <c r="FR46" s="545" t="str">
        <f t="shared" si="146"/>
        <v/>
      </c>
      <c r="FS46" s="545" t="str">
        <f t="shared" si="56"/>
        <v/>
      </c>
      <c r="FT46" s="545" t="str">
        <f t="shared" si="147"/>
        <v/>
      </c>
      <c r="FU46" s="545" t="str">
        <f t="shared" si="147"/>
        <v/>
      </c>
      <c r="FV46" s="545" t="str">
        <f t="shared" si="147"/>
        <v/>
      </c>
      <c r="FW46" s="561">
        <f t="shared" si="58"/>
        <v>25</v>
      </c>
      <c r="FX46" s="545" t="str">
        <f t="shared" si="59"/>
        <v/>
      </c>
      <c r="FY46" s="549" t="str">
        <f t="shared" si="148"/>
        <v/>
      </c>
      <c r="FZ46" s="545" t="str">
        <f t="shared" si="148"/>
        <v/>
      </c>
      <c r="GA46" s="549" t="str">
        <f t="shared" si="148"/>
        <v/>
      </c>
      <c r="GB46" s="545"/>
      <c r="GC46" s="537"/>
      <c r="GD46" s="537"/>
      <c r="GE46" s="537" t="str">
        <f t="shared" si="102"/>
        <v/>
      </c>
      <c r="GF46" s="539" t="str">
        <f t="shared" si="61"/>
        <v/>
      </c>
      <c r="GG46" s="545" t="str">
        <f t="shared" si="149"/>
        <v/>
      </c>
      <c r="GH46" s="537" t="str">
        <f t="shared" si="149"/>
        <v/>
      </c>
      <c r="GI46" s="549" t="str">
        <f t="shared" si="149"/>
        <v/>
      </c>
      <c r="GJ46" s="545" t="str">
        <f t="shared" si="149"/>
        <v/>
      </c>
      <c r="GK46" s="537" t="str">
        <f t="shared" si="149"/>
        <v/>
      </c>
      <c r="GL46" s="547" t="str">
        <f t="shared" si="149"/>
        <v/>
      </c>
      <c r="GM46" s="537" t="str">
        <f t="shared" si="150"/>
        <v/>
      </c>
      <c r="GN46" s="537" t="str">
        <f t="shared" si="150"/>
        <v/>
      </c>
      <c r="GO46" s="546" t="str">
        <f t="shared" si="150"/>
        <v/>
      </c>
      <c r="GP46" s="548" t="str">
        <f t="shared" si="150"/>
        <v/>
      </c>
      <c r="GQ46" s="560" t="str">
        <f t="shared" si="103"/>
        <v/>
      </c>
      <c r="GR46" s="538"/>
      <c r="GS46" s="537" t="str">
        <f t="shared" si="64"/>
        <v/>
      </c>
      <c r="GT46" s="537" t="str">
        <f t="shared" si="151"/>
        <v/>
      </c>
      <c r="GU46" s="537" t="str">
        <f t="shared" si="151"/>
        <v/>
      </c>
      <c r="GV46" s="537" t="str">
        <f t="shared" si="151"/>
        <v/>
      </c>
      <c r="GW46" s="537" t="str">
        <f t="shared" si="151"/>
        <v/>
      </c>
      <c r="GX46" s="548" t="str">
        <f t="shared" si="151"/>
        <v/>
      </c>
      <c r="GY46" s="545" t="str">
        <f t="shared" si="151"/>
        <v/>
      </c>
      <c r="GZ46" s="546" t="str">
        <f t="shared" si="151"/>
        <v/>
      </c>
      <c r="HA46" s="537" t="str">
        <f t="shared" si="66"/>
        <v/>
      </c>
      <c r="HB46" s="541" t="str">
        <f t="shared" si="67"/>
        <v/>
      </c>
      <c r="HC46" s="537" t="str">
        <f t="shared" si="68"/>
        <v/>
      </c>
      <c r="HD46" s="537" t="str">
        <f t="shared" si="104"/>
        <v/>
      </c>
      <c r="HE46" s="537" t="str">
        <f t="shared" si="69"/>
        <v/>
      </c>
      <c r="HF46" s="537" t="str">
        <f t="shared" si="152"/>
        <v/>
      </c>
      <c r="HG46" s="549" t="str">
        <f t="shared" si="152"/>
        <v/>
      </c>
      <c r="HH46" s="540" t="str">
        <f t="shared" si="71"/>
        <v/>
      </c>
      <c r="HI46" s="537" t="str">
        <f t="shared" si="153"/>
        <v/>
      </c>
      <c r="HJ46" s="537" t="str">
        <f t="shared" si="153"/>
        <v/>
      </c>
      <c r="HK46" s="537" t="str">
        <f t="shared" si="153"/>
        <v/>
      </c>
      <c r="HL46" s="537" t="str">
        <f t="shared" si="153"/>
        <v/>
      </c>
      <c r="HM46" s="537" t="str">
        <f t="shared" si="153"/>
        <v/>
      </c>
      <c r="HN46" s="537" t="str">
        <f t="shared" si="153"/>
        <v/>
      </c>
      <c r="HO46" s="548" t="str">
        <f t="shared" si="153"/>
        <v/>
      </c>
      <c r="HP46" s="545" t="str">
        <f t="shared" si="73"/>
        <v/>
      </c>
      <c r="HQ46" s="537" t="str">
        <f t="shared" si="154"/>
        <v/>
      </c>
      <c r="HR46" s="537" t="str">
        <f t="shared" si="154"/>
        <v/>
      </c>
      <c r="HS46" s="537" t="str">
        <f t="shared" si="154"/>
        <v/>
      </c>
      <c r="HT46" s="537" t="str">
        <f t="shared" si="154"/>
        <v/>
      </c>
      <c r="HU46" s="537" t="str">
        <f t="shared" si="154"/>
        <v/>
      </c>
      <c r="HV46" s="549" t="str">
        <f t="shared" si="154"/>
        <v/>
      </c>
      <c r="HW46" s="536" t="str">
        <f t="shared" si="154"/>
        <v/>
      </c>
      <c r="HX46" s="535">
        <f t="shared" si="75"/>
        <v>25</v>
      </c>
      <c r="HY46" s="534">
        <f t="shared" si="76"/>
        <v>3</v>
      </c>
      <c r="HZ46" s="533"/>
    </row>
    <row r="47" spans="1:234" s="532" customFormat="1" ht="12.75" customHeight="1">
      <c r="A47" s="555">
        <f t="shared" si="77"/>
        <v>45469</v>
      </c>
      <c r="B47" s="545" t="str">
        <f t="shared" si="0"/>
        <v/>
      </c>
      <c r="C47" s="537" t="str">
        <f t="shared" si="122"/>
        <v/>
      </c>
      <c r="D47" s="537" t="str">
        <f t="shared" si="122"/>
        <v/>
      </c>
      <c r="E47" s="545" t="str">
        <f t="shared" si="2"/>
        <v/>
      </c>
      <c r="F47" s="537" t="str">
        <f t="shared" si="123"/>
        <v/>
      </c>
      <c r="G47" s="537" t="str">
        <f t="shared" si="123"/>
        <v/>
      </c>
      <c r="H47" s="548" t="str">
        <f t="shared" si="123"/>
        <v/>
      </c>
      <c r="I47" s="545" t="str">
        <f t="shared" si="123"/>
        <v/>
      </c>
      <c r="J47" s="537" t="str">
        <f t="shared" si="123"/>
        <v/>
      </c>
      <c r="K47" s="537" t="str">
        <f t="shared" si="123"/>
        <v/>
      </c>
      <c r="L47" s="537" t="str">
        <f t="shared" si="123"/>
        <v/>
      </c>
      <c r="M47" s="545" t="str">
        <f t="shared" si="78"/>
        <v/>
      </c>
      <c r="N47" s="537" t="str">
        <f t="shared" si="124"/>
        <v/>
      </c>
      <c r="O47" s="537" t="str">
        <f t="shared" si="124"/>
        <v/>
      </c>
      <c r="P47" s="537" t="str">
        <f t="shared" si="124"/>
        <v/>
      </c>
      <c r="Q47" s="537" t="str">
        <f t="shared" si="124"/>
        <v/>
      </c>
      <c r="R47" s="559" t="str">
        <f t="shared" si="124"/>
        <v/>
      </c>
      <c r="S47" s="1064" t="str">
        <f t="shared" si="79"/>
        <v/>
      </c>
      <c r="T47" s="1065" t="str">
        <f t="shared" si="80"/>
        <v/>
      </c>
      <c r="U47" s="537" t="str">
        <f t="shared" si="5"/>
        <v/>
      </c>
      <c r="V47" s="537" t="str">
        <f t="shared" si="125"/>
        <v/>
      </c>
      <c r="W47" s="537" t="str">
        <f t="shared" si="125"/>
        <v/>
      </c>
      <c r="X47" s="537" t="str">
        <f t="shared" si="125"/>
        <v/>
      </c>
      <c r="Y47" s="549" t="str">
        <f t="shared" si="125"/>
        <v/>
      </c>
      <c r="Z47" s="545" t="str">
        <f t="shared" si="7"/>
        <v/>
      </c>
      <c r="AA47" s="537" t="str">
        <f t="shared" si="126"/>
        <v/>
      </c>
      <c r="AB47" s="537" t="str">
        <f t="shared" si="126"/>
        <v/>
      </c>
      <c r="AC47" s="537" t="str">
        <f t="shared" si="126"/>
        <v/>
      </c>
      <c r="AD47" s="559" t="str">
        <f t="shared" si="126"/>
        <v/>
      </c>
      <c r="AE47" s="548" t="str">
        <f t="shared" si="126"/>
        <v/>
      </c>
      <c r="AF47" s="538" t="str">
        <f t="shared" si="126"/>
        <v/>
      </c>
      <c r="AG47" s="537"/>
      <c r="AH47" s="537"/>
      <c r="AI47" s="537" t="str">
        <f t="shared" si="9"/>
        <v/>
      </c>
      <c r="AJ47" s="547" t="str">
        <f t="shared" si="81"/>
        <v/>
      </c>
      <c r="AK47" s="537" t="str">
        <f t="shared" si="10"/>
        <v/>
      </c>
      <c r="AL47" s="537" t="str">
        <f t="shared" si="127"/>
        <v/>
      </c>
      <c r="AM47" s="537" t="str">
        <f t="shared" si="127"/>
        <v/>
      </c>
      <c r="AN47" s="548" t="str">
        <f t="shared" si="127"/>
        <v/>
      </c>
      <c r="AO47" s="545" t="str">
        <f t="shared" si="127"/>
        <v/>
      </c>
      <c r="AP47" s="537" t="str">
        <f t="shared" si="127"/>
        <v/>
      </c>
      <c r="AQ47" s="537" t="str">
        <f t="shared" si="127"/>
        <v/>
      </c>
      <c r="AR47" s="545" t="str">
        <f t="shared" si="12"/>
        <v/>
      </c>
      <c r="AS47" s="537" t="str">
        <f t="shared" si="128"/>
        <v/>
      </c>
      <c r="AT47" s="549" t="str">
        <f t="shared" si="128"/>
        <v/>
      </c>
      <c r="AU47" s="545" t="str">
        <f t="shared" si="128"/>
        <v/>
      </c>
      <c r="AV47" s="537" t="str">
        <f t="shared" si="128"/>
        <v/>
      </c>
      <c r="AW47" s="537" t="str">
        <f t="shared" si="128"/>
        <v/>
      </c>
      <c r="AX47" s="548" t="str">
        <f t="shared" si="128"/>
        <v/>
      </c>
      <c r="AY47" s="545" t="str">
        <f t="shared" si="14"/>
        <v/>
      </c>
      <c r="AZ47" s="537" t="str">
        <f t="shared" si="129"/>
        <v/>
      </c>
      <c r="BA47" s="537" t="str">
        <f t="shared" si="129"/>
        <v/>
      </c>
      <c r="BB47" s="545" t="str">
        <f t="shared" si="129"/>
        <v/>
      </c>
      <c r="BC47" s="537" t="str">
        <f t="shared" si="129"/>
        <v/>
      </c>
      <c r="BD47" s="537" t="str">
        <f t="shared" si="129"/>
        <v/>
      </c>
      <c r="BE47" s="537" t="str">
        <f t="shared" si="82"/>
        <v/>
      </c>
      <c r="BF47" s="548" t="str">
        <f t="shared" si="83"/>
        <v/>
      </c>
      <c r="BG47" s="545" t="str">
        <f t="shared" si="16"/>
        <v/>
      </c>
      <c r="BH47" s="537" t="str">
        <f t="shared" si="130"/>
        <v/>
      </c>
      <c r="BI47" s="545" t="str">
        <f t="shared" si="130"/>
        <v/>
      </c>
      <c r="BJ47" s="537" t="str">
        <f t="shared" si="130"/>
        <v/>
      </c>
      <c r="BK47" s="537" t="str">
        <f t="shared" si="130"/>
        <v/>
      </c>
      <c r="BL47" s="537" t="str">
        <f t="shared" si="84"/>
        <v/>
      </c>
      <c r="BM47" s="537" t="str">
        <f t="shared" si="85"/>
        <v/>
      </c>
      <c r="BN47" s="545" t="str">
        <f t="shared" si="18"/>
        <v/>
      </c>
      <c r="BO47" s="537" t="str">
        <f t="shared" si="131"/>
        <v/>
      </c>
      <c r="BP47" s="545" t="str">
        <f t="shared" si="131"/>
        <v/>
      </c>
      <c r="BQ47" s="549" t="str">
        <f t="shared" si="131"/>
        <v/>
      </c>
      <c r="BR47" s="545" t="str">
        <f t="shared" si="20"/>
        <v>Х</v>
      </c>
      <c r="BS47" s="545" t="str">
        <f t="shared" si="132"/>
        <v>Х</v>
      </c>
      <c r="BT47" s="548" t="str">
        <f t="shared" si="132"/>
        <v>Х</v>
      </c>
      <c r="BU47" s="545" t="str">
        <f t="shared" si="132"/>
        <v>Х</v>
      </c>
      <c r="BV47" s="537" t="str">
        <f t="shared" si="132"/>
        <v>Х</v>
      </c>
      <c r="BW47" s="547" t="str">
        <f t="shared" si="132"/>
        <v>Х</v>
      </c>
      <c r="BX47" s="549" t="str">
        <f t="shared" si="86"/>
        <v/>
      </c>
      <c r="BY47" s="545" t="str">
        <f t="shared" si="87"/>
        <v/>
      </c>
      <c r="BZ47" s="537" t="str">
        <f t="shared" si="88"/>
        <v/>
      </c>
      <c r="CA47" s="536" t="str">
        <f t="shared" si="22"/>
        <v/>
      </c>
      <c r="CB47" s="545" t="str">
        <f t="shared" si="133"/>
        <v/>
      </c>
      <c r="CC47" s="545" t="str">
        <f t="shared" si="133"/>
        <v/>
      </c>
      <c r="CD47" s="537" t="str">
        <f t="shared" si="133"/>
        <v/>
      </c>
      <c r="CE47" s="537" t="str">
        <f t="shared" si="133"/>
        <v/>
      </c>
      <c r="CF47" s="539" t="str">
        <f t="shared" si="133"/>
        <v/>
      </c>
      <c r="CG47" s="545" t="str">
        <f t="shared" si="24"/>
        <v/>
      </c>
      <c r="CH47" s="537" t="str">
        <f t="shared" si="134"/>
        <v/>
      </c>
      <c r="CI47" s="545" t="str">
        <f t="shared" si="134"/>
        <v/>
      </c>
      <c r="CJ47" s="537" t="str">
        <f t="shared" si="134"/>
        <v/>
      </c>
      <c r="CK47" s="537" t="str">
        <f t="shared" si="134"/>
        <v/>
      </c>
      <c r="CL47" s="540" t="str">
        <f t="shared" si="26"/>
        <v/>
      </c>
      <c r="CM47" s="537" t="str">
        <f t="shared" si="135"/>
        <v/>
      </c>
      <c r="CN47" s="537" t="str">
        <f t="shared" si="135"/>
        <v/>
      </c>
      <c r="CO47" s="537" t="str">
        <f t="shared" si="135"/>
        <v/>
      </c>
      <c r="CP47" s="549" t="str">
        <f t="shared" si="135"/>
        <v/>
      </c>
      <c r="CQ47" s="562">
        <f t="shared" si="28"/>
        <v>26</v>
      </c>
      <c r="CR47" s="545" t="str">
        <f t="shared" si="29"/>
        <v/>
      </c>
      <c r="CS47" s="537" t="str">
        <f t="shared" si="136"/>
        <v/>
      </c>
      <c r="CT47" s="548" t="str">
        <f t="shared" si="136"/>
        <v/>
      </c>
      <c r="CU47" s="545" t="str">
        <f t="shared" si="31"/>
        <v/>
      </c>
      <c r="CV47" s="537" t="str">
        <f t="shared" si="137"/>
        <v/>
      </c>
      <c r="CW47" s="549" t="str">
        <f t="shared" si="137"/>
        <v/>
      </c>
      <c r="CX47" s="545" t="str">
        <f t="shared" si="33"/>
        <v>\</v>
      </c>
      <c r="CY47" s="545" t="str">
        <f t="shared" si="138"/>
        <v>\</v>
      </c>
      <c r="CZ47" s="548" t="str">
        <f t="shared" si="138"/>
        <v>\</v>
      </c>
      <c r="DA47" s="545" t="str">
        <f t="shared" si="138"/>
        <v>\</v>
      </c>
      <c r="DB47" s="545" t="str">
        <f t="shared" si="138"/>
        <v>\</v>
      </c>
      <c r="DC47" s="545" t="str">
        <f t="shared" si="138"/>
        <v>\</v>
      </c>
      <c r="DD47" s="549" t="str">
        <f t="shared" si="138"/>
        <v>\</v>
      </c>
      <c r="DE47" s="540" t="str">
        <f t="shared" si="89"/>
        <v/>
      </c>
      <c r="DF47" s="537" t="str">
        <f t="shared" si="90"/>
        <v/>
      </c>
      <c r="DG47" s="537" t="str">
        <f t="shared" si="35"/>
        <v/>
      </c>
      <c r="DH47" s="548" t="str">
        <f t="shared" si="139"/>
        <v/>
      </c>
      <c r="DI47" s="545" t="str">
        <f t="shared" si="139"/>
        <v/>
      </c>
      <c r="DJ47" s="537" t="str">
        <f t="shared" si="139"/>
        <v/>
      </c>
      <c r="DK47" s="537" t="str">
        <f t="shared" si="139"/>
        <v/>
      </c>
      <c r="DL47" s="537"/>
      <c r="DM47" s="541" t="str">
        <f t="shared" si="91"/>
        <v/>
      </c>
      <c r="DN47" s="537" t="str">
        <f t="shared" si="92"/>
        <v/>
      </c>
      <c r="DO47" s="541" t="str">
        <f t="shared" si="37"/>
        <v>X</v>
      </c>
      <c r="DP47" s="537" t="str">
        <f t="shared" si="140"/>
        <v>X</v>
      </c>
      <c r="DQ47" s="537" t="str">
        <f t="shared" si="140"/>
        <v>X</v>
      </c>
      <c r="DR47" s="537" t="str">
        <f t="shared" si="140"/>
        <v>X</v>
      </c>
      <c r="DS47" s="537" t="str">
        <f t="shared" si="140"/>
        <v>X</v>
      </c>
      <c r="DT47" s="537" t="str">
        <f t="shared" si="140"/>
        <v>X</v>
      </c>
      <c r="DU47" s="549" t="str">
        <f t="shared" si="140"/>
        <v>X</v>
      </c>
      <c r="DV47" s="545"/>
      <c r="DW47" s="537" t="str">
        <f t="shared" si="93"/>
        <v/>
      </c>
      <c r="DX47" s="537"/>
      <c r="DY47" s="549"/>
      <c r="DZ47" s="545" t="str">
        <f t="shared" si="40"/>
        <v/>
      </c>
      <c r="EA47" s="537" t="str">
        <f t="shared" si="41"/>
        <v/>
      </c>
      <c r="EB47" s="545" t="str">
        <f t="shared" si="42"/>
        <v/>
      </c>
      <c r="EC47" s="537" t="str">
        <f t="shared" si="141"/>
        <v/>
      </c>
      <c r="ED47" s="537" t="str">
        <f t="shared" si="141"/>
        <v/>
      </c>
      <c r="EE47" s="537" t="str">
        <f t="shared" si="141"/>
        <v/>
      </c>
      <c r="EF47" s="537" t="str">
        <f t="shared" si="141"/>
        <v/>
      </c>
      <c r="EG47" s="537" t="str">
        <f t="shared" si="141"/>
        <v/>
      </c>
      <c r="EH47" s="545" t="str">
        <f t="shared" si="94"/>
        <v/>
      </c>
      <c r="EI47" s="548"/>
      <c r="EJ47" s="545" t="str">
        <f t="shared" si="95"/>
        <v/>
      </c>
      <c r="EK47" s="537" t="str">
        <f t="shared" si="96"/>
        <v/>
      </c>
      <c r="EL47" s="547" t="str">
        <f t="shared" si="97"/>
        <v/>
      </c>
      <c r="EM47" s="549"/>
      <c r="EN47" s="537" t="str">
        <f t="shared" si="44"/>
        <v/>
      </c>
      <c r="EO47" s="537" t="str">
        <f t="shared" si="45"/>
        <v/>
      </c>
      <c r="EP47" s="549" t="str">
        <f t="shared" si="46"/>
        <v/>
      </c>
      <c r="EQ47" s="545" t="str">
        <f t="shared" si="142"/>
        <v/>
      </c>
      <c r="ER47" s="549" t="str">
        <f t="shared" si="142"/>
        <v/>
      </c>
      <c r="ES47" s="545" t="str">
        <f t="shared" si="142"/>
        <v/>
      </c>
      <c r="ET47" s="545" t="str">
        <f t="shared" si="48"/>
        <v/>
      </c>
      <c r="EU47" s="537" t="str">
        <f t="shared" si="143"/>
        <v/>
      </c>
      <c r="EV47" s="537" t="str">
        <f t="shared" si="143"/>
        <v/>
      </c>
      <c r="EW47" s="537" t="str">
        <f t="shared" si="143"/>
        <v/>
      </c>
      <c r="EX47" s="537" t="str">
        <f t="shared" si="143"/>
        <v/>
      </c>
      <c r="EY47" s="537" t="str">
        <f t="shared" si="143"/>
        <v/>
      </c>
      <c r="EZ47" s="537" t="str">
        <f t="shared" si="98"/>
        <v/>
      </c>
      <c r="FA47" s="548" t="str">
        <f t="shared" si="99"/>
        <v/>
      </c>
      <c r="FB47" s="545" t="str">
        <f t="shared" si="50"/>
        <v/>
      </c>
      <c r="FC47" s="537" t="str">
        <f t="shared" si="144"/>
        <v/>
      </c>
      <c r="FD47" s="537" t="str">
        <f t="shared" si="144"/>
        <v/>
      </c>
      <c r="FE47" s="537" t="str">
        <f t="shared" si="144"/>
        <v/>
      </c>
      <c r="FF47" s="546" t="str">
        <f t="shared" si="144"/>
        <v/>
      </c>
      <c r="FG47" s="537" t="str">
        <f t="shared" si="100"/>
        <v>+</v>
      </c>
      <c r="FH47" s="547" t="str">
        <f t="shared" si="101"/>
        <v/>
      </c>
      <c r="FI47" s="546" t="str">
        <f t="shared" si="52"/>
        <v>\</v>
      </c>
      <c r="FJ47" s="546" t="str">
        <f t="shared" si="145"/>
        <v>\</v>
      </c>
      <c r="FK47" s="546" t="str">
        <f t="shared" si="145"/>
        <v>\</v>
      </c>
      <c r="FL47" s="546" t="str">
        <f t="shared" si="145"/>
        <v>\</v>
      </c>
      <c r="FM47" s="557" t="str">
        <f t="shared" si="145"/>
        <v>\</v>
      </c>
      <c r="FN47" s="556" t="str">
        <f t="shared" si="145"/>
        <v>\</v>
      </c>
      <c r="FO47" s="545" t="str">
        <f t="shared" si="54"/>
        <v/>
      </c>
      <c r="FP47" s="545" t="str">
        <f t="shared" si="146"/>
        <v/>
      </c>
      <c r="FQ47" s="539" t="str">
        <f t="shared" si="146"/>
        <v/>
      </c>
      <c r="FR47" s="545" t="str">
        <f t="shared" si="146"/>
        <v/>
      </c>
      <c r="FS47" s="545" t="str">
        <f t="shared" si="56"/>
        <v/>
      </c>
      <c r="FT47" s="545" t="str">
        <f t="shared" si="147"/>
        <v/>
      </c>
      <c r="FU47" s="545" t="str">
        <f t="shared" si="147"/>
        <v/>
      </c>
      <c r="FV47" s="545" t="str">
        <f t="shared" si="147"/>
        <v/>
      </c>
      <c r="FW47" s="561">
        <f t="shared" si="58"/>
        <v>26</v>
      </c>
      <c r="FX47" s="545" t="str">
        <f t="shared" si="59"/>
        <v/>
      </c>
      <c r="FY47" s="549" t="str">
        <f t="shared" si="148"/>
        <v/>
      </c>
      <c r="FZ47" s="545" t="str">
        <f t="shared" si="148"/>
        <v/>
      </c>
      <c r="GA47" s="549" t="str">
        <f t="shared" si="148"/>
        <v/>
      </c>
      <c r="GB47" s="545"/>
      <c r="GC47" s="537"/>
      <c r="GD47" s="537"/>
      <c r="GE47" s="537" t="str">
        <f t="shared" si="102"/>
        <v/>
      </c>
      <c r="GF47" s="539" t="str">
        <f t="shared" si="61"/>
        <v/>
      </c>
      <c r="GG47" s="545" t="str">
        <f t="shared" si="149"/>
        <v/>
      </c>
      <c r="GH47" s="537" t="str">
        <f t="shared" si="149"/>
        <v/>
      </c>
      <c r="GI47" s="549" t="str">
        <f t="shared" si="149"/>
        <v/>
      </c>
      <c r="GJ47" s="545" t="str">
        <f t="shared" si="149"/>
        <v/>
      </c>
      <c r="GK47" s="537" t="str">
        <f t="shared" si="149"/>
        <v/>
      </c>
      <c r="GL47" s="547" t="str">
        <f t="shared" si="149"/>
        <v/>
      </c>
      <c r="GM47" s="537" t="str">
        <f t="shared" si="150"/>
        <v/>
      </c>
      <c r="GN47" s="537" t="str">
        <f t="shared" si="150"/>
        <v/>
      </c>
      <c r="GO47" s="546" t="str">
        <f t="shared" si="150"/>
        <v/>
      </c>
      <c r="GP47" s="548" t="str">
        <f t="shared" si="150"/>
        <v/>
      </c>
      <c r="GQ47" s="560" t="str">
        <f t="shared" si="103"/>
        <v/>
      </c>
      <c r="GR47" s="538"/>
      <c r="GS47" s="537" t="str">
        <f t="shared" si="64"/>
        <v/>
      </c>
      <c r="GT47" s="537" t="str">
        <f t="shared" si="151"/>
        <v/>
      </c>
      <c r="GU47" s="537" t="str">
        <f t="shared" si="151"/>
        <v/>
      </c>
      <c r="GV47" s="537" t="str">
        <f t="shared" si="151"/>
        <v/>
      </c>
      <c r="GW47" s="537" t="str">
        <f t="shared" si="151"/>
        <v/>
      </c>
      <c r="GX47" s="548" t="str">
        <f t="shared" si="151"/>
        <v/>
      </c>
      <c r="GY47" s="545" t="str">
        <f t="shared" si="151"/>
        <v/>
      </c>
      <c r="GZ47" s="546" t="str">
        <f t="shared" si="151"/>
        <v/>
      </c>
      <c r="HA47" s="537" t="str">
        <f t="shared" si="66"/>
        <v/>
      </c>
      <c r="HB47" s="541" t="str">
        <f t="shared" si="67"/>
        <v/>
      </c>
      <c r="HC47" s="537" t="str">
        <f t="shared" si="68"/>
        <v/>
      </c>
      <c r="HD47" s="537" t="str">
        <f t="shared" si="104"/>
        <v/>
      </c>
      <c r="HE47" s="537" t="str">
        <f t="shared" si="69"/>
        <v/>
      </c>
      <c r="HF47" s="537" t="str">
        <f t="shared" si="152"/>
        <v/>
      </c>
      <c r="HG47" s="549" t="str">
        <f t="shared" si="152"/>
        <v/>
      </c>
      <c r="HH47" s="540" t="str">
        <f t="shared" si="71"/>
        <v/>
      </c>
      <c r="HI47" s="537" t="str">
        <f t="shared" si="153"/>
        <v/>
      </c>
      <c r="HJ47" s="537" t="str">
        <f t="shared" si="153"/>
        <v/>
      </c>
      <c r="HK47" s="537" t="str">
        <f t="shared" si="153"/>
        <v/>
      </c>
      <c r="HL47" s="537" t="str">
        <f t="shared" si="153"/>
        <v/>
      </c>
      <c r="HM47" s="537" t="str">
        <f t="shared" si="153"/>
        <v/>
      </c>
      <c r="HN47" s="537" t="str">
        <f t="shared" si="153"/>
        <v/>
      </c>
      <c r="HO47" s="548" t="str">
        <f t="shared" si="153"/>
        <v/>
      </c>
      <c r="HP47" s="545" t="str">
        <f t="shared" si="73"/>
        <v/>
      </c>
      <c r="HQ47" s="537" t="str">
        <f t="shared" si="154"/>
        <v/>
      </c>
      <c r="HR47" s="537" t="str">
        <f t="shared" si="154"/>
        <v/>
      </c>
      <c r="HS47" s="537" t="str">
        <f t="shared" si="154"/>
        <v/>
      </c>
      <c r="HT47" s="537" t="str">
        <f t="shared" si="154"/>
        <v/>
      </c>
      <c r="HU47" s="537" t="str">
        <f t="shared" si="154"/>
        <v/>
      </c>
      <c r="HV47" s="549" t="str">
        <f t="shared" si="154"/>
        <v/>
      </c>
      <c r="HW47" s="536" t="str">
        <f t="shared" si="154"/>
        <v/>
      </c>
      <c r="HX47" s="535">
        <f t="shared" si="75"/>
        <v>26</v>
      </c>
      <c r="HY47" s="534">
        <f t="shared" si="76"/>
        <v>4</v>
      </c>
      <c r="HZ47" s="533"/>
    </row>
    <row r="48" spans="1:234" s="532" customFormat="1" ht="12.75" customHeight="1">
      <c r="A48" s="555">
        <f t="shared" si="77"/>
        <v>45470</v>
      </c>
      <c r="B48" s="545" t="str">
        <f t="shared" si="0"/>
        <v/>
      </c>
      <c r="C48" s="537" t="str">
        <f t="shared" si="122"/>
        <v/>
      </c>
      <c r="D48" s="537" t="str">
        <f t="shared" si="122"/>
        <v/>
      </c>
      <c r="E48" s="545" t="str">
        <f t="shared" si="2"/>
        <v/>
      </c>
      <c r="F48" s="537" t="str">
        <f t="shared" si="123"/>
        <v/>
      </c>
      <c r="G48" s="537" t="str">
        <f t="shared" si="123"/>
        <v/>
      </c>
      <c r="H48" s="548" t="str">
        <f t="shared" si="123"/>
        <v/>
      </c>
      <c r="I48" s="545" t="str">
        <f t="shared" si="123"/>
        <v/>
      </c>
      <c r="J48" s="537" t="str">
        <f t="shared" si="123"/>
        <v/>
      </c>
      <c r="K48" s="537" t="str">
        <f t="shared" si="123"/>
        <v/>
      </c>
      <c r="L48" s="537" t="str">
        <f t="shared" si="123"/>
        <v/>
      </c>
      <c r="M48" s="545" t="str">
        <f t="shared" si="78"/>
        <v/>
      </c>
      <c r="N48" s="537" t="str">
        <f t="shared" si="124"/>
        <v/>
      </c>
      <c r="O48" s="537" t="str">
        <f t="shared" si="124"/>
        <v/>
      </c>
      <c r="P48" s="537" t="str">
        <f t="shared" si="124"/>
        <v/>
      </c>
      <c r="Q48" s="537" t="str">
        <f t="shared" si="124"/>
        <v/>
      </c>
      <c r="R48" s="559" t="str">
        <f t="shared" si="124"/>
        <v/>
      </c>
      <c r="S48" s="1064" t="str">
        <f t="shared" si="79"/>
        <v/>
      </c>
      <c r="T48" s="1065" t="str">
        <f t="shared" si="80"/>
        <v/>
      </c>
      <c r="U48" s="537" t="str">
        <f t="shared" si="5"/>
        <v/>
      </c>
      <c r="V48" s="537" t="str">
        <f t="shared" si="125"/>
        <v/>
      </c>
      <c r="W48" s="537" t="str">
        <f t="shared" si="125"/>
        <v/>
      </c>
      <c r="X48" s="537" t="str">
        <f t="shared" si="125"/>
        <v/>
      </c>
      <c r="Y48" s="549" t="str">
        <f t="shared" si="125"/>
        <v/>
      </c>
      <c r="Z48" s="545" t="str">
        <f t="shared" si="7"/>
        <v>/</v>
      </c>
      <c r="AA48" s="537" t="str">
        <f t="shared" si="126"/>
        <v>/</v>
      </c>
      <c r="AB48" s="537" t="str">
        <f t="shared" si="126"/>
        <v>/</v>
      </c>
      <c r="AC48" s="537" t="str">
        <f t="shared" si="126"/>
        <v>/</v>
      </c>
      <c r="AD48" s="559" t="str">
        <f t="shared" si="126"/>
        <v>/</v>
      </c>
      <c r="AE48" s="548" t="str">
        <f t="shared" si="126"/>
        <v>/</v>
      </c>
      <c r="AF48" s="538" t="str">
        <f t="shared" si="126"/>
        <v>/</v>
      </c>
      <c r="AG48" s="537"/>
      <c r="AH48" s="537"/>
      <c r="AI48" s="537" t="str">
        <f t="shared" si="9"/>
        <v/>
      </c>
      <c r="AJ48" s="547" t="str">
        <f t="shared" si="81"/>
        <v/>
      </c>
      <c r="AK48" s="537" t="str">
        <f t="shared" si="10"/>
        <v/>
      </c>
      <c r="AL48" s="537" t="str">
        <f t="shared" si="127"/>
        <v/>
      </c>
      <c r="AM48" s="537" t="str">
        <f t="shared" si="127"/>
        <v/>
      </c>
      <c r="AN48" s="548" t="str">
        <f t="shared" si="127"/>
        <v/>
      </c>
      <c r="AO48" s="545" t="str">
        <f t="shared" si="127"/>
        <v/>
      </c>
      <c r="AP48" s="537" t="str">
        <f t="shared" si="127"/>
        <v/>
      </c>
      <c r="AQ48" s="537" t="str">
        <f t="shared" si="127"/>
        <v/>
      </c>
      <c r="AR48" s="545" t="str">
        <f t="shared" si="12"/>
        <v/>
      </c>
      <c r="AS48" s="537" t="str">
        <f t="shared" si="128"/>
        <v/>
      </c>
      <c r="AT48" s="549" t="str">
        <f t="shared" si="128"/>
        <v/>
      </c>
      <c r="AU48" s="545" t="str">
        <f t="shared" si="128"/>
        <v/>
      </c>
      <c r="AV48" s="537" t="str">
        <f t="shared" si="128"/>
        <v/>
      </c>
      <c r="AW48" s="537" t="str">
        <f t="shared" si="128"/>
        <v/>
      </c>
      <c r="AX48" s="548" t="str">
        <f t="shared" si="128"/>
        <v/>
      </c>
      <c r="AY48" s="545" t="str">
        <f t="shared" si="14"/>
        <v/>
      </c>
      <c r="AZ48" s="537" t="str">
        <f t="shared" si="129"/>
        <v/>
      </c>
      <c r="BA48" s="537" t="str">
        <f t="shared" si="129"/>
        <v/>
      </c>
      <c r="BB48" s="545" t="str">
        <f t="shared" si="129"/>
        <v/>
      </c>
      <c r="BC48" s="537" t="str">
        <f t="shared" si="129"/>
        <v/>
      </c>
      <c r="BD48" s="537" t="str">
        <f t="shared" si="129"/>
        <v/>
      </c>
      <c r="BE48" s="537" t="str">
        <f t="shared" si="82"/>
        <v/>
      </c>
      <c r="BF48" s="548" t="str">
        <f t="shared" si="83"/>
        <v/>
      </c>
      <c r="BG48" s="545" t="str">
        <f t="shared" si="16"/>
        <v/>
      </c>
      <c r="BH48" s="537" t="str">
        <f t="shared" si="130"/>
        <v/>
      </c>
      <c r="BI48" s="545" t="str">
        <f t="shared" si="130"/>
        <v/>
      </c>
      <c r="BJ48" s="537" t="str">
        <f t="shared" si="130"/>
        <v/>
      </c>
      <c r="BK48" s="537" t="str">
        <f t="shared" si="130"/>
        <v/>
      </c>
      <c r="BL48" s="537" t="str">
        <f t="shared" si="84"/>
        <v/>
      </c>
      <c r="BM48" s="537" t="str">
        <f t="shared" si="85"/>
        <v/>
      </c>
      <c r="BN48" s="545" t="str">
        <f t="shared" si="18"/>
        <v/>
      </c>
      <c r="BO48" s="537" t="str">
        <f t="shared" si="131"/>
        <v/>
      </c>
      <c r="BP48" s="545" t="str">
        <f t="shared" si="131"/>
        <v/>
      </c>
      <c r="BQ48" s="549" t="str">
        <f t="shared" si="131"/>
        <v/>
      </c>
      <c r="BR48" s="545" t="str">
        <f t="shared" si="20"/>
        <v/>
      </c>
      <c r="BS48" s="545" t="str">
        <f t="shared" si="132"/>
        <v/>
      </c>
      <c r="BT48" s="548" t="str">
        <f t="shared" si="132"/>
        <v/>
      </c>
      <c r="BU48" s="545" t="str">
        <f t="shared" si="132"/>
        <v/>
      </c>
      <c r="BV48" s="537" t="str">
        <f t="shared" si="132"/>
        <v/>
      </c>
      <c r="BW48" s="547" t="str">
        <f t="shared" si="132"/>
        <v/>
      </c>
      <c r="BX48" s="549" t="str">
        <f t="shared" si="86"/>
        <v/>
      </c>
      <c r="BY48" s="545" t="str">
        <f t="shared" si="87"/>
        <v/>
      </c>
      <c r="BZ48" s="537" t="str">
        <f t="shared" si="88"/>
        <v/>
      </c>
      <c r="CA48" s="536" t="str">
        <f t="shared" si="22"/>
        <v/>
      </c>
      <c r="CB48" s="545" t="str">
        <f t="shared" si="133"/>
        <v/>
      </c>
      <c r="CC48" s="545" t="str">
        <f t="shared" si="133"/>
        <v/>
      </c>
      <c r="CD48" s="537" t="str">
        <f t="shared" si="133"/>
        <v/>
      </c>
      <c r="CE48" s="537" t="str">
        <f t="shared" si="133"/>
        <v/>
      </c>
      <c r="CF48" s="539" t="str">
        <f t="shared" si="133"/>
        <v/>
      </c>
      <c r="CG48" s="545" t="str">
        <f t="shared" si="24"/>
        <v/>
      </c>
      <c r="CH48" s="537" t="str">
        <f t="shared" si="134"/>
        <v/>
      </c>
      <c r="CI48" s="545" t="str">
        <f t="shared" si="134"/>
        <v/>
      </c>
      <c r="CJ48" s="537" t="str">
        <f t="shared" si="134"/>
        <v/>
      </c>
      <c r="CK48" s="537" t="str">
        <f t="shared" si="134"/>
        <v/>
      </c>
      <c r="CL48" s="540" t="str">
        <f t="shared" si="26"/>
        <v>Х</v>
      </c>
      <c r="CM48" s="537" t="str">
        <f t="shared" si="135"/>
        <v>Х</v>
      </c>
      <c r="CN48" s="537" t="str">
        <f t="shared" si="135"/>
        <v>Х</v>
      </c>
      <c r="CO48" s="537" t="str">
        <f t="shared" si="135"/>
        <v>Х</v>
      </c>
      <c r="CP48" s="549" t="str">
        <f t="shared" si="135"/>
        <v>Х</v>
      </c>
      <c r="CQ48" s="562">
        <f t="shared" si="28"/>
        <v>27</v>
      </c>
      <c r="CR48" s="545" t="str">
        <f t="shared" si="29"/>
        <v/>
      </c>
      <c r="CS48" s="537" t="str">
        <f t="shared" si="136"/>
        <v/>
      </c>
      <c r="CT48" s="548" t="str">
        <f t="shared" si="136"/>
        <v/>
      </c>
      <c r="CU48" s="545" t="str">
        <f t="shared" si="31"/>
        <v/>
      </c>
      <c r="CV48" s="537" t="str">
        <f t="shared" si="137"/>
        <v/>
      </c>
      <c r="CW48" s="549" t="str">
        <f t="shared" si="137"/>
        <v/>
      </c>
      <c r="CX48" s="545" t="str">
        <f t="shared" si="33"/>
        <v/>
      </c>
      <c r="CY48" s="545" t="str">
        <f t="shared" si="138"/>
        <v/>
      </c>
      <c r="CZ48" s="548" t="str">
        <f t="shared" si="138"/>
        <v/>
      </c>
      <c r="DA48" s="545" t="str">
        <f t="shared" si="138"/>
        <v/>
      </c>
      <c r="DB48" s="545" t="str">
        <f t="shared" si="138"/>
        <v/>
      </c>
      <c r="DC48" s="545" t="str">
        <f t="shared" si="138"/>
        <v/>
      </c>
      <c r="DD48" s="549" t="str">
        <f t="shared" si="138"/>
        <v/>
      </c>
      <c r="DE48" s="540" t="str">
        <f t="shared" si="89"/>
        <v/>
      </c>
      <c r="DF48" s="537" t="str">
        <f t="shared" si="90"/>
        <v/>
      </c>
      <c r="DG48" s="537" t="str">
        <f t="shared" si="35"/>
        <v>\</v>
      </c>
      <c r="DH48" s="548" t="str">
        <f t="shared" si="139"/>
        <v>\</v>
      </c>
      <c r="DI48" s="545" t="str">
        <f t="shared" si="139"/>
        <v>\</v>
      </c>
      <c r="DJ48" s="537" t="str">
        <f t="shared" si="139"/>
        <v>\</v>
      </c>
      <c r="DK48" s="537" t="str">
        <f t="shared" si="139"/>
        <v>\</v>
      </c>
      <c r="DL48" s="537"/>
      <c r="DM48" s="541" t="str">
        <f t="shared" si="91"/>
        <v/>
      </c>
      <c r="DN48" s="537" t="str">
        <f t="shared" si="92"/>
        <v/>
      </c>
      <c r="DO48" s="541" t="str">
        <f t="shared" si="37"/>
        <v/>
      </c>
      <c r="DP48" s="537" t="str">
        <f t="shared" si="140"/>
        <v/>
      </c>
      <c r="DQ48" s="537" t="str">
        <f t="shared" si="140"/>
        <v/>
      </c>
      <c r="DR48" s="537" t="str">
        <f t="shared" si="140"/>
        <v/>
      </c>
      <c r="DS48" s="537" t="str">
        <f t="shared" si="140"/>
        <v/>
      </c>
      <c r="DT48" s="537" t="str">
        <f t="shared" si="140"/>
        <v/>
      </c>
      <c r="DU48" s="549" t="str">
        <f t="shared" si="140"/>
        <v/>
      </c>
      <c r="DV48" s="545"/>
      <c r="DW48" s="537" t="str">
        <f t="shared" si="93"/>
        <v/>
      </c>
      <c r="DX48" s="537"/>
      <c r="DY48" s="549"/>
      <c r="DZ48" s="545" t="str">
        <f t="shared" si="40"/>
        <v/>
      </c>
      <c r="EA48" s="537" t="str">
        <f t="shared" si="41"/>
        <v/>
      </c>
      <c r="EB48" s="545" t="str">
        <f t="shared" si="42"/>
        <v/>
      </c>
      <c r="EC48" s="537" t="str">
        <f t="shared" si="141"/>
        <v/>
      </c>
      <c r="ED48" s="537" t="str">
        <f t="shared" si="141"/>
        <v/>
      </c>
      <c r="EE48" s="537" t="str">
        <f t="shared" si="141"/>
        <v/>
      </c>
      <c r="EF48" s="537" t="str">
        <f t="shared" si="141"/>
        <v/>
      </c>
      <c r="EG48" s="537" t="str">
        <f t="shared" si="141"/>
        <v/>
      </c>
      <c r="EH48" s="545" t="str">
        <f t="shared" si="94"/>
        <v/>
      </c>
      <c r="EI48" s="548"/>
      <c r="EJ48" s="545" t="str">
        <f t="shared" si="95"/>
        <v/>
      </c>
      <c r="EK48" s="537" t="str">
        <f t="shared" si="96"/>
        <v/>
      </c>
      <c r="EL48" s="547" t="str">
        <f t="shared" si="97"/>
        <v/>
      </c>
      <c r="EM48" s="549"/>
      <c r="EN48" s="537" t="str">
        <f t="shared" si="44"/>
        <v/>
      </c>
      <c r="EO48" s="537" t="str">
        <f t="shared" si="45"/>
        <v/>
      </c>
      <c r="EP48" s="549" t="str">
        <f t="shared" si="46"/>
        <v/>
      </c>
      <c r="EQ48" s="545" t="str">
        <f t="shared" si="142"/>
        <v/>
      </c>
      <c r="ER48" s="549" t="str">
        <f t="shared" si="142"/>
        <v/>
      </c>
      <c r="ES48" s="545" t="str">
        <f t="shared" si="142"/>
        <v/>
      </c>
      <c r="ET48" s="545" t="str">
        <f t="shared" si="48"/>
        <v/>
      </c>
      <c r="EU48" s="537" t="str">
        <f t="shared" si="143"/>
        <v/>
      </c>
      <c r="EV48" s="537" t="str">
        <f t="shared" si="143"/>
        <v/>
      </c>
      <c r="EW48" s="537" t="str">
        <f t="shared" si="143"/>
        <v/>
      </c>
      <c r="EX48" s="537" t="str">
        <f t="shared" si="143"/>
        <v/>
      </c>
      <c r="EY48" s="537" t="str">
        <f t="shared" si="143"/>
        <v/>
      </c>
      <c r="EZ48" s="537" t="str">
        <f t="shared" si="98"/>
        <v/>
      </c>
      <c r="FA48" s="548" t="str">
        <f t="shared" si="99"/>
        <v>+</v>
      </c>
      <c r="FB48" s="545" t="str">
        <f t="shared" si="50"/>
        <v/>
      </c>
      <c r="FC48" s="537" t="str">
        <f t="shared" si="144"/>
        <v/>
      </c>
      <c r="FD48" s="537" t="str">
        <f t="shared" si="144"/>
        <v/>
      </c>
      <c r="FE48" s="537" t="str">
        <f t="shared" si="144"/>
        <v/>
      </c>
      <c r="FF48" s="546" t="str">
        <f t="shared" si="144"/>
        <v/>
      </c>
      <c r="FG48" s="537" t="str">
        <f t="shared" si="100"/>
        <v/>
      </c>
      <c r="FH48" s="547" t="str">
        <f t="shared" si="101"/>
        <v>+</v>
      </c>
      <c r="FI48" s="546" t="str">
        <f t="shared" si="52"/>
        <v/>
      </c>
      <c r="FJ48" s="546" t="str">
        <f t="shared" si="145"/>
        <v/>
      </c>
      <c r="FK48" s="546" t="str">
        <f t="shared" si="145"/>
        <v/>
      </c>
      <c r="FL48" s="546" t="str">
        <f t="shared" si="145"/>
        <v/>
      </c>
      <c r="FM48" s="557" t="str">
        <f t="shared" si="145"/>
        <v/>
      </c>
      <c r="FN48" s="556" t="str">
        <f t="shared" si="145"/>
        <v/>
      </c>
      <c r="FO48" s="545" t="str">
        <f t="shared" si="54"/>
        <v>\</v>
      </c>
      <c r="FP48" s="545" t="str">
        <f t="shared" si="146"/>
        <v>\</v>
      </c>
      <c r="FQ48" s="539" t="str">
        <f t="shared" si="146"/>
        <v>\</v>
      </c>
      <c r="FR48" s="545" t="str">
        <f t="shared" si="146"/>
        <v>\</v>
      </c>
      <c r="FS48" s="545" t="str">
        <f t="shared" si="56"/>
        <v/>
      </c>
      <c r="FT48" s="545" t="str">
        <f t="shared" si="147"/>
        <v/>
      </c>
      <c r="FU48" s="545" t="str">
        <f t="shared" si="147"/>
        <v/>
      </c>
      <c r="FV48" s="545" t="str">
        <f t="shared" si="147"/>
        <v/>
      </c>
      <c r="FW48" s="561">
        <f t="shared" si="58"/>
        <v>27</v>
      </c>
      <c r="FX48" s="545" t="str">
        <f t="shared" si="59"/>
        <v/>
      </c>
      <c r="FY48" s="549" t="str">
        <f t="shared" si="148"/>
        <v/>
      </c>
      <c r="FZ48" s="545" t="str">
        <f t="shared" si="148"/>
        <v/>
      </c>
      <c r="GA48" s="549" t="str">
        <f t="shared" si="148"/>
        <v/>
      </c>
      <c r="GB48" s="545"/>
      <c r="GC48" s="537"/>
      <c r="GD48" s="537"/>
      <c r="GE48" s="537" t="str">
        <f t="shared" si="102"/>
        <v/>
      </c>
      <c r="GF48" s="539" t="str">
        <f t="shared" si="61"/>
        <v/>
      </c>
      <c r="GG48" s="545" t="str">
        <f t="shared" si="149"/>
        <v/>
      </c>
      <c r="GH48" s="537" t="str">
        <f t="shared" si="149"/>
        <v/>
      </c>
      <c r="GI48" s="549" t="str">
        <f t="shared" si="149"/>
        <v/>
      </c>
      <c r="GJ48" s="545" t="str">
        <f t="shared" si="149"/>
        <v/>
      </c>
      <c r="GK48" s="537" t="str">
        <f t="shared" si="149"/>
        <v/>
      </c>
      <c r="GL48" s="547" t="str">
        <f t="shared" si="149"/>
        <v/>
      </c>
      <c r="GM48" s="537" t="str">
        <f t="shared" si="150"/>
        <v/>
      </c>
      <c r="GN48" s="537" t="str">
        <f t="shared" si="150"/>
        <v/>
      </c>
      <c r="GO48" s="546" t="str">
        <f t="shared" si="150"/>
        <v/>
      </c>
      <c r="GP48" s="548" t="str">
        <f t="shared" si="150"/>
        <v/>
      </c>
      <c r="GQ48" s="560" t="str">
        <f t="shared" si="103"/>
        <v/>
      </c>
      <c r="GR48" s="538"/>
      <c r="GS48" s="537" t="str">
        <f t="shared" si="64"/>
        <v/>
      </c>
      <c r="GT48" s="537" t="str">
        <f t="shared" si="151"/>
        <v/>
      </c>
      <c r="GU48" s="537" t="str">
        <f t="shared" si="151"/>
        <v/>
      </c>
      <c r="GV48" s="537" t="str">
        <f t="shared" si="151"/>
        <v/>
      </c>
      <c r="GW48" s="537" t="str">
        <f t="shared" si="151"/>
        <v/>
      </c>
      <c r="GX48" s="548" t="str">
        <f t="shared" si="151"/>
        <v/>
      </c>
      <c r="GY48" s="545" t="str">
        <f t="shared" si="151"/>
        <v/>
      </c>
      <c r="GZ48" s="546" t="str">
        <f t="shared" si="151"/>
        <v/>
      </c>
      <c r="HA48" s="537" t="str">
        <f t="shared" si="66"/>
        <v/>
      </c>
      <c r="HB48" s="541" t="str">
        <f t="shared" si="67"/>
        <v/>
      </c>
      <c r="HC48" s="537" t="str">
        <f t="shared" si="68"/>
        <v/>
      </c>
      <c r="HD48" s="537" t="str">
        <f t="shared" si="104"/>
        <v/>
      </c>
      <c r="HE48" s="537" t="str">
        <f t="shared" si="69"/>
        <v/>
      </c>
      <c r="HF48" s="537" t="str">
        <f t="shared" si="152"/>
        <v/>
      </c>
      <c r="HG48" s="549" t="str">
        <f t="shared" si="152"/>
        <v/>
      </c>
      <c r="HH48" s="540" t="str">
        <f t="shared" si="71"/>
        <v/>
      </c>
      <c r="HI48" s="537" t="str">
        <f t="shared" si="153"/>
        <v/>
      </c>
      <c r="HJ48" s="537" t="str">
        <f t="shared" si="153"/>
        <v/>
      </c>
      <c r="HK48" s="537" t="str">
        <f t="shared" si="153"/>
        <v/>
      </c>
      <c r="HL48" s="537" t="str">
        <f t="shared" si="153"/>
        <v/>
      </c>
      <c r="HM48" s="537" t="str">
        <f t="shared" si="153"/>
        <v/>
      </c>
      <c r="HN48" s="537" t="str">
        <f t="shared" si="153"/>
        <v/>
      </c>
      <c r="HO48" s="548" t="str">
        <f t="shared" si="153"/>
        <v/>
      </c>
      <c r="HP48" s="545" t="str">
        <f t="shared" si="73"/>
        <v/>
      </c>
      <c r="HQ48" s="537" t="str">
        <f t="shared" si="154"/>
        <v/>
      </c>
      <c r="HR48" s="537" t="str">
        <f t="shared" si="154"/>
        <v/>
      </c>
      <c r="HS48" s="537" t="str">
        <f t="shared" si="154"/>
        <v/>
      </c>
      <c r="HT48" s="537" t="str">
        <f t="shared" si="154"/>
        <v/>
      </c>
      <c r="HU48" s="537" t="str">
        <f t="shared" si="154"/>
        <v/>
      </c>
      <c r="HV48" s="549" t="str">
        <f t="shared" si="154"/>
        <v/>
      </c>
      <c r="HW48" s="536" t="str">
        <f t="shared" si="154"/>
        <v/>
      </c>
      <c r="HX48" s="535">
        <f t="shared" si="75"/>
        <v>27</v>
      </c>
      <c r="HY48" s="534">
        <f t="shared" si="76"/>
        <v>4</v>
      </c>
      <c r="HZ48" s="533"/>
    </row>
    <row r="49" spans="1:234" s="532" customFormat="1" ht="12.75" customHeight="1">
      <c r="A49" s="555">
        <f t="shared" si="77"/>
        <v>45471</v>
      </c>
      <c r="B49" s="545" t="str">
        <f t="shared" si="0"/>
        <v/>
      </c>
      <c r="C49" s="537" t="str">
        <f t="shared" si="122"/>
        <v/>
      </c>
      <c r="D49" s="537" t="str">
        <f t="shared" si="122"/>
        <v/>
      </c>
      <c r="E49" s="545" t="str">
        <f t="shared" si="2"/>
        <v/>
      </c>
      <c r="F49" s="537" t="str">
        <f t="shared" si="123"/>
        <v/>
      </c>
      <c r="G49" s="537" t="str">
        <f t="shared" si="123"/>
        <v/>
      </c>
      <c r="H49" s="548" t="str">
        <f t="shared" si="123"/>
        <v/>
      </c>
      <c r="I49" s="545" t="str">
        <f t="shared" si="123"/>
        <v/>
      </c>
      <c r="J49" s="537" t="str">
        <f t="shared" si="123"/>
        <v/>
      </c>
      <c r="K49" s="537" t="str">
        <f t="shared" si="123"/>
        <v/>
      </c>
      <c r="L49" s="537" t="str">
        <f t="shared" si="123"/>
        <v/>
      </c>
      <c r="M49" s="545" t="str">
        <f t="shared" si="78"/>
        <v/>
      </c>
      <c r="N49" s="537" t="str">
        <f t="shared" si="124"/>
        <v/>
      </c>
      <c r="O49" s="537" t="str">
        <f t="shared" si="124"/>
        <v/>
      </c>
      <c r="P49" s="537" t="str">
        <f t="shared" si="124"/>
        <v/>
      </c>
      <c r="Q49" s="537" t="str">
        <f t="shared" si="124"/>
        <v/>
      </c>
      <c r="R49" s="559" t="str">
        <f t="shared" si="124"/>
        <v/>
      </c>
      <c r="S49" s="1064" t="str">
        <f t="shared" si="79"/>
        <v/>
      </c>
      <c r="T49" s="1065" t="str">
        <f t="shared" si="80"/>
        <v/>
      </c>
      <c r="U49" s="537" t="str">
        <f t="shared" si="5"/>
        <v>/</v>
      </c>
      <c r="V49" s="537" t="str">
        <f t="shared" si="125"/>
        <v>/</v>
      </c>
      <c r="W49" s="537" t="str">
        <f t="shared" si="125"/>
        <v>/</v>
      </c>
      <c r="X49" s="537" t="str">
        <f t="shared" si="125"/>
        <v>/</v>
      </c>
      <c r="Y49" s="549" t="str">
        <f t="shared" si="125"/>
        <v>/</v>
      </c>
      <c r="Z49" s="545" t="str">
        <f t="shared" si="7"/>
        <v/>
      </c>
      <c r="AA49" s="537" t="str">
        <f t="shared" si="126"/>
        <v/>
      </c>
      <c r="AB49" s="537" t="str">
        <f t="shared" si="126"/>
        <v/>
      </c>
      <c r="AC49" s="537" t="str">
        <f t="shared" si="126"/>
        <v/>
      </c>
      <c r="AD49" s="559" t="str">
        <f t="shared" si="126"/>
        <v/>
      </c>
      <c r="AE49" s="548" t="str">
        <f t="shared" si="126"/>
        <v/>
      </c>
      <c r="AF49" s="538" t="str">
        <f t="shared" si="126"/>
        <v/>
      </c>
      <c r="AG49" s="537"/>
      <c r="AH49" s="537"/>
      <c r="AI49" s="537" t="str">
        <f t="shared" si="9"/>
        <v/>
      </c>
      <c r="AJ49" s="547" t="str">
        <f t="shared" si="81"/>
        <v/>
      </c>
      <c r="AK49" s="537" t="str">
        <f t="shared" si="10"/>
        <v/>
      </c>
      <c r="AL49" s="537" t="str">
        <f t="shared" si="127"/>
        <v/>
      </c>
      <c r="AM49" s="537" t="str">
        <f t="shared" si="127"/>
        <v/>
      </c>
      <c r="AN49" s="548" t="str">
        <f t="shared" si="127"/>
        <v/>
      </c>
      <c r="AO49" s="545" t="str">
        <f t="shared" si="127"/>
        <v/>
      </c>
      <c r="AP49" s="537" t="str">
        <f t="shared" si="127"/>
        <v/>
      </c>
      <c r="AQ49" s="537" t="str">
        <f t="shared" si="127"/>
        <v/>
      </c>
      <c r="AR49" s="545" t="str">
        <f t="shared" si="12"/>
        <v/>
      </c>
      <c r="AS49" s="537" t="str">
        <f t="shared" si="128"/>
        <v/>
      </c>
      <c r="AT49" s="549" t="str">
        <f t="shared" si="128"/>
        <v/>
      </c>
      <c r="AU49" s="545" t="str">
        <f t="shared" si="128"/>
        <v/>
      </c>
      <c r="AV49" s="537" t="str">
        <f t="shared" si="128"/>
        <v/>
      </c>
      <c r="AW49" s="537" t="str">
        <f t="shared" si="128"/>
        <v/>
      </c>
      <c r="AX49" s="548" t="str">
        <f t="shared" si="128"/>
        <v/>
      </c>
      <c r="AY49" s="545" t="str">
        <f t="shared" si="14"/>
        <v/>
      </c>
      <c r="AZ49" s="537" t="str">
        <f t="shared" si="129"/>
        <v/>
      </c>
      <c r="BA49" s="537" t="str">
        <f t="shared" si="129"/>
        <v/>
      </c>
      <c r="BB49" s="545" t="str">
        <f t="shared" si="129"/>
        <v/>
      </c>
      <c r="BC49" s="537" t="str">
        <f t="shared" si="129"/>
        <v/>
      </c>
      <c r="BD49" s="537" t="str">
        <f t="shared" si="129"/>
        <v/>
      </c>
      <c r="BE49" s="537" t="str">
        <f t="shared" si="82"/>
        <v/>
      </c>
      <c r="BF49" s="548" t="str">
        <f t="shared" si="83"/>
        <v/>
      </c>
      <c r="BG49" s="545" t="str">
        <f t="shared" si="16"/>
        <v>X</v>
      </c>
      <c r="BH49" s="537" t="str">
        <f t="shared" si="130"/>
        <v>X</v>
      </c>
      <c r="BI49" s="545" t="str">
        <f t="shared" si="130"/>
        <v>X</v>
      </c>
      <c r="BJ49" s="537" t="str">
        <f t="shared" si="130"/>
        <v>X</v>
      </c>
      <c r="BK49" s="537" t="str">
        <f t="shared" si="130"/>
        <v>X</v>
      </c>
      <c r="BL49" s="537" t="str">
        <f t="shared" si="84"/>
        <v/>
      </c>
      <c r="BM49" s="537" t="str">
        <f t="shared" si="85"/>
        <v/>
      </c>
      <c r="BN49" s="545" t="str">
        <f t="shared" si="18"/>
        <v/>
      </c>
      <c r="BO49" s="537" t="str">
        <f t="shared" si="131"/>
        <v/>
      </c>
      <c r="BP49" s="545" t="str">
        <f t="shared" si="131"/>
        <v/>
      </c>
      <c r="BQ49" s="549" t="str">
        <f t="shared" si="131"/>
        <v/>
      </c>
      <c r="BR49" s="545" t="str">
        <f t="shared" si="20"/>
        <v/>
      </c>
      <c r="BS49" s="545" t="str">
        <f t="shared" si="132"/>
        <v/>
      </c>
      <c r="BT49" s="548" t="str">
        <f t="shared" si="132"/>
        <v/>
      </c>
      <c r="BU49" s="545" t="str">
        <f t="shared" si="132"/>
        <v/>
      </c>
      <c r="BV49" s="537" t="str">
        <f t="shared" si="132"/>
        <v/>
      </c>
      <c r="BW49" s="547" t="str">
        <f t="shared" si="132"/>
        <v/>
      </c>
      <c r="BX49" s="549" t="str">
        <f t="shared" si="86"/>
        <v/>
      </c>
      <c r="BY49" s="545" t="str">
        <f t="shared" si="87"/>
        <v/>
      </c>
      <c r="BZ49" s="537" t="str">
        <f t="shared" si="88"/>
        <v/>
      </c>
      <c r="CA49" s="536" t="str">
        <f t="shared" si="22"/>
        <v/>
      </c>
      <c r="CB49" s="545" t="str">
        <f t="shared" si="133"/>
        <v/>
      </c>
      <c r="CC49" s="545" t="str">
        <f t="shared" si="133"/>
        <v/>
      </c>
      <c r="CD49" s="537" t="str">
        <f t="shared" si="133"/>
        <v/>
      </c>
      <c r="CE49" s="537" t="str">
        <f t="shared" si="133"/>
        <v/>
      </c>
      <c r="CF49" s="539" t="str">
        <f t="shared" si="133"/>
        <v/>
      </c>
      <c r="CG49" s="545" t="str">
        <f t="shared" si="24"/>
        <v/>
      </c>
      <c r="CH49" s="537" t="str">
        <f t="shared" si="134"/>
        <v/>
      </c>
      <c r="CI49" s="545" t="str">
        <f t="shared" si="134"/>
        <v/>
      </c>
      <c r="CJ49" s="537" t="str">
        <f t="shared" si="134"/>
        <v/>
      </c>
      <c r="CK49" s="537" t="str">
        <f t="shared" si="134"/>
        <v/>
      </c>
      <c r="CL49" s="540" t="str">
        <f t="shared" si="26"/>
        <v/>
      </c>
      <c r="CM49" s="537" t="str">
        <f t="shared" si="135"/>
        <v/>
      </c>
      <c r="CN49" s="537" t="str">
        <f t="shared" si="135"/>
        <v/>
      </c>
      <c r="CO49" s="537" t="str">
        <f t="shared" si="135"/>
        <v/>
      </c>
      <c r="CP49" s="549" t="str">
        <f t="shared" si="135"/>
        <v/>
      </c>
      <c r="CQ49" s="562">
        <f t="shared" si="28"/>
        <v>28</v>
      </c>
      <c r="CR49" s="545" t="str">
        <f t="shared" si="29"/>
        <v/>
      </c>
      <c r="CS49" s="537" t="str">
        <f t="shared" si="136"/>
        <v/>
      </c>
      <c r="CT49" s="548" t="str">
        <f t="shared" si="136"/>
        <v/>
      </c>
      <c r="CU49" s="545" t="str">
        <f t="shared" si="31"/>
        <v/>
      </c>
      <c r="CV49" s="537" t="str">
        <f t="shared" si="137"/>
        <v/>
      </c>
      <c r="CW49" s="549" t="str">
        <f t="shared" si="137"/>
        <v/>
      </c>
      <c r="CX49" s="545" t="str">
        <f t="shared" si="33"/>
        <v/>
      </c>
      <c r="CY49" s="545" t="str">
        <f t="shared" si="138"/>
        <v/>
      </c>
      <c r="CZ49" s="548" t="str">
        <f t="shared" si="138"/>
        <v/>
      </c>
      <c r="DA49" s="545" t="str">
        <f t="shared" si="138"/>
        <v/>
      </c>
      <c r="DB49" s="545" t="str">
        <f t="shared" si="138"/>
        <v/>
      </c>
      <c r="DC49" s="545" t="str">
        <f t="shared" si="138"/>
        <v/>
      </c>
      <c r="DD49" s="549" t="str">
        <f t="shared" si="138"/>
        <v/>
      </c>
      <c r="DE49" s="540" t="str">
        <f t="shared" si="89"/>
        <v/>
      </c>
      <c r="DF49" s="537" t="str">
        <f t="shared" si="90"/>
        <v/>
      </c>
      <c r="DG49" s="537" t="str">
        <f t="shared" si="35"/>
        <v/>
      </c>
      <c r="DH49" s="548" t="str">
        <f t="shared" si="139"/>
        <v/>
      </c>
      <c r="DI49" s="545" t="str">
        <f t="shared" si="139"/>
        <v/>
      </c>
      <c r="DJ49" s="537" t="str">
        <f t="shared" si="139"/>
        <v/>
      </c>
      <c r="DK49" s="537" t="str">
        <f t="shared" si="139"/>
        <v/>
      </c>
      <c r="DL49" s="537"/>
      <c r="DM49" s="541" t="str">
        <f t="shared" si="91"/>
        <v/>
      </c>
      <c r="DN49" s="537" t="str">
        <f t="shared" si="92"/>
        <v/>
      </c>
      <c r="DO49" s="541" t="str">
        <f t="shared" si="37"/>
        <v/>
      </c>
      <c r="DP49" s="537" t="str">
        <f t="shared" si="140"/>
        <v/>
      </c>
      <c r="DQ49" s="537" t="str">
        <f t="shared" si="140"/>
        <v/>
      </c>
      <c r="DR49" s="537" t="str">
        <f t="shared" si="140"/>
        <v/>
      </c>
      <c r="DS49" s="537" t="str">
        <f t="shared" si="140"/>
        <v/>
      </c>
      <c r="DT49" s="537" t="str">
        <f t="shared" si="140"/>
        <v/>
      </c>
      <c r="DU49" s="549" t="str">
        <f t="shared" si="140"/>
        <v/>
      </c>
      <c r="DV49" s="545"/>
      <c r="DW49" s="537" t="str">
        <f t="shared" si="93"/>
        <v/>
      </c>
      <c r="DX49" s="537"/>
      <c r="DY49" s="549"/>
      <c r="DZ49" s="545" t="str">
        <f t="shared" si="40"/>
        <v/>
      </c>
      <c r="EA49" s="537" t="str">
        <f t="shared" si="41"/>
        <v/>
      </c>
      <c r="EB49" s="545" t="str">
        <f t="shared" si="42"/>
        <v/>
      </c>
      <c r="EC49" s="537" t="str">
        <f t="shared" si="141"/>
        <v/>
      </c>
      <c r="ED49" s="537" t="str">
        <f t="shared" si="141"/>
        <v/>
      </c>
      <c r="EE49" s="537" t="str">
        <f t="shared" si="141"/>
        <v/>
      </c>
      <c r="EF49" s="537" t="str">
        <f t="shared" si="141"/>
        <v/>
      </c>
      <c r="EG49" s="537" t="str">
        <f t="shared" si="141"/>
        <v/>
      </c>
      <c r="EH49" s="545" t="str">
        <f t="shared" si="94"/>
        <v/>
      </c>
      <c r="EI49" s="548"/>
      <c r="EJ49" s="545" t="str">
        <f t="shared" si="95"/>
        <v/>
      </c>
      <c r="EK49" s="537" t="str">
        <f t="shared" si="96"/>
        <v/>
      </c>
      <c r="EL49" s="547" t="str">
        <f t="shared" si="97"/>
        <v/>
      </c>
      <c r="EM49" s="549"/>
      <c r="EN49" s="537" t="str">
        <f t="shared" si="44"/>
        <v/>
      </c>
      <c r="EO49" s="537" t="str">
        <f t="shared" si="45"/>
        <v/>
      </c>
      <c r="EP49" s="549" t="str">
        <f t="shared" si="46"/>
        <v>/</v>
      </c>
      <c r="EQ49" s="545" t="str">
        <f t="shared" si="142"/>
        <v>/</v>
      </c>
      <c r="ER49" s="549" t="str">
        <f t="shared" si="142"/>
        <v>/</v>
      </c>
      <c r="ES49" s="545" t="str">
        <f t="shared" si="142"/>
        <v>/</v>
      </c>
      <c r="ET49" s="545" t="str">
        <f t="shared" si="48"/>
        <v/>
      </c>
      <c r="EU49" s="537" t="str">
        <f t="shared" si="143"/>
        <v/>
      </c>
      <c r="EV49" s="537" t="str">
        <f t="shared" si="143"/>
        <v/>
      </c>
      <c r="EW49" s="537" t="str">
        <f t="shared" si="143"/>
        <v/>
      </c>
      <c r="EX49" s="537" t="str">
        <f t="shared" si="143"/>
        <v/>
      </c>
      <c r="EY49" s="537" t="str">
        <f t="shared" si="143"/>
        <v/>
      </c>
      <c r="EZ49" s="537" t="str">
        <f t="shared" si="98"/>
        <v/>
      </c>
      <c r="FA49" s="548" t="str">
        <f t="shared" si="99"/>
        <v/>
      </c>
      <c r="FB49" s="545" t="str">
        <f t="shared" si="50"/>
        <v/>
      </c>
      <c r="FC49" s="537" t="str">
        <f t="shared" si="144"/>
        <v/>
      </c>
      <c r="FD49" s="537" t="str">
        <f t="shared" si="144"/>
        <v/>
      </c>
      <c r="FE49" s="537" t="str">
        <f t="shared" si="144"/>
        <v/>
      </c>
      <c r="FF49" s="546" t="str">
        <f t="shared" si="144"/>
        <v/>
      </c>
      <c r="FG49" s="537" t="str">
        <f t="shared" si="100"/>
        <v/>
      </c>
      <c r="FH49" s="547" t="str">
        <f t="shared" si="101"/>
        <v>+</v>
      </c>
      <c r="FI49" s="546" t="str">
        <f t="shared" si="52"/>
        <v/>
      </c>
      <c r="FJ49" s="546" t="str">
        <f t="shared" si="145"/>
        <v/>
      </c>
      <c r="FK49" s="546" t="str">
        <f t="shared" si="145"/>
        <v/>
      </c>
      <c r="FL49" s="546" t="str">
        <f t="shared" si="145"/>
        <v/>
      </c>
      <c r="FM49" s="557" t="str">
        <f t="shared" si="145"/>
        <v/>
      </c>
      <c r="FN49" s="556" t="str">
        <f t="shared" si="145"/>
        <v/>
      </c>
      <c r="FO49" s="545" t="str">
        <f t="shared" si="54"/>
        <v/>
      </c>
      <c r="FP49" s="545" t="str">
        <f t="shared" si="146"/>
        <v/>
      </c>
      <c r="FQ49" s="539" t="str">
        <f t="shared" si="146"/>
        <v/>
      </c>
      <c r="FR49" s="545" t="str">
        <f t="shared" si="146"/>
        <v/>
      </c>
      <c r="FS49" s="545" t="str">
        <f t="shared" si="56"/>
        <v>Х</v>
      </c>
      <c r="FT49" s="545" t="str">
        <f t="shared" si="147"/>
        <v>Х</v>
      </c>
      <c r="FU49" s="545" t="str">
        <f t="shared" si="147"/>
        <v>Х</v>
      </c>
      <c r="FV49" s="545" t="str">
        <f t="shared" si="147"/>
        <v>Х</v>
      </c>
      <c r="FW49" s="561">
        <f t="shared" si="58"/>
        <v>28</v>
      </c>
      <c r="FX49" s="545" t="str">
        <f t="shared" si="59"/>
        <v/>
      </c>
      <c r="FY49" s="549" t="str">
        <f t="shared" si="148"/>
        <v/>
      </c>
      <c r="FZ49" s="545" t="str">
        <f t="shared" si="148"/>
        <v/>
      </c>
      <c r="GA49" s="549" t="str">
        <f t="shared" si="148"/>
        <v/>
      </c>
      <c r="GB49" s="545"/>
      <c r="GC49" s="537"/>
      <c r="GD49" s="537"/>
      <c r="GE49" s="537" t="str">
        <f t="shared" si="102"/>
        <v/>
      </c>
      <c r="GF49" s="539" t="str">
        <f t="shared" si="61"/>
        <v/>
      </c>
      <c r="GG49" s="545" t="str">
        <f t="shared" si="149"/>
        <v/>
      </c>
      <c r="GH49" s="537" t="str">
        <f t="shared" si="149"/>
        <v/>
      </c>
      <c r="GI49" s="549" t="str">
        <f t="shared" si="149"/>
        <v/>
      </c>
      <c r="GJ49" s="545" t="str">
        <f t="shared" si="149"/>
        <v/>
      </c>
      <c r="GK49" s="537" t="str">
        <f t="shared" si="149"/>
        <v/>
      </c>
      <c r="GL49" s="547" t="str">
        <f t="shared" si="149"/>
        <v/>
      </c>
      <c r="GM49" s="537" t="str">
        <f t="shared" si="150"/>
        <v/>
      </c>
      <c r="GN49" s="537" t="str">
        <f t="shared" si="150"/>
        <v/>
      </c>
      <c r="GO49" s="546" t="str">
        <f t="shared" si="150"/>
        <v/>
      </c>
      <c r="GP49" s="548" t="str">
        <f t="shared" si="150"/>
        <v/>
      </c>
      <c r="GQ49" s="560" t="str">
        <f t="shared" si="103"/>
        <v/>
      </c>
      <c r="GR49" s="538"/>
      <c r="GS49" s="537" t="str">
        <f t="shared" si="64"/>
        <v/>
      </c>
      <c r="GT49" s="537" t="str">
        <f t="shared" si="151"/>
        <v/>
      </c>
      <c r="GU49" s="537" t="str">
        <f t="shared" si="151"/>
        <v/>
      </c>
      <c r="GV49" s="537" t="str">
        <f t="shared" si="151"/>
        <v/>
      </c>
      <c r="GW49" s="537" t="str">
        <f t="shared" si="151"/>
        <v/>
      </c>
      <c r="GX49" s="548" t="str">
        <f t="shared" si="151"/>
        <v/>
      </c>
      <c r="GY49" s="545" t="str">
        <f t="shared" si="151"/>
        <v/>
      </c>
      <c r="GZ49" s="546" t="str">
        <f t="shared" si="151"/>
        <v/>
      </c>
      <c r="HA49" s="537" t="str">
        <f t="shared" si="66"/>
        <v/>
      </c>
      <c r="HB49" s="541" t="str">
        <f t="shared" si="67"/>
        <v/>
      </c>
      <c r="HC49" s="537" t="str">
        <f t="shared" si="68"/>
        <v/>
      </c>
      <c r="HD49" s="537" t="str">
        <f t="shared" si="104"/>
        <v/>
      </c>
      <c r="HE49" s="537" t="str">
        <f t="shared" si="69"/>
        <v/>
      </c>
      <c r="HF49" s="537" t="str">
        <f t="shared" si="152"/>
        <v/>
      </c>
      <c r="HG49" s="549" t="str">
        <f t="shared" si="152"/>
        <v/>
      </c>
      <c r="HH49" s="540" t="str">
        <f t="shared" si="71"/>
        <v/>
      </c>
      <c r="HI49" s="537" t="str">
        <f t="shared" si="153"/>
        <v/>
      </c>
      <c r="HJ49" s="537" t="str">
        <f t="shared" si="153"/>
        <v/>
      </c>
      <c r="HK49" s="537" t="str">
        <f t="shared" si="153"/>
        <v/>
      </c>
      <c r="HL49" s="537" t="str">
        <f t="shared" si="153"/>
        <v/>
      </c>
      <c r="HM49" s="537" t="str">
        <f t="shared" si="153"/>
        <v/>
      </c>
      <c r="HN49" s="537" t="str">
        <f t="shared" si="153"/>
        <v/>
      </c>
      <c r="HO49" s="548" t="str">
        <f t="shared" si="153"/>
        <v/>
      </c>
      <c r="HP49" s="545" t="str">
        <f t="shared" si="73"/>
        <v/>
      </c>
      <c r="HQ49" s="537" t="str">
        <f t="shared" si="154"/>
        <v/>
      </c>
      <c r="HR49" s="537" t="str">
        <f t="shared" si="154"/>
        <v/>
      </c>
      <c r="HS49" s="537" t="str">
        <f t="shared" si="154"/>
        <v/>
      </c>
      <c r="HT49" s="537" t="str">
        <f t="shared" si="154"/>
        <v/>
      </c>
      <c r="HU49" s="537" t="str">
        <f t="shared" si="154"/>
        <v/>
      </c>
      <c r="HV49" s="549" t="str">
        <f t="shared" si="154"/>
        <v/>
      </c>
      <c r="HW49" s="536" t="str">
        <f t="shared" si="154"/>
        <v/>
      </c>
      <c r="HX49" s="535">
        <f t="shared" si="75"/>
        <v>28</v>
      </c>
      <c r="HY49" s="534">
        <f t="shared" si="76"/>
        <v>4</v>
      </c>
      <c r="HZ49" s="533"/>
    </row>
    <row r="50" spans="1:234" s="532" customFormat="1" ht="12.75" customHeight="1">
      <c r="A50" s="555">
        <f t="shared" si="77"/>
        <v>45472</v>
      </c>
      <c r="B50" s="545" t="str">
        <f t="shared" si="0"/>
        <v/>
      </c>
      <c r="C50" s="537" t="str">
        <f t="shared" si="122"/>
        <v/>
      </c>
      <c r="D50" s="537" t="str">
        <f t="shared" si="122"/>
        <v/>
      </c>
      <c r="E50" s="545" t="str">
        <f t="shared" si="2"/>
        <v/>
      </c>
      <c r="F50" s="537" t="str">
        <f t="shared" si="123"/>
        <v/>
      </c>
      <c r="G50" s="537" t="str">
        <f t="shared" si="123"/>
        <v/>
      </c>
      <c r="H50" s="548" t="str">
        <f t="shared" si="123"/>
        <v/>
      </c>
      <c r="I50" s="545" t="str">
        <f t="shared" si="123"/>
        <v/>
      </c>
      <c r="J50" s="537" t="str">
        <f t="shared" si="123"/>
        <v/>
      </c>
      <c r="K50" s="537" t="str">
        <f t="shared" si="123"/>
        <v/>
      </c>
      <c r="L50" s="537" t="str">
        <f t="shared" si="123"/>
        <v/>
      </c>
      <c r="M50" s="545" t="str">
        <f t="shared" si="78"/>
        <v/>
      </c>
      <c r="N50" s="537" t="str">
        <f t="shared" si="124"/>
        <v/>
      </c>
      <c r="O50" s="537" t="str">
        <f t="shared" si="124"/>
        <v/>
      </c>
      <c r="P50" s="537" t="str">
        <f t="shared" si="124"/>
        <v/>
      </c>
      <c r="Q50" s="537" t="str">
        <f t="shared" si="124"/>
        <v/>
      </c>
      <c r="R50" s="559" t="str">
        <f t="shared" si="124"/>
        <v/>
      </c>
      <c r="S50" s="1064" t="str">
        <f t="shared" si="79"/>
        <v/>
      </c>
      <c r="T50" s="1065" t="str">
        <f t="shared" si="80"/>
        <v/>
      </c>
      <c r="U50" s="537" t="str">
        <f t="shared" si="5"/>
        <v/>
      </c>
      <c r="V50" s="537" t="str">
        <f t="shared" si="125"/>
        <v/>
      </c>
      <c r="W50" s="537" t="str">
        <f t="shared" si="125"/>
        <v/>
      </c>
      <c r="X50" s="537" t="str">
        <f t="shared" si="125"/>
        <v/>
      </c>
      <c r="Y50" s="549" t="str">
        <f t="shared" si="125"/>
        <v/>
      </c>
      <c r="Z50" s="545" t="str">
        <f t="shared" si="7"/>
        <v/>
      </c>
      <c r="AA50" s="537" t="str">
        <f t="shared" si="126"/>
        <v/>
      </c>
      <c r="AB50" s="537" t="str">
        <f t="shared" si="126"/>
        <v/>
      </c>
      <c r="AC50" s="537" t="str">
        <f t="shared" si="126"/>
        <v/>
      </c>
      <c r="AD50" s="559" t="str">
        <f t="shared" si="126"/>
        <v/>
      </c>
      <c r="AE50" s="548" t="str">
        <f t="shared" si="126"/>
        <v/>
      </c>
      <c r="AF50" s="538" t="str">
        <f t="shared" si="126"/>
        <v/>
      </c>
      <c r="AG50" s="537"/>
      <c r="AH50" s="537"/>
      <c r="AI50" s="537" t="str">
        <f t="shared" si="9"/>
        <v/>
      </c>
      <c r="AJ50" s="547" t="str">
        <f t="shared" si="81"/>
        <v/>
      </c>
      <c r="AK50" s="537" t="str">
        <f t="shared" si="10"/>
        <v/>
      </c>
      <c r="AL50" s="537" t="str">
        <f t="shared" si="127"/>
        <v/>
      </c>
      <c r="AM50" s="537" t="str">
        <f t="shared" si="127"/>
        <v/>
      </c>
      <c r="AN50" s="548" t="str">
        <f t="shared" si="127"/>
        <v/>
      </c>
      <c r="AO50" s="545" t="str">
        <f t="shared" si="127"/>
        <v/>
      </c>
      <c r="AP50" s="537" t="str">
        <f t="shared" si="127"/>
        <v/>
      </c>
      <c r="AQ50" s="537" t="str">
        <f t="shared" si="127"/>
        <v/>
      </c>
      <c r="AR50" s="545" t="str">
        <f t="shared" si="12"/>
        <v/>
      </c>
      <c r="AS50" s="537" t="str">
        <f t="shared" si="128"/>
        <v/>
      </c>
      <c r="AT50" s="549" t="str">
        <f t="shared" si="128"/>
        <v/>
      </c>
      <c r="AU50" s="545" t="str">
        <f t="shared" si="128"/>
        <v/>
      </c>
      <c r="AV50" s="537" t="str">
        <f t="shared" si="128"/>
        <v/>
      </c>
      <c r="AW50" s="537" t="str">
        <f t="shared" si="128"/>
        <v/>
      </c>
      <c r="AX50" s="548" t="str">
        <f t="shared" si="128"/>
        <v/>
      </c>
      <c r="AY50" s="545" t="str">
        <f t="shared" si="14"/>
        <v/>
      </c>
      <c r="AZ50" s="537" t="str">
        <f t="shared" si="129"/>
        <v/>
      </c>
      <c r="BA50" s="537" t="str">
        <f t="shared" si="129"/>
        <v/>
      </c>
      <c r="BB50" s="545" t="str">
        <f t="shared" si="129"/>
        <v/>
      </c>
      <c r="BC50" s="537" t="str">
        <f t="shared" si="129"/>
        <v/>
      </c>
      <c r="BD50" s="537" t="str">
        <f t="shared" si="129"/>
        <v/>
      </c>
      <c r="BE50" s="537" t="str">
        <f t="shared" si="82"/>
        <v/>
      </c>
      <c r="BF50" s="548" t="str">
        <f t="shared" si="83"/>
        <v/>
      </c>
      <c r="BG50" s="545" t="str">
        <f t="shared" si="16"/>
        <v/>
      </c>
      <c r="BH50" s="537" t="str">
        <f t="shared" si="130"/>
        <v/>
      </c>
      <c r="BI50" s="545" t="str">
        <f t="shared" si="130"/>
        <v/>
      </c>
      <c r="BJ50" s="537" t="str">
        <f t="shared" si="130"/>
        <v/>
      </c>
      <c r="BK50" s="537" t="str">
        <f t="shared" si="130"/>
        <v/>
      </c>
      <c r="BL50" s="537" t="str">
        <f t="shared" si="84"/>
        <v/>
      </c>
      <c r="BM50" s="537" t="str">
        <f t="shared" si="85"/>
        <v/>
      </c>
      <c r="BN50" s="545" t="str">
        <f t="shared" si="18"/>
        <v/>
      </c>
      <c r="BO50" s="537" t="str">
        <f t="shared" si="131"/>
        <v/>
      </c>
      <c r="BP50" s="545" t="str">
        <f t="shared" si="131"/>
        <v/>
      </c>
      <c r="BQ50" s="549" t="str">
        <f t="shared" si="131"/>
        <v/>
      </c>
      <c r="BR50" s="545" t="str">
        <f t="shared" si="20"/>
        <v/>
      </c>
      <c r="BS50" s="545" t="str">
        <f t="shared" si="132"/>
        <v/>
      </c>
      <c r="BT50" s="548" t="str">
        <f t="shared" si="132"/>
        <v/>
      </c>
      <c r="BU50" s="545" t="str">
        <f t="shared" si="132"/>
        <v/>
      </c>
      <c r="BV50" s="537" t="str">
        <f t="shared" si="132"/>
        <v/>
      </c>
      <c r="BW50" s="547" t="str">
        <f t="shared" si="132"/>
        <v/>
      </c>
      <c r="BX50" s="549" t="str">
        <f t="shared" si="86"/>
        <v/>
      </c>
      <c r="BY50" s="545" t="str">
        <f t="shared" si="87"/>
        <v/>
      </c>
      <c r="BZ50" s="537" t="str">
        <f t="shared" si="88"/>
        <v/>
      </c>
      <c r="CA50" s="536" t="str">
        <f t="shared" si="22"/>
        <v/>
      </c>
      <c r="CB50" s="545" t="str">
        <f t="shared" si="133"/>
        <v/>
      </c>
      <c r="CC50" s="545" t="str">
        <f t="shared" si="133"/>
        <v/>
      </c>
      <c r="CD50" s="537" t="str">
        <f t="shared" si="133"/>
        <v/>
      </c>
      <c r="CE50" s="537" t="str">
        <f t="shared" si="133"/>
        <v/>
      </c>
      <c r="CF50" s="539" t="str">
        <f t="shared" si="133"/>
        <v/>
      </c>
      <c r="CG50" s="545" t="str">
        <f t="shared" si="24"/>
        <v/>
      </c>
      <c r="CH50" s="537" t="str">
        <f t="shared" si="134"/>
        <v/>
      </c>
      <c r="CI50" s="545" t="str">
        <f t="shared" si="134"/>
        <v/>
      </c>
      <c r="CJ50" s="537" t="str">
        <f t="shared" si="134"/>
        <v/>
      </c>
      <c r="CK50" s="537" t="str">
        <f t="shared" si="134"/>
        <v/>
      </c>
      <c r="CL50" s="540" t="str">
        <f t="shared" si="26"/>
        <v/>
      </c>
      <c r="CM50" s="537" t="str">
        <f t="shared" si="135"/>
        <v/>
      </c>
      <c r="CN50" s="537" t="str">
        <f t="shared" si="135"/>
        <v/>
      </c>
      <c r="CO50" s="537" t="str">
        <f t="shared" si="135"/>
        <v/>
      </c>
      <c r="CP50" s="549" t="str">
        <f t="shared" si="135"/>
        <v/>
      </c>
      <c r="CQ50" s="562">
        <f t="shared" si="28"/>
        <v>29</v>
      </c>
      <c r="CR50" s="545" t="str">
        <f t="shared" si="29"/>
        <v/>
      </c>
      <c r="CS50" s="537" t="str">
        <f t="shared" si="136"/>
        <v/>
      </c>
      <c r="CT50" s="548" t="str">
        <f t="shared" si="136"/>
        <v/>
      </c>
      <c r="CU50" s="545" t="str">
        <f t="shared" si="31"/>
        <v/>
      </c>
      <c r="CV50" s="537" t="str">
        <f t="shared" si="137"/>
        <v/>
      </c>
      <c r="CW50" s="549" t="str">
        <f t="shared" si="137"/>
        <v/>
      </c>
      <c r="CX50" s="545" t="str">
        <f t="shared" si="33"/>
        <v/>
      </c>
      <c r="CY50" s="545" t="str">
        <f t="shared" si="138"/>
        <v/>
      </c>
      <c r="CZ50" s="548" t="str">
        <f t="shared" si="138"/>
        <v/>
      </c>
      <c r="DA50" s="545" t="str">
        <f t="shared" si="138"/>
        <v/>
      </c>
      <c r="DB50" s="545" t="str">
        <f t="shared" si="138"/>
        <v/>
      </c>
      <c r="DC50" s="545" t="str">
        <f t="shared" si="138"/>
        <v/>
      </c>
      <c r="DD50" s="549" t="str">
        <f t="shared" si="138"/>
        <v/>
      </c>
      <c r="DE50" s="540" t="str">
        <f t="shared" si="89"/>
        <v/>
      </c>
      <c r="DF50" s="537" t="str">
        <f t="shared" si="90"/>
        <v/>
      </c>
      <c r="DG50" s="537" t="str">
        <f t="shared" si="35"/>
        <v/>
      </c>
      <c r="DH50" s="548" t="str">
        <f t="shared" si="139"/>
        <v/>
      </c>
      <c r="DI50" s="545" t="str">
        <f t="shared" si="139"/>
        <v/>
      </c>
      <c r="DJ50" s="537" t="str">
        <f t="shared" si="139"/>
        <v/>
      </c>
      <c r="DK50" s="537" t="str">
        <f t="shared" si="139"/>
        <v/>
      </c>
      <c r="DL50" s="537"/>
      <c r="DM50" s="541" t="str">
        <f t="shared" si="91"/>
        <v/>
      </c>
      <c r="DN50" s="537" t="str">
        <f t="shared" si="92"/>
        <v/>
      </c>
      <c r="DO50" s="541" t="str">
        <f t="shared" si="37"/>
        <v/>
      </c>
      <c r="DP50" s="537" t="str">
        <f t="shared" si="140"/>
        <v/>
      </c>
      <c r="DQ50" s="537" t="str">
        <f t="shared" si="140"/>
        <v/>
      </c>
      <c r="DR50" s="537" t="str">
        <f t="shared" si="140"/>
        <v/>
      </c>
      <c r="DS50" s="537" t="str">
        <f t="shared" si="140"/>
        <v/>
      </c>
      <c r="DT50" s="537" t="str">
        <f t="shared" si="140"/>
        <v/>
      </c>
      <c r="DU50" s="549" t="str">
        <f t="shared" si="140"/>
        <v/>
      </c>
      <c r="DV50" s="545"/>
      <c r="DW50" s="537" t="str">
        <f t="shared" si="93"/>
        <v/>
      </c>
      <c r="DX50" s="537"/>
      <c r="DY50" s="549"/>
      <c r="DZ50" s="545" t="str">
        <f t="shared" si="40"/>
        <v/>
      </c>
      <c r="EA50" s="537" t="str">
        <f t="shared" si="41"/>
        <v/>
      </c>
      <c r="EB50" s="545" t="str">
        <f t="shared" si="42"/>
        <v/>
      </c>
      <c r="EC50" s="537" t="str">
        <f t="shared" si="141"/>
        <v/>
      </c>
      <c r="ED50" s="537" t="str">
        <f t="shared" si="141"/>
        <v/>
      </c>
      <c r="EE50" s="537" t="str">
        <f t="shared" si="141"/>
        <v/>
      </c>
      <c r="EF50" s="537" t="str">
        <f t="shared" si="141"/>
        <v/>
      </c>
      <c r="EG50" s="537" t="str">
        <f t="shared" si="141"/>
        <v/>
      </c>
      <c r="EH50" s="545" t="str">
        <f t="shared" si="94"/>
        <v/>
      </c>
      <c r="EI50" s="548"/>
      <c r="EJ50" s="545" t="str">
        <f t="shared" si="95"/>
        <v/>
      </c>
      <c r="EK50" s="537" t="str">
        <f t="shared" si="96"/>
        <v/>
      </c>
      <c r="EL50" s="547" t="str">
        <f t="shared" si="97"/>
        <v/>
      </c>
      <c r="EM50" s="549"/>
      <c r="EN50" s="537" t="str">
        <f t="shared" si="44"/>
        <v/>
      </c>
      <c r="EO50" s="537" t="str">
        <f t="shared" si="45"/>
        <v/>
      </c>
      <c r="EP50" s="549" t="str">
        <f t="shared" si="46"/>
        <v/>
      </c>
      <c r="EQ50" s="545" t="str">
        <f t="shared" si="142"/>
        <v/>
      </c>
      <c r="ER50" s="549" t="str">
        <f t="shared" si="142"/>
        <v/>
      </c>
      <c r="ES50" s="545" t="str">
        <f t="shared" si="142"/>
        <v/>
      </c>
      <c r="ET50" s="545" t="str">
        <f t="shared" si="48"/>
        <v/>
      </c>
      <c r="EU50" s="537" t="str">
        <f t="shared" si="143"/>
        <v/>
      </c>
      <c r="EV50" s="537" t="str">
        <f t="shared" si="143"/>
        <v/>
      </c>
      <c r="EW50" s="537" t="str">
        <f t="shared" si="143"/>
        <v/>
      </c>
      <c r="EX50" s="537" t="str">
        <f t="shared" si="143"/>
        <v/>
      </c>
      <c r="EY50" s="537" t="str">
        <f t="shared" si="143"/>
        <v/>
      </c>
      <c r="EZ50" s="537" t="str">
        <f t="shared" si="98"/>
        <v/>
      </c>
      <c r="FA50" s="548" t="str">
        <f t="shared" si="99"/>
        <v/>
      </c>
      <c r="FB50" s="545" t="str">
        <f t="shared" si="50"/>
        <v/>
      </c>
      <c r="FC50" s="537" t="str">
        <f t="shared" si="144"/>
        <v/>
      </c>
      <c r="FD50" s="537" t="str">
        <f t="shared" si="144"/>
        <v/>
      </c>
      <c r="FE50" s="537" t="str">
        <f t="shared" si="144"/>
        <v/>
      </c>
      <c r="FF50" s="546" t="str">
        <f t="shared" si="144"/>
        <v/>
      </c>
      <c r="FG50" s="537" t="str">
        <f t="shared" si="100"/>
        <v/>
      </c>
      <c r="FH50" s="547" t="str">
        <f t="shared" si="101"/>
        <v/>
      </c>
      <c r="FI50" s="546" t="str">
        <f t="shared" si="52"/>
        <v/>
      </c>
      <c r="FJ50" s="546" t="str">
        <f t="shared" si="145"/>
        <v/>
      </c>
      <c r="FK50" s="546" t="str">
        <f t="shared" si="145"/>
        <v/>
      </c>
      <c r="FL50" s="546" t="str">
        <f t="shared" si="145"/>
        <v/>
      </c>
      <c r="FM50" s="557" t="str">
        <f t="shared" si="145"/>
        <v/>
      </c>
      <c r="FN50" s="556" t="str">
        <f t="shared" si="145"/>
        <v/>
      </c>
      <c r="FO50" s="545" t="str">
        <f t="shared" si="54"/>
        <v/>
      </c>
      <c r="FP50" s="545" t="str">
        <f t="shared" si="146"/>
        <v/>
      </c>
      <c r="FQ50" s="539" t="str">
        <f t="shared" si="146"/>
        <v/>
      </c>
      <c r="FR50" s="545" t="str">
        <f t="shared" si="146"/>
        <v/>
      </c>
      <c r="FS50" s="545" t="str">
        <f t="shared" si="56"/>
        <v/>
      </c>
      <c r="FT50" s="545" t="str">
        <f t="shared" si="147"/>
        <v/>
      </c>
      <c r="FU50" s="545" t="str">
        <f t="shared" si="147"/>
        <v/>
      </c>
      <c r="FV50" s="545" t="str">
        <f t="shared" si="147"/>
        <v/>
      </c>
      <c r="FW50" s="561">
        <f t="shared" si="58"/>
        <v>29</v>
      </c>
      <c r="FX50" s="545" t="str">
        <f t="shared" si="59"/>
        <v/>
      </c>
      <c r="FY50" s="549" t="str">
        <f t="shared" si="148"/>
        <v/>
      </c>
      <c r="FZ50" s="545" t="str">
        <f t="shared" si="148"/>
        <v/>
      </c>
      <c r="GA50" s="549" t="str">
        <f t="shared" si="148"/>
        <v/>
      </c>
      <c r="GB50" s="545"/>
      <c r="GC50" s="537"/>
      <c r="GD50" s="537"/>
      <c r="GE50" s="537" t="str">
        <f t="shared" si="102"/>
        <v/>
      </c>
      <c r="GF50" s="539" t="str">
        <f t="shared" si="61"/>
        <v/>
      </c>
      <c r="GG50" s="545" t="str">
        <f t="shared" si="149"/>
        <v/>
      </c>
      <c r="GH50" s="537" t="str">
        <f t="shared" si="149"/>
        <v/>
      </c>
      <c r="GI50" s="549" t="str">
        <f t="shared" si="149"/>
        <v/>
      </c>
      <c r="GJ50" s="545" t="str">
        <f t="shared" si="149"/>
        <v/>
      </c>
      <c r="GK50" s="537" t="str">
        <f t="shared" si="149"/>
        <v/>
      </c>
      <c r="GL50" s="547" t="str">
        <f t="shared" si="149"/>
        <v/>
      </c>
      <c r="GM50" s="537" t="str">
        <f t="shared" si="150"/>
        <v/>
      </c>
      <c r="GN50" s="537" t="str">
        <f t="shared" si="150"/>
        <v/>
      </c>
      <c r="GO50" s="546" t="str">
        <f t="shared" si="150"/>
        <v/>
      </c>
      <c r="GP50" s="548" t="str">
        <f t="shared" si="150"/>
        <v/>
      </c>
      <c r="GQ50" s="560" t="str">
        <f t="shared" si="103"/>
        <v/>
      </c>
      <c r="GR50" s="538"/>
      <c r="GS50" s="537" t="str">
        <f t="shared" si="64"/>
        <v/>
      </c>
      <c r="GT50" s="537" t="str">
        <f t="shared" si="151"/>
        <v/>
      </c>
      <c r="GU50" s="537" t="str">
        <f t="shared" si="151"/>
        <v/>
      </c>
      <c r="GV50" s="537" t="str">
        <f t="shared" si="151"/>
        <v/>
      </c>
      <c r="GW50" s="537" t="str">
        <f t="shared" si="151"/>
        <v/>
      </c>
      <c r="GX50" s="548" t="str">
        <f t="shared" si="151"/>
        <v/>
      </c>
      <c r="GY50" s="545" t="str">
        <f t="shared" si="151"/>
        <v/>
      </c>
      <c r="GZ50" s="546" t="str">
        <f t="shared" si="151"/>
        <v/>
      </c>
      <c r="HA50" s="537" t="str">
        <f t="shared" si="66"/>
        <v/>
      </c>
      <c r="HB50" s="541" t="str">
        <f t="shared" si="67"/>
        <v/>
      </c>
      <c r="HC50" s="537" t="str">
        <f t="shared" si="68"/>
        <v/>
      </c>
      <c r="HD50" s="537" t="str">
        <f t="shared" si="104"/>
        <v/>
      </c>
      <c r="HE50" s="537" t="str">
        <f t="shared" si="69"/>
        <v/>
      </c>
      <c r="HF50" s="537" t="str">
        <f t="shared" si="152"/>
        <v/>
      </c>
      <c r="HG50" s="549" t="str">
        <f t="shared" si="152"/>
        <v/>
      </c>
      <c r="HH50" s="540" t="str">
        <f t="shared" si="71"/>
        <v/>
      </c>
      <c r="HI50" s="537" t="str">
        <f t="shared" si="153"/>
        <v/>
      </c>
      <c r="HJ50" s="537" t="str">
        <f t="shared" si="153"/>
        <v/>
      </c>
      <c r="HK50" s="537" t="str">
        <f t="shared" si="153"/>
        <v/>
      </c>
      <c r="HL50" s="537" t="str">
        <f t="shared" si="153"/>
        <v/>
      </c>
      <c r="HM50" s="537" t="str">
        <f t="shared" si="153"/>
        <v/>
      </c>
      <c r="HN50" s="537" t="str">
        <f t="shared" si="153"/>
        <v/>
      </c>
      <c r="HO50" s="548" t="str">
        <f t="shared" si="153"/>
        <v/>
      </c>
      <c r="HP50" s="545" t="str">
        <f t="shared" si="73"/>
        <v/>
      </c>
      <c r="HQ50" s="537" t="str">
        <f t="shared" si="154"/>
        <v/>
      </c>
      <c r="HR50" s="537" t="str">
        <f t="shared" si="154"/>
        <v/>
      </c>
      <c r="HS50" s="537" t="str">
        <f t="shared" si="154"/>
        <v/>
      </c>
      <c r="HT50" s="537" t="str">
        <f t="shared" si="154"/>
        <v/>
      </c>
      <c r="HU50" s="537" t="str">
        <f t="shared" si="154"/>
        <v/>
      </c>
      <c r="HV50" s="549" t="str">
        <f t="shared" si="154"/>
        <v/>
      </c>
      <c r="HW50" s="536" t="str">
        <f t="shared" si="154"/>
        <v/>
      </c>
      <c r="HX50" s="535">
        <f t="shared" si="75"/>
        <v>29</v>
      </c>
      <c r="HY50" s="534">
        <f t="shared" si="76"/>
        <v>0</v>
      </c>
      <c r="HZ50" s="533"/>
    </row>
    <row r="51" spans="1:234" s="532" customFormat="1" ht="12.75" customHeight="1">
      <c r="A51" s="555">
        <f t="shared" si="77"/>
        <v>45473</v>
      </c>
      <c r="B51" s="545" t="str">
        <f t="shared" si="0"/>
        <v/>
      </c>
      <c r="C51" s="537" t="str">
        <f t="shared" si="122"/>
        <v/>
      </c>
      <c r="D51" s="537" t="str">
        <f t="shared" si="122"/>
        <v/>
      </c>
      <c r="E51" s="545" t="str">
        <f t="shared" si="2"/>
        <v/>
      </c>
      <c r="F51" s="537" t="str">
        <f t="shared" si="123"/>
        <v/>
      </c>
      <c r="G51" s="537" t="str">
        <f t="shared" si="123"/>
        <v/>
      </c>
      <c r="H51" s="548" t="str">
        <f t="shared" si="123"/>
        <v/>
      </c>
      <c r="I51" s="545" t="str">
        <f t="shared" si="123"/>
        <v/>
      </c>
      <c r="J51" s="537" t="str">
        <f t="shared" si="123"/>
        <v/>
      </c>
      <c r="K51" s="537" t="str">
        <f t="shared" si="123"/>
        <v/>
      </c>
      <c r="L51" s="537" t="str">
        <f t="shared" si="123"/>
        <v/>
      </c>
      <c r="M51" s="545" t="str">
        <f t="shared" si="78"/>
        <v/>
      </c>
      <c r="N51" s="537" t="str">
        <f t="shared" si="124"/>
        <v/>
      </c>
      <c r="O51" s="537" t="str">
        <f t="shared" si="124"/>
        <v/>
      </c>
      <c r="P51" s="537" t="str">
        <f t="shared" si="124"/>
        <v/>
      </c>
      <c r="Q51" s="537" t="str">
        <f t="shared" si="124"/>
        <v/>
      </c>
      <c r="R51" s="559" t="str">
        <f t="shared" si="124"/>
        <v/>
      </c>
      <c r="S51" s="1064" t="str">
        <f t="shared" si="79"/>
        <v/>
      </c>
      <c r="T51" s="1065" t="str">
        <f t="shared" si="80"/>
        <v/>
      </c>
      <c r="U51" s="537" t="str">
        <f t="shared" si="5"/>
        <v/>
      </c>
      <c r="V51" s="537" t="str">
        <f t="shared" si="125"/>
        <v/>
      </c>
      <c r="W51" s="537" t="str">
        <f t="shared" si="125"/>
        <v/>
      </c>
      <c r="X51" s="537" t="str">
        <f t="shared" si="125"/>
        <v/>
      </c>
      <c r="Y51" s="549" t="str">
        <f t="shared" si="125"/>
        <v/>
      </c>
      <c r="Z51" s="545" t="str">
        <f t="shared" si="7"/>
        <v/>
      </c>
      <c r="AA51" s="537" t="str">
        <f t="shared" si="126"/>
        <v/>
      </c>
      <c r="AB51" s="537" t="str">
        <f t="shared" si="126"/>
        <v/>
      </c>
      <c r="AC51" s="537" t="str">
        <f t="shared" si="126"/>
        <v/>
      </c>
      <c r="AD51" s="559" t="str">
        <f t="shared" si="126"/>
        <v/>
      </c>
      <c r="AE51" s="548" t="str">
        <f t="shared" si="126"/>
        <v/>
      </c>
      <c r="AF51" s="538" t="str">
        <f t="shared" si="126"/>
        <v/>
      </c>
      <c r="AG51" s="537"/>
      <c r="AH51" s="537"/>
      <c r="AI51" s="537" t="str">
        <f t="shared" si="9"/>
        <v/>
      </c>
      <c r="AJ51" s="547" t="str">
        <f t="shared" si="81"/>
        <v/>
      </c>
      <c r="AK51" s="537" t="str">
        <f t="shared" si="10"/>
        <v/>
      </c>
      <c r="AL51" s="537" t="str">
        <f t="shared" si="127"/>
        <v/>
      </c>
      <c r="AM51" s="537" t="str">
        <f t="shared" si="127"/>
        <v/>
      </c>
      <c r="AN51" s="548" t="str">
        <f t="shared" si="127"/>
        <v/>
      </c>
      <c r="AO51" s="545" t="str">
        <f t="shared" si="127"/>
        <v/>
      </c>
      <c r="AP51" s="537" t="str">
        <f t="shared" si="127"/>
        <v/>
      </c>
      <c r="AQ51" s="537" t="str">
        <f t="shared" si="127"/>
        <v/>
      </c>
      <c r="AR51" s="545" t="str">
        <f t="shared" si="12"/>
        <v/>
      </c>
      <c r="AS51" s="537" t="str">
        <f t="shared" si="128"/>
        <v/>
      </c>
      <c r="AT51" s="549" t="str">
        <f t="shared" si="128"/>
        <v/>
      </c>
      <c r="AU51" s="545" t="str">
        <f t="shared" si="128"/>
        <v/>
      </c>
      <c r="AV51" s="537" t="str">
        <f t="shared" si="128"/>
        <v/>
      </c>
      <c r="AW51" s="537" t="str">
        <f t="shared" si="128"/>
        <v/>
      </c>
      <c r="AX51" s="548" t="str">
        <f t="shared" si="128"/>
        <v/>
      </c>
      <c r="AY51" s="545" t="str">
        <f t="shared" si="14"/>
        <v/>
      </c>
      <c r="AZ51" s="537" t="str">
        <f t="shared" si="129"/>
        <v/>
      </c>
      <c r="BA51" s="537" t="str">
        <f t="shared" si="129"/>
        <v/>
      </c>
      <c r="BB51" s="545" t="str">
        <f t="shared" si="129"/>
        <v/>
      </c>
      <c r="BC51" s="537" t="str">
        <f t="shared" si="129"/>
        <v/>
      </c>
      <c r="BD51" s="537" t="str">
        <f t="shared" si="129"/>
        <v/>
      </c>
      <c r="BE51" s="537" t="str">
        <f t="shared" si="82"/>
        <v/>
      </c>
      <c r="BF51" s="548" t="str">
        <f t="shared" si="83"/>
        <v/>
      </c>
      <c r="BG51" s="545" t="str">
        <f t="shared" si="16"/>
        <v/>
      </c>
      <c r="BH51" s="537" t="str">
        <f t="shared" si="130"/>
        <v/>
      </c>
      <c r="BI51" s="545" t="str">
        <f t="shared" si="130"/>
        <v/>
      </c>
      <c r="BJ51" s="537" t="str">
        <f t="shared" si="130"/>
        <v/>
      </c>
      <c r="BK51" s="537" t="str">
        <f t="shared" si="130"/>
        <v/>
      </c>
      <c r="BL51" s="537" t="str">
        <f t="shared" si="84"/>
        <v/>
      </c>
      <c r="BM51" s="537" t="str">
        <f t="shared" si="85"/>
        <v/>
      </c>
      <c r="BN51" s="545" t="str">
        <f t="shared" si="18"/>
        <v/>
      </c>
      <c r="BO51" s="537" t="str">
        <f t="shared" si="131"/>
        <v/>
      </c>
      <c r="BP51" s="545" t="str">
        <f t="shared" si="131"/>
        <v/>
      </c>
      <c r="BQ51" s="549" t="str">
        <f t="shared" si="131"/>
        <v/>
      </c>
      <c r="BR51" s="545" t="str">
        <f t="shared" si="20"/>
        <v/>
      </c>
      <c r="BS51" s="545" t="str">
        <f t="shared" si="132"/>
        <v/>
      </c>
      <c r="BT51" s="548" t="str">
        <f t="shared" si="132"/>
        <v/>
      </c>
      <c r="BU51" s="545" t="str">
        <f t="shared" si="132"/>
        <v/>
      </c>
      <c r="BV51" s="537" t="str">
        <f t="shared" si="132"/>
        <v/>
      </c>
      <c r="BW51" s="547" t="str">
        <f t="shared" si="132"/>
        <v/>
      </c>
      <c r="BX51" s="549" t="str">
        <f t="shared" si="86"/>
        <v/>
      </c>
      <c r="BY51" s="545" t="str">
        <f t="shared" si="87"/>
        <v/>
      </c>
      <c r="BZ51" s="537" t="str">
        <f t="shared" si="88"/>
        <v/>
      </c>
      <c r="CA51" s="536" t="str">
        <f t="shared" si="22"/>
        <v/>
      </c>
      <c r="CB51" s="545" t="str">
        <f t="shared" si="133"/>
        <v/>
      </c>
      <c r="CC51" s="545" t="str">
        <f t="shared" si="133"/>
        <v/>
      </c>
      <c r="CD51" s="537" t="str">
        <f t="shared" si="133"/>
        <v/>
      </c>
      <c r="CE51" s="537" t="str">
        <f t="shared" si="133"/>
        <v/>
      </c>
      <c r="CF51" s="539" t="str">
        <f t="shared" si="133"/>
        <v/>
      </c>
      <c r="CG51" s="545" t="str">
        <f t="shared" si="24"/>
        <v/>
      </c>
      <c r="CH51" s="537" t="str">
        <f t="shared" si="134"/>
        <v/>
      </c>
      <c r="CI51" s="545" t="str">
        <f t="shared" si="134"/>
        <v/>
      </c>
      <c r="CJ51" s="537" t="str">
        <f t="shared" si="134"/>
        <v/>
      </c>
      <c r="CK51" s="537" t="str">
        <f t="shared" si="134"/>
        <v/>
      </c>
      <c r="CL51" s="540" t="str">
        <f t="shared" si="26"/>
        <v/>
      </c>
      <c r="CM51" s="537" t="str">
        <f t="shared" si="135"/>
        <v/>
      </c>
      <c r="CN51" s="537" t="str">
        <f t="shared" si="135"/>
        <v/>
      </c>
      <c r="CO51" s="537" t="str">
        <f t="shared" si="135"/>
        <v/>
      </c>
      <c r="CP51" s="549" t="str">
        <f t="shared" si="135"/>
        <v/>
      </c>
      <c r="CQ51" s="562">
        <f t="shared" si="28"/>
        <v>30</v>
      </c>
      <c r="CR51" s="545" t="str">
        <f t="shared" si="29"/>
        <v/>
      </c>
      <c r="CS51" s="537" t="str">
        <f t="shared" si="136"/>
        <v/>
      </c>
      <c r="CT51" s="548" t="str">
        <f t="shared" si="136"/>
        <v/>
      </c>
      <c r="CU51" s="545" t="str">
        <f t="shared" si="31"/>
        <v/>
      </c>
      <c r="CV51" s="537" t="str">
        <f t="shared" si="137"/>
        <v/>
      </c>
      <c r="CW51" s="549" t="str">
        <f t="shared" si="137"/>
        <v/>
      </c>
      <c r="CX51" s="545" t="str">
        <f t="shared" si="33"/>
        <v/>
      </c>
      <c r="CY51" s="545" t="str">
        <f t="shared" si="138"/>
        <v/>
      </c>
      <c r="CZ51" s="548" t="str">
        <f t="shared" si="138"/>
        <v/>
      </c>
      <c r="DA51" s="545" t="str">
        <f t="shared" si="138"/>
        <v/>
      </c>
      <c r="DB51" s="545" t="str">
        <f t="shared" si="138"/>
        <v/>
      </c>
      <c r="DC51" s="545" t="str">
        <f t="shared" si="138"/>
        <v/>
      </c>
      <c r="DD51" s="549" t="str">
        <f t="shared" si="138"/>
        <v/>
      </c>
      <c r="DE51" s="540" t="str">
        <f t="shared" si="89"/>
        <v/>
      </c>
      <c r="DF51" s="537" t="str">
        <f t="shared" si="90"/>
        <v/>
      </c>
      <c r="DG51" s="537" t="str">
        <f t="shared" si="35"/>
        <v/>
      </c>
      <c r="DH51" s="548" t="str">
        <f t="shared" si="139"/>
        <v/>
      </c>
      <c r="DI51" s="545" t="str">
        <f t="shared" si="139"/>
        <v/>
      </c>
      <c r="DJ51" s="537" t="str">
        <f t="shared" si="139"/>
        <v/>
      </c>
      <c r="DK51" s="537" t="str">
        <f t="shared" si="139"/>
        <v/>
      </c>
      <c r="DL51" s="537"/>
      <c r="DM51" s="541" t="str">
        <f t="shared" si="91"/>
        <v/>
      </c>
      <c r="DN51" s="537" t="str">
        <f t="shared" si="92"/>
        <v/>
      </c>
      <c r="DO51" s="541" t="str">
        <f t="shared" si="37"/>
        <v/>
      </c>
      <c r="DP51" s="537" t="str">
        <f t="shared" si="140"/>
        <v/>
      </c>
      <c r="DQ51" s="537" t="str">
        <f t="shared" si="140"/>
        <v/>
      </c>
      <c r="DR51" s="537" t="str">
        <f t="shared" si="140"/>
        <v/>
      </c>
      <c r="DS51" s="537" t="str">
        <f t="shared" si="140"/>
        <v/>
      </c>
      <c r="DT51" s="537" t="str">
        <f t="shared" si="140"/>
        <v/>
      </c>
      <c r="DU51" s="549" t="str">
        <f t="shared" si="140"/>
        <v/>
      </c>
      <c r="DV51" s="545"/>
      <c r="DW51" s="537" t="str">
        <f t="shared" si="93"/>
        <v/>
      </c>
      <c r="DX51" s="537"/>
      <c r="DY51" s="549"/>
      <c r="DZ51" s="545" t="str">
        <f t="shared" si="40"/>
        <v/>
      </c>
      <c r="EA51" s="537" t="str">
        <f t="shared" si="41"/>
        <v/>
      </c>
      <c r="EB51" s="545" t="str">
        <f t="shared" si="42"/>
        <v/>
      </c>
      <c r="EC51" s="537" t="str">
        <f t="shared" si="141"/>
        <v/>
      </c>
      <c r="ED51" s="537" t="str">
        <f t="shared" si="141"/>
        <v/>
      </c>
      <c r="EE51" s="537" t="str">
        <f t="shared" si="141"/>
        <v/>
      </c>
      <c r="EF51" s="537" t="str">
        <f t="shared" si="141"/>
        <v/>
      </c>
      <c r="EG51" s="537" t="str">
        <f t="shared" si="141"/>
        <v/>
      </c>
      <c r="EH51" s="545" t="str">
        <f t="shared" si="94"/>
        <v/>
      </c>
      <c r="EI51" s="548"/>
      <c r="EJ51" s="545" t="str">
        <f t="shared" si="95"/>
        <v/>
      </c>
      <c r="EK51" s="537" t="str">
        <f t="shared" si="96"/>
        <v/>
      </c>
      <c r="EL51" s="547" t="str">
        <f t="shared" si="97"/>
        <v/>
      </c>
      <c r="EM51" s="549"/>
      <c r="EN51" s="537" t="str">
        <f t="shared" si="44"/>
        <v/>
      </c>
      <c r="EO51" s="537" t="str">
        <f t="shared" si="45"/>
        <v/>
      </c>
      <c r="EP51" s="549" t="str">
        <f t="shared" si="46"/>
        <v/>
      </c>
      <c r="EQ51" s="545" t="str">
        <f t="shared" si="142"/>
        <v/>
      </c>
      <c r="ER51" s="549" t="str">
        <f t="shared" si="142"/>
        <v/>
      </c>
      <c r="ES51" s="545" t="str">
        <f t="shared" si="142"/>
        <v/>
      </c>
      <c r="ET51" s="545" t="str">
        <f t="shared" si="48"/>
        <v/>
      </c>
      <c r="EU51" s="537" t="str">
        <f t="shared" si="143"/>
        <v/>
      </c>
      <c r="EV51" s="537" t="str">
        <f t="shared" si="143"/>
        <v/>
      </c>
      <c r="EW51" s="537" t="str">
        <f t="shared" si="143"/>
        <v/>
      </c>
      <c r="EX51" s="537" t="str">
        <f t="shared" si="143"/>
        <v/>
      </c>
      <c r="EY51" s="537" t="str">
        <f t="shared" si="143"/>
        <v/>
      </c>
      <c r="EZ51" s="537" t="str">
        <f t="shared" si="98"/>
        <v/>
      </c>
      <c r="FA51" s="548" t="str">
        <f t="shared" si="99"/>
        <v/>
      </c>
      <c r="FB51" s="545" t="str">
        <f t="shared" si="50"/>
        <v/>
      </c>
      <c r="FC51" s="537" t="str">
        <f t="shared" si="144"/>
        <v/>
      </c>
      <c r="FD51" s="537" t="str">
        <f t="shared" si="144"/>
        <v/>
      </c>
      <c r="FE51" s="537" t="str">
        <f t="shared" si="144"/>
        <v/>
      </c>
      <c r="FF51" s="546" t="str">
        <f t="shared" si="144"/>
        <v/>
      </c>
      <c r="FG51" s="537" t="str">
        <f t="shared" si="100"/>
        <v/>
      </c>
      <c r="FH51" s="547" t="str">
        <f t="shared" si="101"/>
        <v/>
      </c>
      <c r="FI51" s="546" t="str">
        <f t="shared" si="52"/>
        <v/>
      </c>
      <c r="FJ51" s="546" t="str">
        <f t="shared" si="145"/>
        <v/>
      </c>
      <c r="FK51" s="546" t="str">
        <f t="shared" si="145"/>
        <v/>
      </c>
      <c r="FL51" s="546" t="str">
        <f t="shared" si="145"/>
        <v/>
      </c>
      <c r="FM51" s="557" t="str">
        <f t="shared" si="145"/>
        <v/>
      </c>
      <c r="FN51" s="556" t="str">
        <f t="shared" si="145"/>
        <v/>
      </c>
      <c r="FO51" s="545" t="str">
        <f t="shared" si="54"/>
        <v/>
      </c>
      <c r="FP51" s="545" t="str">
        <f t="shared" si="146"/>
        <v/>
      </c>
      <c r="FQ51" s="539" t="str">
        <f t="shared" si="146"/>
        <v/>
      </c>
      <c r="FR51" s="545" t="str">
        <f t="shared" si="146"/>
        <v/>
      </c>
      <c r="FS51" s="545" t="str">
        <f t="shared" si="56"/>
        <v/>
      </c>
      <c r="FT51" s="545" t="str">
        <f t="shared" si="147"/>
        <v/>
      </c>
      <c r="FU51" s="545" t="str">
        <f t="shared" si="147"/>
        <v/>
      </c>
      <c r="FV51" s="545" t="str">
        <f t="shared" si="147"/>
        <v/>
      </c>
      <c r="FW51" s="561">
        <f t="shared" si="58"/>
        <v>30</v>
      </c>
      <c r="FX51" s="545" t="str">
        <f t="shared" si="59"/>
        <v/>
      </c>
      <c r="FY51" s="549" t="str">
        <f t="shared" si="148"/>
        <v/>
      </c>
      <c r="FZ51" s="545" t="str">
        <f t="shared" si="148"/>
        <v/>
      </c>
      <c r="GA51" s="549" t="str">
        <f t="shared" si="148"/>
        <v/>
      </c>
      <c r="GB51" s="545"/>
      <c r="GC51" s="537"/>
      <c r="GD51" s="537"/>
      <c r="GE51" s="537" t="str">
        <f t="shared" si="102"/>
        <v/>
      </c>
      <c r="GF51" s="539" t="str">
        <f t="shared" si="61"/>
        <v/>
      </c>
      <c r="GG51" s="545" t="str">
        <f t="shared" si="149"/>
        <v/>
      </c>
      <c r="GH51" s="537" t="str">
        <f t="shared" si="149"/>
        <v/>
      </c>
      <c r="GI51" s="549" t="str">
        <f t="shared" si="149"/>
        <v/>
      </c>
      <c r="GJ51" s="545" t="str">
        <f t="shared" si="149"/>
        <v/>
      </c>
      <c r="GK51" s="537" t="str">
        <f t="shared" si="149"/>
        <v/>
      </c>
      <c r="GL51" s="547" t="str">
        <f t="shared" si="149"/>
        <v/>
      </c>
      <c r="GM51" s="537" t="str">
        <f t="shared" si="150"/>
        <v/>
      </c>
      <c r="GN51" s="537" t="str">
        <f t="shared" si="150"/>
        <v/>
      </c>
      <c r="GO51" s="546" t="str">
        <f t="shared" si="150"/>
        <v/>
      </c>
      <c r="GP51" s="548" t="str">
        <f t="shared" si="150"/>
        <v/>
      </c>
      <c r="GQ51" s="560" t="str">
        <f t="shared" si="103"/>
        <v/>
      </c>
      <c r="GR51" s="538"/>
      <c r="GS51" s="537" t="str">
        <f t="shared" si="64"/>
        <v/>
      </c>
      <c r="GT51" s="537" t="str">
        <f t="shared" si="151"/>
        <v/>
      </c>
      <c r="GU51" s="537" t="str">
        <f t="shared" si="151"/>
        <v/>
      </c>
      <c r="GV51" s="537" t="str">
        <f t="shared" si="151"/>
        <v/>
      </c>
      <c r="GW51" s="537" t="str">
        <f t="shared" si="151"/>
        <v/>
      </c>
      <c r="GX51" s="548" t="str">
        <f t="shared" si="151"/>
        <v/>
      </c>
      <c r="GY51" s="545" t="str">
        <f t="shared" si="151"/>
        <v/>
      </c>
      <c r="GZ51" s="546" t="str">
        <f t="shared" si="151"/>
        <v/>
      </c>
      <c r="HA51" s="537" t="str">
        <f t="shared" si="66"/>
        <v/>
      </c>
      <c r="HB51" s="541" t="str">
        <f t="shared" si="67"/>
        <v/>
      </c>
      <c r="HC51" s="537" t="str">
        <f t="shared" si="68"/>
        <v/>
      </c>
      <c r="HD51" s="537" t="str">
        <f t="shared" si="104"/>
        <v/>
      </c>
      <c r="HE51" s="537" t="str">
        <f t="shared" si="69"/>
        <v/>
      </c>
      <c r="HF51" s="537" t="str">
        <f t="shared" si="152"/>
        <v/>
      </c>
      <c r="HG51" s="549" t="str">
        <f t="shared" si="152"/>
        <v/>
      </c>
      <c r="HH51" s="540" t="str">
        <f t="shared" si="71"/>
        <v/>
      </c>
      <c r="HI51" s="537" t="str">
        <f t="shared" si="153"/>
        <v/>
      </c>
      <c r="HJ51" s="537" t="str">
        <f t="shared" si="153"/>
        <v/>
      </c>
      <c r="HK51" s="537" t="str">
        <f t="shared" si="153"/>
        <v/>
      </c>
      <c r="HL51" s="537" t="str">
        <f t="shared" si="153"/>
        <v/>
      </c>
      <c r="HM51" s="537" t="str">
        <f t="shared" si="153"/>
        <v/>
      </c>
      <c r="HN51" s="537" t="str">
        <f t="shared" si="153"/>
        <v/>
      </c>
      <c r="HO51" s="548" t="str">
        <f t="shared" si="153"/>
        <v/>
      </c>
      <c r="HP51" s="545" t="str">
        <f t="shared" si="73"/>
        <v/>
      </c>
      <c r="HQ51" s="537" t="str">
        <f t="shared" si="154"/>
        <v/>
      </c>
      <c r="HR51" s="537" t="str">
        <f t="shared" si="154"/>
        <v/>
      </c>
      <c r="HS51" s="537" t="str">
        <f t="shared" si="154"/>
        <v/>
      </c>
      <c r="HT51" s="537" t="str">
        <f t="shared" si="154"/>
        <v/>
      </c>
      <c r="HU51" s="537" t="str">
        <f t="shared" si="154"/>
        <v/>
      </c>
      <c r="HV51" s="549" t="str">
        <f t="shared" si="154"/>
        <v/>
      </c>
      <c r="HW51" s="536" t="str">
        <f t="shared" si="154"/>
        <v/>
      </c>
      <c r="HX51" s="535">
        <f t="shared" si="75"/>
        <v>30</v>
      </c>
      <c r="HY51" s="534">
        <f t="shared" si="76"/>
        <v>0</v>
      </c>
      <c r="HZ51" s="533"/>
    </row>
    <row r="52" spans="1:234" s="532" customFormat="1" ht="12.75" customHeight="1">
      <c r="A52" s="555">
        <f t="shared" si="77"/>
        <v>45474</v>
      </c>
      <c r="B52" s="545" t="str">
        <f t="shared" si="0"/>
        <v/>
      </c>
      <c r="C52" s="537" t="str">
        <f t="shared" si="122"/>
        <v/>
      </c>
      <c r="D52" s="537" t="str">
        <f t="shared" si="122"/>
        <v/>
      </c>
      <c r="E52" s="545" t="str">
        <f t="shared" si="2"/>
        <v>/</v>
      </c>
      <c r="F52" s="537" t="str">
        <f t="shared" ref="F52:L61" si="155">E52</f>
        <v>/</v>
      </c>
      <c r="G52" s="537" t="str">
        <f t="shared" si="155"/>
        <v>/</v>
      </c>
      <c r="H52" s="548" t="str">
        <f t="shared" si="155"/>
        <v>/</v>
      </c>
      <c r="I52" s="545" t="str">
        <f t="shared" si="155"/>
        <v>/</v>
      </c>
      <c r="J52" s="537" t="str">
        <f t="shared" si="155"/>
        <v>/</v>
      </c>
      <c r="K52" s="537" t="str">
        <f t="shared" si="155"/>
        <v>/</v>
      </c>
      <c r="L52" s="537" t="str">
        <f t="shared" si="155"/>
        <v>/</v>
      </c>
      <c r="M52" s="545" t="str">
        <f t="shared" si="78"/>
        <v/>
      </c>
      <c r="N52" s="537" t="str">
        <f t="shared" ref="N52:R61" si="156">M52</f>
        <v/>
      </c>
      <c r="O52" s="537" t="str">
        <f t="shared" si="156"/>
        <v/>
      </c>
      <c r="P52" s="537" t="str">
        <f t="shared" si="156"/>
        <v/>
      </c>
      <c r="Q52" s="537" t="str">
        <f t="shared" si="156"/>
        <v/>
      </c>
      <c r="R52" s="559" t="str">
        <f t="shared" si="156"/>
        <v/>
      </c>
      <c r="S52" s="1064" t="str">
        <f t="shared" si="79"/>
        <v/>
      </c>
      <c r="T52" s="1065" t="str">
        <f t="shared" si="80"/>
        <v/>
      </c>
      <c r="U52" s="537" t="str">
        <f t="shared" si="5"/>
        <v/>
      </c>
      <c r="V52" s="537" t="str">
        <f t="shared" si="125"/>
        <v/>
      </c>
      <c r="W52" s="537" t="str">
        <f t="shared" si="125"/>
        <v/>
      </c>
      <c r="X52" s="537" t="str">
        <f t="shared" si="125"/>
        <v/>
      </c>
      <c r="Y52" s="549" t="str">
        <f t="shared" si="125"/>
        <v/>
      </c>
      <c r="Z52" s="545" t="str">
        <f t="shared" si="7"/>
        <v/>
      </c>
      <c r="AA52" s="537" t="str">
        <f t="shared" ref="AA52:AF61" si="157">Z52</f>
        <v/>
      </c>
      <c r="AB52" s="537" t="str">
        <f t="shared" si="157"/>
        <v/>
      </c>
      <c r="AC52" s="537" t="str">
        <f t="shared" si="157"/>
        <v/>
      </c>
      <c r="AD52" s="559" t="str">
        <f t="shared" si="157"/>
        <v/>
      </c>
      <c r="AE52" s="548" t="str">
        <f t="shared" si="157"/>
        <v/>
      </c>
      <c r="AF52" s="538" t="str">
        <f t="shared" si="157"/>
        <v/>
      </c>
      <c r="AG52" s="537"/>
      <c r="AH52" s="537"/>
      <c r="AI52" s="537" t="str">
        <f t="shared" si="9"/>
        <v/>
      </c>
      <c r="AJ52" s="547" t="str">
        <f t="shared" si="81"/>
        <v/>
      </c>
      <c r="AK52" s="537" t="str">
        <f t="shared" si="10"/>
        <v/>
      </c>
      <c r="AL52" s="537" t="str">
        <f t="shared" ref="AL52:AQ61" si="158">AK52</f>
        <v/>
      </c>
      <c r="AM52" s="537" t="str">
        <f t="shared" si="158"/>
        <v/>
      </c>
      <c r="AN52" s="548" t="str">
        <f t="shared" si="158"/>
        <v/>
      </c>
      <c r="AO52" s="545" t="str">
        <f t="shared" si="158"/>
        <v/>
      </c>
      <c r="AP52" s="537" t="str">
        <f t="shared" si="158"/>
        <v/>
      </c>
      <c r="AQ52" s="537" t="str">
        <f t="shared" si="158"/>
        <v/>
      </c>
      <c r="AR52" s="545" t="str">
        <f t="shared" si="12"/>
        <v/>
      </c>
      <c r="AS52" s="537" t="str">
        <f t="shared" ref="AS52:AX61" si="159">AR52</f>
        <v/>
      </c>
      <c r="AT52" s="549" t="str">
        <f t="shared" si="159"/>
        <v/>
      </c>
      <c r="AU52" s="545" t="str">
        <f t="shared" si="159"/>
        <v/>
      </c>
      <c r="AV52" s="537" t="str">
        <f t="shared" si="159"/>
        <v/>
      </c>
      <c r="AW52" s="537" t="str">
        <f t="shared" si="159"/>
        <v/>
      </c>
      <c r="AX52" s="548" t="str">
        <f t="shared" si="159"/>
        <v/>
      </c>
      <c r="AY52" s="545" t="str">
        <f t="shared" si="14"/>
        <v/>
      </c>
      <c r="AZ52" s="537" t="str">
        <f t="shared" ref="AZ52:BD61" si="160">AY52</f>
        <v/>
      </c>
      <c r="BA52" s="537" t="str">
        <f t="shared" si="160"/>
        <v/>
      </c>
      <c r="BB52" s="545" t="str">
        <f t="shared" si="160"/>
        <v/>
      </c>
      <c r="BC52" s="537" t="str">
        <f t="shared" si="160"/>
        <v/>
      </c>
      <c r="BD52" s="537" t="str">
        <f t="shared" si="160"/>
        <v/>
      </c>
      <c r="BE52" s="537" t="str">
        <f t="shared" si="82"/>
        <v/>
      </c>
      <c r="BF52" s="548" t="str">
        <f t="shared" si="83"/>
        <v/>
      </c>
      <c r="BG52" s="545" t="str">
        <f t="shared" si="16"/>
        <v/>
      </c>
      <c r="BH52" s="537" t="str">
        <f t="shared" si="130"/>
        <v/>
      </c>
      <c r="BI52" s="545" t="str">
        <f t="shared" si="130"/>
        <v/>
      </c>
      <c r="BJ52" s="537" t="str">
        <f t="shared" si="130"/>
        <v/>
      </c>
      <c r="BK52" s="537" t="str">
        <f t="shared" si="130"/>
        <v/>
      </c>
      <c r="BL52" s="537" t="str">
        <f t="shared" si="84"/>
        <v/>
      </c>
      <c r="BM52" s="537" t="str">
        <f t="shared" si="85"/>
        <v/>
      </c>
      <c r="BN52" s="545" t="str">
        <f t="shared" si="18"/>
        <v/>
      </c>
      <c r="BO52" s="537" t="str">
        <f t="shared" si="131"/>
        <v/>
      </c>
      <c r="BP52" s="545" t="str">
        <f t="shared" si="131"/>
        <v/>
      </c>
      <c r="BQ52" s="549" t="str">
        <f t="shared" si="131"/>
        <v/>
      </c>
      <c r="BR52" s="545" t="str">
        <f t="shared" si="20"/>
        <v/>
      </c>
      <c r="BS52" s="545" t="str">
        <f t="shared" ref="BS52:BW61" si="161">BR52</f>
        <v/>
      </c>
      <c r="BT52" s="548" t="str">
        <f t="shared" si="161"/>
        <v/>
      </c>
      <c r="BU52" s="545" t="str">
        <f t="shared" si="161"/>
        <v/>
      </c>
      <c r="BV52" s="537" t="str">
        <f t="shared" si="161"/>
        <v/>
      </c>
      <c r="BW52" s="547" t="str">
        <f t="shared" si="161"/>
        <v/>
      </c>
      <c r="BX52" s="549" t="str">
        <f t="shared" si="86"/>
        <v/>
      </c>
      <c r="BY52" s="545" t="str">
        <f t="shared" si="87"/>
        <v/>
      </c>
      <c r="BZ52" s="537" t="str">
        <f t="shared" si="88"/>
        <v/>
      </c>
      <c r="CA52" s="536" t="str">
        <f t="shared" si="22"/>
        <v/>
      </c>
      <c r="CB52" s="545" t="str">
        <f t="shared" ref="CB52:CF61" si="162">CA52</f>
        <v/>
      </c>
      <c r="CC52" s="545" t="str">
        <f t="shared" si="162"/>
        <v/>
      </c>
      <c r="CD52" s="537" t="str">
        <f t="shared" si="162"/>
        <v/>
      </c>
      <c r="CE52" s="537" t="str">
        <f t="shared" si="162"/>
        <v/>
      </c>
      <c r="CF52" s="539" t="str">
        <f t="shared" si="162"/>
        <v/>
      </c>
      <c r="CG52" s="545" t="str">
        <f t="shared" si="24"/>
        <v/>
      </c>
      <c r="CH52" s="537" t="str">
        <f t="shared" si="134"/>
        <v/>
      </c>
      <c r="CI52" s="545" t="str">
        <f t="shared" si="134"/>
        <v/>
      </c>
      <c r="CJ52" s="537" t="str">
        <f t="shared" si="134"/>
        <v/>
      </c>
      <c r="CK52" s="537" t="str">
        <f t="shared" si="134"/>
        <v/>
      </c>
      <c r="CL52" s="540" t="str">
        <f t="shared" si="26"/>
        <v/>
      </c>
      <c r="CM52" s="537" t="str">
        <f t="shared" si="135"/>
        <v/>
      </c>
      <c r="CN52" s="537" t="str">
        <f t="shared" si="135"/>
        <v/>
      </c>
      <c r="CO52" s="537" t="str">
        <f t="shared" si="135"/>
        <v/>
      </c>
      <c r="CP52" s="549" t="str">
        <f t="shared" si="135"/>
        <v/>
      </c>
      <c r="CQ52" s="562">
        <f t="shared" si="28"/>
        <v>1</v>
      </c>
      <c r="CR52" s="545" t="str">
        <f t="shared" si="29"/>
        <v/>
      </c>
      <c r="CS52" s="537" t="str">
        <f t="shared" si="136"/>
        <v/>
      </c>
      <c r="CT52" s="548" t="str">
        <f t="shared" si="136"/>
        <v/>
      </c>
      <c r="CU52" s="545" t="str">
        <f t="shared" si="31"/>
        <v>Х</v>
      </c>
      <c r="CV52" s="537" t="str">
        <f t="shared" si="137"/>
        <v>Х</v>
      </c>
      <c r="CW52" s="549" t="str">
        <f t="shared" si="137"/>
        <v>Х</v>
      </c>
      <c r="CX52" s="545" t="str">
        <f t="shared" si="33"/>
        <v/>
      </c>
      <c r="CY52" s="545" t="str">
        <f t="shared" ref="CY52:DD61" si="163">CX52</f>
        <v/>
      </c>
      <c r="CZ52" s="548" t="str">
        <f t="shared" si="163"/>
        <v/>
      </c>
      <c r="DA52" s="545" t="str">
        <f t="shared" si="163"/>
        <v/>
      </c>
      <c r="DB52" s="545" t="str">
        <f t="shared" si="163"/>
        <v/>
      </c>
      <c r="DC52" s="545" t="str">
        <f t="shared" si="163"/>
        <v/>
      </c>
      <c r="DD52" s="549" t="str">
        <f t="shared" si="163"/>
        <v/>
      </c>
      <c r="DE52" s="540" t="str">
        <f t="shared" si="89"/>
        <v/>
      </c>
      <c r="DF52" s="537" t="str">
        <f t="shared" si="90"/>
        <v/>
      </c>
      <c r="DG52" s="537" t="str">
        <f t="shared" si="35"/>
        <v/>
      </c>
      <c r="DH52" s="548" t="str">
        <f t="shared" si="139"/>
        <v/>
      </c>
      <c r="DI52" s="545" t="str">
        <f t="shared" si="139"/>
        <v/>
      </c>
      <c r="DJ52" s="537" t="str">
        <f t="shared" si="139"/>
        <v/>
      </c>
      <c r="DK52" s="537" t="str">
        <f t="shared" si="139"/>
        <v/>
      </c>
      <c r="DL52" s="537"/>
      <c r="DM52" s="541" t="str">
        <f t="shared" si="91"/>
        <v/>
      </c>
      <c r="DN52" s="537" t="str">
        <f t="shared" si="92"/>
        <v/>
      </c>
      <c r="DO52" s="541" t="str">
        <f t="shared" si="37"/>
        <v/>
      </c>
      <c r="DP52" s="537" t="str">
        <f t="shared" ref="DP52:DU61" si="164">DO52</f>
        <v/>
      </c>
      <c r="DQ52" s="537" t="str">
        <f t="shared" si="164"/>
        <v/>
      </c>
      <c r="DR52" s="537" t="str">
        <f t="shared" si="164"/>
        <v/>
      </c>
      <c r="DS52" s="537" t="str">
        <f t="shared" si="164"/>
        <v/>
      </c>
      <c r="DT52" s="537" t="str">
        <f t="shared" si="164"/>
        <v/>
      </c>
      <c r="DU52" s="549" t="str">
        <f t="shared" si="164"/>
        <v/>
      </c>
      <c r="DV52" s="545"/>
      <c r="DW52" s="537" t="str">
        <f t="shared" si="93"/>
        <v/>
      </c>
      <c r="DX52" s="537"/>
      <c r="DY52" s="549"/>
      <c r="DZ52" s="545" t="str">
        <f t="shared" si="40"/>
        <v/>
      </c>
      <c r="EA52" s="537" t="str">
        <f t="shared" si="41"/>
        <v/>
      </c>
      <c r="EB52" s="545" t="str">
        <f t="shared" si="42"/>
        <v/>
      </c>
      <c r="EC52" s="537" t="str">
        <f t="shared" ref="EC52:EG61" si="165">EB52</f>
        <v/>
      </c>
      <c r="ED52" s="537" t="str">
        <f t="shared" si="165"/>
        <v/>
      </c>
      <c r="EE52" s="537" t="str">
        <f t="shared" si="165"/>
        <v/>
      </c>
      <c r="EF52" s="537" t="str">
        <f t="shared" si="165"/>
        <v/>
      </c>
      <c r="EG52" s="537" t="str">
        <f t="shared" si="165"/>
        <v/>
      </c>
      <c r="EH52" s="545" t="str">
        <f t="shared" si="94"/>
        <v/>
      </c>
      <c r="EI52" s="548"/>
      <c r="EJ52" s="545" t="str">
        <f t="shared" si="95"/>
        <v/>
      </c>
      <c r="EK52" s="537" t="str">
        <f t="shared" si="96"/>
        <v/>
      </c>
      <c r="EL52" s="547" t="str">
        <f t="shared" si="97"/>
        <v/>
      </c>
      <c r="EM52" s="549"/>
      <c r="EN52" s="537" t="str">
        <f t="shared" si="44"/>
        <v/>
      </c>
      <c r="EO52" s="537" t="str">
        <f t="shared" si="45"/>
        <v/>
      </c>
      <c r="EP52" s="549" t="str">
        <f t="shared" si="46"/>
        <v/>
      </c>
      <c r="EQ52" s="545" t="str">
        <f t="shared" si="142"/>
        <v/>
      </c>
      <c r="ER52" s="549" t="str">
        <f t="shared" si="142"/>
        <v/>
      </c>
      <c r="ES52" s="545" t="str">
        <f t="shared" si="142"/>
        <v/>
      </c>
      <c r="ET52" s="545" t="str">
        <f t="shared" si="48"/>
        <v/>
      </c>
      <c r="EU52" s="537" t="str">
        <f t="shared" ref="EU52:EY61" si="166">ET52</f>
        <v/>
      </c>
      <c r="EV52" s="537" t="str">
        <f t="shared" si="166"/>
        <v/>
      </c>
      <c r="EW52" s="537" t="str">
        <f t="shared" si="166"/>
        <v/>
      </c>
      <c r="EX52" s="537" t="str">
        <f t="shared" si="166"/>
        <v/>
      </c>
      <c r="EY52" s="537" t="str">
        <f t="shared" si="166"/>
        <v/>
      </c>
      <c r="EZ52" s="537" t="str">
        <f t="shared" si="98"/>
        <v/>
      </c>
      <c r="FA52" s="548" t="str">
        <f t="shared" si="99"/>
        <v/>
      </c>
      <c r="FB52" s="545" t="str">
        <f t="shared" si="50"/>
        <v/>
      </c>
      <c r="FC52" s="537" t="str">
        <f t="shared" si="144"/>
        <v/>
      </c>
      <c r="FD52" s="537" t="str">
        <f t="shared" si="144"/>
        <v/>
      </c>
      <c r="FE52" s="537" t="str">
        <f t="shared" si="144"/>
        <v/>
      </c>
      <c r="FF52" s="546" t="str">
        <f t="shared" si="144"/>
        <v/>
      </c>
      <c r="FG52" s="537" t="str">
        <f t="shared" si="100"/>
        <v/>
      </c>
      <c r="FH52" s="547" t="str">
        <f t="shared" si="101"/>
        <v/>
      </c>
      <c r="FI52" s="546" t="str">
        <f t="shared" si="52"/>
        <v/>
      </c>
      <c r="FJ52" s="546" t="str">
        <f t="shared" ref="FJ52:FN61" si="167">FI52</f>
        <v/>
      </c>
      <c r="FK52" s="546" t="str">
        <f t="shared" si="167"/>
        <v/>
      </c>
      <c r="FL52" s="546" t="str">
        <f t="shared" si="167"/>
        <v/>
      </c>
      <c r="FM52" s="557" t="str">
        <f t="shared" si="167"/>
        <v/>
      </c>
      <c r="FN52" s="556" t="str">
        <f t="shared" si="167"/>
        <v/>
      </c>
      <c r="FO52" s="545" t="str">
        <f t="shared" si="54"/>
        <v>/</v>
      </c>
      <c r="FP52" s="545" t="str">
        <f t="shared" si="146"/>
        <v>/</v>
      </c>
      <c r="FQ52" s="539" t="str">
        <f t="shared" si="146"/>
        <v>/</v>
      </c>
      <c r="FR52" s="545" t="str">
        <f t="shared" si="146"/>
        <v>/</v>
      </c>
      <c r="FS52" s="545" t="str">
        <f t="shared" si="56"/>
        <v/>
      </c>
      <c r="FT52" s="545" t="str">
        <f t="shared" si="147"/>
        <v/>
      </c>
      <c r="FU52" s="545" t="str">
        <f t="shared" si="147"/>
        <v/>
      </c>
      <c r="FV52" s="545" t="str">
        <f t="shared" si="147"/>
        <v/>
      </c>
      <c r="FW52" s="561">
        <f t="shared" si="58"/>
        <v>1</v>
      </c>
      <c r="FX52" s="545" t="str">
        <f t="shared" si="59"/>
        <v/>
      </c>
      <c r="FY52" s="549" t="str">
        <f t="shared" si="148"/>
        <v/>
      </c>
      <c r="FZ52" s="545" t="str">
        <f t="shared" si="148"/>
        <v/>
      </c>
      <c r="GA52" s="549" t="str">
        <f t="shared" si="148"/>
        <v/>
      </c>
      <c r="GB52" s="545"/>
      <c r="GC52" s="537"/>
      <c r="GD52" s="537"/>
      <c r="GE52" s="537" t="str">
        <f t="shared" si="102"/>
        <v/>
      </c>
      <c r="GF52" s="539" t="str">
        <f t="shared" si="61"/>
        <v/>
      </c>
      <c r="GG52" s="545" t="str">
        <f t="shared" ref="GG52:GL61" si="168">GF52</f>
        <v/>
      </c>
      <c r="GH52" s="537" t="str">
        <f t="shared" si="168"/>
        <v/>
      </c>
      <c r="GI52" s="549" t="str">
        <f t="shared" si="168"/>
        <v/>
      </c>
      <c r="GJ52" s="545" t="str">
        <f t="shared" si="168"/>
        <v/>
      </c>
      <c r="GK52" s="537" t="str">
        <f t="shared" si="168"/>
        <v/>
      </c>
      <c r="GL52" s="547" t="str">
        <f t="shared" si="168"/>
        <v/>
      </c>
      <c r="GM52" s="537" t="str">
        <f t="shared" si="150"/>
        <v/>
      </c>
      <c r="GN52" s="537" t="str">
        <f t="shared" si="150"/>
        <v/>
      </c>
      <c r="GO52" s="546" t="str">
        <f t="shared" si="150"/>
        <v/>
      </c>
      <c r="GP52" s="548" t="str">
        <f t="shared" si="150"/>
        <v/>
      </c>
      <c r="GQ52" s="560" t="str">
        <f t="shared" si="103"/>
        <v/>
      </c>
      <c r="GR52" s="538"/>
      <c r="GS52" s="537" t="str">
        <f t="shared" si="64"/>
        <v/>
      </c>
      <c r="GT52" s="537" t="str">
        <f t="shared" ref="GT52:GZ61" si="169">GS52</f>
        <v/>
      </c>
      <c r="GU52" s="537" t="str">
        <f t="shared" si="169"/>
        <v/>
      </c>
      <c r="GV52" s="537" t="str">
        <f t="shared" si="169"/>
        <v/>
      </c>
      <c r="GW52" s="537" t="str">
        <f t="shared" si="169"/>
        <v/>
      </c>
      <c r="GX52" s="548" t="str">
        <f t="shared" si="169"/>
        <v/>
      </c>
      <c r="GY52" s="545" t="str">
        <f t="shared" si="169"/>
        <v/>
      </c>
      <c r="GZ52" s="546" t="str">
        <f t="shared" si="169"/>
        <v/>
      </c>
      <c r="HA52" s="537" t="str">
        <f t="shared" si="66"/>
        <v/>
      </c>
      <c r="HB52" s="541" t="str">
        <f t="shared" si="67"/>
        <v/>
      </c>
      <c r="HC52" s="537" t="str">
        <f t="shared" si="68"/>
        <v/>
      </c>
      <c r="HD52" s="537" t="str">
        <f t="shared" si="104"/>
        <v/>
      </c>
      <c r="HE52" s="537" t="str">
        <f t="shared" si="69"/>
        <v/>
      </c>
      <c r="HF52" s="537" t="str">
        <f t="shared" si="152"/>
        <v/>
      </c>
      <c r="HG52" s="549" t="str">
        <f t="shared" si="152"/>
        <v/>
      </c>
      <c r="HH52" s="540" t="str">
        <f t="shared" si="71"/>
        <v>\</v>
      </c>
      <c r="HI52" s="537" t="str">
        <f t="shared" ref="HI52:HO61" si="170">HH52</f>
        <v>\</v>
      </c>
      <c r="HJ52" s="537" t="str">
        <f t="shared" si="170"/>
        <v>\</v>
      </c>
      <c r="HK52" s="537" t="str">
        <f t="shared" si="170"/>
        <v>\</v>
      </c>
      <c r="HL52" s="537" t="str">
        <f t="shared" si="170"/>
        <v>\</v>
      </c>
      <c r="HM52" s="537" t="str">
        <f t="shared" si="170"/>
        <v>\</v>
      </c>
      <c r="HN52" s="537" t="str">
        <f t="shared" si="170"/>
        <v>\</v>
      </c>
      <c r="HO52" s="548" t="str">
        <f t="shared" si="170"/>
        <v>\</v>
      </c>
      <c r="HP52" s="545" t="str">
        <f t="shared" si="73"/>
        <v/>
      </c>
      <c r="HQ52" s="537" t="str">
        <f t="shared" ref="HQ52:HW61" si="171">HP52</f>
        <v/>
      </c>
      <c r="HR52" s="537" t="str">
        <f t="shared" si="171"/>
        <v/>
      </c>
      <c r="HS52" s="537" t="str">
        <f t="shared" si="171"/>
        <v/>
      </c>
      <c r="HT52" s="537" t="str">
        <f t="shared" si="171"/>
        <v/>
      </c>
      <c r="HU52" s="537" t="str">
        <f t="shared" si="171"/>
        <v/>
      </c>
      <c r="HV52" s="549" t="str">
        <f t="shared" si="171"/>
        <v/>
      </c>
      <c r="HW52" s="536" t="str">
        <f t="shared" si="171"/>
        <v/>
      </c>
      <c r="HX52" s="535">
        <f t="shared" si="75"/>
        <v>1</v>
      </c>
      <c r="HY52" s="534">
        <f t="shared" si="76"/>
        <v>4</v>
      </c>
      <c r="HZ52" s="533"/>
    </row>
    <row r="53" spans="1:234" s="532" customFormat="1" ht="12.75" customHeight="1">
      <c r="A53" s="555">
        <f t="shared" si="77"/>
        <v>45475</v>
      </c>
      <c r="B53" s="538" t="str">
        <f t="shared" si="0"/>
        <v/>
      </c>
      <c r="C53" s="537" t="str">
        <f t="shared" si="122"/>
        <v/>
      </c>
      <c r="D53" s="537" t="str">
        <f t="shared" si="122"/>
        <v/>
      </c>
      <c r="E53" s="537" t="str">
        <f t="shared" si="2"/>
        <v>\</v>
      </c>
      <c r="F53" s="537" t="str">
        <f t="shared" si="155"/>
        <v>\</v>
      </c>
      <c r="G53" s="537" t="str">
        <f t="shared" si="155"/>
        <v>\</v>
      </c>
      <c r="H53" s="539" t="str">
        <f t="shared" si="155"/>
        <v>\</v>
      </c>
      <c r="I53" s="545" t="str">
        <f t="shared" si="155"/>
        <v>\</v>
      </c>
      <c r="J53" s="537" t="str">
        <f t="shared" si="155"/>
        <v>\</v>
      </c>
      <c r="K53" s="537" t="str">
        <f t="shared" si="155"/>
        <v>\</v>
      </c>
      <c r="L53" s="537" t="str">
        <f t="shared" si="155"/>
        <v>\</v>
      </c>
      <c r="M53" s="545" t="str">
        <f t="shared" si="78"/>
        <v/>
      </c>
      <c r="N53" s="537" t="str">
        <f t="shared" si="156"/>
        <v/>
      </c>
      <c r="O53" s="537" t="str">
        <f t="shared" si="156"/>
        <v/>
      </c>
      <c r="P53" s="537" t="str">
        <f t="shared" si="156"/>
        <v/>
      </c>
      <c r="Q53" s="537" t="str">
        <f t="shared" si="156"/>
        <v/>
      </c>
      <c r="R53" s="559" t="str">
        <f t="shared" si="156"/>
        <v/>
      </c>
      <c r="S53" s="1064" t="str">
        <f t="shared" si="79"/>
        <v/>
      </c>
      <c r="T53" s="1065" t="str">
        <f t="shared" si="80"/>
        <v/>
      </c>
      <c r="U53" s="537" t="str">
        <f t="shared" si="5"/>
        <v/>
      </c>
      <c r="V53" s="537" t="str">
        <f t="shared" si="125"/>
        <v/>
      </c>
      <c r="W53" s="537" t="str">
        <f t="shared" si="125"/>
        <v/>
      </c>
      <c r="X53" s="537" t="str">
        <f t="shared" si="125"/>
        <v/>
      </c>
      <c r="Y53" s="549" t="str">
        <f t="shared" si="125"/>
        <v/>
      </c>
      <c r="Z53" s="545" t="str">
        <f t="shared" si="7"/>
        <v/>
      </c>
      <c r="AA53" s="537" t="str">
        <f t="shared" si="157"/>
        <v/>
      </c>
      <c r="AB53" s="537" t="str">
        <f t="shared" si="157"/>
        <v/>
      </c>
      <c r="AC53" s="537" t="str">
        <f t="shared" si="157"/>
        <v/>
      </c>
      <c r="AD53" s="559" t="str">
        <f t="shared" si="157"/>
        <v/>
      </c>
      <c r="AE53" s="548" t="str">
        <f t="shared" si="157"/>
        <v/>
      </c>
      <c r="AF53" s="538" t="str">
        <f t="shared" si="157"/>
        <v/>
      </c>
      <c r="AG53" s="537"/>
      <c r="AH53" s="537"/>
      <c r="AI53" s="537" t="str">
        <f t="shared" si="9"/>
        <v/>
      </c>
      <c r="AJ53" s="547" t="str">
        <f t="shared" si="81"/>
        <v/>
      </c>
      <c r="AK53" s="537" t="str">
        <f t="shared" si="10"/>
        <v/>
      </c>
      <c r="AL53" s="537" t="str">
        <f t="shared" si="158"/>
        <v/>
      </c>
      <c r="AM53" s="537" t="str">
        <f t="shared" si="158"/>
        <v/>
      </c>
      <c r="AN53" s="548" t="str">
        <f t="shared" si="158"/>
        <v/>
      </c>
      <c r="AO53" s="545" t="str">
        <f t="shared" si="158"/>
        <v/>
      </c>
      <c r="AP53" s="537" t="str">
        <f t="shared" si="158"/>
        <v/>
      </c>
      <c r="AQ53" s="537" t="str">
        <f t="shared" si="158"/>
        <v/>
      </c>
      <c r="AR53" s="545" t="str">
        <f t="shared" si="12"/>
        <v/>
      </c>
      <c r="AS53" s="537" t="str">
        <f t="shared" si="159"/>
        <v/>
      </c>
      <c r="AT53" s="549" t="str">
        <f t="shared" si="159"/>
        <v/>
      </c>
      <c r="AU53" s="545" t="str">
        <f t="shared" si="159"/>
        <v/>
      </c>
      <c r="AV53" s="537" t="str">
        <f t="shared" si="159"/>
        <v/>
      </c>
      <c r="AW53" s="537" t="str">
        <f t="shared" si="159"/>
        <v/>
      </c>
      <c r="AX53" s="548" t="str">
        <f t="shared" si="159"/>
        <v/>
      </c>
      <c r="AY53" s="545" t="str">
        <f t="shared" si="14"/>
        <v/>
      </c>
      <c r="AZ53" s="537" t="str">
        <f t="shared" si="160"/>
        <v/>
      </c>
      <c r="BA53" s="537" t="str">
        <f t="shared" si="160"/>
        <v/>
      </c>
      <c r="BB53" s="545" t="str">
        <f t="shared" si="160"/>
        <v/>
      </c>
      <c r="BC53" s="537" t="str">
        <f t="shared" si="160"/>
        <v/>
      </c>
      <c r="BD53" s="537" t="str">
        <f t="shared" si="160"/>
        <v/>
      </c>
      <c r="BE53" s="537" t="str">
        <f t="shared" si="82"/>
        <v/>
      </c>
      <c r="BF53" s="548" t="str">
        <f t="shared" si="83"/>
        <v/>
      </c>
      <c r="BG53" s="545" t="str">
        <f t="shared" si="16"/>
        <v/>
      </c>
      <c r="BH53" s="537" t="str">
        <f t="shared" si="130"/>
        <v/>
      </c>
      <c r="BI53" s="545" t="str">
        <f t="shared" si="130"/>
        <v/>
      </c>
      <c r="BJ53" s="537" t="str">
        <f t="shared" si="130"/>
        <v/>
      </c>
      <c r="BK53" s="537" t="str">
        <f t="shared" si="130"/>
        <v/>
      </c>
      <c r="BL53" s="537" t="str">
        <f t="shared" si="84"/>
        <v/>
      </c>
      <c r="BM53" s="537" t="str">
        <f t="shared" si="85"/>
        <v/>
      </c>
      <c r="BN53" s="545" t="str">
        <f t="shared" si="18"/>
        <v/>
      </c>
      <c r="BO53" s="537" t="str">
        <f t="shared" si="131"/>
        <v/>
      </c>
      <c r="BP53" s="545" t="str">
        <f t="shared" si="131"/>
        <v/>
      </c>
      <c r="BQ53" s="549" t="str">
        <f t="shared" si="131"/>
        <v/>
      </c>
      <c r="BR53" s="538" t="str">
        <f t="shared" si="20"/>
        <v/>
      </c>
      <c r="BS53" s="537" t="str">
        <f t="shared" si="161"/>
        <v/>
      </c>
      <c r="BT53" s="539" t="str">
        <f t="shared" si="161"/>
        <v/>
      </c>
      <c r="BU53" s="538" t="str">
        <f t="shared" si="161"/>
        <v/>
      </c>
      <c r="BV53" s="537" t="str">
        <f t="shared" si="161"/>
        <v/>
      </c>
      <c r="BW53" s="537" t="str">
        <f t="shared" si="161"/>
        <v/>
      </c>
      <c r="BX53" s="549" t="str">
        <f t="shared" si="86"/>
        <v/>
      </c>
      <c r="BY53" s="545" t="str">
        <f t="shared" si="87"/>
        <v/>
      </c>
      <c r="BZ53" s="537" t="str">
        <f t="shared" si="88"/>
        <v/>
      </c>
      <c r="CA53" s="536" t="str">
        <f t="shared" si="22"/>
        <v/>
      </c>
      <c r="CB53" s="538" t="str">
        <f t="shared" si="162"/>
        <v/>
      </c>
      <c r="CC53" s="537" t="str">
        <f t="shared" si="162"/>
        <v/>
      </c>
      <c r="CD53" s="537" t="str">
        <f t="shared" si="162"/>
        <v/>
      </c>
      <c r="CE53" s="537" t="str">
        <f t="shared" si="162"/>
        <v/>
      </c>
      <c r="CF53" s="539" t="str">
        <f t="shared" si="162"/>
        <v/>
      </c>
      <c r="CG53" s="538" t="str">
        <f t="shared" si="24"/>
        <v/>
      </c>
      <c r="CH53" s="537" t="str">
        <f t="shared" si="134"/>
        <v/>
      </c>
      <c r="CI53" s="545" t="str">
        <f t="shared" si="134"/>
        <v/>
      </c>
      <c r="CJ53" s="537" t="str">
        <f t="shared" si="134"/>
        <v/>
      </c>
      <c r="CK53" s="537" t="str">
        <f t="shared" si="134"/>
        <v/>
      </c>
      <c r="CL53" s="540" t="str">
        <f t="shared" si="26"/>
        <v/>
      </c>
      <c r="CM53" s="537" t="str">
        <f t="shared" si="135"/>
        <v/>
      </c>
      <c r="CN53" s="537" t="str">
        <f t="shared" si="135"/>
        <v/>
      </c>
      <c r="CO53" s="537" t="str">
        <f t="shared" si="135"/>
        <v/>
      </c>
      <c r="CP53" s="536" t="str">
        <f t="shared" si="135"/>
        <v/>
      </c>
      <c r="CQ53" s="550">
        <f t="shared" si="28"/>
        <v>2</v>
      </c>
      <c r="CR53" s="545" t="str">
        <f t="shared" si="29"/>
        <v>Х</v>
      </c>
      <c r="CS53" s="537" t="str">
        <f t="shared" si="136"/>
        <v>Х</v>
      </c>
      <c r="CT53" s="548" t="str">
        <f t="shared" si="136"/>
        <v>Х</v>
      </c>
      <c r="CU53" s="545" t="str">
        <f t="shared" si="31"/>
        <v/>
      </c>
      <c r="CV53" s="537" t="str">
        <f t="shared" si="137"/>
        <v/>
      </c>
      <c r="CW53" s="549" t="str">
        <f t="shared" si="137"/>
        <v/>
      </c>
      <c r="CX53" s="545" t="str">
        <f t="shared" si="33"/>
        <v/>
      </c>
      <c r="CY53" s="545" t="str">
        <f t="shared" si="163"/>
        <v/>
      </c>
      <c r="CZ53" s="548" t="str">
        <f t="shared" si="163"/>
        <v/>
      </c>
      <c r="DA53" s="545" t="str">
        <f t="shared" si="163"/>
        <v/>
      </c>
      <c r="DB53" s="545" t="str">
        <f t="shared" si="163"/>
        <v/>
      </c>
      <c r="DC53" s="545" t="str">
        <f t="shared" si="163"/>
        <v/>
      </c>
      <c r="DD53" s="549" t="str">
        <f t="shared" si="163"/>
        <v/>
      </c>
      <c r="DE53" s="540" t="str">
        <f t="shared" si="89"/>
        <v/>
      </c>
      <c r="DF53" s="537" t="str">
        <f t="shared" si="90"/>
        <v/>
      </c>
      <c r="DG53" s="537" t="str">
        <f t="shared" si="35"/>
        <v/>
      </c>
      <c r="DH53" s="548" t="str">
        <f t="shared" si="139"/>
        <v/>
      </c>
      <c r="DI53" s="545" t="str">
        <f t="shared" si="139"/>
        <v/>
      </c>
      <c r="DJ53" s="537" t="str">
        <f t="shared" si="139"/>
        <v/>
      </c>
      <c r="DK53" s="537" t="str">
        <f t="shared" si="139"/>
        <v/>
      </c>
      <c r="DL53" s="537"/>
      <c r="DM53" s="541" t="str">
        <f t="shared" si="91"/>
        <v/>
      </c>
      <c r="DN53" s="537" t="str">
        <f t="shared" si="92"/>
        <v/>
      </c>
      <c r="DO53" s="541" t="str">
        <f t="shared" si="37"/>
        <v/>
      </c>
      <c r="DP53" s="537" t="str">
        <f t="shared" si="164"/>
        <v/>
      </c>
      <c r="DQ53" s="537" t="str">
        <f t="shared" si="164"/>
        <v/>
      </c>
      <c r="DR53" s="537" t="str">
        <f t="shared" si="164"/>
        <v/>
      </c>
      <c r="DS53" s="537" t="str">
        <f t="shared" si="164"/>
        <v/>
      </c>
      <c r="DT53" s="537" t="str">
        <f t="shared" si="164"/>
        <v/>
      </c>
      <c r="DU53" s="549" t="str">
        <f t="shared" si="164"/>
        <v/>
      </c>
      <c r="DV53" s="545"/>
      <c r="DW53" s="537" t="str">
        <f t="shared" si="93"/>
        <v/>
      </c>
      <c r="DX53" s="537"/>
      <c r="DY53" s="549"/>
      <c r="DZ53" s="545" t="str">
        <f t="shared" si="40"/>
        <v/>
      </c>
      <c r="EA53" s="537" t="str">
        <f t="shared" si="41"/>
        <v/>
      </c>
      <c r="EB53" s="545" t="str">
        <f t="shared" si="42"/>
        <v/>
      </c>
      <c r="EC53" s="537" t="str">
        <f t="shared" si="165"/>
        <v/>
      </c>
      <c r="ED53" s="537" t="str">
        <f t="shared" si="165"/>
        <v/>
      </c>
      <c r="EE53" s="537" t="str">
        <f t="shared" si="165"/>
        <v/>
      </c>
      <c r="EF53" s="537" t="str">
        <f t="shared" si="165"/>
        <v/>
      </c>
      <c r="EG53" s="537" t="str">
        <f t="shared" si="165"/>
        <v/>
      </c>
      <c r="EH53" s="545" t="str">
        <f t="shared" si="94"/>
        <v/>
      </c>
      <c r="EI53" s="548"/>
      <c r="EJ53" s="545" t="str">
        <f t="shared" si="95"/>
        <v/>
      </c>
      <c r="EK53" s="537" t="str">
        <f t="shared" si="96"/>
        <v/>
      </c>
      <c r="EL53" s="547" t="str">
        <f t="shared" si="97"/>
        <v/>
      </c>
      <c r="EM53" s="549"/>
      <c r="EN53" s="537" t="str">
        <f t="shared" si="44"/>
        <v/>
      </c>
      <c r="EO53" s="537" t="str">
        <f t="shared" si="45"/>
        <v/>
      </c>
      <c r="EP53" s="549" t="str">
        <f t="shared" si="46"/>
        <v/>
      </c>
      <c r="EQ53" s="545" t="str">
        <f t="shared" si="142"/>
        <v/>
      </c>
      <c r="ER53" s="549" t="str">
        <f t="shared" si="142"/>
        <v/>
      </c>
      <c r="ES53" s="545" t="str">
        <f t="shared" si="142"/>
        <v/>
      </c>
      <c r="ET53" s="545" t="str">
        <f t="shared" si="48"/>
        <v/>
      </c>
      <c r="EU53" s="537" t="str">
        <f t="shared" si="166"/>
        <v/>
      </c>
      <c r="EV53" s="537" t="str">
        <f t="shared" si="166"/>
        <v/>
      </c>
      <c r="EW53" s="537" t="str">
        <f t="shared" si="166"/>
        <v/>
      </c>
      <c r="EX53" s="537" t="str">
        <f t="shared" si="166"/>
        <v/>
      </c>
      <c r="EY53" s="537" t="str">
        <f t="shared" si="166"/>
        <v/>
      </c>
      <c r="EZ53" s="537" t="str">
        <f t="shared" si="98"/>
        <v/>
      </c>
      <c r="FA53" s="548" t="str">
        <f t="shared" si="99"/>
        <v/>
      </c>
      <c r="FB53" s="545" t="str">
        <f t="shared" si="50"/>
        <v/>
      </c>
      <c r="FC53" s="537" t="str">
        <f t="shared" si="144"/>
        <v/>
      </c>
      <c r="FD53" s="537" t="str">
        <f t="shared" si="144"/>
        <v/>
      </c>
      <c r="FE53" s="537" t="str">
        <f t="shared" si="144"/>
        <v/>
      </c>
      <c r="FF53" s="546" t="str">
        <f t="shared" si="144"/>
        <v/>
      </c>
      <c r="FG53" s="537" t="str">
        <f t="shared" si="100"/>
        <v/>
      </c>
      <c r="FH53" s="547" t="str">
        <f t="shared" si="101"/>
        <v/>
      </c>
      <c r="FI53" s="546" t="str">
        <f t="shared" si="52"/>
        <v>/</v>
      </c>
      <c r="FJ53" s="546" t="str">
        <f t="shared" si="167"/>
        <v>/</v>
      </c>
      <c r="FK53" s="546" t="str">
        <f t="shared" si="167"/>
        <v>/</v>
      </c>
      <c r="FL53" s="546" t="str">
        <f t="shared" si="167"/>
        <v>/</v>
      </c>
      <c r="FM53" s="557" t="str">
        <f t="shared" si="167"/>
        <v>/</v>
      </c>
      <c r="FN53" s="556" t="str">
        <f t="shared" si="167"/>
        <v>/</v>
      </c>
      <c r="FO53" s="545" t="str">
        <f t="shared" si="54"/>
        <v/>
      </c>
      <c r="FP53" s="545" t="str">
        <f t="shared" si="146"/>
        <v/>
      </c>
      <c r="FQ53" s="539" t="str">
        <f t="shared" si="146"/>
        <v/>
      </c>
      <c r="FR53" s="545" t="str">
        <f t="shared" si="146"/>
        <v/>
      </c>
      <c r="FS53" s="545" t="str">
        <f t="shared" si="56"/>
        <v/>
      </c>
      <c r="FT53" s="545" t="str">
        <f t="shared" si="147"/>
        <v/>
      </c>
      <c r="FU53" s="545" t="str">
        <f t="shared" si="147"/>
        <v/>
      </c>
      <c r="FV53" s="545" t="str">
        <f t="shared" si="147"/>
        <v/>
      </c>
      <c r="FW53" s="544">
        <f t="shared" si="58"/>
        <v>2</v>
      </c>
      <c r="FX53" s="545" t="str">
        <f t="shared" si="59"/>
        <v/>
      </c>
      <c r="FY53" s="536" t="str">
        <f t="shared" si="148"/>
        <v/>
      </c>
      <c r="FZ53" s="545" t="str">
        <f t="shared" si="148"/>
        <v/>
      </c>
      <c r="GA53" s="536" t="str">
        <f t="shared" si="148"/>
        <v/>
      </c>
      <c r="GB53" s="538"/>
      <c r="GC53" s="537"/>
      <c r="GD53" s="537"/>
      <c r="GE53" s="537" t="str">
        <f t="shared" si="102"/>
        <v/>
      </c>
      <c r="GF53" s="539" t="str">
        <f t="shared" si="61"/>
        <v>\</v>
      </c>
      <c r="GG53" s="538" t="str">
        <f t="shared" si="168"/>
        <v>\</v>
      </c>
      <c r="GH53" s="537" t="str">
        <f t="shared" si="168"/>
        <v>\</v>
      </c>
      <c r="GI53" s="536" t="str">
        <f t="shared" si="168"/>
        <v>\</v>
      </c>
      <c r="GJ53" s="538" t="str">
        <f t="shared" si="168"/>
        <v>\</v>
      </c>
      <c r="GK53" s="537" t="str">
        <f t="shared" si="168"/>
        <v>\</v>
      </c>
      <c r="GL53" s="547" t="str">
        <f t="shared" si="168"/>
        <v>\</v>
      </c>
      <c r="GM53" s="537" t="str">
        <f t="shared" si="150"/>
        <v/>
      </c>
      <c r="GN53" s="537" t="str">
        <f t="shared" si="150"/>
        <v/>
      </c>
      <c r="GO53" s="541" t="str">
        <f t="shared" si="150"/>
        <v/>
      </c>
      <c r="GP53" s="539" t="str">
        <f t="shared" si="150"/>
        <v/>
      </c>
      <c r="GQ53" s="542" t="str">
        <f t="shared" si="103"/>
        <v/>
      </c>
      <c r="GR53" s="537"/>
      <c r="GS53" s="537" t="str">
        <f t="shared" si="64"/>
        <v/>
      </c>
      <c r="GT53" s="537" t="str">
        <f t="shared" si="169"/>
        <v/>
      </c>
      <c r="GU53" s="537" t="str">
        <f t="shared" si="169"/>
        <v/>
      </c>
      <c r="GV53" s="537" t="str">
        <f t="shared" si="169"/>
        <v/>
      </c>
      <c r="GW53" s="537" t="str">
        <f t="shared" si="169"/>
        <v/>
      </c>
      <c r="GX53" s="539" t="str">
        <f t="shared" si="169"/>
        <v/>
      </c>
      <c r="GY53" s="538" t="str">
        <f t="shared" si="169"/>
        <v/>
      </c>
      <c r="GZ53" s="546" t="str">
        <f t="shared" si="169"/>
        <v/>
      </c>
      <c r="HA53" s="537" t="str">
        <f t="shared" si="66"/>
        <v/>
      </c>
      <c r="HB53" s="541" t="str">
        <f t="shared" si="67"/>
        <v/>
      </c>
      <c r="HC53" s="537" t="str">
        <f t="shared" si="68"/>
        <v/>
      </c>
      <c r="HD53" s="537" t="str">
        <f t="shared" si="104"/>
        <v/>
      </c>
      <c r="HE53" s="537" t="str">
        <f t="shared" si="69"/>
        <v/>
      </c>
      <c r="HF53" s="537" t="str">
        <f t="shared" si="152"/>
        <v/>
      </c>
      <c r="HG53" s="536" t="str">
        <f t="shared" si="152"/>
        <v/>
      </c>
      <c r="HH53" s="540" t="str">
        <f t="shared" si="71"/>
        <v/>
      </c>
      <c r="HI53" s="537" t="str">
        <f t="shared" si="170"/>
        <v/>
      </c>
      <c r="HJ53" s="537" t="str">
        <f t="shared" si="170"/>
        <v/>
      </c>
      <c r="HK53" s="537" t="str">
        <f t="shared" si="170"/>
        <v/>
      </c>
      <c r="HL53" s="537" t="str">
        <f t="shared" si="170"/>
        <v/>
      </c>
      <c r="HM53" s="537" t="str">
        <f t="shared" si="170"/>
        <v/>
      </c>
      <c r="HN53" s="537" t="str">
        <f t="shared" si="170"/>
        <v/>
      </c>
      <c r="HO53" s="539" t="str">
        <f t="shared" si="170"/>
        <v/>
      </c>
      <c r="HP53" s="538" t="str">
        <f t="shared" si="73"/>
        <v>\</v>
      </c>
      <c r="HQ53" s="537" t="str">
        <f t="shared" si="171"/>
        <v>\</v>
      </c>
      <c r="HR53" s="537" t="str">
        <f t="shared" si="171"/>
        <v>\</v>
      </c>
      <c r="HS53" s="537" t="str">
        <f t="shared" si="171"/>
        <v>\</v>
      </c>
      <c r="HT53" s="537" t="str">
        <f t="shared" si="171"/>
        <v>\</v>
      </c>
      <c r="HU53" s="537" t="str">
        <f t="shared" si="171"/>
        <v>\</v>
      </c>
      <c r="HV53" s="536" t="str">
        <f t="shared" si="171"/>
        <v>\</v>
      </c>
      <c r="HW53" s="536" t="str">
        <f t="shared" si="171"/>
        <v>\</v>
      </c>
      <c r="HX53" s="535">
        <f t="shared" si="75"/>
        <v>2</v>
      </c>
      <c r="HY53" s="534">
        <f t="shared" si="76"/>
        <v>5</v>
      </c>
      <c r="HZ53" s="533"/>
    </row>
    <row r="54" spans="1:234" s="532" customFormat="1" ht="12.75" customHeight="1">
      <c r="A54" s="555">
        <f t="shared" si="77"/>
        <v>45476</v>
      </c>
      <c r="B54" s="538" t="str">
        <f t="shared" si="0"/>
        <v/>
      </c>
      <c r="C54" s="537" t="str">
        <f t="shared" si="122"/>
        <v/>
      </c>
      <c r="D54" s="537" t="str">
        <f t="shared" si="122"/>
        <v/>
      </c>
      <c r="E54" s="537" t="str">
        <f t="shared" si="2"/>
        <v/>
      </c>
      <c r="F54" s="537" t="str">
        <f t="shared" si="155"/>
        <v/>
      </c>
      <c r="G54" s="537" t="str">
        <f t="shared" si="155"/>
        <v/>
      </c>
      <c r="H54" s="539" t="str">
        <f t="shared" si="155"/>
        <v/>
      </c>
      <c r="I54" s="545" t="str">
        <f t="shared" si="155"/>
        <v/>
      </c>
      <c r="J54" s="537" t="str">
        <f t="shared" si="155"/>
        <v/>
      </c>
      <c r="K54" s="537" t="str">
        <f t="shared" si="155"/>
        <v/>
      </c>
      <c r="L54" s="537" t="str">
        <f t="shared" si="155"/>
        <v/>
      </c>
      <c r="M54" s="545" t="str">
        <f t="shared" si="78"/>
        <v/>
      </c>
      <c r="N54" s="537" t="str">
        <f t="shared" si="156"/>
        <v/>
      </c>
      <c r="O54" s="537" t="str">
        <f t="shared" si="156"/>
        <v/>
      </c>
      <c r="P54" s="537" t="str">
        <f t="shared" si="156"/>
        <v/>
      </c>
      <c r="Q54" s="537" t="str">
        <f t="shared" si="156"/>
        <v/>
      </c>
      <c r="R54" s="559" t="str">
        <f t="shared" si="156"/>
        <v/>
      </c>
      <c r="S54" s="1064" t="str">
        <f t="shared" si="79"/>
        <v/>
      </c>
      <c r="T54" s="1065" t="str">
        <f t="shared" si="80"/>
        <v/>
      </c>
      <c r="U54" s="537" t="str">
        <f t="shared" si="5"/>
        <v>\</v>
      </c>
      <c r="V54" s="537" t="str">
        <f t="shared" si="125"/>
        <v>\</v>
      </c>
      <c r="W54" s="537" t="str">
        <f t="shared" si="125"/>
        <v>\</v>
      </c>
      <c r="X54" s="537" t="str">
        <f t="shared" si="125"/>
        <v>\</v>
      </c>
      <c r="Y54" s="549" t="str">
        <f t="shared" si="125"/>
        <v>\</v>
      </c>
      <c r="Z54" s="545" t="str">
        <f t="shared" si="7"/>
        <v/>
      </c>
      <c r="AA54" s="537" t="str">
        <f t="shared" si="157"/>
        <v/>
      </c>
      <c r="AB54" s="537" t="str">
        <f t="shared" si="157"/>
        <v/>
      </c>
      <c r="AC54" s="537" t="str">
        <f t="shared" si="157"/>
        <v/>
      </c>
      <c r="AD54" s="559" t="str">
        <f t="shared" si="157"/>
        <v/>
      </c>
      <c r="AE54" s="548" t="str">
        <f t="shared" si="157"/>
        <v/>
      </c>
      <c r="AF54" s="538" t="str">
        <f t="shared" si="157"/>
        <v/>
      </c>
      <c r="AG54" s="537"/>
      <c r="AH54" s="537"/>
      <c r="AI54" s="537" t="str">
        <f t="shared" si="9"/>
        <v/>
      </c>
      <c r="AJ54" s="547" t="str">
        <f t="shared" si="81"/>
        <v/>
      </c>
      <c r="AK54" s="537" t="str">
        <f t="shared" si="10"/>
        <v/>
      </c>
      <c r="AL54" s="537" t="str">
        <f t="shared" si="158"/>
        <v/>
      </c>
      <c r="AM54" s="537" t="str">
        <f t="shared" si="158"/>
        <v/>
      </c>
      <c r="AN54" s="548" t="str">
        <f t="shared" si="158"/>
        <v/>
      </c>
      <c r="AO54" s="545" t="str">
        <f t="shared" si="158"/>
        <v/>
      </c>
      <c r="AP54" s="537" t="str">
        <f t="shared" si="158"/>
        <v/>
      </c>
      <c r="AQ54" s="537" t="str">
        <f t="shared" si="158"/>
        <v/>
      </c>
      <c r="AR54" s="545" t="str">
        <f t="shared" si="12"/>
        <v>/</v>
      </c>
      <c r="AS54" s="537" t="str">
        <f t="shared" si="159"/>
        <v>/</v>
      </c>
      <c r="AT54" s="549" t="str">
        <f t="shared" si="159"/>
        <v>/</v>
      </c>
      <c r="AU54" s="545" t="str">
        <f t="shared" si="159"/>
        <v>/</v>
      </c>
      <c r="AV54" s="537" t="str">
        <f t="shared" si="159"/>
        <v>/</v>
      </c>
      <c r="AW54" s="537" t="str">
        <f t="shared" si="159"/>
        <v>/</v>
      </c>
      <c r="AX54" s="548" t="str">
        <f t="shared" si="159"/>
        <v>/</v>
      </c>
      <c r="AY54" s="545" t="str">
        <f t="shared" si="14"/>
        <v/>
      </c>
      <c r="AZ54" s="537" t="str">
        <f t="shared" si="160"/>
        <v/>
      </c>
      <c r="BA54" s="537" t="str">
        <f t="shared" si="160"/>
        <v/>
      </c>
      <c r="BB54" s="545" t="str">
        <f t="shared" si="160"/>
        <v/>
      </c>
      <c r="BC54" s="537" t="str">
        <f t="shared" si="160"/>
        <v/>
      </c>
      <c r="BD54" s="537" t="str">
        <f t="shared" si="160"/>
        <v/>
      </c>
      <c r="BE54" s="537" t="str">
        <f t="shared" si="82"/>
        <v/>
      </c>
      <c r="BF54" s="548" t="str">
        <f t="shared" si="83"/>
        <v/>
      </c>
      <c r="BG54" s="545" t="str">
        <f t="shared" si="16"/>
        <v/>
      </c>
      <c r="BH54" s="537" t="str">
        <f t="shared" si="130"/>
        <v/>
      </c>
      <c r="BI54" s="545" t="str">
        <f t="shared" si="130"/>
        <v/>
      </c>
      <c r="BJ54" s="537" t="str">
        <f t="shared" si="130"/>
        <v/>
      </c>
      <c r="BK54" s="537" t="str">
        <f t="shared" si="130"/>
        <v/>
      </c>
      <c r="BL54" s="537" t="str">
        <f t="shared" si="84"/>
        <v/>
      </c>
      <c r="BM54" s="537" t="str">
        <f t="shared" si="85"/>
        <v/>
      </c>
      <c r="BN54" s="545" t="str">
        <f t="shared" si="18"/>
        <v/>
      </c>
      <c r="BO54" s="537" t="str">
        <f t="shared" si="131"/>
        <v/>
      </c>
      <c r="BP54" s="545" t="str">
        <f t="shared" si="131"/>
        <v/>
      </c>
      <c r="BQ54" s="549" t="str">
        <f t="shared" si="131"/>
        <v/>
      </c>
      <c r="BR54" s="538" t="str">
        <f t="shared" si="20"/>
        <v/>
      </c>
      <c r="BS54" s="537" t="str">
        <f t="shared" si="161"/>
        <v/>
      </c>
      <c r="BT54" s="539" t="str">
        <f t="shared" si="161"/>
        <v/>
      </c>
      <c r="BU54" s="538" t="str">
        <f t="shared" si="161"/>
        <v/>
      </c>
      <c r="BV54" s="537" t="str">
        <f t="shared" si="161"/>
        <v/>
      </c>
      <c r="BW54" s="537" t="str">
        <f t="shared" si="161"/>
        <v/>
      </c>
      <c r="BX54" s="549" t="str">
        <f t="shared" si="86"/>
        <v/>
      </c>
      <c r="BY54" s="545" t="str">
        <f t="shared" si="87"/>
        <v/>
      </c>
      <c r="BZ54" s="537" t="str">
        <f t="shared" si="88"/>
        <v/>
      </c>
      <c r="CA54" s="536" t="str">
        <f t="shared" si="22"/>
        <v/>
      </c>
      <c r="CB54" s="538" t="str">
        <f t="shared" si="162"/>
        <v/>
      </c>
      <c r="CC54" s="537" t="str">
        <f t="shared" si="162"/>
        <v/>
      </c>
      <c r="CD54" s="537" t="str">
        <f t="shared" si="162"/>
        <v/>
      </c>
      <c r="CE54" s="537" t="str">
        <f t="shared" si="162"/>
        <v/>
      </c>
      <c r="CF54" s="539" t="str">
        <f t="shared" si="162"/>
        <v/>
      </c>
      <c r="CG54" s="538" t="str">
        <f t="shared" si="24"/>
        <v/>
      </c>
      <c r="CH54" s="537" t="str">
        <f t="shared" si="134"/>
        <v/>
      </c>
      <c r="CI54" s="545" t="str">
        <f t="shared" si="134"/>
        <v/>
      </c>
      <c r="CJ54" s="537" t="str">
        <f t="shared" si="134"/>
        <v/>
      </c>
      <c r="CK54" s="537" t="str">
        <f t="shared" si="134"/>
        <v/>
      </c>
      <c r="CL54" s="540" t="str">
        <f t="shared" si="26"/>
        <v/>
      </c>
      <c r="CM54" s="537" t="str">
        <f t="shared" si="135"/>
        <v/>
      </c>
      <c r="CN54" s="537" t="str">
        <f t="shared" si="135"/>
        <v/>
      </c>
      <c r="CO54" s="537" t="str">
        <f t="shared" si="135"/>
        <v/>
      </c>
      <c r="CP54" s="536" t="str">
        <f t="shared" si="135"/>
        <v/>
      </c>
      <c r="CQ54" s="550">
        <f t="shared" si="28"/>
        <v>3</v>
      </c>
      <c r="CR54" s="545" t="str">
        <f t="shared" si="29"/>
        <v/>
      </c>
      <c r="CS54" s="537" t="str">
        <f t="shared" si="136"/>
        <v/>
      </c>
      <c r="CT54" s="548" t="str">
        <f t="shared" si="136"/>
        <v/>
      </c>
      <c r="CU54" s="545" t="str">
        <f t="shared" si="31"/>
        <v/>
      </c>
      <c r="CV54" s="537" t="str">
        <f t="shared" si="137"/>
        <v/>
      </c>
      <c r="CW54" s="549" t="str">
        <f t="shared" si="137"/>
        <v/>
      </c>
      <c r="CX54" s="545" t="str">
        <f t="shared" si="33"/>
        <v/>
      </c>
      <c r="CY54" s="545" t="str">
        <f t="shared" si="163"/>
        <v/>
      </c>
      <c r="CZ54" s="548" t="str">
        <f t="shared" si="163"/>
        <v/>
      </c>
      <c r="DA54" s="545" t="str">
        <f t="shared" si="163"/>
        <v/>
      </c>
      <c r="DB54" s="545" t="str">
        <f t="shared" si="163"/>
        <v/>
      </c>
      <c r="DC54" s="545" t="str">
        <f t="shared" si="163"/>
        <v/>
      </c>
      <c r="DD54" s="549" t="str">
        <f t="shared" si="163"/>
        <v/>
      </c>
      <c r="DE54" s="540" t="str">
        <f t="shared" si="89"/>
        <v/>
      </c>
      <c r="DF54" s="537" t="str">
        <f t="shared" si="90"/>
        <v/>
      </c>
      <c r="DG54" s="537" t="str">
        <f t="shared" si="35"/>
        <v/>
      </c>
      <c r="DH54" s="548" t="str">
        <f t="shared" si="139"/>
        <v/>
      </c>
      <c r="DI54" s="545" t="str">
        <f t="shared" si="139"/>
        <v/>
      </c>
      <c r="DJ54" s="537" t="str">
        <f t="shared" si="139"/>
        <v/>
      </c>
      <c r="DK54" s="537" t="str">
        <f t="shared" si="139"/>
        <v/>
      </c>
      <c r="DL54" s="537"/>
      <c r="DM54" s="541" t="str">
        <f t="shared" si="91"/>
        <v/>
      </c>
      <c r="DN54" s="537" t="str">
        <f t="shared" si="92"/>
        <v/>
      </c>
      <c r="DO54" s="541" t="str">
        <f t="shared" si="37"/>
        <v/>
      </c>
      <c r="DP54" s="537" t="str">
        <f t="shared" si="164"/>
        <v/>
      </c>
      <c r="DQ54" s="537" t="str">
        <f t="shared" si="164"/>
        <v/>
      </c>
      <c r="DR54" s="537" t="str">
        <f t="shared" si="164"/>
        <v/>
      </c>
      <c r="DS54" s="537" t="str">
        <f t="shared" si="164"/>
        <v/>
      </c>
      <c r="DT54" s="537" t="str">
        <f t="shared" si="164"/>
        <v/>
      </c>
      <c r="DU54" s="549" t="str">
        <f t="shared" si="164"/>
        <v/>
      </c>
      <c r="DV54" s="545"/>
      <c r="DW54" s="537" t="str">
        <f t="shared" si="93"/>
        <v/>
      </c>
      <c r="DX54" s="537"/>
      <c r="DY54" s="549"/>
      <c r="DZ54" s="545" t="str">
        <f t="shared" si="40"/>
        <v/>
      </c>
      <c r="EA54" s="537" t="str">
        <f t="shared" si="41"/>
        <v/>
      </c>
      <c r="EB54" s="545" t="str">
        <f t="shared" si="42"/>
        <v/>
      </c>
      <c r="EC54" s="537" t="str">
        <f t="shared" si="165"/>
        <v/>
      </c>
      <c r="ED54" s="537" t="str">
        <f t="shared" si="165"/>
        <v/>
      </c>
      <c r="EE54" s="537" t="str">
        <f t="shared" si="165"/>
        <v/>
      </c>
      <c r="EF54" s="537" t="str">
        <f t="shared" si="165"/>
        <v/>
      </c>
      <c r="EG54" s="537" t="str">
        <f t="shared" si="165"/>
        <v/>
      </c>
      <c r="EH54" s="545" t="str">
        <f t="shared" si="94"/>
        <v/>
      </c>
      <c r="EI54" s="548"/>
      <c r="EJ54" s="545" t="str">
        <f t="shared" si="95"/>
        <v/>
      </c>
      <c r="EK54" s="537" t="str">
        <f t="shared" si="96"/>
        <v/>
      </c>
      <c r="EL54" s="547" t="str">
        <f t="shared" si="97"/>
        <v/>
      </c>
      <c r="EM54" s="549"/>
      <c r="EN54" s="537" t="str">
        <f t="shared" si="44"/>
        <v/>
      </c>
      <c r="EO54" s="537" t="str">
        <f t="shared" si="45"/>
        <v/>
      </c>
      <c r="EP54" s="549" t="str">
        <f t="shared" si="46"/>
        <v/>
      </c>
      <c r="EQ54" s="545" t="str">
        <f t="shared" si="142"/>
        <v/>
      </c>
      <c r="ER54" s="549" t="str">
        <f t="shared" si="142"/>
        <v/>
      </c>
      <c r="ES54" s="545" t="str">
        <f t="shared" si="142"/>
        <v/>
      </c>
      <c r="ET54" s="545" t="str">
        <f t="shared" si="48"/>
        <v/>
      </c>
      <c r="EU54" s="537" t="str">
        <f t="shared" si="166"/>
        <v/>
      </c>
      <c r="EV54" s="537" t="str">
        <f t="shared" si="166"/>
        <v/>
      </c>
      <c r="EW54" s="537" t="str">
        <f t="shared" si="166"/>
        <v/>
      </c>
      <c r="EX54" s="537" t="str">
        <f t="shared" si="166"/>
        <v/>
      </c>
      <c r="EY54" s="537" t="str">
        <f t="shared" si="166"/>
        <v/>
      </c>
      <c r="EZ54" s="537" t="str">
        <f t="shared" si="98"/>
        <v/>
      </c>
      <c r="FA54" s="548" t="str">
        <f t="shared" si="99"/>
        <v/>
      </c>
      <c r="FB54" s="545" t="str">
        <f t="shared" si="50"/>
        <v/>
      </c>
      <c r="FC54" s="537" t="str">
        <f t="shared" si="144"/>
        <v/>
      </c>
      <c r="FD54" s="537" t="str">
        <f t="shared" si="144"/>
        <v/>
      </c>
      <c r="FE54" s="537" t="str">
        <f t="shared" si="144"/>
        <v/>
      </c>
      <c r="FF54" s="546" t="str">
        <f t="shared" si="144"/>
        <v/>
      </c>
      <c r="FG54" s="537" t="str">
        <f t="shared" si="100"/>
        <v/>
      </c>
      <c r="FH54" s="547" t="str">
        <f t="shared" si="101"/>
        <v/>
      </c>
      <c r="FI54" s="546" t="str">
        <f t="shared" si="52"/>
        <v/>
      </c>
      <c r="FJ54" s="546" t="str">
        <f t="shared" si="167"/>
        <v/>
      </c>
      <c r="FK54" s="546" t="str">
        <f t="shared" si="167"/>
        <v/>
      </c>
      <c r="FL54" s="546" t="str">
        <f t="shared" si="167"/>
        <v/>
      </c>
      <c r="FM54" s="557" t="str">
        <f t="shared" si="167"/>
        <v/>
      </c>
      <c r="FN54" s="556" t="str">
        <f t="shared" si="167"/>
        <v/>
      </c>
      <c r="FO54" s="545" t="str">
        <f t="shared" si="54"/>
        <v/>
      </c>
      <c r="FP54" s="545" t="str">
        <f t="shared" si="146"/>
        <v/>
      </c>
      <c r="FQ54" s="539" t="str">
        <f t="shared" si="146"/>
        <v/>
      </c>
      <c r="FR54" s="545" t="str">
        <f t="shared" si="146"/>
        <v/>
      </c>
      <c r="FS54" s="545" t="str">
        <f t="shared" si="56"/>
        <v/>
      </c>
      <c r="FT54" s="545" t="str">
        <f t="shared" si="147"/>
        <v/>
      </c>
      <c r="FU54" s="545" t="str">
        <f t="shared" si="147"/>
        <v/>
      </c>
      <c r="FV54" s="545" t="str">
        <f t="shared" si="147"/>
        <v/>
      </c>
      <c r="FW54" s="544">
        <f t="shared" si="58"/>
        <v>3</v>
      </c>
      <c r="FX54" s="545" t="str">
        <f t="shared" si="59"/>
        <v/>
      </c>
      <c r="FY54" s="536" t="str">
        <f t="shared" si="148"/>
        <v/>
      </c>
      <c r="FZ54" s="545" t="str">
        <f t="shared" si="148"/>
        <v/>
      </c>
      <c r="GA54" s="536" t="str">
        <f t="shared" si="148"/>
        <v/>
      </c>
      <c r="GB54" s="538"/>
      <c r="GC54" s="537"/>
      <c r="GD54" s="537"/>
      <c r="GE54" s="537" t="str">
        <f t="shared" si="102"/>
        <v/>
      </c>
      <c r="GF54" s="539" t="str">
        <f t="shared" si="61"/>
        <v/>
      </c>
      <c r="GG54" s="538" t="str">
        <f t="shared" si="168"/>
        <v/>
      </c>
      <c r="GH54" s="537" t="str">
        <f t="shared" si="168"/>
        <v/>
      </c>
      <c r="GI54" s="536" t="str">
        <f t="shared" si="168"/>
        <v/>
      </c>
      <c r="GJ54" s="538" t="str">
        <f t="shared" si="168"/>
        <v/>
      </c>
      <c r="GK54" s="537" t="str">
        <f t="shared" si="168"/>
        <v/>
      </c>
      <c r="GL54" s="547" t="str">
        <f t="shared" si="168"/>
        <v/>
      </c>
      <c r="GM54" s="537" t="str">
        <f t="shared" si="150"/>
        <v/>
      </c>
      <c r="GN54" s="537" t="str">
        <f t="shared" si="150"/>
        <v/>
      </c>
      <c r="GO54" s="541" t="str">
        <f t="shared" si="150"/>
        <v/>
      </c>
      <c r="GP54" s="539" t="str">
        <f t="shared" si="150"/>
        <v/>
      </c>
      <c r="GQ54" s="542" t="str">
        <f t="shared" si="103"/>
        <v/>
      </c>
      <c r="GR54" s="537"/>
      <c r="GS54" s="537" t="str">
        <f t="shared" si="64"/>
        <v>\</v>
      </c>
      <c r="GT54" s="537" t="str">
        <f t="shared" si="169"/>
        <v>\</v>
      </c>
      <c r="GU54" s="537" t="str">
        <f t="shared" si="169"/>
        <v>\</v>
      </c>
      <c r="GV54" s="537" t="str">
        <f t="shared" si="169"/>
        <v>\</v>
      </c>
      <c r="GW54" s="537" t="str">
        <f t="shared" si="169"/>
        <v>\</v>
      </c>
      <c r="GX54" s="539" t="str">
        <f t="shared" si="169"/>
        <v>\</v>
      </c>
      <c r="GY54" s="538" t="str">
        <f t="shared" si="169"/>
        <v>\</v>
      </c>
      <c r="GZ54" s="546" t="str">
        <f t="shared" si="169"/>
        <v>\</v>
      </c>
      <c r="HA54" s="537" t="str">
        <f t="shared" si="66"/>
        <v>\</v>
      </c>
      <c r="HB54" s="541" t="str">
        <f t="shared" si="67"/>
        <v/>
      </c>
      <c r="HC54" s="537" t="str">
        <f t="shared" si="68"/>
        <v/>
      </c>
      <c r="HD54" s="537" t="str">
        <f t="shared" si="104"/>
        <v/>
      </c>
      <c r="HE54" s="537" t="str">
        <f t="shared" si="69"/>
        <v>\</v>
      </c>
      <c r="HF54" s="537" t="str">
        <f t="shared" si="152"/>
        <v>\</v>
      </c>
      <c r="HG54" s="536" t="str">
        <f t="shared" si="152"/>
        <v>\</v>
      </c>
      <c r="HH54" s="540" t="str">
        <f t="shared" si="71"/>
        <v/>
      </c>
      <c r="HI54" s="537" t="str">
        <f t="shared" si="170"/>
        <v/>
      </c>
      <c r="HJ54" s="537" t="str">
        <f t="shared" si="170"/>
        <v/>
      </c>
      <c r="HK54" s="537" t="str">
        <f t="shared" si="170"/>
        <v/>
      </c>
      <c r="HL54" s="537" t="str">
        <f t="shared" si="170"/>
        <v/>
      </c>
      <c r="HM54" s="537" t="str">
        <f t="shared" si="170"/>
        <v/>
      </c>
      <c r="HN54" s="537" t="str">
        <f t="shared" si="170"/>
        <v/>
      </c>
      <c r="HO54" s="539" t="str">
        <f t="shared" si="170"/>
        <v/>
      </c>
      <c r="HP54" s="538" t="str">
        <f t="shared" si="73"/>
        <v/>
      </c>
      <c r="HQ54" s="537" t="str">
        <f t="shared" si="171"/>
        <v/>
      </c>
      <c r="HR54" s="537" t="str">
        <f t="shared" si="171"/>
        <v/>
      </c>
      <c r="HS54" s="537" t="str">
        <f t="shared" si="171"/>
        <v/>
      </c>
      <c r="HT54" s="537" t="str">
        <f t="shared" si="171"/>
        <v/>
      </c>
      <c r="HU54" s="537" t="str">
        <f t="shared" si="171"/>
        <v/>
      </c>
      <c r="HV54" s="536" t="str">
        <f t="shared" si="171"/>
        <v/>
      </c>
      <c r="HW54" s="536" t="str">
        <f t="shared" si="171"/>
        <v/>
      </c>
      <c r="HX54" s="535">
        <f t="shared" si="75"/>
        <v>3</v>
      </c>
      <c r="HY54" s="534">
        <f t="shared" si="76"/>
        <v>3</v>
      </c>
      <c r="HZ54" s="533"/>
    </row>
    <row r="55" spans="1:234" s="532" customFormat="1" ht="12.75" customHeight="1">
      <c r="A55" s="555">
        <f t="shared" si="77"/>
        <v>45477</v>
      </c>
      <c r="B55" s="538" t="str">
        <f t="shared" si="0"/>
        <v/>
      </c>
      <c r="C55" s="537" t="str">
        <f t="shared" si="122"/>
        <v/>
      </c>
      <c r="D55" s="537" t="str">
        <f t="shared" si="122"/>
        <v/>
      </c>
      <c r="E55" s="537" t="str">
        <f t="shared" si="2"/>
        <v/>
      </c>
      <c r="F55" s="537" t="str">
        <f t="shared" si="155"/>
        <v/>
      </c>
      <c r="G55" s="537" t="str">
        <f t="shared" si="155"/>
        <v/>
      </c>
      <c r="H55" s="539" t="str">
        <f t="shared" si="155"/>
        <v/>
      </c>
      <c r="I55" s="545" t="str">
        <f t="shared" si="155"/>
        <v/>
      </c>
      <c r="J55" s="537" t="str">
        <f t="shared" si="155"/>
        <v/>
      </c>
      <c r="K55" s="537" t="str">
        <f t="shared" si="155"/>
        <v/>
      </c>
      <c r="L55" s="537" t="str">
        <f t="shared" si="155"/>
        <v/>
      </c>
      <c r="M55" s="545" t="str">
        <f t="shared" si="78"/>
        <v/>
      </c>
      <c r="N55" s="537" t="str">
        <f t="shared" si="156"/>
        <v/>
      </c>
      <c r="O55" s="537" t="str">
        <f t="shared" si="156"/>
        <v/>
      </c>
      <c r="P55" s="537" t="str">
        <f t="shared" si="156"/>
        <v/>
      </c>
      <c r="Q55" s="537" t="str">
        <f t="shared" si="156"/>
        <v/>
      </c>
      <c r="R55" s="559" t="str">
        <f t="shared" si="156"/>
        <v/>
      </c>
      <c r="S55" s="1064" t="str">
        <f t="shared" si="79"/>
        <v/>
      </c>
      <c r="T55" s="1065" t="str">
        <f t="shared" si="80"/>
        <v/>
      </c>
      <c r="U55" s="537" t="str">
        <f t="shared" si="5"/>
        <v/>
      </c>
      <c r="V55" s="537" t="str">
        <f t="shared" si="125"/>
        <v/>
      </c>
      <c r="W55" s="537" t="str">
        <f t="shared" si="125"/>
        <v/>
      </c>
      <c r="X55" s="537" t="str">
        <f t="shared" si="125"/>
        <v/>
      </c>
      <c r="Y55" s="549" t="str">
        <f t="shared" si="125"/>
        <v/>
      </c>
      <c r="Z55" s="545" t="str">
        <f t="shared" si="7"/>
        <v>\</v>
      </c>
      <c r="AA55" s="537" t="str">
        <f t="shared" si="157"/>
        <v>\</v>
      </c>
      <c r="AB55" s="537" t="str">
        <f t="shared" si="157"/>
        <v>\</v>
      </c>
      <c r="AC55" s="537" t="str">
        <f t="shared" si="157"/>
        <v>\</v>
      </c>
      <c r="AD55" s="559" t="str">
        <f t="shared" si="157"/>
        <v>\</v>
      </c>
      <c r="AE55" s="548" t="str">
        <f t="shared" si="157"/>
        <v>\</v>
      </c>
      <c r="AF55" s="538" t="str">
        <f t="shared" si="157"/>
        <v>\</v>
      </c>
      <c r="AG55" s="537"/>
      <c r="AH55" s="537"/>
      <c r="AI55" s="537" t="str">
        <f t="shared" si="9"/>
        <v/>
      </c>
      <c r="AJ55" s="547" t="str">
        <f t="shared" si="81"/>
        <v/>
      </c>
      <c r="AK55" s="537" t="str">
        <f t="shared" si="10"/>
        <v>Х</v>
      </c>
      <c r="AL55" s="537" t="str">
        <f t="shared" si="158"/>
        <v>Х</v>
      </c>
      <c r="AM55" s="537" t="str">
        <f t="shared" si="158"/>
        <v>Х</v>
      </c>
      <c r="AN55" s="548" t="str">
        <f t="shared" si="158"/>
        <v>Х</v>
      </c>
      <c r="AO55" s="545" t="str">
        <f t="shared" si="158"/>
        <v>Х</v>
      </c>
      <c r="AP55" s="537" t="str">
        <f t="shared" si="158"/>
        <v>Х</v>
      </c>
      <c r="AQ55" s="537" t="str">
        <f t="shared" si="158"/>
        <v>Х</v>
      </c>
      <c r="AR55" s="545" t="str">
        <f t="shared" si="12"/>
        <v/>
      </c>
      <c r="AS55" s="537" t="str">
        <f t="shared" si="159"/>
        <v/>
      </c>
      <c r="AT55" s="549" t="str">
        <f t="shared" si="159"/>
        <v/>
      </c>
      <c r="AU55" s="545" t="str">
        <f t="shared" si="159"/>
        <v/>
      </c>
      <c r="AV55" s="537" t="str">
        <f t="shared" si="159"/>
        <v/>
      </c>
      <c r="AW55" s="537" t="str">
        <f t="shared" si="159"/>
        <v/>
      </c>
      <c r="AX55" s="548" t="str">
        <f t="shared" si="159"/>
        <v/>
      </c>
      <c r="AY55" s="545" t="str">
        <f t="shared" si="14"/>
        <v/>
      </c>
      <c r="AZ55" s="537" t="str">
        <f t="shared" si="160"/>
        <v/>
      </c>
      <c r="BA55" s="537" t="str">
        <f t="shared" si="160"/>
        <v/>
      </c>
      <c r="BB55" s="545" t="str">
        <f t="shared" si="160"/>
        <v/>
      </c>
      <c r="BC55" s="537" t="str">
        <f t="shared" si="160"/>
        <v/>
      </c>
      <c r="BD55" s="537" t="str">
        <f t="shared" si="160"/>
        <v/>
      </c>
      <c r="BE55" s="537" t="str">
        <f t="shared" si="82"/>
        <v/>
      </c>
      <c r="BF55" s="548" t="str">
        <f t="shared" si="83"/>
        <v/>
      </c>
      <c r="BG55" s="545" t="str">
        <f t="shared" si="16"/>
        <v/>
      </c>
      <c r="BH55" s="537" t="str">
        <f t="shared" si="130"/>
        <v/>
      </c>
      <c r="BI55" s="545" t="str">
        <f t="shared" si="130"/>
        <v/>
      </c>
      <c r="BJ55" s="537" t="str">
        <f t="shared" si="130"/>
        <v/>
      </c>
      <c r="BK55" s="537" t="str">
        <f t="shared" si="130"/>
        <v/>
      </c>
      <c r="BL55" s="537" t="str">
        <f t="shared" si="84"/>
        <v/>
      </c>
      <c r="BM55" s="537" t="str">
        <f t="shared" si="85"/>
        <v/>
      </c>
      <c r="BN55" s="545" t="str">
        <f t="shared" si="18"/>
        <v/>
      </c>
      <c r="BO55" s="537" t="str">
        <f t="shared" si="131"/>
        <v/>
      </c>
      <c r="BP55" s="545" t="str">
        <f t="shared" si="131"/>
        <v/>
      </c>
      <c r="BQ55" s="549" t="str">
        <f t="shared" si="131"/>
        <v/>
      </c>
      <c r="BR55" s="538" t="str">
        <f t="shared" si="20"/>
        <v/>
      </c>
      <c r="BS55" s="537" t="str">
        <f t="shared" si="161"/>
        <v/>
      </c>
      <c r="BT55" s="539" t="str">
        <f t="shared" si="161"/>
        <v/>
      </c>
      <c r="BU55" s="538" t="str">
        <f t="shared" si="161"/>
        <v/>
      </c>
      <c r="BV55" s="537" t="str">
        <f t="shared" si="161"/>
        <v/>
      </c>
      <c r="BW55" s="537" t="str">
        <f t="shared" si="161"/>
        <v/>
      </c>
      <c r="BX55" s="549" t="str">
        <f t="shared" si="86"/>
        <v/>
      </c>
      <c r="BY55" s="545" t="str">
        <f t="shared" si="87"/>
        <v/>
      </c>
      <c r="BZ55" s="537" t="str">
        <f t="shared" si="88"/>
        <v/>
      </c>
      <c r="CA55" s="536" t="str">
        <f t="shared" si="22"/>
        <v/>
      </c>
      <c r="CB55" s="538" t="str">
        <f t="shared" si="162"/>
        <v/>
      </c>
      <c r="CC55" s="537" t="str">
        <f t="shared" si="162"/>
        <v/>
      </c>
      <c r="CD55" s="537" t="str">
        <f t="shared" si="162"/>
        <v/>
      </c>
      <c r="CE55" s="537" t="str">
        <f t="shared" si="162"/>
        <v/>
      </c>
      <c r="CF55" s="539" t="str">
        <f t="shared" si="162"/>
        <v/>
      </c>
      <c r="CG55" s="538" t="str">
        <f t="shared" si="24"/>
        <v/>
      </c>
      <c r="CH55" s="537" t="str">
        <f t="shared" si="134"/>
        <v/>
      </c>
      <c r="CI55" s="545" t="str">
        <f t="shared" si="134"/>
        <v/>
      </c>
      <c r="CJ55" s="537" t="str">
        <f t="shared" si="134"/>
        <v/>
      </c>
      <c r="CK55" s="537" t="str">
        <f t="shared" si="134"/>
        <v/>
      </c>
      <c r="CL55" s="540" t="str">
        <f t="shared" si="26"/>
        <v/>
      </c>
      <c r="CM55" s="537" t="str">
        <f t="shared" si="135"/>
        <v/>
      </c>
      <c r="CN55" s="537" t="str">
        <f t="shared" si="135"/>
        <v/>
      </c>
      <c r="CO55" s="537" t="str">
        <f t="shared" si="135"/>
        <v/>
      </c>
      <c r="CP55" s="536" t="str">
        <f t="shared" si="135"/>
        <v/>
      </c>
      <c r="CQ55" s="550">
        <f t="shared" si="28"/>
        <v>4</v>
      </c>
      <c r="CR55" s="545" t="str">
        <f t="shared" si="29"/>
        <v/>
      </c>
      <c r="CS55" s="537" t="str">
        <f t="shared" si="136"/>
        <v/>
      </c>
      <c r="CT55" s="548" t="str">
        <f t="shared" si="136"/>
        <v/>
      </c>
      <c r="CU55" s="545" t="str">
        <f t="shared" si="31"/>
        <v/>
      </c>
      <c r="CV55" s="537" t="str">
        <f t="shared" si="137"/>
        <v/>
      </c>
      <c r="CW55" s="549" t="str">
        <f t="shared" si="137"/>
        <v/>
      </c>
      <c r="CX55" s="545" t="str">
        <f t="shared" si="33"/>
        <v/>
      </c>
      <c r="CY55" s="545" t="str">
        <f t="shared" si="163"/>
        <v/>
      </c>
      <c r="CZ55" s="548" t="str">
        <f t="shared" si="163"/>
        <v/>
      </c>
      <c r="DA55" s="545" t="str">
        <f t="shared" si="163"/>
        <v/>
      </c>
      <c r="DB55" s="545" t="str">
        <f t="shared" si="163"/>
        <v/>
      </c>
      <c r="DC55" s="545" t="str">
        <f t="shared" si="163"/>
        <v/>
      </c>
      <c r="DD55" s="549" t="str">
        <f t="shared" si="163"/>
        <v/>
      </c>
      <c r="DE55" s="540" t="str">
        <f t="shared" si="89"/>
        <v/>
      </c>
      <c r="DF55" s="537" t="str">
        <f t="shared" si="90"/>
        <v/>
      </c>
      <c r="DG55" s="537" t="str">
        <f t="shared" si="35"/>
        <v/>
      </c>
      <c r="DH55" s="548" t="str">
        <f t="shared" si="139"/>
        <v/>
      </c>
      <c r="DI55" s="545" t="str">
        <f t="shared" si="139"/>
        <v/>
      </c>
      <c r="DJ55" s="537" t="str">
        <f t="shared" si="139"/>
        <v/>
      </c>
      <c r="DK55" s="537" t="str">
        <f t="shared" si="139"/>
        <v/>
      </c>
      <c r="DL55" s="537"/>
      <c r="DM55" s="541" t="str">
        <f t="shared" si="91"/>
        <v/>
      </c>
      <c r="DN55" s="537" t="str">
        <f t="shared" si="92"/>
        <v/>
      </c>
      <c r="DO55" s="541" t="str">
        <f t="shared" si="37"/>
        <v/>
      </c>
      <c r="DP55" s="537" t="str">
        <f t="shared" si="164"/>
        <v/>
      </c>
      <c r="DQ55" s="537" t="str">
        <f t="shared" si="164"/>
        <v/>
      </c>
      <c r="DR55" s="537" t="str">
        <f t="shared" si="164"/>
        <v/>
      </c>
      <c r="DS55" s="537" t="str">
        <f t="shared" si="164"/>
        <v/>
      </c>
      <c r="DT55" s="537" t="str">
        <f t="shared" si="164"/>
        <v/>
      </c>
      <c r="DU55" s="549" t="str">
        <f t="shared" si="164"/>
        <v/>
      </c>
      <c r="DV55" s="545"/>
      <c r="DW55" s="537" t="str">
        <f t="shared" si="93"/>
        <v/>
      </c>
      <c r="DX55" s="537"/>
      <c r="DY55" s="549"/>
      <c r="DZ55" s="545" t="str">
        <f t="shared" si="40"/>
        <v/>
      </c>
      <c r="EA55" s="537" t="str">
        <f t="shared" si="41"/>
        <v/>
      </c>
      <c r="EB55" s="545" t="str">
        <f t="shared" si="42"/>
        <v/>
      </c>
      <c r="EC55" s="537" t="str">
        <f t="shared" si="165"/>
        <v/>
      </c>
      <c r="ED55" s="537" t="str">
        <f t="shared" si="165"/>
        <v/>
      </c>
      <c r="EE55" s="537" t="str">
        <f t="shared" si="165"/>
        <v/>
      </c>
      <c r="EF55" s="537" t="str">
        <f t="shared" si="165"/>
        <v/>
      </c>
      <c r="EG55" s="537" t="str">
        <f t="shared" si="165"/>
        <v/>
      </c>
      <c r="EH55" s="545" t="str">
        <f t="shared" si="94"/>
        <v/>
      </c>
      <c r="EI55" s="548"/>
      <c r="EJ55" s="545" t="str">
        <f t="shared" si="95"/>
        <v/>
      </c>
      <c r="EK55" s="537" t="str">
        <f t="shared" si="96"/>
        <v/>
      </c>
      <c r="EL55" s="547" t="str">
        <f t="shared" si="97"/>
        <v/>
      </c>
      <c r="EM55" s="549"/>
      <c r="EN55" s="537" t="str">
        <f t="shared" si="44"/>
        <v/>
      </c>
      <c r="EO55" s="537" t="str">
        <f t="shared" si="45"/>
        <v/>
      </c>
      <c r="EP55" s="549" t="str">
        <f t="shared" si="46"/>
        <v/>
      </c>
      <c r="EQ55" s="545" t="str">
        <f t="shared" si="142"/>
        <v/>
      </c>
      <c r="ER55" s="549" t="str">
        <f t="shared" si="142"/>
        <v/>
      </c>
      <c r="ES55" s="545" t="str">
        <f t="shared" si="142"/>
        <v/>
      </c>
      <c r="ET55" s="545" t="str">
        <f t="shared" si="48"/>
        <v/>
      </c>
      <c r="EU55" s="537" t="str">
        <f t="shared" si="166"/>
        <v/>
      </c>
      <c r="EV55" s="537" t="str">
        <f t="shared" si="166"/>
        <v/>
      </c>
      <c r="EW55" s="537" t="str">
        <f t="shared" si="166"/>
        <v/>
      </c>
      <c r="EX55" s="537" t="str">
        <f t="shared" si="166"/>
        <v/>
      </c>
      <c r="EY55" s="537" t="str">
        <f t="shared" si="166"/>
        <v/>
      </c>
      <c r="EZ55" s="537" t="str">
        <f t="shared" si="98"/>
        <v/>
      </c>
      <c r="FA55" s="548" t="str">
        <f t="shared" si="99"/>
        <v/>
      </c>
      <c r="FB55" s="545" t="str">
        <f t="shared" si="50"/>
        <v/>
      </c>
      <c r="FC55" s="537" t="str">
        <f t="shared" si="144"/>
        <v/>
      </c>
      <c r="FD55" s="537" t="str">
        <f t="shared" si="144"/>
        <v/>
      </c>
      <c r="FE55" s="537" t="str">
        <f t="shared" si="144"/>
        <v/>
      </c>
      <c r="FF55" s="546" t="str">
        <f t="shared" si="144"/>
        <v/>
      </c>
      <c r="FG55" s="537" t="str">
        <f t="shared" si="100"/>
        <v/>
      </c>
      <c r="FH55" s="547" t="str">
        <f t="shared" si="101"/>
        <v/>
      </c>
      <c r="FI55" s="546" t="str">
        <f t="shared" si="52"/>
        <v>\</v>
      </c>
      <c r="FJ55" s="546" t="str">
        <f t="shared" si="167"/>
        <v>\</v>
      </c>
      <c r="FK55" s="546" t="str">
        <f t="shared" si="167"/>
        <v>\</v>
      </c>
      <c r="FL55" s="546" t="str">
        <f t="shared" si="167"/>
        <v>\</v>
      </c>
      <c r="FM55" s="557" t="str">
        <f t="shared" si="167"/>
        <v>\</v>
      </c>
      <c r="FN55" s="556" t="str">
        <f t="shared" si="167"/>
        <v>\</v>
      </c>
      <c r="FO55" s="545" t="str">
        <f t="shared" si="54"/>
        <v/>
      </c>
      <c r="FP55" s="545" t="str">
        <f t="shared" si="146"/>
        <v/>
      </c>
      <c r="FQ55" s="539" t="str">
        <f t="shared" si="146"/>
        <v/>
      </c>
      <c r="FR55" s="545" t="str">
        <f t="shared" si="146"/>
        <v/>
      </c>
      <c r="FS55" s="545" t="str">
        <f t="shared" si="56"/>
        <v/>
      </c>
      <c r="FT55" s="545" t="str">
        <f t="shared" si="147"/>
        <v/>
      </c>
      <c r="FU55" s="545" t="str">
        <f t="shared" si="147"/>
        <v/>
      </c>
      <c r="FV55" s="545" t="str">
        <f t="shared" si="147"/>
        <v/>
      </c>
      <c r="FW55" s="544">
        <f t="shared" si="58"/>
        <v>4</v>
      </c>
      <c r="FX55" s="545" t="str">
        <f t="shared" si="59"/>
        <v>\</v>
      </c>
      <c r="FY55" s="536" t="str">
        <f t="shared" si="148"/>
        <v>\</v>
      </c>
      <c r="FZ55" s="545" t="str">
        <f t="shared" si="148"/>
        <v>\</v>
      </c>
      <c r="GA55" s="536" t="str">
        <f t="shared" si="148"/>
        <v>\</v>
      </c>
      <c r="GB55" s="538"/>
      <c r="GC55" s="537"/>
      <c r="GD55" s="537"/>
      <c r="GE55" s="537" t="str">
        <f t="shared" si="102"/>
        <v/>
      </c>
      <c r="GF55" s="539" t="str">
        <f t="shared" si="61"/>
        <v/>
      </c>
      <c r="GG55" s="538" t="str">
        <f t="shared" si="168"/>
        <v/>
      </c>
      <c r="GH55" s="537" t="str">
        <f t="shared" si="168"/>
        <v/>
      </c>
      <c r="GI55" s="536" t="str">
        <f t="shared" si="168"/>
        <v/>
      </c>
      <c r="GJ55" s="538" t="str">
        <f t="shared" si="168"/>
        <v/>
      </c>
      <c r="GK55" s="537" t="str">
        <f t="shared" si="168"/>
        <v/>
      </c>
      <c r="GL55" s="547" t="str">
        <f t="shared" si="168"/>
        <v/>
      </c>
      <c r="GM55" s="537" t="str">
        <f t="shared" si="150"/>
        <v/>
      </c>
      <c r="GN55" s="537" t="str">
        <f t="shared" si="150"/>
        <v/>
      </c>
      <c r="GO55" s="541" t="str">
        <f t="shared" si="150"/>
        <v/>
      </c>
      <c r="GP55" s="539" t="str">
        <f t="shared" si="150"/>
        <v/>
      </c>
      <c r="GQ55" s="542" t="str">
        <f t="shared" si="103"/>
        <v/>
      </c>
      <c r="GR55" s="537"/>
      <c r="GS55" s="537" t="str">
        <f t="shared" si="64"/>
        <v/>
      </c>
      <c r="GT55" s="537" t="str">
        <f t="shared" si="169"/>
        <v/>
      </c>
      <c r="GU55" s="537" t="str">
        <f t="shared" si="169"/>
        <v/>
      </c>
      <c r="GV55" s="537" t="str">
        <f t="shared" si="169"/>
        <v/>
      </c>
      <c r="GW55" s="537" t="str">
        <f t="shared" si="169"/>
        <v/>
      </c>
      <c r="GX55" s="539" t="str">
        <f t="shared" si="169"/>
        <v/>
      </c>
      <c r="GY55" s="538" t="str">
        <f t="shared" si="169"/>
        <v/>
      </c>
      <c r="GZ55" s="546" t="str">
        <f t="shared" si="169"/>
        <v/>
      </c>
      <c r="HA55" s="537" t="str">
        <f t="shared" si="66"/>
        <v/>
      </c>
      <c r="HB55" s="541" t="str">
        <f t="shared" si="67"/>
        <v/>
      </c>
      <c r="HC55" s="537" t="str">
        <f t="shared" si="68"/>
        <v/>
      </c>
      <c r="HD55" s="537" t="str">
        <f t="shared" si="104"/>
        <v/>
      </c>
      <c r="HE55" s="537" t="str">
        <f t="shared" si="69"/>
        <v/>
      </c>
      <c r="HF55" s="537" t="str">
        <f t="shared" si="152"/>
        <v/>
      </c>
      <c r="HG55" s="536" t="str">
        <f t="shared" si="152"/>
        <v/>
      </c>
      <c r="HH55" s="540" t="str">
        <f t="shared" si="71"/>
        <v/>
      </c>
      <c r="HI55" s="537" t="str">
        <f t="shared" si="170"/>
        <v/>
      </c>
      <c r="HJ55" s="537" t="str">
        <f t="shared" si="170"/>
        <v/>
      </c>
      <c r="HK55" s="537" t="str">
        <f t="shared" si="170"/>
        <v/>
      </c>
      <c r="HL55" s="537" t="str">
        <f t="shared" si="170"/>
        <v/>
      </c>
      <c r="HM55" s="537" t="str">
        <f t="shared" si="170"/>
        <v/>
      </c>
      <c r="HN55" s="537" t="str">
        <f t="shared" si="170"/>
        <v/>
      </c>
      <c r="HO55" s="539" t="str">
        <f t="shared" si="170"/>
        <v/>
      </c>
      <c r="HP55" s="538" t="str">
        <f t="shared" si="73"/>
        <v/>
      </c>
      <c r="HQ55" s="537" t="str">
        <f t="shared" si="171"/>
        <v/>
      </c>
      <c r="HR55" s="537" t="str">
        <f t="shared" si="171"/>
        <v/>
      </c>
      <c r="HS55" s="537" t="str">
        <f t="shared" si="171"/>
        <v/>
      </c>
      <c r="HT55" s="537" t="str">
        <f t="shared" si="171"/>
        <v/>
      </c>
      <c r="HU55" s="537" t="str">
        <f t="shared" si="171"/>
        <v/>
      </c>
      <c r="HV55" s="536" t="str">
        <f t="shared" si="171"/>
        <v/>
      </c>
      <c r="HW55" s="536" t="str">
        <f t="shared" si="171"/>
        <v/>
      </c>
      <c r="HX55" s="535">
        <f t="shared" si="75"/>
        <v>4</v>
      </c>
      <c r="HY55" s="534">
        <f t="shared" si="76"/>
        <v>4</v>
      </c>
      <c r="HZ55" s="533"/>
    </row>
    <row r="56" spans="1:234" s="532" customFormat="1" ht="12.75" customHeight="1">
      <c r="A56" s="555">
        <f t="shared" si="77"/>
        <v>45478</v>
      </c>
      <c r="B56" s="538" t="str">
        <f t="shared" si="0"/>
        <v/>
      </c>
      <c r="C56" s="537" t="str">
        <f t="shared" si="122"/>
        <v/>
      </c>
      <c r="D56" s="537" t="str">
        <f t="shared" si="122"/>
        <v/>
      </c>
      <c r="E56" s="537" t="str">
        <f t="shared" si="2"/>
        <v/>
      </c>
      <c r="F56" s="537" t="str">
        <f t="shared" si="155"/>
        <v/>
      </c>
      <c r="G56" s="537" t="str">
        <f t="shared" si="155"/>
        <v/>
      </c>
      <c r="H56" s="539" t="str">
        <f t="shared" si="155"/>
        <v/>
      </c>
      <c r="I56" s="545" t="str">
        <f t="shared" si="155"/>
        <v/>
      </c>
      <c r="J56" s="537" t="str">
        <f t="shared" si="155"/>
        <v/>
      </c>
      <c r="K56" s="537" t="str">
        <f t="shared" si="155"/>
        <v/>
      </c>
      <c r="L56" s="537" t="str">
        <f t="shared" si="155"/>
        <v/>
      </c>
      <c r="M56" s="545" t="str">
        <f t="shared" si="78"/>
        <v/>
      </c>
      <c r="N56" s="537" t="str">
        <f t="shared" si="156"/>
        <v/>
      </c>
      <c r="O56" s="537" t="str">
        <f t="shared" si="156"/>
        <v/>
      </c>
      <c r="P56" s="537" t="str">
        <f t="shared" si="156"/>
        <v/>
      </c>
      <c r="Q56" s="537" t="str">
        <f t="shared" si="156"/>
        <v/>
      </c>
      <c r="R56" s="559" t="str">
        <f t="shared" si="156"/>
        <v/>
      </c>
      <c r="S56" s="1064" t="str">
        <f t="shared" si="79"/>
        <v/>
      </c>
      <c r="T56" s="1065" t="str">
        <f t="shared" si="80"/>
        <v/>
      </c>
      <c r="U56" s="537" t="str">
        <f t="shared" si="5"/>
        <v/>
      </c>
      <c r="V56" s="537" t="str">
        <f t="shared" si="125"/>
        <v/>
      </c>
      <c r="W56" s="537" t="str">
        <f t="shared" si="125"/>
        <v/>
      </c>
      <c r="X56" s="537" t="str">
        <f t="shared" si="125"/>
        <v/>
      </c>
      <c r="Y56" s="549" t="str">
        <f t="shared" si="125"/>
        <v/>
      </c>
      <c r="Z56" s="545" t="str">
        <f t="shared" si="7"/>
        <v/>
      </c>
      <c r="AA56" s="537" t="str">
        <f t="shared" si="157"/>
        <v/>
      </c>
      <c r="AB56" s="537" t="str">
        <f t="shared" si="157"/>
        <v/>
      </c>
      <c r="AC56" s="537" t="str">
        <f t="shared" si="157"/>
        <v/>
      </c>
      <c r="AD56" s="559" t="str">
        <f t="shared" si="157"/>
        <v/>
      </c>
      <c r="AE56" s="548" t="str">
        <f t="shared" si="157"/>
        <v/>
      </c>
      <c r="AF56" s="538" t="str">
        <f t="shared" si="157"/>
        <v/>
      </c>
      <c r="AG56" s="537"/>
      <c r="AH56" s="537"/>
      <c r="AI56" s="537" t="str">
        <f t="shared" si="9"/>
        <v/>
      </c>
      <c r="AJ56" s="547" t="str">
        <f t="shared" si="81"/>
        <v/>
      </c>
      <c r="AK56" s="537" t="str">
        <f t="shared" si="10"/>
        <v/>
      </c>
      <c r="AL56" s="537" t="str">
        <f t="shared" si="158"/>
        <v/>
      </c>
      <c r="AM56" s="537" t="str">
        <f t="shared" si="158"/>
        <v/>
      </c>
      <c r="AN56" s="548" t="str">
        <f t="shared" si="158"/>
        <v/>
      </c>
      <c r="AO56" s="545" t="str">
        <f t="shared" si="158"/>
        <v/>
      </c>
      <c r="AP56" s="537" t="str">
        <f t="shared" si="158"/>
        <v/>
      </c>
      <c r="AQ56" s="537" t="str">
        <f t="shared" si="158"/>
        <v/>
      </c>
      <c r="AR56" s="545" t="str">
        <f t="shared" si="12"/>
        <v>\</v>
      </c>
      <c r="AS56" s="537" t="str">
        <f t="shared" si="159"/>
        <v>\</v>
      </c>
      <c r="AT56" s="549" t="str">
        <f t="shared" si="159"/>
        <v>\</v>
      </c>
      <c r="AU56" s="545" t="str">
        <f t="shared" si="159"/>
        <v>\</v>
      </c>
      <c r="AV56" s="537" t="str">
        <f t="shared" si="159"/>
        <v>\</v>
      </c>
      <c r="AW56" s="537" t="str">
        <f t="shared" si="159"/>
        <v>\</v>
      </c>
      <c r="AX56" s="548" t="str">
        <f t="shared" si="159"/>
        <v>\</v>
      </c>
      <c r="AY56" s="545" t="str">
        <f t="shared" si="14"/>
        <v/>
      </c>
      <c r="AZ56" s="537" t="str">
        <f t="shared" si="160"/>
        <v/>
      </c>
      <c r="BA56" s="537" t="str">
        <f t="shared" si="160"/>
        <v/>
      </c>
      <c r="BB56" s="545" t="str">
        <f t="shared" si="160"/>
        <v/>
      </c>
      <c r="BC56" s="537" t="str">
        <f t="shared" si="160"/>
        <v/>
      </c>
      <c r="BD56" s="537" t="str">
        <f t="shared" si="160"/>
        <v/>
      </c>
      <c r="BE56" s="537" t="str">
        <f t="shared" si="82"/>
        <v/>
      </c>
      <c r="BF56" s="548" t="str">
        <f t="shared" si="83"/>
        <v/>
      </c>
      <c r="BG56" s="545" t="str">
        <f t="shared" si="16"/>
        <v/>
      </c>
      <c r="BH56" s="537" t="str">
        <f t="shared" si="130"/>
        <v/>
      </c>
      <c r="BI56" s="545" t="str">
        <f t="shared" si="130"/>
        <v/>
      </c>
      <c r="BJ56" s="537" t="str">
        <f t="shared" si="130"/>
        <v/>
      </c>
      <c r="BK56" s="537" t="str">
        <f t="shared" si="130"/>
        <v/>
      </c>
      <c r="BL56" s="537" t="str">
        <f t="shared" si="84"/>
        <v/>
      </c>
      <c r="BM56" s="537" t="str">
        <f t="shared" si="85"/>
        <v/>
      </c>
      <c r="BN56" s="545" t="str">
        <f t="shared" si="18"/>
        <v/>
      </c>
      <c r="BO56" s="537" t="str">
        <f t="shared" si="131"/>
        <v/>
      </c>
      <c r="BP56" s="545" t="str">
        <f t="shared" si="131"/>
        <v/>
      </c>
      <c r="BQ56" s="549" t="str">
        <f t="shared" si="131"/>
        <v/>
      </c>
      <c r="BR56" s="538" t="str">
        <f t="shared" si="20"/>
        <v/>
      </c>
      <c r="BS56" s="537" t="str">
        <f t="shared" si="161"/>
        <v/>
      </c>
      <c r="BT56" s="539" t="str">
        <f t="shared" si="161"/>
        <v/>
      </c>
      <c r="BU56" s="538" t="str">
        <f t="shared" si="161"/>
        <v/>
      </c>
      <c r="BV56" s="537" t="str">
        <f t="shared" si="161"/>
        <v/>
      </c>
      <c r="BW56" s="537" t="str">
        <f t="shared" si="161"/>
        <v/>
      </c>
      <c r="BX56" s="549" t="str">
        <f t="shared" si="86"/>
        <v/>
      </c>
      <c r="BY56" s="545" t="str">
        <f t="shared" si="87"/>
        <v/>
      </c>
      <c r="BZ56" s="537" t="str">
        <f t="shared" si="88"/>
        <v/>
      </c>
      <c r="CA56" s="536" t="str">
        <f t="shared" si="22"/>
        <v/>
      </c>
      <c r="CB56" s="538" t="str">
        <f t="shared" si="162"/>
        <v/>
      </c>
      <c r="CC56" s="537" t="str">
        <f t="shared" si="162"/>
        <v/>
      </c>
      <c r="CD56" s="537" t="str">
        <f t="shared" si="162"/>
        <v/>
      </c>
      <c r="CE56" s="537" t="str">
        <f t="shared" si="162"/>
        <v/>
      </c>
      <c r="CF56" s="539" t="str">
        <f t="shared" si="162"/>
        <v/>
      </c>
      <c r="CG56" s="538" t="str">
        <f t="shared" si="24"/>
        <v/>
      </c>
      <c r="CH56" s="537" t="str">
        <f t="shared" si="134"/>
        <v/>
      </c>
      <c r="CI56" s="545" t="str">
        <f t="shared" si="134"/>
        <v/>
      </c>
      <c r="CJ56" s="537" t="str">
        <f t="shared" si="134"/>
        <v/>
      </c>
      <c r="CK56" s="537" t="str">
        <f t="shared" si="134"/>
        <v/>
      </c>
      <c r="CL56" s="540" t="str">
        <f t="shared" si="26"/>
        <v/>
      </c>
      <c r="CM56" s="537" t="str">
        <f t="shared" si="135"/>
        <v/>
      </c>
      <c r="CN56" s="537" t="str">
        <f t="shared" si="135"/>
        <v/>
      </c>
      <c r="CO56" s="537" t="str">
        <f t="shared" si="135"/>
        <v/>
      </c>
      <c r="CP56" s="536" t="str">
        <f t="shared" si="135"/>
        <v/>
      </c>
      <c r="CQ56" s="550">
        <f t="shared" si="28"/>
        <v>5</v>
      </c>
      <c r="CR56" s="545" t="str">
        <f t="shared" si="29"/>
        <v/>
      </c>
      <c r="CS56" s="537" t="str">
        <f t="shared" si="136"/>
        <v/>
      </c>
      <c r="CT56" s="548" t="str">
        <f t="shared" si="136"/>
        <v/>
      </c>
      <c r="CU56" s="545" t="str">
        <f t="shared" si="31"/>
        <v/>
      </c>
      <c r="CV56" s="537" t="str">
        <f t="shared" si="137"/>
        <v/>
      </c>
      <c r="CW56" s="549" t="str">
        <f t="shared" si="137"/>
        <v/>
      </c>
      <c r="CX56" s="545" t="str">
        <f t="shared" si="33"/>
        <v/>
      </c>
      <c r="CY56" s="545" t="str">
        <f t="shared" si="163"/>
        <v/>
      </c>
      <c r="CZ56" s="548" t="str">
        <f t="shared" si="163"/>
        <v/>
      </c>
      <c r="DA56" s="545" t="str">
        <f t="shared" si="163"/>
        <v/>
      </c>
      <c r="DB56" s="545" t="str">
        <f t="shared" si="163"/>
        <v/>
      </c>
      <c r="DC56" s="545" t="str">
        <f t="shared" si="163"/>
        <v/>
      </c>
      <c r="DD56" s="549" t="str">
        <f t="shared" si="163"/>
        <v/>
      </c>
      <c r="DE56" s="540" t="str">
        <f t="shared" si="89"/>
        <v/>
      </c>
      <c r="DF56" s="537" t="str">
        <f t="shared" si="90"/>
        <v/>
      </c>
      <c r="DG56" s="537" t="str">
        <f t="shared" si="35"/>
        <v>\</v>
      </c>
      <c r="DH56" s="548" t="str">
        <f t="shared" si="139"/>
        <v>\</v>
      </c>
      <c r="DI56" s="545" t="str">
        <f t="shared" si="139"/>
        <v>\</v>
      </c>
      <c r="DJ56" s="537" t="str">
        <f t="shared" si="139"/>
        <v>\</v>
      </c>
      <c r="DK56" s="537" t="str">
        <f t="shared" si="139"/>
        <v>\</v>
      </c>
      <c r="DL56" s="537"/>
      <c r="DM56" s="541" t="str">
        <f t="shared" si="91"/>
        <v/>
      </c>
      <c r="DN56" s="537" t="str">
        <f t="shared" si="92"/>
        <v/>
      </c>
      <c r="DO56" s="541" t="str">
        <f t="shared" si="37"/>
        <v/>
      </c>
      <c r="DP56" s="537" t="str">
        <f t="shared" si="164"/>
        <v/>
      </c>
      <c r="DQ56" s="537" t="str">
        <f t="shared" si="164"/>
        <v/>
      </c>
      <c r="DR56" s="537" t="str">
        <f t="shared" si="164"/>
        <v/>
      </c>
      <c r="DS56" s="537" t="str">
        <f t="shared" si="164"/>
        <v/>
      </c>
      <c r="DT56" s="537" t="str">
        <f t="shared" si="164"/>
        <v/>
      </c>
      <c r="DU56" s="549" t="str">
        <f t="shared" si="164"/>
        <v/>
      </c>
      <c r="DV56" s="545"/>
      <c r="DW56" s="537" t="str">
        <f t="shared" si="93"/>
        <v/>
      </c>
      <c r="DX56" s="537"/>
      <c r="DY56" s="549"/>
      <c r="DZ56" s="545" t="str">
        <f t="shared" si="40"/>
        <v/>
      </c>
      <c r="EA56" s="537" t="str">
        <f t="shared" si="41"/>
        <v/>
      </c>
      <c r="EB56" s="545" t="str">
        <f t="shared" si="42"/>
        <v/>
      </c>
      <c r="EC56" s="537" t="str">
        <f t="shared" si="165"/>
        <v/>
      </c>
      <c r="ED56" s="537" t="str">
        <f t="shared" si="165"/>
        <v/>
      </c>
      <c r="EE56" s="537" t="str">
        <f t="shared" si="165"/>
        <v/>
      </c>
      <c r="EF56" s="537" t="str">
        <f t="shared" si="165"/>
        <v/>
      </c>
      <c r="EG56" s="537" t="str">
        <f t="shared" si="165"/>
        <v/>
      </c>
      <c r="EH56" s="545" t="str">
        <f t="shared" si="94"/>
        <v/>
      </c>
      <c r="EI56" s="548"/>
      <c r="EJ56" s="545" t="str">
        <f t="shared" si="95"/>
        <v/>
      </c>
      <c r="EK56" s="537" t="str">
        <f t="shared" si="96"/>
        <v/>
      </c>
      <c r="EL56" s="547" t="str">
        <f t="shared" si="97"/>
        <v/>
      </c>
      <c r="EM56" s="549"/>
      <c r="EN56" s="537" t="str">
        <f t="shared" si="44"/>
        <v/>
      </c>
      <c r="EO56" s="537" t="str">
        <f t="shared" si="45"/>
        <v/>
      </c>
      <c r="EP56" s="549" t="str">
        <f t="shared" si="46"/>
        <v/>
      </c>
      <c r="EQ56" s="545" t="str">
        <f t="shared" si="142"/>
        <v/>
      </c>
      <c r="ER56" s="549" t="str">
        <f t="shared" si="142"/>
        <v/>
      </c>
      <c r="ES56" s="545" t="str">
        <f t="shared" si="142"/>
        <v/>
      </c>
      <c r="ET56" s="545" t="str">
        <f t="shared" si="48"/>
        <v/>
      </c>
      <c r="EU56" s="537" t="str">
        <f t="shared" si="166"/>
        <v/>
      </c>
      <c r="EV56" s="537" t="str">
        <f t="shared" si="166"/>
        <v/>
      </c>
      <c r="EW56" s="537" t="str">
        <f t="shared" si="166"/>
        <v/>
      </c>
      <c r="EX56" s="537" t="str">
        <f t="shared" si="166"/>
        <v/>
      </c>
      <c r="EY56" s="537" t="str">
        <f t="shared" si="166"/>
        <v/>
      </c>
      <c r="EZ56" s="537" t="str">
        <f t="shared" si="98"/>
        <v/>
      </c>
      <c r="FA56" s="548" t="str">
        <f t="shared" si="99"/>
        <v/>
      </c>
      <c r="FB56" s="545" t="str">
        <f t="shared" si="50"/>
        <v/>
      </c>
      <c r="FC56" s="537" t="str">
        <f t="shared" si="144"/>
        <v/>
      </c>
      <c r="FD56" s="537" t="str">
        <f t="shared" si="144"/>
        <v/>
      </c>
      <c r="FE56" s="537" t="str">
        <f t="shared" si="144"/>
        <v/>
      </c>
      <c r="FF56" s="546" t="str">
        <f t="shared" si="144"/>
        <v/>
      </c>
      <c r="FG56" s="537" t="str">
        <f t="shared" si="100"/>
        <v/>
      </c>
      <c r="FH56" s="547" t="str">
        <f t="shared" si="101"/>
        <v/>
      </c>
      <c r="FI56" s="546" t="str">
        <f t="shared" si="52"/>
        <v/>
      </c>
      <c r="FJ56" s="546" t="str">
        <f t="shared" si="167"/>
        <v/>
      </c>
      <c r="FK56" s="546" t="str">
        <f t="shared" si="167"/>
        <v/>
      </c>
      <c r="FL56" s="546" t="str">
        <f t="shared" si="167"/>
        <v/>
      </c>
      <c r="FM56" s="557" t="str">
        <f t="shared" si="167"/>
        <v/>
      </c>
      <c r="FN56" s="556" t="str">
        <f t="shared" si="167"/>
        <v/>
      </c>
      <c r="FO56" s="545" t="str">
        <f t="shared" si="54"/>
        <v>\</v>
      </c>
      <c r="FP56" s="545" t="str">
        <f t="shared" si="146"/>
        <v>\</v>
      </c>
      <c r="FQ56" s="539" t="str">
        <f t="shared" si="146"/>
        <v>\</v>
      </c>
      <c r="FR56" s="545" t="str">
        <f t="shared" si="146"/>
        <v>\</v>
      </c>
      <c r="FS56" s="545" t="str">
        <f t="shared" si="56"/>
        <v/>
      </c>
      <c r="FT56" s="545" t="str">
        <f t="shared" si="147"/>
        <v/>
      </c>
      <c r="FU56" s="545" t="str">
        <f t="shared" si="147"/>
        <v/>
      </c>
      <c r="FV56" s="545" t="str">
        <f t="shared" si="147"/>
        <v/>
      </c>
      <c r="FW56" s="544">
        <f t="shared" si="58"/>
        <v>5</v>
      </c>
      <c r="FX56" s="545" t="str">
        <f t="shared" si="59"/>
        <v/>
      </c>
      <c r="FY56" s="536" t="str">
        <f t="shared" si="148"/>
        <v/>
      </c>
      <c r="FZ56" s="545" t="str">
        <f t="shared" si="148"/>
        <v/>
      </c>
      <c r="GA56" s="536" t="str">
        <f t="shared" si="148"/>
        <v/>
      </c>
      <c r="GB56" s="538"/>
      <c r="GC56" s="537"/>
      <c r="GD56" s="537"/>
      <c r="GE56" s="537" t="str">
        <f t="shared" si="102"/>
        <v/>
      </c>
      <c r="GF56" s="539" t="str">
        <f t="shared" si="61"/>
        <v/>
      </c>
      <c r="GG56" s="538" t="str">
        <f t="shared" si="168"/>
        <v/>
      </c>
      <c r="GH56" s="537" t="str">
        <f t="shared" si="168"/>
        <v/>
      </c>
      <c r="GI56" s="536" t="str">
        <f t="shared" si="168"/>
        <v/>
      </c>
      <c r="GJ56" s="538" t="str">
        <f t="shared" si="168"/>
        <v/>
      </c>
      <c r="GK56" s="537" t="str">
        <f t="shared" si="168"/>
        <v/>
      </c>
      <c r="GL56" s="547" t="str">
        <f t="shared" si="168"/>
        <v/>
      </c>
      <c r="GM56" s="537" t="str">
        <f t="shared" si="150"/>
        <v/>
      </c>
      <c r="GN56" s="537" t="str">
        <f t="shared" si="150"/>
        <v/>
      </c>
      <c r="GO56" s="541" t="str">
        <f t="shared" si="150"/>
        <v/>
      </c>
      <c r="GP56" s="539" t="str">
        <f t="shared" si="150"/>
        <v/>
      </c>
      <c r="GQ56" s="542" t="str">
        <f t="shared" si="103"/>
        <v/>
      </c>
      <c r="GR56" s="537"/>
      <c r="GS56" s="537" t="str">
        <f t="shared" si="64"/>
        <v/>
      </c>
      <c r="GT56" s="537" t="str">
        <f t="shared" si="169"/>
        <v/>
      </c>
      <c r="GU56" s="537" t="str">
        <f t="shared" si="169"/>
        <v/>
      </c>
      <c r="GV56" s="537" t="str">
        <f t="shared" si="169"/>
        <v/>
      </c>
      <c r="GW56" s="537" t="str">
        <f t="shared" si="169"/>
        <v/>
      </c>
      <c r="GX56" s="539" t="str">
        <f t="shared" si="169"/>
        <v/>
      </c>
      <c r="GY56" s="538" t="str">
        <f t="shared" si="169"/>
        <v/>
      </c>
      <c r="GZ56" s="546" t="str">
        <f t="shared" si="169"/>
        <v/>
      </c>
      <c r="HA56" s="537" t="str">
        <f t="shared" si="66"/>
        <v/>
      </c>
      <c r="HB56" s="541" t="str">
        <f t="shared" si="67"/>
        <v/>
      </c>
      <c r="HC56" s="537" t="str">
        <f t="shared" si="68"/>
        <v/>
      </c>
      <c r="HD56" s="537" t="str">
        <f t="shared" si="104"/>
        <v/>
      </c>
      <c r="HE56" s="537" t="str">
        <f t="shared" si="69"/>
        <v/>
      </c>
      <c r="HF56" s="537" t="str">
        <f t="shared" si="152"/>
        <v/>
      </c>
      <c r="HG56" s="536" t="str">
        <f t="shared" si="152"/>
        <v/>
      </c>
      <c r="HH56" s="540" t="str">
        <f t="shared" si="71"/>
        <v/>
      </c>
      <c r="HI56" s="537" t="str">
        <f t="shared" si="170"/>
        <v/>
      </c>
      <c r="HJ56" s="537" t="str">
        <f t="shared" si="170"/>
        <v/>
      </c>
      <c r="HK56" s="537" t="str">
        <f t="shared" si="170"/>
        <v/>
      </c>
      <c r="HL56" s="537" t="str">
        <f t="shared" si="170"/>
        <v/>
      </c>
      <c r="HM56" s="537" t="str">
        <f t="shared" si="170"/>
        <v/>
      </c>
      <c r="HN56" s="537" t="str">
        <f t="shared" si="170"/>
        <v/>
      </c>
      <c r="HO56" s="539" t="str">
        <f t="shared" si="170"/>
        <v/>
      </c>
      <c r="HP56" s="538" t="str">
        <f t="shared" si="73"/>
        <v/>
      </c>
      <c r="HQ56" s="537" t="str">
        <f t="shared" si="171"/>
        <v/>
      </c>
      <c r="HR56" s="537" t="str">
        <f t="shared" si="171"/>
        <v/>
      </c>
      <c r="HS56" s="537" t="str">
        <f t="shared" si="171"/>
        <v/>
      </c>
      <c r="HT56" s="537" t="str">
        <f t="shared" si="171"/>
        <v/>
      </c>
      <c r="HU56" s="537" t="str">
        <f t="shared" si="171"/>
        <v/>
      </c>
      <c r="HV56" s="536" t="str">
        <f t="shared" si="171"/>
        <v/>
      </c>
      <c r="HW56" s="536" t="str">
        <f t="shared" si="171"/>
        <v/>
      </c>
      <c r="HX56" s="535">
        <f t="shared" si="75"/>
        <v>5</v>
      </c>
      <c r="HY56" s="534">
        <f t="shared" si="76"/>
        <v>3</v>
      </c>
      <c r="HZ56" s="533"/>
    </row>
    <row r="57" spans="1:234" s="532" customFormat="1" ht="12.75" customHeight="1">
      <c r="A57" s="555">
        <f t="shared" si="77"/>
        <v>45479</v>
      </c>
      <c r="B57" s="538" t="str">
        <f t="shared" si="0"/>
        <v/>
      </c>
      <c r="C57" s="537" t="str">
        <f t="shared" si="122"/>
        <v/>
      </c>
      <c r="D57" s="537" t="str">
        <f t="shared" si="122"/>
        <v/>
      </c>
      <c r="E57" s="537" t="str">
        <f t="shared" si="2"/>
        <v/>
      </c>
      <c r="F57" s="537" t="str">
        <f t="shared" si="155"/>
        <v/>
      </c>
      <c r="G57" s="537" t="str">
        <f t="shared" si="155"/>
        <v/>
      </c>
      <c r="H57" s="539" t="str">
        <f t="shared" si="155"/>
        <v/>
      </c>
      <c r="I57" s="545" t="str">
        <f t="shared" si="155"/>
        <v/>
      </c>
      <c r="J57" s="537" t="str">
        <f t="shared" si="155"/>
        <v/>
      </c>
      <c r="K57" s="537" t="str">
        <f t="shared" si="155"/>
        <v/>
      </c>
      <c r="L57" s="537" t="str">
        <f t="shared" si="155"/>
        <v/>
      </c>
      <c r="M57" s="545" t="str">
        <f t="shared" si="78"/>
        <v/>
      </c>
      <c r="N57" s="537" t="str">
        <f t="shared" si="156"/>
        <v/>
      </c>
      <c r="O57" s="537" t="str">
        <f t="shared" si="156"/>
        <v/>
      </c>
      <c r="P57" s="537" t="str">
        <f t="shared" si="156"/>
        <v/>
      </c>
      <c r="Q57" s="537" t="str">
        <f t="shared" si="156"/>
        <v/>
      </c>
      <c r="R57" s="559" t="str">
        <f t="shared" si="156"/>
        <v/>
      </c>
      <c r="S57" s="1064" t="str">
        <f t="shared" si="79"/>
        <v/>
      </c>
      <c r="T57" s="1065" t="str">
        <f t="shared" si="80"/>
        <v/>
      </c>
      <c r="U57" s="537" t="str">
        <f t="shared" si="5"/>
        <v/>
      </c>
      <c r="V57" s="537" t="str">
        <f t="shared" si="125"/>
        <v/>
      </c>
      <c r="W57" s="537" t="str">
        <f t="shared" si="125"/>
        <v/>
      </c>
      <c r="X57" s="537" t="str">
        <f t="shared" si="125"/>
        <v/>
      </c>
      <c r="Y57" s="549" t="str">
        <f t="shared" si="125"/>
        <v/>
      </c>
      <c r="Z57" s="545" t="str">
        <f t="shared" si="7"/>
        <v/>
      </c>
      <c r="AA57" s="537" t="str">
        <f t="shared" si="157"/>
        <v/>
      </c>
      <c r="AB57" s="537" t="str">
        <f t="shared" si="157"/>
        <v/>
      </c>
      <c r="AC57" s="537" t="str">
        <f t="shared" si="157"/>
        <v/>
      </c>
      <c r="AD57" s="559" t="str">
        <f t="shared" si="157"/>
        <v/>
      </c>
      <c r="AE57" s="548" t="str">
        <f t="shared" si="157"/>
        <v/>
      </c>
      <c r="AF57" s="538" t="str">
        <f t="shared" si="157"/>
        <v/>
      </c>
      <c r="AG57" s="537"/>
      <c r="AH57" s="537"/>
      <c r="AI57" s="537" t="str">
        <f t="shared" si="9"/>
        <v/>
      </c>
      <c r="AJ57" s="547" t="str">
        <f t="shared" si="81"/>
        <v/>
      </c>
      <c r="AK57" s="537" t="str">
        <f t="shared" si="10"/>
        <v/>
      </c>
      <c r="AL57" s="537" t="str">
        <f t="shared" si="158"/>
        <v/>
      </c>
      <c r="AM57" s="537" t="str">
        <f t="shared" si="158"/>
        <v/>
      </c>
      <c r="AN57" s="548" t="str">
        <f t="shared" si="158"/>
        <v/>
      </c>
      <c r="AO57" s="545" t="str">
        <f t="shared" si="158"/>
        <v/>
      </c>
      <c r="AP57" s="537" t="str">
        <f t="shared" si="158"/>
        <v/>
      </c>
      <c r="AQ57" s="537" t="str">
        <f t="shared" si="158"/>
        <v/>
      </c>
      <c r="AR57" s="545" t="str">
        <f t="shared" si="12"/>
        <v/>
      </c>
      <c r="AS57" s="537" t="str">
        <f t="shared" si="159"/>
        <v/>
      </c>
      <c r="AT57" s="549" t="str">
        <f t="shared" si="159"/>
        <v/>
      </c>
      <c r="AU57" s="545" t="str">
        <f t="shared" si="159"/>
        <v/>
      </c>
      <c r="AV57" s="537" t="str">
        <f t="shared" si="159"/>
        <v/>
      </c>
      <c r="AW57" s="537" t="str">
        <f t="shared" si="159"/>
        <v/>
      </c>
      <c r="AX57" s="548" t="str">
        <f t="shared" si="159"/>
        <v/>
      </c>
      <c r="AY57" s="545" t="str">
        <f t="shared" si="14"/>
        <v/>
      </c>
      <c r="AZ57" s="537" t="str">
        <f t="shared" si="160"/>
        <v/>
      </c>
      <c r="BA57" s="537" t="str">
        <f t="shared" si="160"/>
        <v/>
      </c>
      <c r="BB57" s="545" t="str">
        <f t="shared" si="160"/>
        <v/>
      </c>
      <c r="BC57" s="537" t="str">
        <f t="shared" si="160"/>
        <v/>
      </c>
      <c r="BD57" s="537" t="str">
        <f t="shared" si="160"/>
        <v/>
      </c>
      <c r="BE57" s="537" t="str">
        <f t="shared" si="82"/>
        <v/>
      </c>
      <c r="BF57" s="548" t="str">
        <f t="shared" si="83"/>
        <v/>
      </c>
      <c r="BG57" s="545" t="str">
        <f t="shared" si="16"/>
        <v/>
      </c>
      <c r="BH57" s="537" t="str">
        <f t="shared" si="130"/>
        <v/>
      </c>
      <c r="BI57" s="545" t="str">
        <f t="shared" si="130"/>
        <v/>
      </c>
      <c r="BJ57" s="537" t="str">
        <f t="shared" si="130"/>
        <v/>
      </c>
      <c r="BK57" s="537" t="str">
        <f t="shared" si="130"/>
        <v/>
      </c>
      <c r="BL57" s="537" t="str">
        <f t="shared" si="84"/>
        <v/>
      </c>
      <c r="BM57" s="537" t="str">
        <f t="shared" si="85"/>
        <v/>
      </c>
      <c r="BN57" s="545" t="str">
        <f t="shared" si="18"/>
        <v/>
      </c>
      <c r="BO57" s="537" t="str">
        <f t="shared" si="131"/>
        <v/>
      </c>
      <c r="BP57" s="545" t="str">
        <f t="shared" si="131"/>
        <v/>
      </c>
      <c r="BQ57" s="549" t="str">
        <f t="shared" si="131"/>
        <v/>
      </c>
      <c r="BR57" s="538" t="str">
        <f t="shared" si="20"/>
        <v/>
      </c>
      <c r="BS57" s="537" t="str">
        <f t="shared" si="161"/>
        <v/>
      </c>
      <c r="BT57" s="539" t="str">
        <f t="shared" si="161"/>
        <v/>
      </c>
      <c r="BU57" s="538" t="str">
        <f t="shared" si="161"/>
        <v/>
      </c>
      <c r="BV57" s="537" t="str">
        <f t="shared" si="161"/>
        <v/>
      </c>
      <c r="BW57" s="537" t="str">
        <f t="shared" si="161"/>
        <v/>
      </c>
      <c r="BX57" s="549" t="str">
        <f t="shared" si="86"/>
        <v/>
      </c>
      <c r="BY57" s="545" t="str">
        <f t="shared" si="87"/>
        <v/>
      </c>
      <c r="BZ57" s="537" t="str">
        <f t="shared" si="88"/>
        <v/>
      </c>
      <c r="CA57" s="536" t="str">
        <f t="shared" si="22"/>
        <v/>
      </c>
      <c r="CB57" s="538" t="str">
        <f t="shared" si="162"/>
        <v/>
      </c>
      <c r="CC57" s="537" t="str">
        <f t="shared" si="162"/>
        <v/>
      </c>
      <c r="CD57" s="537" t="str">
        <f t="shared" si="162"/>
        <v/>
      </c>
      <c r="CE57" s="537" t="str">
        <f t="shared" si="162"/>
        <v/>
      </c>
      <c r="CF57" s="539" t="str">
        <f t="shared" si="162"/>
        <v/>
      </c>
      <c r="CG57" s="538" t="str">
        <f t="shared" si="24"/>
        <v/>
      </c>
      <c r="CH57" s="537" t="str">
        <f t="shared" si="134"/>
        <v/>
      </c>
      <c r="CI57" s="545" t="str">
        <f t="shared" si="134"/>
        <v/>
      </c>
      <c r="CJ57" s="537" t="str">
        <f t="shared" si="134"/>
        <v/>
      </c>
      <c r="CK57" s="537" t="str">
        <f t="shared" si="134"/>
        <v/>
      </c>
      <c r="CL57" s="540" t="str">
        <f t="shared" si="26"/>
        <v/>
      </c>
      <c r="CM57" s="537" t="str">
        <f t="shared" si="135"/>
        <v/>
      </c>
      <c r="CN57" s="537" t="str">
        <f t="shared" si="135"/>
        <v/>
      </c>
      <c r="CO57" s="537" t="str">
        <f t="shared" si="135"/>
        <v/>
      </c>
      <c r="CP57" s="536" t="str">
        <f t="shared" si="135"/>
        <v/>
      </c>
      <c r="CQ57" s="550">
        <f t="shared" si="28"/>
        <v>6</v>
      </c>
      <c r="CR57" s="545" t="str">
        <f t="shared" si="29"/>
        <v/>
      </c>
      <c r="CS57" s="541" t="str">
        <f t="shared" si="136"/>
        <v/>
      </c>
      <c r="CT57" s="548" t="str">
        <f t="shared" si="136"/>
        <v/>
      </c>
      <c r="CU57" s="545" t="str">
        <f t="shared" si="31"/>
        <v/>
      </c>
      <c r="CV57" s="537" t="str">
        <f t="shared" si="137"/>
        <v/>
      </c>
      <c r="CW57" s="549" t="str">
        <f t="shared" si="137"/>
        <v/>
      </c>
      <c r="CX57" s="545" t="str">
        <f t="shared" si="33"/>
        <v/>
      </c>
      <c r="CY57" s="545" t="str">
        <f t="shared" si="163"/>
        <v/>
      </c>
      <c r="CZ57" s="548" t="str">
        <f t="shared" si="163"/>
        <v/>
      </c>
      <c r="DA57" s="545" t="str">
        <f t="shared" si="163"/>
        <v/>
      </c>
      <c r="DB57" s="545" t="str">
        <f t="shared" si="163"/>
        <v/>
      </c>
      <c r="DC57" s="545" t="str">
        <f t="shared" si="163"/>
        <v/>
      </c>
      <c r="DD57" s="549" t="str">
        <f t="shared" si="163"/>
        <v/>
      </c>
      <c r="DE57" s="540" t="str">
        <f t="shared" si="89"/>
        <v/>
      </c>
      <c r="DF57" s="537" t="str">
        <f t="shared" si="90"/>
        <v/>
      </c>
      <c r="DG57" s="537" t="str">
        <f t="shared" si="35"/>
        <v/>
      </c>
      <c r="DH57" s="548" t="str">
        <f t="shared" si="139"/>
        <v/>
      </c>
      <c r="DI57" s="545" t="str">
        <f t="shared" si="139"/>
        <v/>
      </c>
      <c r="DJ57" s="537" t="str">
        <f t="shared" si="139"/>
        <v/>
      </c>
      <c r="DK57" s="537" t="str">
        <f t="shared" si="139"/>
        <v/>
      </c>
      <c r="DL57" s="537"/>
      <c r="DM57" s="541" t="str">
        <f t="shared" si="91"/>
        <v/>
      </c>
      <c r="DN57" s="537" t="str">
        <f t="shared" si="92"/>
        <v/>
      </c>
      <c r="DO57" s="541" t="str">
        <f t="shared" si="37"/>
        <v/>
      </c>
      <c r="DP57" s="537" t="str">
        <f t="shared" si="164"/>
        <v/>
      </c>
      <c r="DQ57" s="537" t="str">
        <f t="shared" si="164"/>
        <v/>
      </c>
      <c r="DR57" s="537" t="str">
        <f t="shared" si="164"/>
        <v/>
      </c>
      <c r="DS57" s="537" t="str">
        <f t="shared" si="164"/>
        <v/>
      </c>
      <c r="DT57" s="537" t="str">
        <f t="shared" si="164"/>
        <v/>
      </c>
      <c r="DU57" s="549" t="str">
        <f t="shared" si="164"/>
        <v/>
      </c>
      <c r="DV57" s="545"/>
      <c r="DW57" s="537" t="str">
        <f t="shared" si="93"/>
        <v/>
      </c>
      <c r="DX57" s="537"/>
      <c r="DY57" s="549"/>
      <c r="DZ57" s="545" t="str">
        <f t="shared" si="40"/>
        <v/>
      </c>
      <c r="EA57" s="537" t="str">
        <f t="shared" si="41"/>
        <v/>
      </c>
      <c r="EB57" s="545" t="str">
        <f t="shared" si="42"/>
        <v/>
      </c>
      <c r="EC57" s="537" t="str">
        <f t="shared" si="165"/>
        <v/>
      </c>
      <c r="ED57" s="537" t="str">
        <f t="shared" si="165"/>
        <v/>
      </c>
      <c r="EE57" s="537" t="str">
        <f t="shared" si="165"/>
        <v/>
      </c>
      <c r="EF57" s="537" t="str">
        <f t="shared" si="165"/>
        <v/>
      </c>
      <c r="EG57" s="537" t="str">
        <f t="shared" si="165"/>
        <v/>
      </c>
      <c r="EH57" s="545" t="str">
        <f t="shared" si="94"/>
        <v/>
      </c>
      <c r="EI57" s="548"/>
      <c r="EJ57" s="545" t="str">
        <f t="shared" si="95"/>
        <v/>
      </c>
      <c r="EK57" s="537" t="str">
        <f t="shared" si="96"/>
        <v/>
      </c>
      <c r="EL57" s="547" t="str">
        <f t="shared" si="97"/>
        <v/>
      </c>
      <c r="EM57" s="549"/>
      <c r="EN57" s="537" t="str">
        <f t="shared" si="44"/>
        <v/>
      </c>
      <c r="EO57" s="537" t="str">
        <f t="shared" si="45"/>
        <v/>
      </c>
      <c r="EP57" s="549" t="str">
        <f t="shared" si="46"/>
        <v/>
      </c>
      <c r="EQ57" s="545" t="str">
        <f t="shared" si="142"/>
        <v/>
      </c>
      <c r="ER57" s="549" t="str">
        <f t="shared" si="142"/>
        <v/>
      </c>
      <c r="ES57" s="545" t="str">
        <f t="shared" si="142"/>
        <v/>
      </c>
      <c r="ET57" s="545" t="str">
        <f t="shared" si="48"/>
        <v/>
      </c>
      <c r="EU57" s="537" t="str">
        <f t="shared" si="166"/>
        <v/>
      </c>
      <c r="EV57" s="537" t="str">
        <f t="shared" si="166"/>
        <v/>
      </c>
      <c r="EW57" s="537" t="str">
        <f t="shared" si="166"/>
        <v/>
      </c>
      <c r="EX57" s="537" t="str">
        <f t="shared" si="166"/>
        <v/>
      </c>
      <c r="EY57" s="537" t="str">
        <f t="shared" si="166"/>
        <v/>
      </c>
      <c r="EZ57" s="537" t="str">
        <f t="shared" si="98"/>
        <v/>
      </c>
      <c r="FA57" s="548" t="str">
        <f t="shared" si="99"/>
        <v/>
      </c>
      <c r="FB57" s="545" t="str">
        <f t="shared" si="50"/>
        <v/>
      </c>
      <c r="FC57" s="537" t="str">
        <f t="shared" si="144"/>
        <v/>
      </c>
      <c r="FD57" s="537" t="str">
        <f t="shared" si="144"/>
        <v/>
      </c>
      <c r="FE57" s="537" t="str">
        <f t="shared" si="144"/>
        <v/>
      </c>
      <c r="FF57" s="546" t="str">
        <f t="shared" si="144"/>
        <v/>
      </c>
      <c r="FG57" s="537" t="str">
        <f t="shared" si="100"/>
        <v/>
      </c>
      <c r="FH57" s="547" t="str">
        <f t="shared" si="101"/>
        <v/>
      </c>
      <c r="FI57" s="546" t="str">
        <f t="shared" si="52"/>
        <v/>
      </c>
      <c r="FJ57" s="546" t="str">
        <f t="shared" si="167"/>
        <v/>
      </c>
      <c r="FK57" s="546" t="str">
        <f t="shared" si="167"/>
        <v/>
      </c>
      <c r="FL57" s="546" t="str">
        <f t="shared" si="167"/>
        <v/>
      </c>
      <c r="FM57" s="557" t="str">
        <f t="shared" si="167"/>
        <v/>
      </c>
      <c r="FN57" s="556" t="str">
        <f t="shared" si="167"/>
        <v/>
      </c>
      <c r="FO57" s="545" t="str">
        <f t="shared" si="54"/>
        <v/>
      </c>
      <c r="FP57" s="545" t="str">
        <f t="shared" si="146"/>
        <v/>
      </c>
      <c r="FQ57" s="539" t="str">
        <f t="shared" si="146"/>
        <v/>
      </c>
      <c r="FR57" s="545" t="str">
        <f t="shared" si="146"/>
        <v/>
      </c>
      <c r="FS57" s="545" t="str">
        <f t="shared" si="56"/>
        <v/>
      </c>
      <c r="FT57" s="545" t="str">
        <f t="shared" si="147"/>
        <v/>
      </c>
      <c r="FU57" s="545" t="str">
        <f t="shared" si="147"/>
        <v/>
      </c>
      <c r="FV57" s="545" t="str">
        <f t="shared" si="147"/>
        <v/>
      </c>
      <c r="FW57" s="544">
        <f t="shared" si="58"/>
        <v>6</v>
      </c>
      <c r="FX57" s="545" t="str">
        <f t="shared" si="59"/>
        <v/>
      </c>
      <c r="FY57" s="536" t="str">
        <f t="shared" si="148"/>
        <v/>
      </c>
      <c r="FZ57" s="545" t="str">
        <f t="shared" si="148"/>
        <v/>
      </c>
      <c r="GA57" s="536" t="str">
        <f t="shared" si="148"/>
        <v/>
      </c>
      <c r="GB57" s="538"/>
      <c r="GC57" s="537"/>
      <c r="GD57" s="537"/>
      <c r="GE57" s="537" t="str">
        <f t="shared" si="102"/>
        <v/>
      </c>
      <c r="GF57" s="539" t="str">
        <f t="shared" si="61"/>
        <v/>
      </c>
      <c r="GG57" s="538" t="str">
        <f t="shared" si="168"/>
        <v/>
      </c>
      <c r="GH57" s="537" t="str">
        <f t="shared" si="168"/>
        <v/>
      </c>
      <c r="GI57" s="536" t="str">
        <f t="shared" si="168"/>
        <v/>
      </c>
      <c r="GJ57" s="538" t="str">
        <f t="shared" si="168"/>
        <v/>
      </c>
      <c r="GK57" s="537" t="str">
        <f t="shared" si="168"/>
        <v/>
      </c>
      <c r="GL57" s="547" t="str">
        <f t="shared" si="168"/>
        <v/>
      </c>
      <c r="GM57" s="537" t="str">
        <f t="shared" si="150"/>
        <v/>
      </c>
      <c r="GN57" s="537" t="str">
        <f t="shared" si="150"/>
        <v/>
      </c>
      <c r="GO57" s="541" t="str">
        <f t="shared" si="150"/>
        <v/>
      </c>
      <c r="GP57" s="539" t="str">
        <f t="shared" si="150"/>
        <v/>
      </c>
      <c r="GQ57" s="542" t="str">
        <f t="shared" si="103"/>
        <v/>
      </c>
      <c r="GR57" s="537"/>
      <c r="GS57" s="537" t="str">
        <f t="shared" si="64"/>
        <v/>
      </c>
      <c r="GT57" s="537" t="str">
        <f t="shared" si="169"/>
        <v/>
      </c>
      <c r="GU57" s="537" t="str">
        <f t="shared" si="169"/>
        <v/>
      </c>
      <c r="GV57" s="537" t="str">
        <f t="shared" si="169"/>
        <v/>
      </c>
      <c r="GW57" s="537" t="str">
        <f t="shared" si="169"/>
        <v/>
      </c>
      <c r="GX57" s="539" t="str">
        <f t="shared" si="169"/>
        <v/>
      </c>
      <c r="GY57" s="538" t="str">
        <f t="shared" si="169"/>
        <v/>
      </c>
      <c r="GZ57" s="546" t="str">
        <f t="shared" si="169"/>
        <v/>
      </c>
      <c r="HA57" s="537" t="str">
        <f t="shared" si="66"/>
        <v/>
      </c>
      <c r="HB57" s="541" t="str">
        <f t="shared" si="67"/>
        <v/>
      </c>
      <c r="HC57" s="537" t="str">
        <f t="shared" si="68"/>
        <v/>
      </c>
      <c r="HD57" s="537" t="str">
        <f t="shared" si="104"/>
        <v/>
      </c>
      <c r="HE57" s="537" t="str">
        <f t="shared" si="69"/>
        <v/>
      </c>
      <c r="HF57" s="537" t="str">
        <f t="shared" si="152"/>
        <v/>
      </c>
      <c r="HG57" s="536" t="str">
        <f t="shared" si="152"/>
        <v/>
      </c>
      <c r="HH57" s="540" t="str">
        <f t="shared" si="71"/>
        <v/>
      </c>
      <c r="HI57" s="537" t="str">
        <f t="shared" si="170"/>
        <v/>
      </c>
      <c r="HJ57" s="537" t="str">
        <f t="shared" si="170"/>
        <v/>
      </c>
      <c r="HK57" s="537" t="str">
        <f t="shared" si="170"/>
        <v/>
      </c>
      <c r="HL57" s="537" t="str">
        <f t="shared" si="170"/>
        <v/>
      </c>
      <c r="HM57" s="537" t="str">
        <f t="shared" si="170"/>
        <v/>
      </c>
      <c r="HN57" s="537" t="str">
        <f t="shared" si="170"/>
        <v/>
      </c>
      <c r="HO57" s="539" t="str">
        <f t="shared" si="170"/>
        <v/>
      </c>
      <c r="HP57" s="538" t="str">
        <f t="shared" si="73"/>
        <v/>
      </c>
      <c r="HQ57" s="537" t="str">
        <f t="shared" si="171"/>
        <v/>
      </c>
      <c r="HR57" s="537" t="str">
        <f t="shared" si="171"/>
        <v/>
      </c>
      <c r="HS57" s="537" t="str">
        <f t="shared" si="171"/>
        <v/>
      </c>
      <c r="HT57" s="537" t="str">
        <f t="shared" si="171"/>
        <v/>
      </c>
      <c r="HU57" s="537" t="str">
        <f t="shared" si="171"/>
        <v/>
      </c>
      <c r="HV57" s="536" t="str">
        <f t="shared" si="171"/>
        <v/>
      </c>
      <c r="HW57" s="536" t="str">
        <f t="shared" si="171"/>
        <v/>
      </c>
      <c r="HX57" s="535">
        <f t="shared" si="75"/>
        <v>6</v>
      </c>
      <c r="HY57" s="534">
        <f t="shared" si="76"/>
        <v>0</v>
      </c>
      <c r="HZ57" s="533"/>
    </row>
    <row r="58" spans="1:234" s="532" customFormat="1" ht="12.75" customHeight="1">
      <c r="A58" s="555">
        <f t="shared" si="77"/>
        <v>45480</v>
      </c>
      <c r="B58" s="538" t="str">
        <f t="shared" si="0"/>
        <v/>
      </c>
      <c r="C58" s="537" t="str">
        <f t="shared" si="122"/>
        <v/>
      </c>
      <c r="D58" s="537" t="str">
        <f t="shared" si="122"/>
        <v/>
      </c>
      <c r="E58" s="537" t="str">
        <f t="shared" si="2"/>
        <v/>
      </c>
      <c r="F58" s="537" t="str">
        <f t="shared" si="155"/>
        <v/>
      </c>
      <c r="G58" s="537" t="str">
        <f t="shared" si="155"/>
        <v/>
      </c>
      <c r="H58" s="539" t="str">
        <f t="shared" si="155"/>
        <v/>
      </c>
      <c r="I58" s="545" t="str">
        <f t="shared" si="155"/>
        <v/>
      </c>
      <c r="J58" s="537" t="str">
        <f t="shared" si="155"/>
        <v/>
      </c>
      <c r="K58" s="537" t="str">
        <f t="shared" si="155"/>
        <v/>
      </c>
      <c r="L58" s="537" t="str">
        <f t="shared" si="155"/>
        <v/>
      </c>
      <c r="M58" s="545" t="str">
        <f t="shared" si="78"/>
        <v/>
      </c>
      <c r="N58" s="537" t="str">
        <f t="shared" si="156"/>
        <v/>
      </c>
      <c r="O58" s="537" t="str">
        <f t="shared" si="156"/>
        <v/>
      </c>
      <c r="P58" s="537" t="str">
        <f t="shared" si="156"/>
        <v/>
      </c>
      <c r="Q58" s="537" t="str">
        <f t="shared" si="156"/>
        <v/>
      </c>
      <c r="R58" s="559" t="str">
        <f t="shared" si="156"/>
        <v/>
      </c>
      <c r="S58" s="1064" t="str">
        <f t="shared" si="79"/>
        <v/>
      </c>
      <c r="T58" s="1065" t="str">
        <f t="shared" si="80"/>
        <v/>
      </c>
      <c r="U58" s="537" t="str">
        <f t="shared" si="5"/>
        <v/>
      </c>
      <c r="V58" s="537" t="str">
        <f t="shared" si="125"/>
        <v/>
      </c>
      <c r="W58" s="537" t="str">
        <f t="shared" si="125"/>
        <v/>
      </c>
      <c r="X58" s="537" t="str">
        <f t="shared" si="125"/>
        <v/>
      </c>
      <c r="Y58" s="549" t="str">
        <f t="shared" si="125"/>
        <v/>
      </c>
      <c r="Z58" s="545" t="str">
        <f t="shared" si="7"/>
        <v/>
      </c>
      <c r="AA58" s="537" t="str">
        <f t="shared" si="157"/>
        <v/>
      </c>
      <c r="AB58" s="537" t="str">
        <f t="shared" si="157"/>
        <v/>
      </c>
      <c r="AC58" s="537" t="str">
        <f t="shared" si="157"/>
        <v/>
      </c>
      <c r="AD58" s="559" t="str">
        <f t="shared" si="157"/>
        <v/>
      </c>
      <c r="AE58" s="548" t="str">
        <f t="shared" si="157"/>
        <v/>
      </c>
      <c r="AF58" s="538" t="str">
        <f t="shared" si="157"/>
        <v/>
      </c>
      <c r="AG58" s="537"/>
      <c r="AH58" s="537"/>
      <c r="AI58" s="537" t="str">
        <f t="shared" si="9"/>
        <v/>
      </c>
      <c r="AJ58" s="547" t="str">
        <f t="shared" si="81"/>
        <v/>
      </c>
      <c r="AK58" s="537" t="str">
        <f t="shared" si="10"/>
        <v/>
      </c>
      <c r="AL58" s="537" t="str">
        <f t="shared" si="158"/>
        <v/>
      </c>
      <c r="AM58" s="537" t="str">
        <f t="shared" si="158"/>
        <v/>
      </c>
      <c r="AN58" s="548" t="str">
        <f t="shared" si="158"/>
        <v/>
      </c>
      <c r="AO58" s="545" t="str">
        <f t="shared" si="158"/>
        <v/>
      </c>
      <c r="AP58" s="537" t="str">
        <f t="shared" si="158"/>
        <v/>
      </c>
      <c r="AQ58" s="537" t="str">
        <f t="shared" si="158"/>
        <v/>
      </c>
      <c r="AR58" s="545" t="str">
        <f t="shared" si="12"/>
        <v/>
      </c>
      <c r="AS58" s="537" t="str">
        <f t="shared" si="159"/>
        <v/>
      </c>
      <c r="AT58" s="549" t="str">
        <f t="shared" si="159"/>
        <v/>
      </c>
      <c r="AU58" s="545" t="str">
        <f t="shared" si="159"/>
        <v/>
      </c>
      <c r="AV58" s="537" t="str">
        <f t="shared" si="159"/>
        <v/>
      </c>
      <c r="AW58" s="537" t="str">
        <f t="shared" si="159"/>
        <v/>
      </c>
      <c r="AX58" s="548" t="str">
        <f t="shared" si="159"/>
        <v/>
      </c>
      <c r="AY58" s="545" t="str">
        <f t="shared" si="14"/>
        <v/>
      </c>
      <c r="AZ58" s="537" t="str">
        <f t="shared" si="160"/>
        <v/>
      </c>
      <c r="BA58" s="537" t="str">
        <f t="shared" si="160"/>
        <v/>
      </c>
      <c r="BB58" s="545" t="str">
        <f t="shared" si="160"/>
        <v/>
      </c>
      <c r="BC58" s="537" t="str">
        <f t="shared" si="160"/>
        <v/>
      </c>
      <c r="BD58" s="537" t="str">
        <f t="shared" si="160"/>
        <v/>
      </c>
      <c r="BE58" s="537" t="str">
        <f t="shared" si="82"/>
        <v/>
      </c>
      <c r="BF58" s="548" t="str">
        <f t="shared" si="83"/>
        <v/>
      </c>
      <c r="BG58" s="545" t="str">
        <f t="shared" si="16"/>
        <v/>
      </c>
      <c r="BH58" s="537" t="str">
        <f t="shared" si="130"/>
        <v/>
      </c>
      <c r="BI58" s="545" t="str">
        <f t="shared" si="130"/>
        <v/>
      </c>
      <c r="BJ58" s="537" t="str">
        <f t="shared" si="130"/>
        <v/>
      </c>
      <c r="BK58" s="537" t="str">
        <f t="shared" si="130"/>
        <v/>
      </c>
      <c r="BL58" s="537" t="str">
        <f t="shared" si="84"/>
        <v/>
      </c>
      <c r="BM58" s="537" t="str">
        <f t="shared" si="85"/>
        <v/>
      </c>
      <c r="BN58" s="545" t="str">
        <f t="shared" si="18"/>
        <v/>
      </c>
      <c r="BO58" s="537" t="str">
        <f t="shared" si="131"/>
        <v/>
      </c>
      <c r="BP58" s="545" t="str">
        <f t="shared" si="131"/>
        <v/>
      </c>
      <c r="BQ58" s="549" t="str">
        <f t="shared" si="131"/>
        <v/>
      </c>
      <c r="BR58" s="538" t="str">
        <f t="shared" si="20"/>
        <v/>
      </c>
      <c r="BS58" s="537" t="str">
        <f t="shared" si="161"/>
        <v/>
      </c>
      <c r="BT58" s="539" t="str">
        <f t="shared" si="161"/>
        <v/>
      </c>
      <c r="BU58" s="538" t="str">
        <f t="shared" si="161"/>
        <v/>
      </c>
      <c r="BV58" s="537" t="str">
        <f t="shared" si="161"/>
        <v/>
      </c>
      <c r="BW58" s="537" t="str">
        <f t="shared" si="161"/>
        <v/>
      </c>
      <c r="BX58" s="549" t="str">
        <f t="shared" si="86"/>
        <v/>
      </c>
      <c r="BY58" s="545" t="str">
        <f t="shared" si="87"/>
        <v/>
      </c>
      <c r="BZ58" s="537" t="str">
        <f t="shared" si="88"/>
        <v/>
      </c>
      <c r="CA58" s="536" t="str">
        <f t="shared" si="22"/>
        <v/>
      </c>
      <c r="CB58" s="538" t="str">
        <f t="shared" si="162"/>
        <v/>
      </c>
      <c r="CC58" s="537" t="str">
        <f t="shared" si="162"/>
        <v/>
      </c>
      <c r="CD58" s="537" t="str">
        <f t="shared" si="162"/>
        <v/>
      </c>
      <c r="CE58" s="537" t="str">
        <f t="shared" si="162"/>
        <v/>
      </c>
      <c r="CF58" s="539" t="str">
        <f t="shared" si="162"/>
        <v/>
      </c>
      <c r="CG58" s="538" t="str">
        <f t="shared" si="24"/>
        <v/>
      </c>
      <c r="CH58" s="537" t="str">
        <f t="shared" si="134"/>
        <v/>
      </c>
      <c r="CI58" s="545" t="str">
        <f t="shared" si="134"/>
        <v/>
      </c>
      <c r="CJ58" s="537" t="str">
        <f t="shared" si="134"/>
        <v/>
      </c>
      <c r="CK58" s="537" t="str">
        <f t="shared" si="134"/>
        <v/>
      </c>
      <c r="CL58" s="540" t="str">
        <f t="shared" si="26"/>
        <v/>
      </c>
      <c r="CM58" s="537" t="str">
        <f t="shared" si="135"/>
        <v/>
      </c>
      <c r="CN58" s="537" t="str">
        <f t="shared" si="135"/>
        <v/>
      </c>
      <c r="CO58" s="537" t="str">
        <f t="shared" si="135"/>
        <v/>
      </c>
      <c r="CP58" s="536" t="str">
        <f t="shared" si="135"/>
        <v/>
      </c>
      <c r="CQ58" s="550">
        <f t="shared" si="28"/>
        <v>7</v>
      </c>
      <c r="CR58" s="545" t="str">
        <f t="shared" si="29"/>
        <v/>
      </c>
      <c r="CS58" s="541" t="str">
        <f t="shared" si="136"/>
        <v/>
      </c>
      <c r="CT58" s="548" t="str">
        <f t="shared" si="136"/>
        <v/>
      </c>
      <c r="CU58" s="545" t="str">
        <f t="shared" si="31"/>
        <v/>
      </c>
      <c r="CV58" s="537" t="str">
        <f t="shared" si="137"/>
        <v/>
      </c>
      <c r="CW58" s="549" t="str">
        <f t="shared" si="137"/>
        <v/>
      </c>
      <c r="CX58" s="545" t="str">
        <f t="shared" si="33"/>
        <v/>
      </c>
      <c r="CY58" s="545" t="str">
        <f t="shared" si="163"/>
        <v/>
      </c>
      <c r="CZ58" s="548" t="str">
        <f t="shared" si="163"/>
        <v/>
      </c>
      <c r="DA58" s="545" t="str">
        <f t="shared" si="163"/>
        <v/>
      </c>
      <c r="DB58" s="545" t="str">
        <f t="shared" si="163"/>
        <v/>
      </c>
      <c r="DC58" s="545" t="str">
        <f t="shared" si="163"/>
        <v/>
      </c>
      <c r="DD58" s="549" t="str">
        <f t="shared" si="163"/>
        <v/>
      </c>
      <c r="DE58" s="540" t="str">
        <f t="shared" si="89"/>
        <v/>
      </c>
      <c r="DF58" s="537" t="str">
        <f t="shared" si="90"/>
        <v/>
      </c>
      <c r="DG58" s="537" t="str">
        <f t="shared" si="35"/>
        <v/>
      </c>
      <c r="DH58" s="548" t="str">
        <f t="shared" si="139"/>
        <v/>
      </c>
      <c r="DI58" s="545" t="str">
        <f t="shared" si="139"/>
        <v/>
      </c>
      <c r="DJ58" s="537" t="str">
        <f t="shared" si="139"/>
        <v/>
      </c>
      <c r="DK58" s="537" t="str">
        <f t="shared" si="139"/>
        <v/>
      </c>
      <c r="DL58" s="537"/>
      <c r="DM58" s="541" t="str">
        <f t="shared" si="91"/>
        <v/>
      </c>
      <c r="DN58" s="537" t="str">
        <f t="shared" si="92"/>
        <v/>
      </c>
      <c r="DO58" s="541" t="str">
        <f t="shared" si="37"/>
        <v/>
      </c>
      <c r="DP58" s="537" t="str">
        <f t="shared" si="164"/>
        <v/>
      </c>
      <c r="DQ58" s="537" t="str">
        <f t="shared" si="164"/>
        <v/>
      </c>
      <c r="DR58" s="537" t="str">
        <f t="shared" si="164"/>
        <v/>
      </c>
      <c r="DS58" s="537" t="str">
        <f t="shared" si="164"/>
        <v/>
      </c>
      <c r="DT58" s="537" t="str">
        <f t="shared" si="164"/>
        <v/>
      </c>
      <c r="DU58" s="549" t="str">
        <f t="shared" si="164"/>
        <v/>
      </c>
      <c r="DV58" s="545"/>
      <c r="DW58" s="537" t="str">
        <f t="shared" si="93"/>
        <v/>
      </c>
      <c r="DX58" s="537"/>
      <c r="DY58" s="549"/>
      <c r="DZ58" s="545" t="str">
        <f t="shared" si="40"/>
        <v/>
      </c>
      <c r="EA58" s="537" t="str">
        <f t="shared" si="41"/>
        <v/>
      </c>
      <c r="EB58" s="545" t="str">
        <f t="shared" si="42"/>
        <v/>
      </c>
      <c r="EC58" s="537" t="str">
        <f t="shared" si="165"/>
        <v/>
      </c>
      <c r="ED58" s="537" t="str">
        <f t="shared" si="165"/>
        <v/>
      </c>
      <c r="EE58" s="537" t="str">
        <f t="shared" si="165"/>
        <v/>
      </c>
      <c r="EF58" s="537" t="str">
        <f t="shared" si="165"/>
        <v/>
      </c>
      <c r="EG58" s="537" t="str">
        <f t="shared" si="165"/>
        <v/>
      </c>
      <c r="EH58" s="545" t="str">
        <f t="shared" si="94"/>
        <v/>
      </c>
      <c r="EI58" s="548"/>
      <c r="EJ58" s="545" t="str">
        <f t="shared" si="95"/>
        <v/>
      </c>
      <c r="EK58" s="537" t="str">
        <f t="shared" si="96"/>
        <v/>
      </c>
      <c r="EL58" s="547" t="str">
        <f t="shared" si="97"/>
        <v/>
      </c>
      <c r="EM58" s="549"/>
      <c r="EN58" s="537" t="str">
        <f t="shared" si="44"/>
        <v/>
      </c>
      <c r="EO58" s="537" t="str">
        <f t="shared" si="45"/>
        <v/>
      </c>
      <c r="EP58" s="549" t="str">
        <f t="shared" si="46"/>
        <v/>
      </c>
      <c r="EQ58" s="545" t="str">
        <f t="shared" si="142"/>
        <v/>
      </c>
      <c r="ER58" s="549" t="str">
        <f t="shared" si="142"/>
        <v/>
      </c>
      <c r="ES58" s="545" t="str">
        <f t="shared" si="142"/>
        <v/>
      </c>
      <c r="ET58" s="545" t="str">
        <f t="shared" si="48"/>
        <v/>
      </c>
      <c r="EU58" s="537" t="str">
        <f t="shared" si="166"/>
        <v/>
      </c>
      <c r="EV58" s="537" t="str">
        <f t="shared" si="166"/>
        <v/>
      </c>
      <c r="EW58" s="537" t="str">
        <f t="shared" si="166"/>
        <v/>
      </c>
      <c r="EX58" s="537" t="str">
        <f t="shared" si="166"/>
        <v/>
      </c>
      <c r="EY58" s="537" t="str">
        <f t="shared" si="166"/>
        <v/>
      </c>
      <c r="EZ58" s="537" t="str">
        <f t="shared" si="98"/>
        <v/>
      </c>
      <c r="FA58" s="548" t="str">
        <f t="shared" si="99"/>
        <v/>
      </c>
      <c r="FB58" s="545" t="str">
        <f t="shared" si="50"/>
        <v/>
      </c>
      <c r="FC58" s="537" t="str">
        <f t="shared" si="144"/>
        <v/>
      </c>
      <c r="FD58" s="537" t="str">
        <f t="shared" si="144"/>
        <v/>
      </c>
      <c r="FE58" s="537" t="str">
        <f t="shared" si="144"/>
        <v/>
      </c>
      <c r="FF58" s="546" t="str">
        <f t="shared" si="144"/>
        <v/>
      </c>
      <c r="FG58" s="537" t="str">
        <f t="shared" si="100"/>
        <v/>
      </c>
      <c r="FH58" s="547" t="str">
        <f t="shared" si="101"/>
        <v/>
      </c>
      <c r="FI58" s="546" t="str">
        <f t="shared" si="52"/>
        <v/>
      </c>
      <c r="FJ58" s="546" t="str">
        <f t="shared" si="167"/>
        <v/>
      </c>
      <c r="FK58" s="546" t="str">
        <f t="shared" si="167"/>
        <v/>
      </c>
      <c r="FL58" s="546" t="str">
        <f t="shared" si="167"/>
        <v/>
      </c>
      <c r="FM58" s="557" t="str">
        <f t="shared" si="167"/>
        <v/>
      </c>
      <c r="FN58" s="556" t="str">
        <f t="shared" si="167"/>
        <v/>
      </c>
      <c r="FO58" s="545" t="str">
        <f t="shared" si="54"/>
        <v/>
      </c>
      <c r="FP58" s="545" t="str">
        <f t="shared" si="146"/>
        <v/>
      </c>
      <c r="FQ58" s="539" t="str">
        <f t="shared" si="146"/>
        <v/>
      </c>
      <c r="FR58" s="545" t="str">
        <f t="shared" si="146"/>
        <v/>
      </c>
      <c r="FS58" s="545" t="str">
        <f t="shared" si="56"/>
        <v/>
      </c>
      <c r="FT58" s="545" t="str">
        <f t="shared" si="147"/>
        <v/>
      </c>
      <c r="FU58" s="545" t="str">
        <f t="shared" si="147"/>
        <v/>
      </c>
      <c r="FV58" s="545" t="str">
        <f t="shared" si="147"/>
        <v/>
      </c>
      <c r="FW58" s="544">
        <f t="shared" si="58"/>
        <v>7</v>
      </c>
      <c r="FX58" s="545" t="str">
        <f t="shared" si="59"/>
        <v/>
      </c>
      <c r="FY58" s="536" t="str">
        <f t="shared" si="148"/>
        <v/>
      </c>
      <c r="FZ58" s="545" t="str">
        <f t="shared" si="148"/>
        <v/>
      </c>
      <c r="GA58" s="536" t="str">
        <f t="shared" si="148"/>
        <v/>
      </c>
      <c r="GB58" s="538"/>
      <c r="GC58" s="537"/>
      <c r="GD58" s="537"/>
      <c r="GE58" s="537" t="str">
        <f t="shared" si="102"/>
        <v/>
      </c>
      <c r="GF58" s="539" t="str">
        <f t="shared" si="61"/>
        <v/>
      </c>
      <c r="GG58" s="538" t="str">
        <f t="shared" si="168"/>
        <v/>
      </c>
      <c r="GH58" s="537" t="str">
        <f t="shared" si="168"/>
        <v/>
      </c>
      <c r="GI58" s="536" t="str">
        <f t="shared" si="168"/>
        <v/>
      </c>
      <c r="GJ58" s="538" t="str">
        <f t="shared" si="168"/>
        <v/>
      </c>
      <c r="GK58" s="537" t="str">
        <f t="shared" si="168"/>
        <v/>
      </c>
      <c r="GL58" s="547" t="str">
        <f t="shared" si="168"/>
        <v/>
      </c>
      <c r="GM58" s="537" t="str">
        <f t="shared" si="150"/>
        <v/>
      </c>
      <c r="GN58" s="537" t="str">
        <f t="shared" si="150"/>
        <v/>
      </c>
      <c r="GO58" s="541" t="str">
        <f t="shared" si="150"/>
        <v/>
      </c>
      <c r="GP58" s="539" t="str">
        <f t="shared" si="150"/>
        <v/>
      </c>
      <c r="GQ58" s="542" t="str">
        <f t="shared" si="103"/>
        <v/>
      </c>
      <c r="GR58" s="537"/>
      <c r="GS58" s="537" t="str">
        <f t="shared" si="64"/>
        <v/>
      </c>
      <c r="GT58" s="537" t="str">
        <f t="shared" si="169"/>
        <v/>
      </c>
      <c r="GU58" s="537" t="str">
        <f t="shared" si="169"/>
        <v/>
      </c>
      <c r="GV58" s="537" t="str">
        <f t="shared" si="169"/>
        <v/>
      </c>
      <c r="GW58" s="537" t="str">
        <f t="shared" si="169"/>
        <v/>
      </c>
      <c r="GX58" s="539" t="str">
        <f t="shared" si="169"/>
        <v/>
      </c>
      <c r="GY58" s="538" t="str">
        <f t="shared" si="169"/>
        <v/>
      </c>
      <c r="GZ58" s="546" t="str">
        <f t="shared" si="169"/>
        <v/>
      </c>
      <c r="HA58" s="537" t="str">
        <f t="shared" si="66"/>
        <v/>
      </c>
      <c r="HB58" s="541" t="str">
        <f t="shared" si="67"/>
        <v/>
      </c>
      <c r="HC58" s="537" t="str">
        <f t="shared" si="68"/>
        <v/>
      </c>
      <c r="HD58" s="537" t="str">
        <f t="shared" si="104"/>
        <v/>
      </c>
      <c r="HE58" s="537" t="str">
        <f t="shared" si="69"/>
        <v/>
      </c>
      <c r="HF58" s="537" t="str">
        <f t="shared" si="152"/>
        <v/>
      </c>
      <c r="HG58" s="536" t="str">
        <f t="shared" si="152"/>
        <v/>
      </c>
      <c r="HH58" s="540" t="str">
        <f t="shared" si="71"/>
        <v/>
      </c>
      <c r="HI58" s="537" t="str">
        <f t="shared" si="170"/>
        <v/>
      </c>
      <c r="HJ58" s="537" t="str">
        <f t="shared" si="170"/>
        <v/>
      </c>
      <c r="HK58" s="537" t="str">
        <f t="shared" si="170"/>
        <v/>
      </c>
      <c r="HL58" s="537" t="str">
        <f t="shared" si="170"/>
        <v/>
      </c>
      <c r="HM58" s="537" t="str">
        <f t="shared" si="170"/>
        <v/>
      </c>
      <c r="HN58" s="537" t="str">
        <f t="shared" si="170"/>
        <v/>
      </c>
      <c r="HO58" s="539" t="str">
        <f t="shared" si="170"/>
        <v/>
      </c>
      <c r="HP58" s="538" t="str">
        <f t="shared" si="73"/>
        <v/>
      </c>
      <c r="HQ58" s="537" t="str">
        <f t="shared" si="171"/>
        <v/>
      </c>
      <c r="HR58" s="537" t="str">
        <f t="shared" si="171"/>
        <v/>
      </c>
      <c r="HS58" s="537" t="str">
        <f t="shared" si="171"/>
        <v/>
      </c>
      <c r="HT58" s="537" t="str">
        <f t="shared" si="171"/>
        <v/>
      </c>
      <c r="HU58" s="537" t="str">
        <f t="shared" si="171"/>
        <v/>
      </c>
      <c r="HV58" s="536" t="str">
        <f t="shared" si="171"/>
        <v/>
      </c>
      <c r="HW58" s="536" t="str">
        <f t="shared" si="171"/>
        <v/>
      </c>
      <c r="HX58" s="535">
        <f t="shared" si="75"/>
        <v>7</v>
      </c>
      <c r="HY58" s="534">
        <f t="shared" si="76"/>
        <v>0</v>
      </c>
      <c r="HZ58" s="533"/>
    </row>
    <row r="59" spans="1:234" s="532" customFormat="1" ht="12.75" customHeight="1">
      <c r="A59" s="555">
        <f t="shared" si="77"/>
        <v>45481</v>
      </c>
      <c r="B59" s="538" t="str">
        <f t="shared" si="0"/>
        <v/>
      </c>
      <c r="C59" s="537" t="str">
        <f t="shared" si="122"/>
        <v/>
      </c>
      <c r="D59" s="537" t="str">
        <f t="shared" si="122"/>
        <v/>
      </c>
      <c r="E59" s="537" t="str">
        <f t="shared" si="2"/>
        <v/>
      </c>
      <c r="F59" s="537" t="str">
        <f t="shared" si="155"/>
        <v/>
      </c>
      <c r="G59" s="537" t="str">
        <f t="shared" si="155"/>
        <v/>
      </c>
      <c r="H59" s="539" t="str">
        <f t="shared" si="155"/>
        <v/>
      </c>
      <c r="I59" s="545" t="str">
        <f t="shared" si="155"/>
        <v/>
      </c>
      <c r="J59" s="537" t="str">
        <f t="shared" si="155"/>
        <v/>
      </c>
      <c r="K59" s="537" t="str">
        <f t="shared" si="155"/>
        <v/>
      </c>
      <c r="L59" s="537" t="str">
        <f t="shared" si="155"/>
        <v/>
      </c>
      <c r="M59" s="545" t="str">
        <f t="shared" si="78"/>
        <v/>
      </c>
      <c r="N59" s="537" t="str">
        <f t="shared" si="156"/>
        <v/>
      </c>
      <c r="O59" s="537" t="str">
        <f t="shared" si="156"/>
        <v/>
      </c>
      <c r="P59" s="537" t="str">
        <f t="shared" si="156"/>
        <v/>
      </c>
      <c r="Q59" s="537" t="str">
        <f t="shared" si="156"/>
        <v/>
      </c>
      <c r="R59" s="559" t="str">
        <f t="shared" si="156"/>
        <v/>
      </c>
      <c r="S59" s="1064" t="str">
        <f t="shared" si="79"/>
        <v/>
      </c>
      <c r="T59" s="1065" t="str">
        <f t="shared" si="80"/>
        <v/>
      </c>
      <c r="U59" s="537" t="str">
        <f t="shared" si="5"/>
        <v/>
      </c>
      <c r="V59" s="537" t="str">
        <f t="shared" si="125"/>
        <v/>
      </c>
      <c r="W59" s="537" t="str">
        <f t="shared" si="125"/>
        <v/>
      </c>
      <c r="X59" s="537" t="str">
        <f t="shared" si="125"/>
        <v/>
      </c>
      <c r="Y59" s="549" t="str">
        <f t="shared" si="125"/>
        <v/>
      </c>
      <c r="Z59" s="545" t="str">
        <f t="shared" si="7"/>
        <v>/</v>
      </c>
      <c r="AA59" s="537" t="str">
        <f t="shared" si="157"/>
        <v>/</v>
      </c>
      <c r="AB59" s="537" t="str">
        <f t="shared" si="157"/>
        <v>/</v>
      </c>
      <c r="AC59" s="537" t="str">
        <f t="shared" si="157"/>
        <v>/</v>
      </c>
      <c r="AD59" s="559" t="str">
        <f t="shared" si="157"/>
        <v>/</v>
      </c>
      <c r="AE59" s="548" t="str">
        <f t="shared" si="157"/>
        <v>/</v>
      </c>
      <c r="AF59" s="538" t="str">
        <f t="shared" si="157"/>
        <v>/</v>
      </c>
      <c r="AG59" s="537"/>
      <c r="AH59" s="537"/>
      <c r="AI59" s="537" t="str">
        <f t="shared" si="9"/>
        <v/>
      </c>
      <c r="AJ59" s="547" t="str">
        <f t="shared" si="81"/>
        <v/>
      </c>
      <c r="AK59" s="537" t="str">
        <f t="shared" si="10"/>
        <v/>
      </c>
      <c r="AL59" s="537" t="str">
        <f t="shared" si="158"/>
        <v/>
      </c>
      <c r="AM59" s="537" t="str">
        <f t="shared" si="158"/>
        <v/>
      </c>
      <c r="AN59" s="548" t="str">
        <f t="shared" si="158"/>
        <v/>
      </c>
      <c r="AO59" s="545" t="str">
        <f t="shared" si="158"/>
        <v/>
      </c>
      <c r="AP59" s="537" t="str">
        <f t="shared" si="158"/>
        <v/>
      </c>
      <c r="AQ59" s="537" t="str">
        <f t="shared" si="158"/>
        <v/>
      </c>
      <c r="AR59" s="545" t="str">
        <f t="shared" si="12"/>
        <v/>
      </c>
      <c r="AS59" s="537" t="str">
        <f t="shared" si="159"/>
        <v/>
      </c>
      <c r="AT59" s="549" t="str">
        <f t="shared" si="159"/>
        <v/>
      </c>
      <c r="AU59" s="545" t="str">
        <f t="shared" si="159"/>
        <v/>
      </c>
      <c r="AV59" s="537" t="str">
        <f t="shared" si="159"/>
        <v/>
      </c>
      <c r="AW59" s="537" t="str">
        <f t="shared" si="159"/>
        <v/>
      </c>
      <c r="AX59" s="548" t="str">
        <f t="shared" si="159"/>
        <v/>
      </c>
      <c r="AY59" s="545" t="str">
        <f t="shared" si="14"/>
        <v/>
      </c>
      <c r="AZ59" s="537" t="str">
        <f t="shared" si="160"/>
        <v/>
      </c>
      <c r="BA59" s="537" t="str">
        <f t="shared" si="160"/>
        <v/>
      </c>
      <c r="BB59" s="545" t="str">
        <f t="shared" si="160"/>
        <v/>
      </c>
      <c r="BC59" s="537" t="str">
        <f t="shared" si="160"/>
        <v/>
      </c>
      <c r="BD59" s="537" t="str">
        <f t="shared" si="160"/>
        <v/>
      </c>
      <c r="BE59" s="537" t="str">
        <f t="shared" si="82"/>
        <v/>
      </c>
      <c r="BF59" s="548" t="str">
        <f t="shared" si="83"/>
        <v/>
      </c>
      <c r="BG59" s="545" t="str">
        <f t="shared" si="16"/>
        <v/>
      </c>
      <c r="BH59" s="537" t="str">
        <f t="shared" si="130"/>
        <v/>
      </c>
      <c r="BI59" s="545" t="str">
        <f t="shared" si="130"/>
        <v/>
      </c>
      <c r="BJ59" s="537" t="str">
        <f t="shared" si="130"/>
        <v/>
      </c>
      <c r="BK59" s="537" t="str">
        <f t="shared" si="130"/>
        <v/>
      </c>
      <c r="BL59" s="537" t="str">
        <f t="shared" si="84"/>
        <v/>
      </c>
      <c r="BM59" s="537" t="str">
        <f t="shared" si="85"/>
        <v/>
      </c>
      <c r="BN59" s="545" t="str">
        <f t="shared" si="18"/>
        <v>Х</v>
      </c>
      <c r="BO59" s="537" t="str">
        <f t="shared" si="131"/>
        <v>Х</v>
      </c>
      <c r="BP59" s="545" t="str">
        <f t="shared" si="131"/>
        <v>Х</v>
      </c>
      <c r="BQ59" s="549" t="str">
        <f t="shared" si="131"/>
        <v>Х</v>
      </c>
      <c r="BR59" s="538" t="str">
        <f t="shared" si="20"/>
        <v/>
      </c>
      <c r="BS59" s="537" t="str">
        <f t="shared" si="161"/>
        <v/>
      </c>
      <c r="BT59" s="539" t="str">
        <f t="shared" si="161"/>
        <v/>
      </c>
      <c r="BU59" s="538" t="str">
        <f t="shared" si="161"/>
        <v/>
      </c>
      <c r="BV59" s="537" t="str">
        <f t="shared" si="161"/>
        <v/>
      </c>
      <c r="BW59" s="537" t="str">
        <f t="shared" si="161"/>
        <v/>
      </c>
      <c r="BX59" s="549" t="str">
        <f t="shared" si="86"/>
        <v/>
      </c>
      <c r="BY59" s="545" t="str">
        <f t="shared" si="87"/>
        <v/>
      </c>
      <c r="BZ59" s="537" t="str">
        <f t="shared" si="88"/>
        <v/>
      </c>
      <c r="CA59" s="536" t="str">
        <f t="shared" si="22"/>
        <v/>
      </c>
      <c r="CB59" s="538" t="str">
        <f t="shared" si="162"/>
        <v/>
      </c>
      <c r="CC59" s="537" t="str">
        <f t="shared" si="162"/>
        <v/>
      </c>
      <c r="CD59" s="537" t="str">
        <f t="shared" si="162"/>
        <v/>
      </c>
      <c r="CE59" s="537" t="str">
        <f t="shared" si="162"/>
        <v/>
      </c>
      <c r="CF59" s="539" t="str">
        <f t="shared" si="162"/>
        <v/>
      </c>
      <c r="CG59" s="538" t="str">
        <f t="shared" si="24"/>
        <v/>
      </c>
      <c r="CH59" s="537" t="str">
        <f t="shared" si="134"/>
        <v/>
      </c>
      <c r="CI59" s="545" t="str">
        <f t="shared" si="134"/>
        <v/>
      </c>
      <c r="CJ59" s="537" t="str">
        <f t="shared" si="134"/>
        <v/>
      </c>
      <c r="CK59" s="537" t="str">
        <f t="shared" si="134"/>
        <v/>
      </c>
      <c r="CL59" s="540" t="str">
        <f t="shared" si="26"/>
        <v/>
      </c>
      <c r="CM59" s="537" t="str">
        <f t="shared" si="135"/>
        <v/>
      </c>
      <c r="CN59" s="537" t="str">
        <f t="shared" si="135"/>
        <v/>
      </c>
      <c r="CO59" s="537" t="str">
        <f t="shared" si="135"/>
        <v/>
      </c>
      <c r="CP59" s="536" t="str">
        <f t="shared" si="135"/>
        <v/>
      </c>
      <c r="CQ59" s="550">
        <f t="shared" si="28"/>
        <v>8</v>
      </c>
      <c r="CR59" s="545" t="str">
        <f t="shared" si="29"/>
        <v/>
      </c>
      <c r="CS59" s="541" t="str">
        <f t="shared" si="136"/>
        <v/>
      </c>
      <c r="CT59" s="548" t="str">
        <f t="shared" si="136"/>
        <v/>
      </c>
      <c r="CU59" s="545" t="str">
        <f t="shared" si="31"/>
        <v/>
      </c>
      <c r="CV59" s="537" t="str">
        <f t="shared" si="137"/>
        <v/>
      </c>
      <c r="CW59" s="549" t="str">
        <f t="shared" si="137"/>
        <v/>
      </c>
      <c r="CX59" s="545" t="str">
        <f t="shared" si="33"/>
        <v/>
      </c>
      <c r="CY59" s="545" t="str">
        <f t="shared" si="163"/>
        <v/>
      </c>
      <c r="CZ59" s="548" t="str">
        <f t="shared" si="163"/>
        <v/>
      </c>
      <c r="DA59" s="545" t="str">
        <f t="shared" si="163"/>
        <v/>
      </c>
      <c r="DB59" s="545" t="str">
        <f t="shared" si="163"/>
        <v/>
      </c>
      <c r="DC59" s="545" t="str">
        <f t="shared" si="163"/>
        <v/>
      </c>
      <c r="DD59" s="549" t="str">
        <f t="shared" si="163"/>
        <v/>
      </c>
      <c r="DE59" s="540" t="str">
        <f t="shared" si="89"/>
        <v/>
      </c>
      <c r="DF59" s="537" t="str">
        <f t="shared" si="90"/>
        <v/>
      </c>
      <c r="DG59" s="537" t="str">
        <f t="shared" si="35"/>
        <v/>
      </c>
      <c r="DH59" s="548" t="str">
        <f t="shared" si="139"/>
        <v/>
      </c>
      <c r="DI59" s="545" t="str">
        <f t="shared" si="139"/>
        <v/>
      </c>
      <c r="DJ59" s="537" t="str">
        <f t="shared" si="139"/>
        <v/>
      </c>
      <c r="DK59" s="537" t="str">
        <f t="shared" si="139"/>
        <v/>
      </c>
      <c r="DL59" s="537"/>
      <c r="DM59" s="541" t="str">
        <f t="shared" si="91"/>
        <v/>
      </c>
      <c r="DN59" s="537" t="str">
        <f t="shared" si="92"/>
        <v/>
      </c>
      <c r="DO59" s="541" t="str">
        <f t="shared" si="37"/>
        <v/>
      </c>
      <c r="DP59" s="537" t="str">
        <f t="shared" si="164"/>
        <v/>
      </c>
      <c r="DQ59" s="537" t="str">
        <f t="shared" si="164"/>
        <v/>
      </c>
      <c r="DR59" s="537" t="str">
        <f t="shared" si="164"/>
        <v/>
      </c>
      <c r="DS59" s="537" t="str">
        <f t="shared" si="164"/>
        <v/>
      </c>
      <c r="DT59" s="537" t="str">
        <f t="shared" si="164"/>
        <v/>
      </c>
      <c r="DU59" s="549" t="str">
        <f t="shared" si="164"/>
        <v/>
      </c>
      <c r="DV59" s="545"/>
      <c r="DW59" s="537" t="str">
        <f t="shared" si="93"/>
        <v/>
      </c>
      <c r="DX59" s="537"/>
      <c r="DY59" s="549"/>
      <c r="DZ59" s="545" t="str">
        <f t="shared" si="40"/>
        <v/>
      </c>
      <c r="EA59" s="537" t="str">
        <f t="shared" si="41"/>
        <v/>
      </c>
      <c r="EB59" s="545" t="str">
        <f t="shared" si="42"/>
        <v/>
      </c>
      <c r="EC59" s="537" t="str">
        <f t="shared" si="165"/>
        <v/>
      </c>
      <c r="ED59" s="537" t="str">
        <f t="shared" si="165"/>
        <v/>
      </c>
      <c r="EE59" s="537" t="str">
        <f t="shared" si="165"/>
        <v/>
      </c>
      <c r="EF59" s="537" t="str">
        <f t="shared" si="165"/>
        <v/>
      </c>
      <c r="EG59" s="537" t="str">
        <f t="shared" si="165"/>
        <v/>
      </c>
      <c r="EH59" s="545" t="str">
        <f t="shared" si="94"/>
        <v/>
      </c>
      <c r="EI59" s="548"/>
      <c r="EJ59" s="545" t="str">
        <f t="shared" si="95"/>
        <v/>
      </c>
      <c r="EK59" s="537" t="str">
        <f t="shared" si="96"/>
        <v/>
      </c>
      <c r="EL59" s="547" t="str">
        <f t="shared" si="97"/>
        <v/>
      </c>
      <c r="EM59" s="549"/>
      <c r="EN59" s="537" t="str">
        <f t="shared" si="44"/>
        <v/>
      </c>
      <c r="EO59" s="537" t="str">
        <f t="shared" si="45"/>
        <v/>
      </c>
      <c r="EP59" s="549" t="str">
        <f t="shared" si="46"/>
        <v/>
      </c>
      <c r="EQ59" s="545" t="str">
        <f t="shared" si="142"/>
        <v/>
      </c>
      <c r="ER59" s="549" t="str">
        <f t="shared" si="142"/>
        <v/>
      </c>
      <c r="ES59" s="545" t="str">
        <f t="shared" si="142"/>
        <v/>
      </c>
      <c r="ET59" s="545" t="str">
        <f t="shared" si="48"/>
        <v/>
      </c>
      <c r="EU59" s="537" t="str">
        <f t="shared" si="166"/>
        <v/>
      </c>
      <c r="EV59" s="537" t="str">
        <f t="shared" si="166"/>
        <v/>
      </c>
      <c r="EW59" s="537" t="str">
        <f t="shared" si="166"/>
        <v/>
      </c>
      <c r="EX59" s="537" t="str">
        <f t="shared" si="166"/>
        <v/>
      </c>
      <c r="EY59" s="537" t="str">
        <f t="shared" si="166"/>
        <v/>
      </c>
      <c r="EZ59" s="537" t="str">
        <f t="shared" si="98"/>
        <v/>
      </c>
      <c r="FA59" s="548" t="str">
        <f t="shared" si="99"/>
        <v/>
      </c>
      <c r="FB59" s="545" t="str">
        <f t="shared" si="50"/>
        <v/>
      </c>
      <c r="FC59" s="537" t="str">
        <f t="shared" si="144"/>
        <v/>
      </c>
      <c r="FD59" s="537" t="str">
        <f t="shared" si="144"/>
        <v/>
      </c>
      <c r="FE59" s="537" t="str">
        <f t="shared" si="144"/>
        <v/>
      </c>
      <c r="FF59" s="546" t="str">
        <f t="shared" si="144"/>
        <v/>
      </c>
      <c r="FG59" s="537" t="str">
        <f t="shared" si="100"/>
        <v/>
      </c>
      <c r="FH59" s="547" t="str">
        <f t="shared" si="101"/>
        <v/>
      </c>
      <c r="FI59" s="546" t="str">
        <f t="shared" si="52"/>
        <v/>
      </c>
      <c r="FJ59" s="546" t="str">
        <f t="shared" si="167"/>
        <v/>
      </c>
      <c r="FK59" s="546" t="str">
        <f t="shared" si="167"/>
        <v/>
      </c>
      <c r="FL59" s="546" t="str">
        <f t="shared" si="167"/>
        <v/>
      </c>
      <c r="FM59" s="557" t="str">
        <f t="shared" si="167"/>
        <v/>
      </c>
      <c r="FN59" s="556" t="str">
        <f t="shared" si="167"/>
        <v/>
      </c>
      <c r="FO59" s="545" t="str">
        <f t="shared" si="54"/>
        <v/>
      </c>
      <c r="FP59" s="545" t="str">
        <f t="shared" si="146"/>
        <v/>
      </c>
      <c r="FQ59" s="539" t="str">
        <f t="shared" si="146"/>
        <v/>
      </c>
      <c r="FR59" s="545" t="str">
        <f t="shared" si="146"/>
        <v/>
      </c>
      <c r="FS59" s="545" t="str">
        <f t="shared" si="56"/>
        <v>Х</v>
      </c>
      <c r="FT59" s="545" t="str">
        <f t="shared" si="147"/>
        <v>Х</v>
      </c>
      <c r="FU59" s="545" t="str">
        <f t="shared" si="147"/>
        <v>Х</v>
      </c>
      <c r="FV59" s="545" t="str">
        <f t="shared" si="147"/>
        <v>Х</v>
      </c>
      <c r="FW59" s="544">
        <f t="shared" si="58"/>
        <v>8</v>
      </c>
      <c r="FX59" s="545" t="str">
        <f t="shared" si="59"/>
        <v/>
      </c>
      <c r="FY59" s="536" t="str">
        <f t="shared" si="148"/>
        <v/>
      </c>
      <c r="FZ59" s="545" t="str">
        <f t="shared" si="148"/>
        <v/>
      </c>
      <c r="GA59" s="536" t="str">
        <f t="shared" si="148"/>
        <v/>
      </c>
      <c r="GB59" s="538"/>
      <c r="GC59" s="537"/>
      <c r="GD59" s="537"/>
      <c r="GE59" s="537" t="str">
        <f t="shared" si="102"/>
        <v/>
      </c>
      <c r="GF59" s="539" t="str">
        <f t="shared" si="61"/>
        <v/>
      </c>
      <c r="GG59" s="538" t="str">
        <f t="shared" si="168"/>
        <v/>
      </c>
      <c r="GH59" s="537" t="str">
        <f t="shared" si="168"/>
        <v/>
      </c>
      <c r="GI59" s="536" t="str">
        <f t="shared" si="168"/>
        <v/>
      </c>
      <c r="GJ59" s="538" t="str">
        <f t="shared" si="168"/>
        <v/>
      </c>
      <c r="GK59" s="537" t="str">
        <f t="shared" si="168"/>
        <v/>
      </c>
      <c r="GL59" s="547" t="str">
        <f t="shared" si="168"/>
        <v/>
      </c>
      <c r="GM59" s="537" t="str">
        <f t="shared" si="150"/>
        <v/>
      </c>
      <c r="GN59" s="537" t="str">
        <f t="shared" si="150"/>
        <v/>
      </c>
      <c r="GO59" s="541" t="str">
        <f t="shared" si="150"/>
        <v/>
      </c>
      <c r="GP59" s="539" t="str">
        <f t="shared" si="150"/>
        <v/>
      </c>
      <c r="GQ59" s="542" t="str">
        <f t="shared" si="103"/>
        <v/>
      </c>
      <c r="GR59" s="537"/>
      <c r="GS59" s="537" t="str">
        <f t="shared" si="64"/>
        <v/>
      </c>
      <c r="GT59" s="537" t="str">
        <f t="shared" si="169"/>
        <v/>
      </c>
      <c r="GU59" s="537" t="str">
        <f t="shared" si="169"/>
        <v/>
      </c>
      <c r="GV59" s="537" t="str">
        <f t="shared" si="169"/>
        <v/>
      </c>
      <c r="GW59" s="537" t="str">
        <f t="shared" si="169"/>
        <v/>
      </c>
      <c r="GX59" s="539" t="str">
        <f t="shared" si="169"/>
        <v/>
      </c>
      <c r="GY59" s="538" t="str">
        <f t="shared" si="169"/>
        <v/>
      </c>
      <c r="GZ59" s="546" t="str">
        <f t="shared" si="169"/>
        <v/>
      </c>
      <c r="HA59" s="537" t="str">
        <f t="shared" si="66"/>
        <v/>
      </c>
      <c r="HB59" s="541" t="str">
        <f t="shared" si="67"/>
        <v/>
      </c>
      <c r="HC59" s="537" t="str">
        <f t="shared" si="68"/>
        <v/>
      </c>
      <c r="HD59" s="537" t="str">
        <f t="shared" si="104"/>
        <v/>
      </c>
      <c r="HE59" s="537" t="str">
        <f t="shared" si="69"/>
        <v/>
      </c>
      <c r="HF59" s="537" t="str">
        <f t="shared" si="152"/>
        <v/>
      </c>
      <c r="HG59" s="536" t="str">
        <f t="shared" si="152"/>
        <v/>
      </c>
      <c r="HH59" s="540" t="str">
        <f t="shared" si="71"/>
        <v/>
      </c>
      <c r="HI59" s="537" t="str">
        <f t="shared" si="170"/>
        <v/>
      </c>
      <c r="HJ59" s="537" t="str">
        <f t="shared" si="170"/>
        <v/>
      </c>
      <c r="HK59" s="537" t="str">
        <f t="shared" si="170"/>
        <v/>
      </c>
      <c r="HL59" s="537" t="str">
        <f t="shared" si="170"/>
        <v/>
      </c>
      <c r="HM59" s="537" t="str">
        <f t="shared" si="170"/>
        <v/>
      </c>
      <c r="HN59" s="537" t="str">
        <f t="shared" si="170"/>
        <v/>
      </c>
      <c r="HO59" s="539" t="str">
        <f t="shared" si="170"/>
        <v/>
      </c>
      <c r="HP59" s="538" t="str">
        <f t="shared" si="73"/>
        <v/>
      </c>
      <c r="HQ59" s="537" t="str">
        <f t="shared" si="171"/>
        <v/>
      </c>
      <c r="HR59" s="537" t="str">
        <f t="shared" si="171"/>
        <v/>
      </c>
      <c r="HS59" s="537" t="str">
        <f t="shared" si="171"/>
        <v/>
      </c>
      <c r="HT59" s="537" t="str">
        <f t="shared" si="171"/>
        <v/>
      </c>
      <c r="HU59" s="537" t="str">
        <f t="shared" si="171"/>
        <v/>
      </c>
      <c r="HV59" s="536" t="str">
        <f t="shared" si="171"/>
        <v/>
      </c>
      <c r="HW59" s="536" t="str">
        <f t="shared" si="171"/>
        <v/>
      </c>
      <c r="HX59" s="535">
        <f t="shared" si="75"/>
        <v>8</v>
      </c>
      <c r="HY59" s="534">
        <f t="shared" si="76"/>
        <v>3</v>
      </c>
      <c r="HZ59" s="533"/>
    </row>
    <row r="60" spans="1:234" s="532" customFormat="1" ht="12.75" customHeight="1">
      <c r="A60" s="555">
        <f t="shared" si="77"/>
        <v>45482</v>
      </c>
      <c r="B60" s="538" t="str">
        <f t="shared" si="0"/>
        <v/>
      </c>
      <c r="C60" s="537" t="str">
        <f t="shared" si="122"/>
        <v/>
      </c>
      <c r="D60" s="537" t="str">
        <f t="shared" si="122"/>
        <v/>
      </c>
      <c r="E60" s="537" t="str">
        <f t="shared" si="2"/>
        <v/>
      </c>
      <c r="F60" s="537" t="str">
        <f t="shared" si="155"/>
        <v/>
      </c>
      <c r="G60" s="537" t="str">
        <f t="shared" si="155"/>
        <v/>
      </c>
      <c r="H60" s="539" t="str">
        <f t="shared" si="155"/>
        <v/>
      </c>
      <c r="I60" s="545" t="str">
        <f t="shared" si="155"/>
        <v/>
      </c>
      <c r="J60" s="537" t="str">
        <f t="shared" si="155"/>
        <v/>
      </c>
      <c r="K60" s="537" t="str">
        <f t="shared" si="155"/>
        <v/>
      </c>
      <c r="L60" s="537" t="str">
        <f t="shared" si="155"/>
        <v/>
      </c>
      <c r="M60" s="545" t="str">
        <f t="shared" si="78"/>
        <v/>
      </c>
      <c r="N60" s="537" t="str">
        <f t="shared" si="156"/>
        <v/>
      </c>
      <c r="O60" s="537" t="str">
        <f t="shared" si="156"/>
        <v/>
      </c>
      <c r="P60" s="537" t="str">
        <f t="shared" si="156"/>
        <v/>
      </c>
      <c r="Q60" s="537" t="str">
        <f t="shared" si="156"/>
        <v/>
      </c>
      <c r="R60" s="559" t="str">
        <f t="shared" si="156"/>
        <v/>
      </c>
      <c r="S60" s="1064" t="str">
        <f t="shared" si="79"/>
        <v/>
      </c>
      <c r="T60" s="1065" t="str">
        <f t="shared" si="80"/>
        <v/>
      </c>
      <c r="U60" s="537" t="str">
        <f t="shared" si="5"/>
        <v>/</v>
      </c>
      <c r="V60" s="537" t="str">
        <f t="shared" si="125"/>
        <v>/</v>
      </c>
      <c r="W60" s="537" t="str">
        <f t="shared" si="125"/>
        <v>/</v>
      </c>
      <c r="X60" s="537" t="str">
        <f t="shared" si="125"/>
        <v>/</v>
      </c>
      <c r="Y60" s="549" t="str">
        <f t="shared" si="125"/>
        <v>/</v>
      </c>
      <c r="Z60" s="545" t="str">
        <f t="shared" si="7"/>
        <v/>
      </c>
      <c r="AA60" s="537" t="str">
        <f t="shared" si="157"/>
        <v/>
      </c>
      <c r="AB60" s="537" t="str">
        <f t="shared" si="157"/>
        <v/>
      </c>
      <c r="AC60" s="537" t="str">
        <f t="shared" si="157"/>
        <v/>
      </c>
      <c r="AD60" s="559" t="str">
        <f t="shared" si="157"/>
        <v/>
      </c>
      <c r="AE60" s="548" t="str">
        <f t="shared" si="157"/>
        <v/>
      </c>
      <c r="AF60" s="538" t="str">
        <f t="shared" si="157"/>
        <v/>
      </c>
      <c r="AG60" s="537"/>
      <c r="AH60" s="537"/>
      <c r="AI60" s="537" t="str">
        <f t="shared" si="9"/>
        <v/>
      </c>
      <c r="AJ60" s="547" t="str">
        <f t="shared" si="81"/>
        <v/>
      </c>
      <c r="AK60" s="537" t="str">
        <f t="shared" si="10"/>
        <v/>
      </c>
      <c r="AL60" s="537" t="str">
        <f t="shared" si="158"/>
        <v/>
      </c>
      <c r="AM60" s="537" t="str">
        <f t="shared" si="158"/>
        <v/>
      </c>
      <c r="AN60" s="548" t="str">
        <f t="shared" si="158"/>
        <v/>
      </c>
      <c r="AO60" s="545" t="str">
        <f t="shared" si="158"/>
        <v/>
      </c>
      <c r="AP60" s="537" t="str">
        <f t="shared" si="158"/>
        <v/>
      </c>
      <c r="AQ60" s="537" t="str">
        <f t="shared" si="158"/>
        <v/>
      </c>
      <c r="AR60" s="545" t="str">
        <f t="shared" si="12"/>
        <v/>
      </c>
      <c r="AS60" s="537" t="str">
        <f t="shared" si="159"/>
        <v/>
      </c>
      <c r="AT60" s="549" t="str">
        <f t="shared" si="159"/>
        <v/>
      </c>
      <c r="AU60" s="545" t="str">
        <f t="shared" si="159"/>
        <v/>
      </c>
      <c r="AV60" s="537" t="str">
        <f t="shared" si="159"/>
        <v/>
      </c>
      <c r="AW60" s="537" t="str">
        <f t="shared" si="159"/>
        <v/>
      </c>
      <c r="AX60" s="548" t="str">
        <f t="shared" si="159"/>
        <v/>
      </c>
      <c r="AY60" s="545" t="str">
        <f t="shared" si="14"/>
        <v/>
      </c>
      <c r="AZ60" s="537" t="str">
        <f t="shared" si="160"/>
        <v/>
      </c>
      <c r="BA60" s="537" t="str">
        <f t="shared" si="160"/>
        <v/>
      </c>
      <c r="BB60" s="545" t="str">
        <f t="shared" si="160"/>
        <v/>
      </c>
      <c r="BC60" s="537" t="str">
        <f t="shared" si="160"/>
        <v/>
      </c>
      <c r="BD60" s="537" t="str">
        <f t="shared" si="160"/>
        <v/>
      </c>
      <c r="BE60" s="537" t="str">
        <f t="shared" si="82"/>
        <v/>
      </c>
      <c r="BF60" s="548" t="str">
        <f t="shared" si="83"/>
        <v/>
      </c>
      <c r="BG60" s="545" t="str">
        <f t="shared" si="16"/>
        <v/>
      </c>
      <c r="BH60" s="537" t="str">
        <f t="shared" si="130"/>
        <v/>
      </c>
      <c r="BI60" s="545" t="str">
        <f t="shared" si="130"/>
        <v/>
      </c>
      <c r="BJ60" s="537" t="str">
        <f t="shared" si="130"/>
        <v/>
      </c>
      <c r="BK60" s="537" t="str">
        <f t="shared" si="130"/>
        <v/>
      </c>
      <c r="BL60" s="537" t="str">
        <f t="shared" si="84"/>
        <v/>
      </c>
      <c r="BM60" s="537" t="str">
        <f t="shared" si="85"/>
        <v/>
      </c>
      <c r="BN60" s="545" t="str">
        <f t="shared" si="18"/>
        <v/>
      </c>
      <c r="BO60" s="537" t="str">
        <f t="shared" si="131"/>
        <v/>
      </c>
      <c r="BP60" s="545" t="str">
        <f t="shared" si="131"/>
        <v/>
      </c>
      <c r="BQ60" s="549" t="str">
        <f t="shared" si="131"/>
        <v/>
      </c>
      <c r="BR60" s="538" t="str">
        <f t="shared" si="20"/>
        <v>Х</v>
      </c>
      <c r="BS60" s="537" t="str">
        <f t="shared" si="161"/>
        <v>Х</v>
      </c>
      <c r="BT60" s="539" t="str">
        <f t="shared" si="161"/>
        <v>Х</v>
      </c>
      <c r="BU60" s="538" t="str">
        <f t="shared" si="161"/>
        <v>Х</v>
      </c>
      <c r="BV60" s="537" t="str">
        <f t="shared" si="161"/>
        <v>Х</v>
      </c>
      <c r="BW60" s="537" t="str">
        <f t="shared" si="161"/>
        <v>Х</v>
      </c>
      <c r="BX60" s="549" t="str">
        <f t="shared" si="86"/>
        <v/>
      </c>
      <c r="BY60" s="545" t="str">
        <f t="shared" si="87"/>
        <v/>
      </c>
      <c r="BZ60" s="537" t="str">
        <f t="shared" si="88"/>
        <v/>
      </c>
      <c r="CA60" s="536" t="str">
        <f t="shared" si="22"/>
        <v/>
      </c>
      <c r="CB60" s="538" t="str">
        <f t="shared" si="162"/>
        <v/>
      </c>
      <c r="CC60" s="537" t="str">
        <f t="shared" si="162"/>
        <v/>
      </c>
      <c r="CD60" s="537" t="str">
        <f t="shared" si="162"/>
        <v/>
      </c>
      <c r="CE60" s="537" t="str">
        <f t="shared" si="162"/>
        <v/>
      </c>
      <c r="CF60" s="539" t="str">
        <f t="shared" si="162"/>
        <v/>
      </c>
      <c r="CG60" s="538" t="str">
        <f t="shared" si="24"/>
        <v/>
      </c>
      <c r="CH60" s="537" t="str">
        <f t="shared" si="134"/>
        <v/>
      </c>
      <c r="CI60" s="545" t="str">
        <f t="shared" si="134"/>
        <v/>
      </c>
      <c r="CJ60" s="537" t="str">
        <f t="shared" si="134"/>
        <v/>
      </c>
      <c r="CK60" s="537" t="str">
        <f t="shared" si="134"/>
        <v/>
      </c>
      <c r="CL60" s="540" t="str">
        <f t="shared" si="26"/>
        <v/>
      </c>
      <c r="CM60" s="537" t="str">
        <f t="shared" si="135"/>
        <v/>
      </c>
      <c r="CN60" s="537" t="str">
        <f t="shared" si="135"/>
        <v/>
      </c>
      <c r="CO60" s="537" t="str">
        <f t="shared" si="135"/>
        <v/>
      </c>
      <c r="CP60" s="536" t="str">
        <f t="shared" si="135"/>
        <v/>
      </c>
      <c r="CQ60" s="550">
        <f t="shared" si="28"/>
        <v>9</v>
      </c>
      <c r="CR60" s="545" t="str">
        <f t="shared" si="29"/>
        <v/>
      </c>
      <c r="CS60" s="541" t="str">
        <f t="shared" si="136"/>
        <v/>
      </c>
      <c r="CT60" s="548" t="str">
        <f t="shared" si="136"/>
        <v/>
      </c>
      <c r="CU60" s="545" t="str">
        <f t="shared" si="31"/>
        <v/>
      </c>
      <c r="CV60" s="537" t="str">
        <f t="shared" si="137"/>
        <v/>
      </c>
      <c r="CW60" s="549" t="str">
        <f t="shared" si="137"/>
        <v/>
      </c>
      <c r="CX60" s="545" t="str">
        <f t="shared" si="33"/>
        <v/>
      </c>
      <c r="CY60" s="545" t="str">
        <f t="shared" si="163"/>
        <v/>
      </c>
      <c r="CZ60" s="548" t="str">
        <f t="shared" si="163"/>
        <v/>
      </c>
      <c r="DA60" s="545" t="str">
        <f t="shared" si="163"/>
        <v/>
      </c>
      <c r="DB60" s="545" t="str">
        <f t="shared" si="163"/>
        <v/>
      </c>
      <c r="DC60" s="545" t="str">
        <f t="shared" si="163"/>
        <v/>
      </c>
      <c r="DD60" s="549" t="str">
        <f t="shared" si="163"/>
        <v/>
      </c>
      <c r="DE60" s="540" t="str">
        <f t="shared" si="89"/>
        <v/>
      </c>
      <c r="DF60" s="537" t="str">
        <f t="shared" si="90"/>
        <v/>
      </c>
      <c r="DG60" s="537" t="str">
        <f t="shared" si="35"/>
        <v/>
      </c>
      <c r="DH60" s="548" t="str">
        <f t="shared" si="139"/>
        <v/>
      </c>
      <c r="DI60" s="545" t="str">
        <f t="shared" si="139"/>
        <v/>
      </c>
      <c r="DJ60" s="537" t="str">
        <f t="shared" si="139"/>
        <v/>
      </c>
      <c r="DK60" s="537" t="str">
        <f t="shared" si="139"/>
        <v/>
      </c>
      <c r="DL60" s="537"/>
      <c r="DM60" s="541" t="str">
        <f t="shared" si="91"/>
        <v/>
      </c>
      <c r="DN60" s="537" t="str">
        <f t="shared" si="92"/>
        <v/>
      </c>
      <c r="DO60" s="541" t="str">
        <f t="shared" si="37"/>
        <v/>
      </c>
      <c r="DP60" s="537" t="str">
        <f t="shared" si="164"/>
        <v/>
      </c>
      <c r="DQ60" s="537" t="str">
        <f t="shared" si="164"/>
        <v/>
      </c>
      <c r="DR60" s="537" t="str">
        <f t="shared" si="164"/>
        <v/>
      </c>
      <c r="DS60" s="537" t="str">
        <f t="shared" si="164"/>
        <v/>
      </c>
      <c r="DT60" s="537" t="str">
        <f t="shared" si="164"/>
        <v/>
      </c>
      <c r="DU60" s="549" t="str">
        <f t="shared" si="164"/>
        <v/>
      </c>
      <c r="DV60" s="545"/>
      <c r="DW60" s="537" t="str">
        <f t="shared" si="93"/>
        <v/>
      </c>
      <c r="DX60" s="537"/>
      <c r="DY60" s="549"/>
      <c r="DZ60" s="545" t="str">
        <f t="shared" si="40"/>
        <v/>
      </c>
      <c r="EA60" s="537" t="str">
        <f t="shared" si="41"/>
        <v/>
      </c>
      <c r="EB60" s="545" t="str">
        <f t="shared" si="42"/>
        <v/>
      </c>
      <c r="EC60" s="537" t="str">
        <f t="shared" si="165"/>
        <v/>
      </c>
      <c r="ED60" s="537" t="str">
        <f t="shared" si="165"/>
        <v/>
      </c>
      <c r="EE60" s="537" t="str">
        <f t="shared" si="165"/>
        <v/>
      </c>
      <c r="EF60" s="537" t="str">
        <f t="shared" si="165"/>
        <v/>
      </c>
      <c r="EG60" s="537" t="str">
        <f t="shared" si="165"/>
        <v/>
      </c>
      <c r="EH60" s="545" t="str">
        <f t="shared" si="94"/>
        <v/>
      </c>
      <c r="EI60" s="548"/>
      <c r="EJ60" s="545" t="str">
        <f t="shared" si="95"/>
        <v/>
      </c>
      <c r="EK60" s="537" t="str">
        <f t="shared" si="96"/>
        <v/>
      </c>
      <c r="EL60" s="547" t="str">
        <f t="shared" si="97"/>
        <v/>
      </c>
      <c r="EM60" s="549"/>
      <c r="EN60" s="537" t="str">
        <f t="shared" si="44"/>
        <v/>
      </c>
      <c r="EO60" s="537" t="str">
        <f t="shared" si="45"/>
        <v/>
      </c>
      <c r="EP60" s="549" t="str">
        <f t="shared" si="46"/>
        <v>/</v>
      </c>
      <c r="EQ60" s="545" t="str">
        <f t="shared" si="142"/>
        <v>/</v>
      </c>
      <c r="ER60" s="549" t="str">
        <f t="shared" si="142"/>
        <v>/</v>
      </c>
      <c r="ES60" s="545" t="str">
        <f t="shared" si="142"/>
        <v>/</v>
      </c>
      <c r="ET60" s="545" t="str">
        <f t="shared" si="48"/>
        <v/>
      </c>
      <c r="EU60" s="537" t="str">
        <f t="shared" si="166"/>
        <v/>
      </c>
      <c r="EV60" s="537" t="str">
        <f t="shared" si="166"/>
        <v/>
      </c>
      <c r="EW60" s="537" t="str">
        <f t="shared" si="166"/>
        <v/>
      </c>
      <c r="EX60" s="537" t="str">
        <f t="shared" si="166"/>
        <v/>
      </c>
      <c r="EY60" s="537" t="str">
        <f t="shared" si="166"/>
        <v/>
      </c>
      <c r="EZ60" s="537" t="str">
        <f t="shared" si="98"/>
        <v/>
      </c>
      <c r="FA60" s="548" t="str">
        <f t="shared" si="99"/>
        <v/>
      </c>
      <c r="FB60" s="545" t="str">
        <f t="shared" si="50"/>
        <v/>
      </c>
      <c r="FC60" s="537" t="str">
        <f t="shared" si="144"/>
        <v/>
      </c>
      <c r="FD60" s="537" t="str">
        <f t="shared" si="144"/>
        <v/>
      </c>
      <c r="FE60" s="537" t="str">
        <f t="shared" si="144"/>
        <v/>
      </c>
      <c r="FF60" s="546" t="str">
        <f t="shared" si="144"/>
        <v/>
      </c>
      <c r="FG60" s="537" t="str">
        <f t="shared" si="100"/>
        <v/>
      </c>
      <c r="FH60" s="547" t="str">
        <f t="shared" si="101"/>
        <v/>
      </c>
      <c r="FI60" s="546" t="str">
        <f t="shared" si="52"/>
        <v/>
      </c>
      <c r="FJ60" s="546" t="str">
        <f t="shared" si="167"/>
        <v/>
      </c>
      <c r="FK60" s="546" t="str">
        <f t="shared" si="167"/>
        <v/>
      </c>
      <c r="FL60" s="546" t="str">
        <f t="shared" si="167"/>
        <v/>
      </c>
      <c r="FM60" s="557" t="str">
        <f t="shared" si="167"/>
        <v/>
      </c>
      <c r="FN60" s="556" t="str">
        <f t="shared" si="167"/>
        <v/>
      </c>
      <c r="FO60" s="545" t="str">
        <f t="shared" si="54"/>
        <v>/</v>
      </c>
      <c r="FP60" s="545" t="str">
        <f t="shared" si="146"/>
        <v>/</v>
      </c>
      <c r="FQ60" s="539" t="str">
        <f t="shared" si="146"/>
        <v>/</v>
      </c>
      <c r="FR60" s="545" t="str">
        <f t="shared" si="146"/>
        <v>/</v>
      </c>
      <c r="FS60" s="545" t="str">
        <f t="shared" si="56"/>
        <v/>
      </c>
      <c r="FT60" s="545" t="str">
        <f t="shared" si="147"/>
        <v/>
      </c>
      <c r="FU60" s="545" t="str">
        <f t="shared" si="147"/>
        <v/>
      </c>
      <c r="FV60" s="545" t="str">
        <f t="shared" si="147"/>
        <v/>
      </c>
      <c r="FW60" s="544">
        <f t="shared" si="58"/>
        <v>9</v>
      </c>
      <c r="FX60" s="545" t="str">
        <f t="shared" si="59"/>
        <v/>
      </c>
      <c r="FY60" s="536" t="str">
        <f t="shared" si="148"/>
        <v/>
      </c>
      <c r="FZ60" s="545" t="str">
        <f t="shared" si="148"/>
        <v/>
      </c>
      <c r="GA60" s="536" t="str">
        <f t="shared" si="148"/>
        <v/>
      </c>
      <c r="GB60" s="538"/>
      <c r="GC60" s="537"/>
      <c r="GD60" s="537"/>
      <c r="GE60" s="537" t="str">
        <f t="shared" si="102"/>
        <v/>
      </c>
      <c r="GF60" s="539" t="str">
        <f t="shared" si="61"/>
        <v/>
      </c>
      <c r="GG60" s="538" t="str">
        <f t="shared" si="168"/>
        <v/>
      </c>
      <c r="GH60" s="537" t="str">
        <f t="shared" si="168"/>
        <v/>
      </c>
      <c r="GI60" s="536" t="str">
        <f t="shared" si="168"/>
        <v/>
      </c>
      <c r="GJ60" s="538" t="str">
        <f t="shared" si="168"/>
        <v/>
      </c>
      <c r="GK60" s="537" t="str">
        <f t="shared" si="168"/>
        <v/>
      </c>
      <c r="GL60" s="547" t="str">
        <f t="shared" si="168"/>
        <v/>
      </c>
      <c r="GM60" s="537" t="str">
        <f t="shared" si="150"/>
        <v/>
      </c>
      <c r="GN60" s="537" t="str">
        <f t="shared" si="150"/>
        <v/>
      </c>
      <c r="GO60" s="541" t="str">
        <f t="shared" si="150"/>
        <v/>
      </c>
      <c r="GP60" s="539" t="str">
        <f t="shared" si="150"/>
        <v/>
      </c>
      <c r="GQ60" s="542" t="str">
        <f t="shared" si="103"/>
        <v/>
      </c>
      <c r="GR60" s="537"/>
      <c r="GS60" s="537" t="str">
        <f t="shared" si="64"/>
        <v/>
      </c>
      <c r="GT60" s="537" t="str">
        <f t="shared" si="169"/>
        <v/>
      </c>
      <c r="GU60" s="537" t="str">
        <f t="shared" si="169"/>
        <v/>
      </c>
      <c r="GV60" s="537" t="str">
        <f t="shared" si="169"/>
        <v/>
      </c>
      <c r="GW60" s="537" t="str">
        <f t="shared" si="169"/>
        <v/>
      </c>
      <c r="GX60" s="539" t="str">
        <f t="shared" si="169"/>
        <v/>
      </c>
      <c r="GY60" s="538" t="str">
        <f t="shared" si="169"/>
        <v/>
      </c>
      <c r="GZ60" s="546" t="str">
        <f t="shared" si="169"/>
        <v/>
      </c>
      <c r="HA60" s="537" t="str">
        <f t="shared" si="66"/>
        <v/>
      </c>
      <c r="HB60" s="541" t="str">
        <f t="shared" si="67"/>
        <v/>
      </c>
      <c r="HC60" s="537" t="str">
        <f t="shared" si="68"/>
        <v/>
      </c>
      <c r="HD60" s="537" t="str">
        <f t="shared" si="104"/>
        <v/>
      </c>
      <c r="HE60" s="537" t="str">
        <f t="shared" si="69"/>
        <v/>
      </c>
      <c r="HF60" s="537" t="str">
        <f t="shared" si="152"/>
        <v/>
      </c>
      <c r="HG60" s="536" t="str">
        <f t="shared" si="152"/>
        <v/>
      </c>
      <c r="HH60" s="540" t="str">
        <f t="shared" si="71"/>
        <v/>
      </c>
      <c r="HI60" s="537" t="str">
        <f t="shared" si="170"/>
        <v/>
      </c>
      <c r="HJ60" s="537" t="str">
        <f t="shared" si="170"/>
        <v/>
      </c>
      <c r="HK60" s="537" t="str">
        <f t="shared" si="170"/>
        <v/>
      </c>
      <c r="HL60" s="537" t="str">
        <f t="shared" si="170"/>
        <v/>
      </c>
      <c r="HM60" s="537" t="str">
        <f t="shared" si="170"/>
        <v/>
      </c>
      <c r="HN60" s="537" t="str">
        <f t="shared" si="170"/>
        <v/>
      </c>
      <c r="HO60" s="539" t="str">
        <f t="shared" si="170"/>
        <v/>
      </c>
      <c r="HP60" s="538" t="str">
        <f t="shared" si="73"/>
        <v/>
      </c>
      <c r="HQ60" s="537" t="str">
        <f t="shared" si="171"/>
        <v/>
      </c>
      <c r="HR60" s="537" t="str">
        <f t="shared" si="171"/>
        <v/>
      </c>
      <c r="HS60" s="537" t="str">
        <f t="shared" si="171"/>
        <v/>
      </c>
      <c r="HT60" s="537" t="str">
        <f t="shared" si="171"/>
        <v/>
      </c>
      <c r="HU60" s="537" t="str">
        <f t="shared" si="171"/>
        <v/>
      </c>
      <c r="HV60" s="536" t="str">
        <f t="shared" si="171"/>
        <v/>
      </c>
      <c r="HW60" s="536" t="str">
        <f t="shared" si="171"/>
        <v/>
      </c>
      <c r="HX60" s="535">
        <f t="shared" si="75"/>
        <v>9</v>
      </c>
      <c r="HY60" s="534">
        <f t="shared" si="76"/>
        <v>4</v>
      </c>
      <c r="HZ60" s="533"/>
    </row>
    <row r="61" spans="1:234" s="532" customFormat="1" ht="12.75" customHeight="1">
      <c r="A61" s="555">
        <f t="shared" si="77"/>
        <v>45483</v>
      </c>
      <c r="B61" s="554" t="str">
        <f t="shared" si="0"/>
        <v/>
      </c>
      <c r="C61" s="553" t="str">
        <f t="shared" si="122"/>
        <v/>
      </c>
      <c r="D61" s="553" t="str">
        <f t="shared" si="122"/>
        <v/>
      </c>
      <c r="E61" s="553" t="str">
        <f t="shared" si="2"/>
        <v>/</v>
      </c>
      <c r="F61" s="553" t="str">
        <f t="shared" si="155"/>
        <v>/</v>
      </c>
      <c r="G61" s="553" t="str">
        <f t="shared" si="155"/>
        <v>/</v>
      </c>
      <c r="H61" s="552" t="str">
        <f t="shared" si="155"/>
        <v>/</v>
      </c>
      <c r="I61" s="551" t="str">
        <f t="shared" si="155"/>
        <v>/</v>
      </c>
      <c r="J61" s="537" t="str">
        <f t="shared" si="155"/>
        <v>/</v>
      </c>
      <c r="K61" s="537" t="str">
        <f t="shared" si="155"/>
        <v>/</v>
      </c>
      <c r="L61" s="537" t="str">
        <f t="shared" si="155"/>
        <v>/</v>
      </c>
      <c r="M61" s="537" t="str">
        <f t="shared" si="78"/>
        <v/>
      </c>
      <c r="N61" s="537" t="str">
        <f t="shared" si="156"/>
        <v/>
      </c>
      <c r="O61" s="537" t="str">
        <f t="shared" si="156"/>
        <v/>
      </c>
      <c r="P61" s="537" t="str">
        <f t="shared" si="156"/>
        <v/>
      </c>
      <c r="Q61" s="537" t="str">
        <f t="shared" si="156"/>
        <v/>
      </c>
      <c r="R61" s="558" t="str">
        <f t="shared" si="156"/>
        <v/>
      </c>
      <c r="S61" s="1064" t="str">
        <f t="shared" si="79"/>
        <v/>
      </c>
      <c r="T61" s="1066" t="str">
        <f t="shared" si="80"/>
        <v/>
      </c>
      <c r="U61" s="537" t="str">
        <f t="shared" si="5"/>
        <v/>
      </c>
      <c r="V61" s="537" t="str">
        <f t="shared" si="125"/>
        <v/>
      </c>
      <c r="W61" s="537" t="str">
        <f t="shared" si="125"/>
        <v/>
      </c>
      <c r="X61" s="537" t="str">
        <f t="shared" si="125"/>
        <v/>
      </c>
      <c r="Y61" s="549" t="str">
        <f t="shared" si="125"/>
        <v/>
      </c>
      <c r="Z61" s="543" t="str">
        <f t="shared" si="7"/>
        <v/>
      </c>
      <c r="AA61" s="537" t="str">
        <f t="shared" si="157"/>
        <v/>
      </c>
      <c r="AB61" s="537" t="str">
        <f t="shared" si="157"/>
        <v/>
      </c>
      <c r="AC61" s="537" t="str">
        <f t="shared" si="157"/>
        <v/>
      </c>
      <c r="AD61" s="558" t="str">
        <f t="shared" si="157"/>
        <v/>
      </c>
      <c r="AE61" s="548" t="str">
        <f t="shared" si="157"/>
        <v/>
      </c>
      <c r="AF61" s="551" t="str">
        <f t="shared" si="157"/>
        <v/>
      </c>
      <c r="AG61" s="537"/>
      <c r="AH61" s="537"/>
      <c r="AI61" s="537" t="str">
        <f t="shared" si="9"/>
        <v/>
      </c>
      <c r="AJ61" s="537" t="str">
        <f t="shared" si="81"/>
        <v/>
      </c>
      <c r="AK61" s="537" t="str">
        <f t="shared" si="10"/>
        <v/>
      </c>
      <c r="AL61" s="537" t="str">
        <f t="shared" si="158"/>
        <v/>
      </c>
      <c r="AM61" s="537" t="str">
        <f t="shared" si="158"/>
        <v/>
      </c>
      <c r="AN61" s="548" t="str">
        <f t="shared" si="158"/>
        <v/>
      </c>
      <c r="AO61" s="551" t="str">
        <f t="shared" si="158"/>
        <v/>
      </c>
      <c r="AP61" s="537" t="str">
        <f t="shared" si="158"/>
        <v/>
      </c>
      <c r="AQ61" s="537" t="str">
        <f t="shared" si="158"/>
        <v/>
      </c>
      <c r="AR61" s="537" t="str">
        <f t="shared" si="12"/>
        <v/>
      </c>
      <c r="AS61" s="537" t="str">
        <f t="shared" si="159"/>
        <v/>
      </c>
      <c r="AT61" s="549" t="str">
        <f t="shared" si="159"/>
        <v/>
      </c>
      <c r="AU61" s="543" t="str">
        <f t="shared" si="159"/>
        <v/>
      </c>
      <c r="AV61" s="537" t="str">
        <f t="shared" si="159"/>
        <v/>
      </c>
      <c r="AW61" s="537" t="str">
        <f t="shared" si="159"/>
        <v/>
      </c>
      <c r="AX61" s="548" t="str">
        <f t="shared" si="159"/>
        <v/>
      </c>
      <c r="AY61" s="551" t="str">
        <f t="shared" si="14"/>
        <v/>
      </c>
      <c r="AZ61" s="537" t="str">
        <f t="shared" si="160"/>
        <v/>
      </c>
      <c r="BA61" s="537" t="str">
        <f t="shared" si="160"/>
        <v/>
      </c>
      <c r="BB61" s="537" t="str">
        <f t="shared" si="160"/>
        <v/>
      </c>
      <c r="BC61" s="537" t="str">
        <f t="shared" si="160"/>
        <v/>
      </c>
      <c r="BD61" s="537" t="str">
        <f t="shared" si="160"/>
        <v/>
      </c>
      <c r="BE61" s="537" t="str">
        <f t="shared" si="82"/>
        <v/>
      </c>
      <c r="BF61" s="548" t="str">
        <f t="shared" si="83"/>
        <v/>
      </c>
      <c r="BG61" s="551" t="str">
        <f t="shared" si="16"/>
        <v/>
      </c>
      <c r="BH61" s="537" t="str">
        <f t="shared" si="130"/>
        <v/>
      </c>
      <c r="BI61" s="537" t="str">
        <f t="shared" si="130"/>
        <v/>
      </c>
      <c r="BJ61" s="537" t="str">
        <f t="shared" si="130"/>
        <v/>
      </c>
      <c r="BK61" s="537" t="str">
        <f t="shared" si="130"/>
        <v/>
      </c>
      <c r="BL61" s="537" t="str">
        <f t="shared" si="84"/>
        <v/>
      </c>
      <c r="BM61" s="537" t="str">
        <f t="shared" si="85"/>
        <v/>
      </c>
      <c r="BN61" s="537" t="str">
        <f t="shared" si="18"/>
        <v/>
      </c>
      <c r="BO61" s="537" t="str">
        <f t="shared" si="131"/>
        <v/>
      </c>
      <c r="BP61" s="537" t="str">
        <f t="shared" si="131"/>
        <v/>
      </c>
      <c r="BQ61" s="549" t="str">
        <f t="shared" si="131"/>
        <v/>
      </c>
      <c r="BR61" s="538" t="str">
        <f t="shared" si="20"/>
        <v/>
      </c>
      <c r="BS61" s="537" t="str">
        <f t="shared" si="161"/>
        <v/>
      </c>
      <c r="BT61" s="539" t="str">
        <f t="shared" si="161"/>
        <v/>
      </c>
      <c r="BU61" s="538" t="str">
        <f t="shared" si="161"/>
        <v/>
      </c>
      <c r="BV61" s="537" t="str">
        <f t="shared" si="161"/>
        <v/>
      </c>
      <c r="BW61" s="537" t="str">
        <f t="shared" si="161"/>
        <v/>
      </c>
      <c r="BX61" s="549" t="str">
        <f t="shared" si="86"/>
        <v/>
      </c>
      <c r="BY61" s="545" t="str">
        <f t="shared" si="87"/>
        <v/>
      </c>
      <c r="BZ61" s="537" t="str">
        <f t="shared" si="88"/>
        <v/>
      </c>
      <c r="CA61" s="536" t="str">
        <f t="shared" si="22"/>
        <v/>
      </c>
      <c r="CB61" s="538" t="str">
        <f t="shared" si="162"/>
        <v/>
      </c>
      <c r="CC61" s="537" t="str">
        <f t="shared" si="162"/>
        <v/>
      </c>
      <c r="CD61" s="537" t="str">
        <f t="shared" si="162"/>
        <v/>
      </c>
      <c r="CE61" s="537" t="str">
        <f t="shared" si="162"/>
        <v/>
      </c>
      <c r="CF61" s="539" t="str">
        <f t="shared" si="162"/>
        <v/>
      </c>
      <c r="CG61" s="538" t="str">
        <f t="shared" si="24"/>
        <v/>
      </c>
      <c r="CH61" s="537" t="str">
        <f t="shared" si="134"/>
        <v/>
      </c>
      <c r="CI61" s="537" t="str">
        <f t="shared" si="134"/>
        <v/>
      </c>
      <c r="CJ61" s="537" t="str">
        <f t="shared" si="134"/>
        <v/>
      </c>
      <c r="CK61" s="537" t="str">
        <f t="shared" si="134"/>
        <v/>
      </c>
      <c r="CL61" s="541" t="str">
        <f t="shared" si="26"/>
        <v>Х</v>
      </c>
      <c r="CM61" s="537" t="str">
        <f t="shared" si="135"/>
        <v>Х</v>
      </c>
      <c r="CN61" s="537" t="str">
        <f t="shared" si="135"/>
        <v>Х</v>
      </c>
      <c r="CO61" s="537" t="str">
        <f t="shared" si="135"/>
        <v>Х</v>
      </c>
      <c r="CP61" s="536" t="str">
        <f t="shared" si="135"/>
        <v>Х</v>
      </c>
      <c r="CQ61" s="550">
        <f t="shared" si="28"/>
        <v>10</v>
      </c>
      <c r="CR61" s="545" t="str">
        <f t="shared" si="29"/>
        <v/>
      </c>
      <c r="CS61" s="541" t="str">
        <f t="shared" si="136"/>
        <v/>
      </c>
      <c r="CT61" s="548" t="str">
        <f t="shared" si="136"/>
        <v/>
      </c>
      <c r="CU61" s="545" t="str">
        <f t="shared" si="31"/>
        <v/>
      </c>
      <c r="CV61" s="537" t="str">
        <f t="shared" si="137"/>
        <v/>
      </c>
      <c r="CW61" s="549" t="str">
        <f t="shared" si="137"/>
        <v/>
      </c>
      <c r="CX61" s="545" t="str">
        <f t="shared" si="33"/>
        <v/>
      </c>
      <c r="CY61" s="545" t="str">
        <f t="shared" si="163"/>
        <v/>
      </c>
      <c r="CZ61" s="548" t="str">
        <f t="shared" si="163"/>
        <v/>
      </c>
      <c r="DA61" s="545" t="str">
        <f t="shared" si="163"/>
        <v/>
      </c>
      <c r="DB61" s="545" t="str">
        <f t="shared" si="163"/>
        <v/>
      </c>
      <c r="DC61" s="545" t="str">
        <f t="shared" si="163"/>
        <v/>
      </c>
      <c r="DD61" s="549" t="str">
        <f t="shared" si="163"/>
        <v/>
      </c>
      <c r="DE61" s="540" t="str">
        <f t="shared" si="89"/>
        <v/>
      </c>
      <c r="DF61" s="537" t="str">
        <f t="shared" si="90"/>
        <v/>
      </c>
      <c r="DG61" s="537" t="str">
        <f t="shared" si="35"/>
        <v/>
      </c>
      <c r="DH61" s="548" t="str">
        <f t="shared" si="139"/>
        <v/>
      </c>
      <c r="DI61" s="545" t="str">
        <f t="shared" si="139"/>
        <v/>
      </c>
      <c r="DJ61" s="537" t="str">
        <f t="shared" si="139"/>
        <v/>
      </c>
      <c r="DK61" s="537" t="str">
        <f t="shared" si="139"/>
        <v/>
      </c>
      <c r="DL61" s="537"/>
      <c r="DM61" s="541" t="str">
        <f t="shared" si="91"/>
        <v/>
      </c>
      <c r="DN61" s="537" t="str">
        <f t="shared" si="92"/>
        <v/>
      </c>
      <c r="DO61" s="541" t="str">
        <f t="shared" si="37"/>
        <v/>
      </c>
      <c r="DP61" s="537" t="str">
        <f t="shared" si="164"/>
        <v/>
      </c>
      <c r="DQ61" s="537" t="str">
        <f t="shared" si="164"/>
        <v/>
      </c>
      <c r="DR61" s="537" t="str">
        <f t="shared" si="164"/>
        <v/>
      </c>
      <c r="DS61" s="537" t="str">
        <f t="shared" si="164"/>
        <v/>
      </c>
      <c r="DT61" s="537" t="str">
        <f t="shared" si="164"/>
        <v/>
      </c>
      <c r="DU61" s="549" t="str">
        <f t="shared" si="164"/>
        <v/>
      </c>
      <c r="DV61" s="545"/>
      <c r="DW61" s="537" t="str">
        <f t="shared" si="93"/>
        <v/>
      </c>
      <c r="DX61" s="537"/>
      <c r="DY61" s="549"/>
      <c r="DZ61" s="545" t="str">
        <f t="shared" si="40"/>
        <v/>
      </c>
      <c r="EA61" s="537" t="str">
        <f t="shared" si="41"/>
        <v/>
      </c>
      <c r="EB61" s="545" t="str">
        <f t="shared" si="42"/>
        <v/>
      </c>
      <c r="EC61" s="537" t="str">
        <f t="shared" si="165"/>
        <v/>
      </c>
      <c r="ED61" s="537" t="str">
        <f t="shared" si="165"/>
        <v/>
      </c>
      <c r="EE61" s="537" t="str">
        <f t="shared" si="165"/>
        <v/>
      </c>
      <c r="EF61" s="537" t="str">
        <f t="shared" si="165"/>
        <v/>
      </c>
      <c r="EG61" s="537" t="str">
        <f t="shared" si="165"/>
        <v/>
      </c>
      <c r="EH61" s="545" t="str">
        <f t="shared" si="94"/>
        <v/>
      </c>
      <c r="EI61" s="548"/>
      <c r="EJ61" s="545" t="str">
        <f t="shared" si="95"/>
        <v/>
      </c>
      <c r="EK61" s="537" t="str">
        <f t="shared" si="96"/>
        <v/>
      </c>
      <c r="EL61" s="547" t="str">
        <f t="shared" si="97"/>
        <v/>
      </c>
      <c r="EM61" s="549"/>
      <c r="EN61" s="537" t="str">
        <f t="shared" si="44"/>
        <v/>
      </c>
      <c r="EO61" s="537" t="str">
        <f t="shared" si="45"/>
        <v/>
      </c>
      <c r="EP61" s="549" t="str">
        <f t="shared" si="46"/>
        <v/>
      </c>
      <c r="EQ61" s="545" t="str">
        <f t="shared" si="142"/>
        <v/>
      </c>
      <c r="ER61" s="549" t="str">
        <f t="shared" si="142"/>
        <v/>
      </c>
      <c r="ES61" s="545" t="str">
        <f t="shared" si="142"/>
        <v/>
      </c>
      <c r="ET61" s="545" t="str">
        <f t="shared" si="48"/>
        <v/>
      </c>
      <c r="EU61" s="537" t="str">
        <f t="shared" si="166"/>
        <v/>
      </c>
      <c r="EV61" s="537" t="str">
        <f t="shared" si="166"/>
        <v/>
      </c>
      <c r="EW61" s="537" t="str">
        <f t="shared" si="166"/>
        <v/>
      </c>
      <c r="EX61" s="537" t="str">
        <f t="shared" si="166"/>
        <v/>
      </c>
      <c r="EY61" s="537" t="str">
        <f t="shared" si="166"/>
        <v/>
      </c>
      <c r="EZ61" s="537" t="str">
        <f t="shared" si="98"/>
        <v/>
      </c>
      <c r="FA61" s="548" t="str">
        <f t="shared" si="99"/>
        <v/>
      </c>
      <c r="FB61" s="545" t="str">
        <f t="shared" si="50"/>
        <v/>
      </c>
      <c r="FC61" s="537" t="str">
        <f t="shared" si="144"/>
        <v/>
      </c>
      <c r="FD61" s="537" t="str">
        <f t="shared" si="144"/>
        <v/>
      </c>
      <c r="FE61" s="537" t="str">
        <f t="shared" si="144"/>
        <v/>
      </c>
      <c r="FF61" s="546" t="str">
        <f t="shared" si="144"/>
        <v/>
      </c>
      <c r="FG61" s="537" t="str">
        <f t="shared" si="100"/>
        <v/>
      </c>
      <c r="FH61" s="547" t="str">
        <f t="shared" si="101"/>
        <v/>
      </c>
      <c r="FI61" s="546" t="str">
        <f t="shared" si="52"/>
        <v>/</v>
      </c>
      <c r="FJ61" s="546" t="str">
        <f t="shared" si="167"/>
        <v>/</v>
      </c>
      <c r="FK61" s="546" t="str">
        <f t="shared" si="167"/>
        <v>/</v>
      </c>
      <c r="FL61" s="546" t="str">
        <f t="shared" si="167"/>
        <v>/</v>
      </c>
      <c r="FM61" s="557" t="str">
        <f t="shared" si="167"/>
        <v>/</v>
      </c>
      <c r="FN61" s="556" t="str">
        <f t="shared" si="167"/>
        <v>/</v>
      </c>
      <c r="FO61" s="545" t="str">
        <f t="shared" si="54"/>
        <v/>
      </c>
      <c r="FP61" s="545" t="str">
        <f t="shared" si="146"/>
        <v/>
      </c>
      <c r="FQ61" s="539" t="str">
        <f t="shared" si="146"/>
        <v/>
      </c>
      <c r="FR61" s="545" t="str">
        <f t="shared" si="146"/>
        <v/>
      </c>
      <c r="FS61" s="545" t="str">
        <f t="shared" si="56"/>
        <v/>
      </c>
      <c r="FT61" s="545" t="str">
        <f t="shared" si="147"/>
        <v/>
      </c>
      <c r="FU61" s="545" t="str">
        <f t="shared" si="147"/>
        <v/>
      </c>
      <c r="FV61" s="545" t="str">
        <f t="shared" si="147"/>
        <v/>
      </c>
      <c r="FW61" s="544">
        <f t="shared" si="58"/>
        <v>10</v>
      </c>
      <c r="FX61" s="543" t="str">
        <f t="shared" si="59"/>
        <v/>
      </c>
      <c r="FY61" s="536" t="str">
        <f t="shared" si="148"/>
        <v/>
      </c>
      <c r="FZ61" s="543" t="str">
        <f t="shared" si="148"/>
        <v/>
      </c>
      <c r="GA61" s="536" t="str">
        <f t="shared" si="148"/>
        <v/>
      </c>
      <c r="GB61" s="538"/>
      <c r="GC61" s="537"/>
      <c r="GD61" s="537"/>
      <c r="GE61" s="537" t="str">
        <f t="shared" si="102"/>
        <v/>
      </c>
      <c r="GF61" s="539" t="str">
        <f t="shared" si="61"/>
        <v/>
      </c>
      <c r="GG61" s="538" t="str">
        <f t="shared" si="168"/>
        <v/>
      </c>
      <c r="GH61" s="537" t="str">
        <f t="shared" si="168"/>
        <v/>
      </c>
      <c r="GI61" s="536" t="str">
        <f t="shared" si="168"/>
        <v/>
      </c>
      <c r="GJ61" s="538" t="str">
        <f t="shared" si="168"/>
        <v/>
      </c>
      <c r="GK61" s="537" t="str">
        <f t="shared" si="168"/>
        <v/>
      </c>
      <c r="GL61" s="537" t="str">
        <f t="shared" si="168"/>
        <v/>
      </c>
      <c r="GM61" s="537" t="str">
        <f t="shared" si="150"/>
        <v/>
      </c>
      <c r="GN61" s="537" t="str">
        <f t="shared" si="150"/>
        <v/>
      </c>
      <c r="GO61" s="541" t="str">
        <f t="shared" si="150"/>
        <v/>
      </c>
      <c r="GP61" s="539" t="str">
        <f t="shared" si="150"/>
        <v/>
      </c>
      <c r="GQ61" s="542" t="str">
        <f t="shared" si="103"/>
        <v/>
      </c>
      <c r="GR61" s="537"/>
      <c r="GS61" s="537" t="str">
        <f t="shared" si="64"/>
        <v/>
      </c>
      <c r="GT61" s="537" t="str">
        <f t="shared" si="169"/>
        <v/>
      </c>
      <c r="GU61" s="537" t="str">
        <f t="shared" si="169"/>
        <v/>
      </c>
      <c r="GV61" s="537" t="str">
        <f t="shared" si="169"/>
        <v/>
      </c>
      <c r="GW61" s="537" t="str">
        <f t="shared" si="169"/>
        <v/>
      </c>
      <c r="GX61" s="539" t="str">
        <f t="shared" si="169"/>
        <v/>
      </c>
      <c r="GY61" s="538" t="str">
        <f t="shared" si="169"/>
        <v/>
      </c>
      <c r="GZ61" s="541" t="str">
        <f t="shared" si="169"/>
        <v/>
      </c>
      <c r="HA61" s="537" t="str">
        <f t="shared" si="66"/>
        <v/>
      </c>
      <c r="HB61" s="541" t="str">
        <f t="shared" si="67"/>
        <v/>
      </c>
      <c r="HC61" s="537" t="str">
        <f t="shared" si="68"/>
        <v/>
      </c>
      <c r="HD61" s="537" t="str">
        <f t="shared" si="104"/>
        <v/>
      </c>
      <c r="HE61" s="537" t="str">
        <f t="shared" si="69"/>
        <v/>
      </c>
      <c r="HF61" s="537" t="str">
        <f t="shared" si="152"/>
        <v/>
      </c>
      <c r="HG61" s="536" t="str">
        <f t="shared" si="152"/>
        <v/>
      </c>
      <c r="HH61" s="540" t="str">
        <f t="shared" si="71"/>
        <v/>
      </c>
      <c r="HI61" s="537" t="str">
        <f t="shared" si="170"/>
        <v/>
      </c>
      <c r="HJ61" s="537" t="str">
        <f t="shared" si="170"/>
        <v/>
      </c>
      <c r="HK61" s="537" t="str">
        <f t="shared" si="170"/>
        <v/>
      </c>
      <c r="HL61" s="537" t="str">
        <f t="shared" si="170"/>
        <v/>
      </c>
      <c r="HM61" s="537" t="str">
        <f t="shared" si="170"/>
        <v/>
      </c>
      <c r="HN61" s="537" t="str">
        <f t="shared" si="170"/>
        <v/>
      </c>
      <c r="HO61" s="539" t="str">
        <f t="shared" si="170"/>
        <v/>
      </c>
      <c r="HP61" s="538" t="str">
        <f t="shared" si="73"/>
        <v/>
      </c>
      <c r="HQ61" s="537" t="str">
        <f t="shared" si="171"/>
        <v/>
      </c>
      <c r="HR61" s="537" t="str">
        <f t="shared" si="171"/>
        <v/>
      </c>
      <c r="HS61" s="537" t="str">
        <f t="shared" si="171"/>
        <v/>
      </c>
      <c r="HT61" s="537" t="str">
        <f t="shared" si="171"/>
        <v/>
      </c>
      <c r="HU61" s="537" t="str">
        <f t="shared" si="171"/>
        <v/>
      </c>
      <c r="HV61" s="536" t="str">
        <f t="shared" si="171"/>
        <v/>
      </c>
      <c r="HW61" s="536" t="str">
        <f t="shared" si="171"/>
        <v/>
      </c>
      <c r="HX61" s="535">
        <f t="shared" si="75"/>
        <v>10</v>
      </c>
      <c r="HY61" s="534">
        <f t="shared" si="76"/>
        <v>3</v>
      </c>
      <c r="HZ61" s="533"/>
    </row>
    <row r="62" spans="1:234" s="532" customFormat="1" ht="12.75" customHeight="1">
      <c r="A62" s="555">
        <f t="shared" si="77"/>
        <v>45484</v>
      </c>
      <c r="B62" s="554" t="str">
        <f t="shared" si="0"/>
        <v/>
      </c>
      <c r="C62" s="553" t="str">
        <f t="shared" ref="C62:D62" si="172">B62</f>
        <v/>
      </c>
      <c r="D62" s="553" t="str">
        <f t="shared" si="172"/>
        <v/>
      </c>
      <c r="E62" s="553" t="str">
        <f t="shared" si="2"/>
        <v>\</v>
      </c>
      <c r="F62" s="553" t="str">
        <f t="shared" ref="F62:L62" si="173">E62</f>
        <v>\</v>
      </c>
      <c r="G62" s="553" t="str">
        <f t="shared" si="173"/>
        <v>\</v>
      </c>
      <c r="H62" s="552" t="str">
        <f t="shared" si="173"/>
        <v>\</v>
      </c>
      <c r="I62" s="551" t="str">
        <f t="shared" si="173"/>
        <v>\</v>
      </c>
      <c r="J62" s="537" t="str">
        <f t="shared" si="173"/>
        <v>\</v>
      </c>
      <c r="K62" s="537" t="str">
        <f t="shared" si="173"/>
        <v>\</v>
      </c>
      <c r="L62" s="537" t="str">
        <f t="shared" si="173"/>
        <v>\</v>
      </c>
      <c r="M62" s="537" t="str">
        <f t="shared" si="78"/>
        <v/>
      </c>
      <c r="N62" s="537" t="str">
        <f t="shared" ref="N62:R62" si="174">M62</f>
        <v/>
      </c>
      <c r="O62" s="537" t="str">
        <f t="shared" si="174"/>
        <v/>
      </c>
      <c r="P62" s="537" t="str">
        <f t="shared" si="174"/>
        <v/>
      </c>
      <c r="Q62" s="537" t="str">
        <f t="shared" si="174"/>
        <v/>
      </c>
      <c r="R62" s="537" t="str">
        <f t="shared" si="174"/>
        <v/>
      </c>
      <c r="S62" s="1064" t="str">
        <f t="shared" si="79"/>
        <v/>
      </c>
      <c r="T62" s="1066" t="str">
        <f t="shared" si="80"/>
        <v/>
      </c>
      <c r="U62" s="537" t="str">
        <f t="shared" si="5"/>
        <v/>
      </c>
      <c r="V62" s="537" t="str">
        <f t="shared" ref="V62:Y62" si="175">U62</f>
        <v/>
      </c>
      <c r="W62" s="537" t="str">
        <f t="shared" si="175"/>
        <v/>
      </c>
      <c r="X62" s="537" t="str">
        <f t="shared" si="175"/>
        <v/>
      </c>
      <c r="Y62" s="549" t="str">
        <f t="shared" si="175"/>
        <v/>
      </c>
      <c r="Z62" s="543" t="str">
        <f t="shared" si="7"/>
        <v/>
      </c>
      <c r="AA62" s="537" t="str">
        <f t="shared" ref="AA62:AF62" si="176">Z62</f>
        <v/>
      </c>
      <c r="AB62" s="537" t="str">
        <f t="shared" si="176"/>
        <v/>
      </c>
      <c r="AC62" s="537" t="str">
        <f t="shared" si="176"/>
        <v/>
      </c>
      <c r="AD62" s="537" t="str">
        <f t="shared" si="176"/>
        <v/>
      </c>
      <c r="AE62" s="548" t="str">
        <f t="shared" si="176"/>
        <v/>
      </c>
      <c r="AF62" s="551" t="str">
        <f t="shared" si="176"/>
        <v/>
      </c>
      <c r="AG62" s="537"/>
      <c r="AH62" s="537"/>
      <c r="AI62" s="537" t="str">
        <f t="shared" si="9"/>
        <v/>
      </c>
      <c r="AJ62" s="537" t="str">
        <f t="shared" si="81"/>
        <v/>
      </c>
      <c r="AK62" s="537" t="str">
        <f t="shared" si="10"/>
        <v/>
      </c>
      <c r="AL62" s="537" t="str">
        <f t="shared" ref="AL62:AQ62" si="177">AK62</f>
        <v/>
      </c>
      <c r="AM62" s="537" t="str">
        <f t="shared" si="177"/>
        <v/>
      </c>
      <c r="AN62" s="548" t="str">
        <f t="shared" si="177"/>
        <v/>
      </c>
      <c r="AO62" s="551" t="str">
        <f t="shared" si="177"/>
        <v/>
      </c>
      <c r="AP62" s="537" t="str">
        <f t="shared" si="177"/>
        <v/>
      </c>
      <c r="AQ62" s="537" t="str">
        <f t="shared" si="177"/>
        <v/>
      </c>
      <c r="AR62" s="537" t="str">
        <f t="shared" si="12"/>
        <v/>
      </c>
      <c r="AS62" s="537" t="str">
        <f t="shared" ref="AS62:AX62" si="178">AR62</f>
        <v/>
      </c>
      <c r="AT62" s="549" t="str">
        <f t="shared" si="178"/>
        <v/>
      </c>
      <c r="AU62" s="543" t="str">
        <f t="shared" si="178"/>
        <v/>
      </c>
      <c r="AV62" s="537" t="str">
        <f t="shared" si="178"/>
        <v/>
      </c>
      <c r="AW62" s="537" t="str">
        <f t="shared" si="178"/>
        <v/>
      </c>
      <c r="AX62" s="548" t="str">
        <f t="shared" si="178"/>
        <v/>
      </c>
      <c r="AY62" s="551" t="str">
        <f t="shared" si="14"/>
        <v/>
      </c>
      <c r="AZ62" s="537" t="str">
        <f t="shared" ref="AZ62:BD62" si="179">AY62</f>
        <v/>
      </c>
      <c r="BA62" s="537" t="str">
        <f t="shared" si="179"/>
        <v/>
      </c>
      <c r="BB62" s="537" t="str">
        <f t="shared" si="179"/>
        <v/>
      </c>
      <c r="BC62" s="537" t="str">
        <f t="shared" si="179"/>
        <v/>
      </c>
      <c r="BD62" s="537" t="str">
        <f t="shared" si="179"/>
        <v/>
      </c>
      <c r="BE62" s="537" t="str">
        <f t="shared" si="82"/>
        <v/>
      </c>
      <c r="BF62" s="548" t="str">
        <f t="shared" si="83"/>
        <v/>
      </c>
      <c r="BG62" s="551" t="str">
        <f t="shared" si="16"/>
        <v/>
      </c>
      <c r="BH62" s="537" t="str">
        <f t="shared" ref="BH62:BK62" si="180">BG62</f>
        <v/>
      </c>
      <c r="BI62" s="537" t="str">
        <f t="shared" si="180"/>
        <v/>
      </c>
      <c r="BJ62" s="537" t="str">
        <f t="shared" si="180"/>
        <v/>
      </c>
      <c r="BK62" s="537" t="str">
        <f t="shared" si="180"/>
        <v/>
      </c>
      <c r="BL62" s="537" t="str">
        <f t="shared" si="84"/>
        <v/>
      </c>
      <c r="BM62" s="537" t="str">
        <f t="shared" si="85"/>
        <v/>
      </c>
      <c r="BN62" s="537" t="str">
        <f t="shared" si="18"/>
        <v/>
      </c>
      <c r="BO62" s="537" t="str">
        <f t="shared" ref="BO62:BQ62" si="181">BN62</f>
        <v/>
      </c>
      <c r="BP62" s="537" t="str">
        <f t="shared" si="181"/>
        <v/>
      </c>
      <c r="BQ62" s="549" t="str">
        <f t="shared" si="181"/>
        <v/>
      </c>
      <c r="BR62" s="538" t="str">
        <f t="shared" si="20"/>
        <v/>
      </c>
      <c r="BS62" s="537" t="str">
        <f t="shared" ref="BS62:BW62" si="182">BR62</f>
        <v/>
      </c>
      <c r="BT62" s="539" t="str">
        <f t="shared" si="182"/>
        <v/>
      </c>
      <c r="BU62" s="538" t="str">
        <f t="shared" si="182"/>
        <v/>
      </c>
      <c r="BV62" s="537" t="str">
        <f t="shared" si="182"/>
        <v/>
      </c>
      <c r="BW62" s="537" t="str">
        <f t="shared" si="182"/>
        <v/>
      </c>
      <c r="BX62" s="549" t="str">
        <f t="shared" si="86"/>
        <v/>
      </c>
      <c r="BY62" s="545" t="str">
        <f t="shared" si="87"/>
        <v/>
      </c>
      <c r="BZ62" s="537" t="str">
        <f t="shared" si="88"/>
        <v/>
      </c>
      <c r="CA62" s="536" t="str">
        <f t="shared" si="22"/>
        <v/>
      </c>
      <c r="CB62" s="538" t="str">
        <f t="shared" ref="CB62:CF62" si="183">CA62</f>
        <v/>
      </c>
      <c r="CC62" s="537" t="str">
        <f t="shared" si="183"/>
        <v/>
      </c>
      <c r="CD62" s="537" t="str">
        <f t="shared" si="183"/>
        <v/>
      </c>
      <c r="CE62" s="537" t="str">
        <f t="shared" si="183"/>
        <v/>
      </c>
      <c r="CF62" s="539" t="str">
        <f t="shared" si="183"/>
        <v/>
      </c>
      <c r="CG62" s="538" t="str">
        <f t="shared" si="24"/>
        <v/>
      </c>
      <c r="CH62" s="537" t="str">
        <f t="shared" ref="CH62:CK62" si="184">CG62</f>
        <v/>
      </c>
      <c r="CI62" s="537" t="str">
        <f t="shared" si="184"/>
        <v/>
      </c>
      <c r="CJ62" s="537" t="str">
        <f t="shared" si="184"/>
        <v/>
      </c>
      <c r="CK62" s="537" t="str">
        <f t="shared" si="184"/>
        <v/>
      </c>
      <c r="CL62" s="541" t="str">
        <f t="shared" si="26"/>
        <v/>
      </c>
      <c r="CM62" s="537" t="str">
        <f t="shared" ref="CM62:CP62" si="185">CL62</f>
        <v/>
      </c>
      <c r="CN62" s="537" t="str">
        <f t="shared" si="185"/>
        <v/>
      </c>
      <c r="CO62" s="537" t="str">
        <f t="shared" si="185"/>
        <v/>
      </c>
      <c r="CP62" s="536" t="str">
        <f t="shared" si="185"/>
        <v/>
      </c>
      <c r="CQ62" s="550">
        <f t="shared" si="28"/>
        <v>11</v>
      </c>
      <c r="CR62" s="545" t="str">
        <f t="shared" si="29"/>
        <v>Х</v>
      </c>
      <c r="CS62" s="541" t="str">
        <f t="shared" ref="CS62:CT62" si="186">CR62</f>
        <v>Х</v>
      </c>
      <c r="CT62" s="548" t="str">
        <f t="shared" si="186"/>
        <v>Х</v>
      </c>
      <c r="CU62" s="545" t="str">
        <f t="shared" si="31"/>
        <v/>
      </c>
      <c r="CV62" s="537" t="str">
        <f t="shared" ref="CV62:CW62" si="187">CU62</f>
        <v/>
      </c>
      <c r="CW62" s="549" t="str">
        <f t="shared" si="187"/>
        <v/>
      </c>
      <c r="CX62" s="545" t="str">
        <f t="shared" si="33"/>
        <v/>
      </c>
      <c r="CY62" s="545" t="str">
        <f t="shared" ref="CY62:DD62" si="188">CX62</f>
        <v/>
      </c>
      <c r="CZ62" s="548" t="str">
        <f t="shared" si="188"/>
        <v/>
      </c>
      <c r="DA62" s="545" t="str">
        <f t="shared" si="188"/>
        <v/>
      </c>
      <c r="DB62" s="545" t="str">
        <f t="shared" si="188"/>
        <v/>
      </c>
      <c r="DC62" s="545" t="str">
        <f t="shared" si="188"/>
        <v/>
      </c>
      <c r="DD62" s="549" t="str">
        <f t="shared" si="188"/>
        <v/>
      </c>
      <c r="DE62" s="540" t="str">
        <f t="shared" si="89"/>
        <v/>
      </c>
      <c r="DF62" s="537" t="str">
        <f t="shared" si="90"/>
        <v/>
      </c>
      <c r="DG62" s="537" t="str">
        <f t="shared" si="35"/>
        <v/>
      </c>
      <c r="DH62" s="548" t="str">
        <f t="shared" ref="DH62:DK62" si="189">DG62</f>
        <v/>
      </c>
      <c r="DI62" s="545" t="str">
        <f t="shared" si="189"/>
        <v/>
      </c>
      <c r="DJ62" s="537" t="str">
        <f t="shared" si="189"/>
        <v/>
      </c>
      <c r="DK62" s="537" t="str">
        <f t="shared" si="189"/>
        <v/>
      </c>
      <c r="DL62" s="537"/>
      <c r="DM62" s="541" t="str">
        <f t="shared" si="91"/>
        <v/>
      </c>
      <c r="DN62" s="537" t="str">
        <f t="shared" si="92"/>
        <v/>
      </c>
      <c r="DO62" s="541" t="str">
        <f t="shared" si="37"/>
        <v/>
      </c>
      <c r="DP62" s="537" t="str">
        <f t="shared" ref="DP62:DU62" si="190">DO62</f>
        <v/>
      </c>
      <c r="DQ62" s="537" t="str">
        <f t="shared" si="190"/>
        <v/>
      </c>
      <c r="DR62" s="537" t="str">
        <f t="shared" si="190"/>
        <v/>
      </c>
      <c r="DS62" s="537" t="str">
        <f t="shared" si="190"/>
        <v/>
      </c>
      <c r="DT62" s="537" t="str">
        <f t="shared" si="190"/>
        <v/>
      </c>
      <c r="DU62" s="549" t="str">
        <f t="shared" si="190"/>
        <v/>
      </c>
      <c r="DV62" s="545"/>
      <c r="DW62" s="537" t="str">
        <f t="shared" si="93"/>
        <v/>
      </c>
      <c r="DX62" s="537"/>
      <c r="DY62" s="549"/>
      <c r="DZ62" s="545" t="str">
        <f t="shared" si="40"/>
        <v/>
      </c>
      <c r="EA62" s="537" t="str">
        <f t="shared" si="41"/>
        <v/>
      </c>
      <c r="EB62" s="545" t="str">
        <f t="shared" si="42"/>
        <v/>
      </c>
      <c r="EC62" s="537" t="str">
        <f t="shared" ref="EC62:EG62" si="191">EB62</f>
        <v/>
      </c>
      <c r="ED62" s="537" t="str">
        <f t="shared" si="191"/>
        <v/>
      </c>
      <c r="EE62" s="537" t="str">
        <f t="shared" si="191"/>
        <v/>
      </c>
      <c r="EF62" s="537" t="str">
        <f t="shared" si="191"/>
        <v/>
      </c>
      <c r="EG62" s="537" t="str">
        <f t="shared" si="191"/>
        <v/>
      </c>
      <c r="EH62" s="545" t="str">
        <f t="shared" si="94"/>
        <v/>
      </c>
      <c r="EI62" s="548"/>
      <c r="EJ62" s="545" t="str">
        <f t="shared" si="95"/>
        <v/>
      </c>
      <c r="EK62" s="537" t="str">
        <f t="shared" si="96"/>
        <v/>
      </c>
      <c r="EL62" s="547" t="str">
        <f t="shared" si="97"/>
        <v/>
      </c>
      <c r="EM62" s="549"/>
      <c r="EN62" s="537" t="str">
        <f t="shared" si="44"/>
        <v/>
      </c>
      <c r="EO62" s="537" t="str">
        <f t="shared" si="45"/>
        <v/>
      </c>
      <c r="EP62" s="549" t="str">
        <f t="shared" si="46"/>
        <v/>
      </c>
      <c r="EQ62" s="545" t="str">
        <f t="shared" ref="EQ62:ES62" si="192">EP62</f>
        <v/>
      </c>
      <c r="ER62" s="549" t="str">
        <f t="shared" si="192"/>
        <v/>
      </c>
      <c r="ES62" s="545" t="str">
        <f t="shared" si="192"/>
        <v/>
      </c>
      <c r="ET62" s="545" t="str">
        <f t="shared" si="48"/>
        <v/>
      </c>
      <c r="EU62" s="537" t="str">
        <f t="shared" ref="EU62:EY62" si="193">ET62</f>
        <v/>
      </c>
      <c r="EV62" s="537" t="str">
        <f t="shared" si="193"/>
        <v/>
      </c>
      <c r="EW62" s="537" t="str">
        <f t="shared" si="193"/>
        <v/>
      </c>
      <c r="EX62" s="537" t="str">
        <f t="shared" si="193"/>
        <v/>
      </c>
      <c r="EY62" s="537" t="str">
        <f t="shared" si="193"/>
        <v/>
      </c>
      <c r="EZ62" s="537" t="str">
        <f t="shared" si="98"/>
        <v/>
      </c>
      <c r="FA62" s="548" t="str">
        <f t="shared" si="99"/>
        <v/>
      </c>
      <c r="FB62" s="545" t="str">
        <f t="shared" si="50"/>
        <v/>
      </c>
      <c r="FC62" s="537" t="str">
        <f t="shared" ref="FC62:FF62" si="194">FB62</f>
        <v/>
      </c>
      <c r="FD62" s="537" t="str">
        <f t="shared" si="194"/>
        <v/>
      </c>
      <c r="FE62" s="537" t="str">
        <f t="shared" si="194"/>
        <v/>
      </c>
      <c r="FF62" s="546" t="str">
        <f t="shared" si="194"/>
        <v/>
      </c>
      <c r="FG62" s="537" t="str">
        <f t="shared" si="100"/>
        <v/>
      </c>
      <c r="FH62" s="547" t="str">
        <f t="shared" si="101"/>
        <v/>
      </c>
      <c r="FI62" s="546" t="str">
        <f t="shared" si="52"/>
        <v/>
      </c>
      <c r="FJ62" s="546" t="str">
        <f t="shared" ref="FJ62:FN62" si="195">FI62</f>
        <v/>
      </c>
      <c r="FK62" s="546" t="str">
        <f t="shared" si="195"/>
        <v/>
      </c>
      <c r="FL62" s="546" t="str">
        <f t="shared" si="195"/>
        <v/>
      </c>
      <c r="FM62" s="542" t="str">
        <f t="shared" si="195"/>
        <v/>
      </c>
      <c r="FN62" s="541" t="str">
        <f t="shared" si="195"/>
        <v/>
      </c>
      <c r="FO62" s="545" t="str">
        <f t="shared" si="54"/>
        <v/>
      </c>
      <c r="FP62" s="545" t="str">
        <f t="shared" ref="FP62:FR62" si="196">FO62</f>
        <v/>
      </c>
      <c r="FQ62" s="539" t="str">
        <f t="shared" si="196"/>
        <v/>
      </c>
      <c r="FR62" s="545" t="str">
        <f t="shared" si="196"/>
        <v/>
      </c>
      <c r="FS62" s="545" t="str">
        <f t="shared" si="56"/>
        <v/>
      </c>
      <c r="FT62" s="545" t="str">
        <f t="shared" ref="FT62:FV62" si="197">FS62</f>
        <v/>
      </c>
      <c r="FU62" s="545" t="str">
        <f t="shared" si="197"/>
        <v/>
      </c>
      <c r="FV62" s="545" t="str">
        <f t="shared" si="197"/>
        <v/>
      </c>
      <c r="FW62" s="544">
        <f t="shared" si="58"/>
        <v>11</v>
      </c>
      <c r="FX62" s="543" t="str">
        <f t="shared" si="59"/>
        <v/>
      </c>
      <c r="FY62" s="536" t="str">
        <f t="shared" ref="FY62:GA62" si="198">FX62</f>
        <v/>
      </c>
      <c r="FZ62" s="543" t="str">
        <f t="shared" si="198"/>
        <v/>
      </c>
      <c r="GA62" s="536" t="str">
        <f t="shared" si="198"/>
        <v/>
      </c>
      <c r="GB62" s="538"/>
      <c r="GC62" s="537"/>
      <c r="GD62" s="537"/>
      <c r="GE62" s="537" t="str">
        <f t="shared" si="102"/>
        <v/>
      </c>
      <c r="GF62" s="539" t="str">
        <f t="shared" si="61"/>
        <v/>
      </c>
      <c r="GG62" s="538" t="str">
        <f t="shared" ref="GG62:GL62" si="199">GF62</f>
        <v/>
      </c>
      <c r="GH62" s="537" t="str">
        <f t="shared" si="199"/>
        <v/>
      </c>
      <c r="GI62" s="536" t="str">
        <f t="shared" si="199"/>
        <v/>
      </c>
      <c r="GJ62" s="538" t="str">
        <f t="shared" si="199"/>
        <v/>
      </c>
      <c r="GK62" s="537" t="str">
        <f t="shared" si="199"/>
        <v/>
      </c>
      <c r="GL62" s="537" t="str">
        <f t="shared" si="199"/>
        <v/>
      </c>
      <c r="GM62" s="537" t="str">
        <f t="shared" si="150"/>
        <v/>
      </c>
      <c r="GN62" s="537" t="str">
        <f t="shared" si="150"/>
        <v/>
      </c>
      <c r="GO62" s="541" t="str">
        <f t="shared" si="150"/>
        <v/>
      </c>
      <c r="GP62" s="539" t="str">
        <f t="shared" si="150"/>
        <v/>
      </c>
      <c r="GQ62" s="542" t="str">
        <f t="shared" si="103"/>
        <v/>
      </c>
      <c r="GR62" s="537"/>
      <c r="GS62" s="537" t="str">
        <f t="shared" si="64"/>
        <v/>
      </c>
      <c r="GT62" s="537" t="str">
        <f t="shared" ref="GT62:GZ62" si="200">GS62</f>
        <v/>
      </c>
      <c r="GU62" s="537" t="str">
        <f t="shared" si="200"/>
        <v/>
      </c>
      <c r="GV62" s="537" t="str">
        <f t="shared" si="200"/>
        <v/>
      </c>
      <c r="GW62" s="537" t="str">
        <f t="shared" si="200"/>
        <v/>
      </c>
      <c r="GX62" s="539" t="str">
        <f t="shared" si="200"/>
        <v/>
      </c>
      <c r="GY62" s="538" t="str">
        <f t="shared" si="200"/>
        <v/>
      </c>
      <c r="GZ62" s="541" t="str">
        <f t="shared" si="200"/>
        <v/>
      </c>
      <c r="HA62" s="537" t="str">
        <f t="shared" si="66"/>
        <v/>
      </c>
      <c r="HB62" s="541" t="str">
        <f t="shared" si="67"/>
        <v/>
      </c>
      <c r="HC62" s="537" t="str">
        <f t="shared" si="68"/>
        <v/>
      </c>
      <c r="HD62" s="537" t="str">
        <f t="shared" si="104"/>
        <v/>
      </c>
      <c r="HE62" s="537" t="str">
        <f t="shared" si="69"/>
        <v/>
      </c>
      <c r="HF62" s="537" t="str">
        <f t="shared" ref="HF62:HG62" si="201">HE62</f>
        <v/>
      </c>
      <c r="HG62" s="536" t="str">
        <f t="shared" si="201"/>
        <v/>
      </c>
      <c r="HH62" s="540" t="str">
        <f t="shared" si="71"/>
        <v>\</v>
      </c>
      <c r="HI62" s="537" t="str">
        <f t="shared" ref="HI62:HO62" si="202">HH62</f>
        <v>\</v>
      </c>
      <c r="HJ62" s="537" t="str">
        <f t="shared" si="202"/>
        <v>\</v>
      </c>
      <c r="HK62" s="537" t="str">
        <f t="shared" si="202"/>
        <v>\</v>
      </c>
      <c r="HL62" s="537" t="str">
        <f t="shared" si="202"/>
        <v>\</v>
      </c>
      <c r="HM62" s="537" t="str">
        <f t="shared" si="202"/>
        <v>\</v>
      </c>
      <c r="HN62" s="537" t="str">
        <f t="shared" si="202"/>
        <v>\</v>
      </c>
      <c r="HO62" s="539" t="str">
        <f t="shared" si="202"/>
        <v>\</v>
      </c>
      <c r="HP62" s="538" t="str">
        <f t="shared" si="73"/>
        <v/>
      </c>
      <c r="HQ62" s="537" t="str">
        <f t="shared" ref="HQ62:HW62" si="203">HP62</f>
        <v/>
      </c>
      <c r="HR62" s="537" t="str">
        <f t="shared" si="203"/>
        <v/>
      </c>
      <c r="HS62" s="537" t="str">
        <f t="shared" si="203"/>
        <v/>
      </c>
      <c r="HT62" s="537" t="str">
        <f t="shared" si="203"/>
        <v/>
      </c>
      <c r="HU62" s="537" t="str">
        <f t="shared" si="203"/>
        <v/>
      </c>
      <c r="HV62" s="536" t="str">
        <f t="shared" si="203"/>
        <v/>
      </c>
      <c r="HW62" s="536" t="str">
        <f t="shared" si="203"/>
        <v/>
      </c>
      <c r="HX62" s="535">
        <f t="shared" si="75"/>
        <v>11</v>
      </c>
      <c r="HY62" s="534">
        <f t="shared" si="76"/>
        <v>3</v>
      </c>
      <c r="HZ62" s="533"/>
    </row>
    <row r="63" spans="1:234" s="522" customFormat="1" ht="10.15" customHeight="1">
      <c r="A63" s="531"/>
      <c r="B63" s="1171" t="s">
        <v>2352</v>
      </c>
      <c r="C63" s="1172"/>
      <c r="D63" s="1172"/>
      <c r="E63" s="1172"/>
      <c r="F63" s="1172"/>
      <c r="G63" s="1172"/>
      <c r="H63" s="1173"/>
      <c r="I63" s="1174" t="s">
        <v>2351</v>
      </c>
      <c r="J63" s="1172"/>
      <c r="K63" s="1172"/>
      <c r="L63" s="1172"/>
      <c r="M63" s="1172"/>
      <c r="N63" s="1172"/>
      <c r="O63" s="1172"/>
      <c r="P63" s="1172"/>
      <c r="Q63" s="1172"/>
      <c r="R63" s="1172"/>
      <c r="S63" s="1173"/>
      <c r="T63" s="1174" t="s">
        <v>2350</v>
      </c>
      <c r="U63" s="1172"/>
      <c r="V63" s="1172"/>
      <c r="W63" s="1172"/>
      <c r="X63" s="1172"/>
      <c r="Y63" s="1175"/>
      <c r="Z63" s="1171" t="s">
        <v>2352</v>
      </c>
      <c r="AA63" s="1172"/>
      <c r="AB63" s="1172"/>
      <c r="AC63" s="1172"/>
      <c r="AD63" s="1172"/>
      <c r="AE63" s="1173"/>
      <c r="AF63" s="1174" t="s">
        <v>2351</v>
      </c>
      <c r="AG63" s="1172"/>
      <c r="AH63" s="1172"/>
      <c r="AI63" s="1172"/>
      <c r="AJ63" s="1172"/>
      <c r="AK63" s="1172"/>
      <c r="AL63" s="1172"/>
      <c r="AM63" s="1172"/>
      <c r="AN63" s="1173"/>
      <c r="AO63" s="1174" t="s">
        <v>2350</v>
      </c>
      <c r="AP63" s="1172"/>
      <c r="AQ63" s="1172"/>
      <c r="AR63" s="1172"/>
      <c r="AS63" s="1172"/>
      <c r="AT63" s="1175"/>
      <c r="AU63" s="1171" t="s">
        <v>2352</v>
      </c>
      <c r="AV63" s="1172"/>
      <c r="AW63" s="1172"/>
      <c r="AX63" s="1173"/>
      <c r="AY63" s="1174" t="s">
        <v>2351</v>
      </c>
      <c r="AZ63" s="1172"/>
      <c r="BA63" s="1172"/>
      <c r="BB63" s="1172"/>
      <c r="BC63" s="1172"/>
      <c r="BD63" s="1172"/>
      <c r="BE63" s="1172"/>
      <c r="BF63" s="1173"/>
      <c r="BG63" s="1174" t="s">
        <v>2350</v>
      </c>
      <c r="BH63" s="1172"/>
      <c r="BI63" s="1172"/>
      <c r="BJ63" s="1172"/>
      <c r="BK63" s="1172"/>
      <c r="BL63" s="1172"/>
      <c r="BM63" s="1172"/>
      <c r="BN63" s="1172"/>
      <c r="BO63" s="1172"/>
      <c r="BP63" s="1172"/>
      <c r="BQ63" s="1175"/>
      <c r="BR63" s="1171" t="s">
        <v>2352</v>
      </c>
      <c r="BS63" s="1172"/>
      <c r="BT63" s="1173"/>
      <c r="BU63" s="1174" t="s">
        <v>2351</v>
      </c>
      <c r="BV63" s="1172"/>
      <c r="BW63" s="1172"/>
      <c r="BX63" s="1175"/>
      <c r="BY63" s="1171" t="s">
        <v>2352</v>
      </c>
      <c r="BZ63" s="1172"/>
      <c r="CA63" s="1175"/>
      <c r="CB63" s="1171" t="s">
        <v>2352</v>
      </c>
      <c r="CC63" s="1172"/>
      <c r="CD63" s="1172"/>
      <c r="CE63" s="1172"/>
      <c r="CF63" s="1173"/>
      <c r="CG63" s="1174" t="s">
        <v>2351</v>
      </c>
      <c r="CH63" s="1172"/>
      <c r="CI63" s="1172"/>
      <c r="CJ63" s="1172"/>
      <c r="CK63" s="1172"/>
      <c r="CL63" s="1172"/>
      <c r="CM63" s="1172"/>
      <c r="CN63" s="1172"/>
      <c r="CO63" s="1172"/>
      <c r="CP63" s="1175"/>
      <c r="CQ63" s="530"/>
      <c r="CR63" s="1171" t="s">
        <v>2351</v>
      </c>
      <c r="CS63" s="1172"/>
      <c r="CT63" s="1173"/>
      <c r="CU63" s="1174" t="s">
        <v>2350</v>
      </c>
      <c r="CV63" s="1172"/>
      <c r="CW63" s="1175"/>
      <c r="CX63" s="1171" t="s">
        <v>2352</v>
      </c>
      <c r="CY63" s="1172"/>
      <c r="CZ63" s="1173"/>
      <c r="DA63" s="1174" t="s">
        <v>2351</v>
      </c>
      <c r="DB63" s="1172"/>
      <c r="DC63" s="1172"/>
      <c r="DD63" s="1175"/>
      <c r="DE63" s="1171" t="s">
        <v>2352</v>
      </c>
      <c r="DF63" s="1172"/>
      <c r="DG63" s="1172"/>
      <c r="DH63" s="1173"/>
      <c r="DI63" s="1174" t="s">
        <v>2350</v>
      </c>
      <c r="DJ63" s="1172"/>
      <c r="DK63" s="1172"/>
      <c r="DL63" s="1172"/>
      <c r="DM63" s="1172"/>
      <c r="DN63" s="1172"/>
      <c r="DO63" s="1172"/>
      <c r="DP63" s="1172"/>
      <c r="DQ63" s="1172"/>
      <c r="DR63" s="1172"/>
      <c r="DS63" s="1172"/>
      <c r="DT63" s="1172"/>
      <c r="DU63" s="1175"/>
      <c r="DV63" s="1171" t="s">
        <v>2351</v>
      </c>
      <c r="DW63" s="1172"/>
      <c r="DX63" s="1172"/>
      <c r="DY63" s="1175"/>
      <c r="DZ63" s="1171" t="s">
        <v>2352</v>
      </c>
      <c r="EA63" s="1172"/>
      <c r="EB63" s="1172"/>
      <c r="EC63" s="1172"/>
      <c r="ED63" s="1172"/>
      <c r="EE63" s="1172"/>
      <c r="EF63" s="1172"/>
      <c r="EG63" s="1172"/>
      <c r="EH63" s="1172"/>
      <c r="EI63" s="1173"/>
      <c r="EJ63" s="1174" t="s">
        <v>2351</v>
      </c>
      <c r="EK63" s="1172"/>
      <c r="EL63" s="1172"/>
      <c r="EM63" s="1175"/>
      <c r="EN63" s="529" t="s">
        <v>2351</v>
      </c>
      <c r="EO63" s="528"/>
      <c r="EP63" s="527"/>
      <c r="EQ63" s="1169" t="s">
        <v>2352</v>
      </c>
      <c r="ER63" s="1170"/>
      <c r="ES63" s="1171" t="s">
        <v>2352</v>
      </c>
      <c r="ET63" s="1172"/>
      <c r="EU63" s="1172"/>
      <c r="EV63" s="1172"/>
      <c r="EW63" s="1172"/>
      <c r="EX63" s="1172"/>
      <c r="EY63" s="1172"/>
      <c r="EZ63" s="1172"/>
      <c r="FA63" s="1173"/>
      <c r="FB63" s="1174" t="s">
        <v>2351</v>
      </c>
      <c r="FC63" s="1172"/>
      <c r="FD63" s="1172"/>
      <c r="FE63" s="1172"/>
      <c r="FF63" s="1172"/>
      <c r="FG63" s="1172"/>
      <c r="FH63" s="1172"/>
      <c r="FI63" s="1172"/>
      <c r="FJ63" s="1172"/>
      <c r="FK63" s="1172"/>
      <c r="FL63" s="1173"/>
      <c r="FM63" s="1174" t="s">
        <v>2350</v>
      </c>
      <c r="FN63" s="1172"/>
      <c r="FO63" s="1172"/>
      <c r="FP63" s="1172"/>
      <c r="FQ63" s="1173"/>
      <c r="FR63" s="1174" t="s">
        <v>2353</v>
      </c>
      <c r="FS63" s="1172"/>
      <c r="FT63" s="1172"/>
      <c r="FU63" s="1172"/>
      <c r="FV63" s="1175"/>
      <c r="FW63" s="526"/>
      <c r="FX63" s="1183" t="s">
        <v>2352</v>
      </c>
      <c r="FY63" s="1184"/>
      <c r="FZ63" s="1241" t="s">
        <v>2351</v>
      </c>
      <c r="GA63" s="1242"/>
      <c r="GB63" s="1171" t="s">
        <v>2352</v>
      </c>
      <c r="GC63" s="1172"/>
      <c r="GD63" s="1172"/>
      <c r="GE63" s="1172"/>
      <c r="GF63" s="1173"/>
      <c r="GG63" s="1174" t="s">
        <v>2351</v>
      </c>
      <c r="GH63" s="1172"/>
      <c r="GI63" s="1175"/>
      <c r="GJ63" s="1171" t="s">
        <v>2352</v>
      </c>
      <c r="GK63" s="1172"/>
      <c r="GL63" s="1172"/>
      <c r="GM63" s="1172"/>
      <c r="GN63" s="1172"/>
      <c r="GO63" s="1172"/>
      <c r="GP63" s="1173"/>
      <c r="GQ63" s="1174" t="s">
        <v>2351</v>
      </c>
      <c r="GR63" s="1172"/>
      <c r="GS63" s="1172"/>
      <c r="GT63" s="1172"/>
      <c r="GU63" s="1172"/>
      <c r="GV63" s="1172"/>
      <c r="GW63" s="1172"/>
      <c r="GX63" s="1173"/>
      <c r="GY63" s="1174" t="s">
        <v>2350</v>
      </c>
      <c r="GZ63" s="1172"/>
      <c r="HA63" s="1172"/>
      <c r="HB63" s="1172"/>
      <c r="HC63" s="1172"/>
      <c r="HD63" s="1172"/>
      <c r="HE63" s="1172"/>
      <c r="HF63" s="1172"/>
      <c r="HG63" s="1175"/>
      <c r="HH63" s="1171" t="s">
        <v>2351</v>
      </c>
      <c r="HI63" s="1172"/>
      <c r="HJ63" s="1172"/>
      <c r="HK63" s="1172"/>
      <c r="HL63" s="1172"/>
      <c r="HM63" s="1172"/>
      <c r="HN63" s="1172"/>
      <c r="HO63" s="1173"/>
      <c r="HP63" s="1174" t="s">
        <v>2350</v>
      </c>
      <c r="HQ63" s="1172"/>
      <c r="HR63" s="1172"/>
      <c r="HS63" s="1172"/>
      <c r="HT63" s="1172"/>
      <c r="HU63" s="1172"/>
      <c r="HV63" s="1175"/>
      <c r="HW63" s="525"/>
      <c r="HX63" s="524"/>
      <c r="HY63" s="523"/>
    </row>
    <row r="64" spans="1:234" s="512" customFormat="1" ht="12.75" customHeight="1">
      <c r="A64" s="521"/>
      <c r="B64" s="1166" t="s">
        <v>2349</v>
      </c>
      <c r="C64" s="1167"/>
      <c r="D64" s="1167"/>
      <c r="E64" s="1167"/>
      <c r="F64" s="1167"/>
      <c r="G64" s="1167"/>
      <c r="H64" s="1167"/>
      <c r="I64" s="1167"/>
      <c r="J64" s="1167"/>
      <c r="K64" s="1167"/>
      <c r="L64" s="1167"/>
      <c r="M64" s="1167"/>
      <c r="N64" s="1167"/>
      <c r="O64" s="1167"/>
      <c r="P64" s="1167"/>
      <c r="Q64" s="1167"/>
      <c r="R64" s="1167"/>
      <c r="S64" s="1167"/>
      <c r="T64" s="1167"/>
      <c r="U64" s="1167"/>
      <c r="V64" s="1167"/>
      <c r="W64" s="1167"/>
      <c r="X64" s="1167"/>
      <c r="Y64" s="1168"/>
      <c r="Z64" s="1166" t="s">
        <v>2348</v>
      </c>
      <c r="AA64" s="1167"/>
      <c r="AB64" s="1167"/>
      <c r="AC64" s="1167"/>
      <c r="AD64" s="1167"/>
      <c r="AE64" s="1167"/>
      <c r="AF64" s="1167"/>
      <c r="AG64" s="1167"/>
      <c r="AH64" s="1167"/>
      <c r="AI64" s="1167"/>
      <c r="AJ64" s="1167"/>
      <c r="AK64" s="1167"/>
      <c r="AL64" s="1167"/>
      <c r="AM64" s="1167"/>
      <c r="AN64" s="1167"/>
      <c r="AO64" s="1167"/>
      <c r="AP64" s="1167"/>
      <c r="AQ64" s="1167"/>
      <c r="AR64" s="1167"/>
      <c r="AS64" s="1167"/>
      <c r="AT64" s="1168"/>
      <c r="AU64" s="1166" t="s">
        <v>2347</v>
      </c>
      <c r="AV64" s="1167"/>
      <c r="AW64" s="1167"/>
      <c r="AX64" s="1167"/>
      <c r="AY64" s="1167"/>
      <c r="AZ64" s="1167"/>
      <c r="BA64" s="1167"/>
      <c r="BB64" s="1167"/>
      <c r="BC64" s="1167"/>
      <c r="BD64" s="1167"/>
      <c r="BE64" s="1167"/>
      <c r="BF64" s="1167"/>
      <c r="BG64" s="1167"/>
      <c r="BH64" s="1167"/>
      <c r="BI64" s="1167"/>
      <c r="BJ64" s="1167"/>
      <c r="BK64" s="1167"/>
      <c r="BL64" s="1167"/>
      <c r="BM64" s="1167"/>
      <c r="BN64" s="1167"/>
      <c r="BO64" s="1167"/>
      <c r="BP64" s="1167"/>
      <c r="BQ64" s="1168"/>
      <c r="BR64" s="1166" t="s">
        <v>2342</v>
      </c>
      <c r="BS64" s="1167"/>
      <c r="BT64" s="1167"/>
      <c r="BU64" s="1167"/>
      <c r="BV64" s="1167"/>
      <c r="BW64" s="1167"/>
      <c r="BX64" s="1168"/>
      <c r="BY64" s="1166" t="s">
        <v>2345</v>
      </c>
      <c r="BZ64" s="1167"/>
      <c r="CA64" s="1168"/>
      <c r="CB64" s="1166" t="s">
        <v>2346</v>
      </c>
      <c r="CC64" s="1167"/>
      <c r="CD64" s="1167"/>
      <c r="CE64" s="1167"/>
      <c r="CF64" s="1167"/>
      <c r="CG64" s="1167"/>
      <c r="CH64" s="1167"/>
      <c r="CI64" s="1167"/>
      <c r="CJ64" s="1167"/>
      <c r="CK64" s="1167"/>
      <c r="CL64" s="1167"/>
      <c r="CM64" s="1167"/>
      <c r="CN64" s="1167"/>
      <c r="CO64" s="1167"/>
      <c r="CP64" s="1168"/>
      <c r="CQ64" s="520"/>
      <c r="CR64" s="1176" t="s">
        <v>2347</v>
      </c>
      <c r="CS64" s="1177"/>
      <c r="CT64" s="1177"/>
      <c r="CU64" s="1177"/>
      <c r="CV64" s="1177"/>
      <c r="CW64" s="1178"/>
      <c r="CX64" s="1176" t="s">
        <v>2342</v>
      </c>
      <c r="CY64" s="1177"/>
      <c r="CZ64" s="1177"/>
      <c r="DA64" s="1177"/>
      <c r="DB64" s="1177"/>
      <c r="DC64" s="1177"/>
      <c r="DD64" s="1178"/>
      <c r="DE64" s="1176" t="s">
        <v>2346</v>
      </c>
      <c r="DF64" s="1177"/>
      <c r="DG64" s="1177"/>
      <c r="DH64" s="1177"/>
      <c r="DI64" s="1177"/>
      <c r="DJ64" s="1177"/>
      <c r="DK64" s="1177"/>
      <c r="DL64" s="1177"/>
      <c r="DM64" s="1177"/>
      <c r="DN64" s="1177"/>
      <c r="DO64" s="1177"/>
      <c r="DP64" s="1177"/>
      <c r="DQ64" s="1177"/>
      <c r="DR64" s="1177"/>
      <c r="DS64" s="1177"/>
      <c r="DT64" s="1177"/>
      <c r="DU64" s="1178"/>
      <c r="DV64" s="1176" t="s">
        <v>2345</v>
      </c>
      <c r="DW64" s="1177"/>
      <c r="DX64" s="1177"/>
      <c r="DY64" s="1178"/>
      <c r="DZ64" s="1166" t="s">
        <v>2344</v>
      </c>
      <c r="EA64" s="1167"/>
      <c r="EB64" s="1167"/>
      <c r="EC64" s="1167"/>
      <c r="ED64" s="1167"/>
      <c r="EE64" s="1167"/>
      <c r="EF64" s="1167"/>
      <c r="EG64" s="1167"/>
      <c r="EH64" s="1167"/>
      <c r="EI64" s="1167"/>
      <c r="EJ64" s="1167"/>
      <c r="EK64" s="1167"/>
      <c r="EL64" s="1167"/>
      <c r="EM64" s="1168"/>
      <c r="EN64" s="519" t="s">
        <v>2345</v>
      </c>
      <c r="EO64" s="518"/>
      <c r="EP64" s="517"/>
      <c r="EQ64" s="1181" t="s">
        <v>2344</v>
      </c>
      <c r="ER64" s="1182"/>
      <c r="ES64" s="1166" t="s">
        <v>2343</v>
      </c>
      <c r="ET64" s="1167"/>
      <c r="EU64" s="1167"/>
      <c r="EV64" s="1167"/>
      <c r="EW64" s="1167"/>
      <c r="EX64" s="1167"/>
      <c r="EY64" s="1167"/>
      <c r="EZ64" s="1167"/>
      <c r="FA64" s="1167"/>
      <c r="FB64" s="1167"/>
      <c r="FC64" s="1167"/>
      <c r="FD64" s="1167"/>
      <c r="FE64" s="1167"/>
      <c r="FF64" s="1167"/>
      <c r="FG64" s="1167"/>
      <c r="FH64" s="1167"/>
      <c r="FI64" s="1167"/>
      <c r="FJ64" s="1167"/>
      <c r="FK64" s="1167"/>
      <c r="FL64" s="1167"/>
      <c r="FM64" s="1167"/>
      <c r="FN64" s="1167"/>
      <c r="FO64" s="1167"/>
      <c r="FP64" s="1167"/>
      <c r="FQ64" s="1167"/>
      <c r="FR64" s="1167"/>
      <c r="FS64" s="1167"/>
      <c r="FT64" s="1167"/>
      <c r="FU64" s="1167"/>
      <c r="FV64" s="1168"/>
      <c r="FW64" s="516"/>
      <c r="FX64" s="1179" t="s">
        <v>2340</v>
      </c>
      <c r="FY64" s="1180"/>
      <c r="FZ64" s="1179" t="s">
        <v>2342</v>
      </c>
      <c r="GA64" s="1180"/>
      <c r="GB64" s="1166" t="s">
        <v>2340</v>
      </c>
      <c r="GC64" s="1167"/>
      <c r="GD64" s="1167"/>
      <c r="GE64" s="1167"/>
      <c r="GF64" s="1167"/>
      <c r="GG64" s="1167"/>
      <c r="GH64" s="1167"/>
      <c r="GI64" s="1168"/>
      <c r="GJ64" s="1166" t="s">
        <v>2341</v>
      </c>
      <c r="GK64" s="1167"/>
      <c r="GL64" s="1167"/>
      <c r="GM64" s="1167"/>
      <c r="GN64" s="1167"/>
      <c r="GO64" s="1167"/>
      <c r="GP64" s="1167"/>
      <c r="GQ64" s="1167"/>
      <c r="GR64" s="1167"/>
      <c r="GS64" s="1167"/>
      <c r="GT64" s="1167"/>
      <c r="GU64" s="1167"/>
      <c r="GV64" s="1167"/>
      <c r="GW64" s="1167"/>
      <c r="GX64" s="1167"/>
      <c r="GY64" s="1167"/>
      <c r="GZ64" s="1167"/>
      <c r="HA64" s="1167"/>
      <c r="HB64" s="1167"/>
      <c r="HC64" s="1167"/>
      <c r="HD64" s="1167"/>
      <c r="HE64" s="1167"/>
      <c r="HF64" s="1167"/>
      <c r="HG64" s="1168"/>
      <c r="HH64" s="1166" t="s">
        <v>2340</v>
      </c>
      <c r="HI64" s="1167"/>
      <c r="HJ64" s="1167"/>
      <c r="HK64" s="1167"/>
      <c r="HL64" s="1167"/>
      <c r="HM64" s="1167"/>
      <c r="HN64" s="1167"/>
      <c r="HO64" s="1167"/>
      <c r="HP64" s="1167"/>
      <c r="HQ64" s="1167"/>
      <c r="HR64" s="1167"/>
      <c r="HS64" s="1167"/>
      <c r="HT64" s="1167"/>
      <c r="HU64" s="1167"/>
      <c r="HV64" s="1168"/>
      <c r="HW64" s="515" t="s">
        <v>2339</v>
      </c>
      <c r="HX64" s="514"/>
      <c r="HY64" s="513"/>
    </row>
    <row r="65" spans="1:232" s="501" customFormat="1" ht="1.5" customHeight="1">
      <c r="A65" s="511"/>
      <c r="B65" s="510"/>
      <c r="C65" s="502"/>
      <c r="D65" s="502"/>
      <c r="E65" s="502"/>
      <c r="F65" s="502"/>
      <c r="G65" s="502"/>
      <c r="H65" s="502"/>
      <c r="I65" s="502"/>
      <c r="J65" s="502"/>
      <c r="K65" s="502"/>
      <c r="L65" s="502"/>
      <c r="M65" s="502"/>
      <c r="N65" s="502"/>
      <c r="O65" s="502"/>
      <c r="P65" s="502"/>
      <c r="Q65" s="502"/>
      <c r="R65" s="502"/>
      <c r="S65" s="502"/>
      <c r="T65" s="502"/>
      <c r="U65" s="502"/>
      <c r="V65" s="502"/>
      <c r="W65" s="502"/>
      <c r="X65" s="502"/>
      <c r="Y65" s="502"/>
      <c r="Z65" s="502"/>
      <c r="AA65" s="502"/>
      <c r="AB65" s="502"/>
      <c r="AC65" s="502"/>
      <c r="AD65" s="502"/>
      <c r="AE65" s="502"/>
      <c r="AF65" s="502"/>
      <c r="AG65" s="502"/>
      <c r="AH65" s="502"/>
      <c r="AI65" s="502"/>
      <c r="AJ65" s="502"/>
      <c r="AK65" s="502"/>
      <c r="AL65" s="502"/>
      <c r="AM65" s="502"/>
      <c r="AN65" s="502"/>
      <c r="AO65" s="502"/>
      <c r="AP65" s="502"/>
      <c r="AQ65" s="502"/>
      <c r="AR65" s="502"/>
      <c r="AS65" s="502"/>
      <c r="AT65" s="502"/>
      <c r="AU65" s="502"/>
      <c r="AV65" s="502"/>
      <c r="AW65" s="502"/>
      <c r="AX65" s="502"/>
      <c r="AY65" s="502"/>
      <c r="AZ65" s="502"/>
      <c r="BA65" s="502"/>
      <c r="BB65" s="502"/>
      <c r="BC65" s="502"/>
      <c r="BD65" s="502"/>
      <c r="BE65" s="502"/>
      <c r="BF65" s="502"/>
      <c r="BG65" s="502"/>
      <c r="BH65" s="502"/>
      <c r="BI65" s="502"/>
      <c r="BJ65" s="502"/>
      <c r="BK65" s="502"/>
      <c r="BL65" s="502"/>
      <c r="BM65" s="502"/>
      <c r="BN65" s="502"/>
      <c r="BO65" s="502"/>
      <c r="BP65" s="502"/>
      <c r="BQ65" s="502"/>
      <c r="BR65" s="502"/>
      <c r="BS65" s="502"/>
      <c r="BT65" s="502"/>
      <c r="BU65" s="502"/>
      <c r="BV65" s="502"/>
      <c r="BW65" s="502"/>
      <c r="BX65" s="502"/>
      <c r="BY65" s="502"/>
      <c r="BZ65" s="502"/>
      <c r="CA65" s="502"/>
      <c r="CB65" s="502"/>
      <c r="CC65" s="502"/>
      <c r="CD65" s="502"/>
      <c r="CE65" s="502"/>
      <c r="CF65" s="502"/>
      <c r="CG65" s="502"/>
      <c r="CH65" s="502"/>
      <c r="CI65" s="502"/>
      <c r="CJ65" s="502"/>
      <c r="CK65" s="502"/>
      <c r="CL65" s="502"/>
      <c r="CM65" s="502"/>
      <c r="CN65" s="502"/>
      <c r="CO65" s="502"/>
      <c r="CP65" s="502"/>
      <c r="CQ65" s="502"/>
      <c r="CR65" s="502"/>
      <c r="CS65" s="502"/>
      <c r="CT65" s="502"/>
      <c r="CU65" s="502"/>
      <c r="CV65" s="502"/>
      <c r="CW65" s="502"/>
      <c r="CX65" s="502"/>
      <c r="CY65" s="502"/>
      <c r="CZ65" s="502"/>
      <c r="DA65" s="502"/>
      <c r="DB65" s="502"/>
      <c r="DC65" s="502"/>
      <c r="DD65" s="509"/>
      <c r="DE65" s="509"/>
      <c r="DF65" s="509"/>
      <c r="DG65" s="502"/>
      <c r="DH65" s="502"/>
      <c r="DI65" s="502"/>
      <c r="DJ65" s="502"/>
      <c r="DK65" s="502"/>
      <c r="DL65" s="502"/>
      <c r="DM65" s="502"/>
      <c r="DN65" s="502"/>
      <c r="DO65" s="502"/>
      <c r="DP65" s="502"/>
      <c r="DQ65" s="508"/>
      <c r="DR65" s="502"/>
      <c r="DS65" s="507"/>
      <c r="DT65" s="502"/>
      <c r="DU65" s="506"/>
      <c r="DV65" s="502"/>
      <c r="DW65" s="502"/>
      <c r="DX65" s="502"/>
      <c r="DY65" s="502"/>
      <c r="DZ65" s="505"/>
      <c r="EA65" s="502"/>
      <c r="EB65" s="504"/>
      <c r="EC65" s="502"/>
      <c r="ED65" s="503"/>
      <c r="EE65" s="502"/>
      <c r="EF65" s="502"/>
      <c r="EG65" s="502"/>
      <c r="EH65" s="502"/>
      <c r="EI65" s="502"/>
      <c r="EJ65" s="502"/>
      <c r="EK65" s="502"/>
      <c r="EL65" s="502"/>
      <c r="EM65" s="502"/>
      <c r="EN65" s="502"/>
      <c r="EO65" s="502"/>
      <c r="EP65" s="502"/>
      <c r="EQ65" s="502"/>
      <c r="ER65" s="502"/>
      <c r="ES65" s="502"/>
      <c r="ET65" s="502"/>
      <c r="EU65" s="502"/>
      <c r="EV65" s="502"/>
      <c r="EW65" s="502"/>
      <c r="EX65" s="502"/>
      <c r="EY65" s="502"/>
      <c r="EZ65" s="502"/>
      <c r="FA65" s="502"/>
      <c r="FB65" s="502"/>
      <c r="FC65" s="502"/>
      <c r="FD65" s="502"/>
      <c r="FE65" s="502"/>
      <c r="FF65" s="502"/>
      <c r="FG65" s="502"/>
      <c r="FH65" s="502"/>
      <c r="FI65" s="502"/>
      <c r="FJ65" s="502"/>
      <c r="FK65" s="502"/>
      <c r="FL65" s="502"/>
      <c r="FM65" s="502"/>
      <c r="FN65" s="502"/>
      <c r="FO65" s="502"/>
      <c r="FP65" s="502"/>
      <c r="FQ65" s="502"/>
      <c r="FR65" s="502"/>
      <c r="FS65" s="502"/>
      <c r="FT65" s="502"/>
      <c r="FU65" s="502"/>
      <c r="FV65" s="502"/>
      <c r="FW65" s="502"/>
      <c r="FX65" s="502"/>
      <c r="FY65" s="502"/>
      <c r="FZ65" s="502"/>
      <c r="GA65" s="502"/>
      <c r="GB65" s="502"/>
      <c r="GC65" s="502"/>
      <c r="GD65" s="502"/>
      <c r="GE65" s="502"/>
      <c r="GF65" s="502"/>
      <c r="GG65" s="502"/>
      <c r="GH65" s="502"/>
      <c r="GI65" s="502"/>
      <c r="GJ65" s="502"/>
      <c r="GK65" s="502"/>
      <c r="GL65" s="502"/>
      <c r="GM65" s="502"/>
      <c r="GN65" s="502"/>
      <c r="GO65" s="502"/>
      <c r="GP65" s="502"/>
      <c r="GQ65" s="502"/>
      <c r="GR65" s="502"/>
      <c r="GS65" s="502"/>
      <c r="GT65" s="502"/>
      <c r="GU65" s="502"/>
      <c r="GV65" s="502"/>
      <c r="GW65" s="502"/>
      <c r="GX65" s="502"/>
      <c r="GY65" s="502"/>
      <c r="GZ65" s="502"/>
      <c r="HA65" s="502"/>
      <c r="HB65" s="502"/>
      <c r="HC65" s="502"/>
      <c r="HD65" s="502"/>
      <c r="HE65" s="502"/>
      <c r="HF65" s="502"/>
      <c r="HG65" s="502"/>
      <c r="HH65" s="502"/>
      <c r="HI65" s="502"/>
      <c r="HJ65" s="502"/>
      <c r="HK65" s="502"/>
      <c r="HL65" s="502"/>
      <c r="HM65" s="502"/>
      <c r="HN65" s="502"/>
      <c r="HO65" s="502"/>
      <c r="HP65" s="502"/>
      <c r="HQ65" s="502"/>
      <c r="HR65" s="502"/>
      <c r="HS65" s="502"/>
      <c r="HT65" s="502"/>
      <c r="HU65" s="502"/>
      <c r="HV65" s="502"/>
      <c r="HW65" s="502"/>
    </row>
    <row r="66" spans="1:232" s="1036" customFormat="1" ht="12.75" customHeight="1"/>
    <row r="67" spans="1:232" s="1036" customFormat="1" ht="12.75" customHeight="1"/>
    <row r="68" spans="1:232" s="1036" customFormat="1" ht="12.75" customHeight="1"/>
    <row r="69" spans="1:232" s="1036" customFormat="1" ht="12.75" customHeight="1"/>
    <row r="70" spans="1:232" s="1036" customFormat="1" ht="12.75" customHeight="1"/>
    <row r="71" spans="1:232" s="1036" customFormat="1" ht="12.75" customHeight="1"/>
    <row r="72" spans="1:232" s="382" customFormat="1" ht="12.75" customHeight="1">
      <c r="A72" s="381"/>
      <c r="B72" s="402"/>
      <c r="C72" s="401"/>
      <c r="D72" s="401"/>
      <c r="E72" s="401"/>
      <c r="F72" s="401"/>
      <c r="G72" s="401"/>
      <c r="AA72" s="400"/>
      <c r="AQ72" s="399"/>
      <c r="AX72" s="398"/>
      <c r="AY72" s="397"/>
      <c r="AZ72" s="397"/>
      <c r="BA72" s="397"/>
      <c r="BB72" s="397"/>
      <c r="BC72" s="397"/>
      <c r="BD72" s="397"/>
      <c r="BO72" s="396"/>
      <c r="BP72" s="395"/>
      <c r="BQ72" s="391"/>
      <c r="BR72" s="383"/>
      <c r="BS72" s="384"/>
      <c r="BT72" s="383"/>
      <c r="BU72" s="383"/>
      <c r="BV72" s="395"/>
      <c r="BW72" s="383"/>
      <c r="BX72" s="392"/>
      <c r="BY72" s="392"/>
      <c r="BZ72" s="392"/>
      <c r="CA72" s="383"/>
      <c r="CB72" s="384"/>
      <c r="CC72" s="383"/>
      <c r="CD72" s="383"/>
      <c r="CE72" s="383"/>
      <c r="CF72" s="383"/>
      <c r="CG72" s="383"/>
      <c r="CH72" s="383"/>
      <c r="CI72" s="383"/>
      <c r="CJ72" s="394"/>
      <c r="CK72" s="391"/>
      <c r="CL72" s="383"/>
      <c r="CM72" s="384"/>
      <c r="CN72" s="383"/>
      <c r="CO72" s="383"/>
      <c r="CP72" s="393"/>
      <c r="CQ72" s="383"/>
      <c r="CR72" s="383"/>
      <c r="CS72" s="383"/>
      <c r="CT72" s="383"/>
      <c r="CU72" s="383"/>
      <c r="CV72" s="383"/>
      <c r="CW72" s="392"/>
      <c r="CX72" s="392"/>
      <c r="CY72" s="392"/>
      <c r="CZ72" s="392"/>
      <c r="DA72" s="392"/>
      <c r="DB72" s="392"/>
      <c r="DC72" s="392"/>
      <c r="DD72" s="392"/>
      <c r="DE72" s="392"/>
      <c r="DF72" s="391"/>
      <c r="DG72" s="383"/>
      <c r="DH72" s="383"/>
      <c r="DI72" s="384"/>
      <c r="DJ72" s="383"/>
      <c r="DK72" s="383"/>
      <c r="DL72" s="383"/>
      <c r="DM72" s="383"/>
      <c r="DN72" s="383"/>
      <c r="DO72" s="383"/>
      <c r="DP72" s="384"/>
      <c r="DQ72" s="390"/>
      <c r="DR72" s="383"/>
      <c r="DS72" s="389"/>
      <c r="DT72" s="384"/>
      <c r="DU72" s="388"/>
      <c r="DV72" s="383"/>
      <c r="DW72" s="383"/>
      <c r="DX72" s="383"/>
      <c r="DY72" s="383"/>
      <c r="DZ72" s="387"/>
      <c r="EA72" s="383"/>
      <c r="EB72" s="386"/>
      <c r="EC72" s="384"/>
      <c r="ED72" s="385"/>
      <c r="EE72" s="383"/>
      <c r="EF72" s="383"/>
      <c r="EG72" s="383"/>
      <c r="EH72" s="383"/>
      <c r="EI72" s="383"/>
      <c r="EJ72" s="383"/>
      <c r="EK72" s="383"/>
      <c r="EL72" s="383"/>
      <c r="EM72" s="384"/>
      <c r="EN72" s="384"/>
      <c r="EO72" s="383"/>
      <c r="EP72" s="383"/>
      <c r="EQ72" s="383"/>
      <c r="ER72" s="383"/>
      <c r="ES72" s="383"/>
      <c r="ET72" s="383"/>
      <c r="EU72" s="383"/>
      <c r="EV72" s="383"/>
      <c r="EW72" s="383"/>
      <c r="EX72" s="383"/>
      <c r="EY72" s="383"/>
      <c r="EZ72" s="383"/>
      <c r="FA72" s="383"/>
      <c r="FB72" s="383"/>
      <c r="FC72" s="383"/>
      <c r="FD72" s="383"/>
      <c r="FE72" s="383"/>
      <c r="FF72" s="383"/>
      <c r="FG72" s="383"/>
      <c r="FH72" s="383"/>
      <c r="FI72" s="383"/>
      <c r="FJ72" s="383"/>
      <c r="FK72" s="383"/>
      <c r="FL72" s="383"/>
      <c r="FM72" s="383"/>
      <c r="FN72" s="383"/>
      <c r="FO72" s="383"/>
      <c r="FP72" s="383"/>
      <c r="FQ72" s="383"/>
      <c r="FR72" s="383"/>
      <c r="FS72" s="383"/>
      <c r="FT72" s="383"/>
      <c r="FU72" s="383"/>
      <c r="FV72" s="383"/>
      <c r="FW72" s="383"/>
      <c r="FX72" s="383"/>
      <c r="FY72" s="383"/>
      <c r="FZ72" s="383"/>
      <c r="GA72" s="383"/>
      <c r="GB72" s="383"/>
      <c r="GC72" s="383"/>
      <c r="GD72" s="383"/>
      <c r="GE72" s="383"/>
      <c r="GF72" s="383"/>
      <c r="GG72" s="383"/>
      <c r="GH72" s="383"/>
      <c r="GI72" s="383"/>
      <c r="GJ72" s="383"/>
      <c r="GK72" s="383"/>
      <c r="GL72" s="383"/>
      <c r="GM72" s="383"/>
      <c r="GN72" s="383"/>
      <c r="GO72" s="383"/>
      <c r="GP72" s="383"/>
      <c r="GQ72" s="383"/>
      <c r="GR72" s="383"/>
      <c r="GS72" s="383"/>
      <c r="GT72" s="383"/>
      <c r="GU72" s="383"/>
      <c r="GV72" s="383"/>
      <c r="GW72" s="383"/>
      <c r="GX72" s="383"/>
    </row>
    <row r="73" spans="1:232">
      <c r="A73" s="381"/>
      <c r="B73" s="380"/>
      <c r="C73" s="372"/>
      <c r="D73" s="372"/>
      <c r="E73" s="372"/>
      <c r="F73" s="372"/>
      <c r="G73" s="372"/>
      <c r="H73" s="372"/>
      <c r="I73" s="372"/>
      <c r="J73" s="372"/>
      <c r="K73" s="372"/>
      <c r="L73" s="372"/>
      <c r="M73" s="372"/>
      <c r="N73" s="372"/>
      <c r="O73" s="372"/>
      <c r="P73" s="372"/>
      <c r="Q73" s="372"/>
      <c r="R73" s="372"/>
      <c r="S73" s="372"/>
      <c r="T73" s="372"/>
      <c r="U73" s="372"/>
      <c r="V73" s="372"/>
      <c r="W73" s="372"/>
      <c r="X73" s="372"/>
      <c r="Y73" s="372"/>
      <c r="Z73" s="372"/>
      <c r="AA73" s="372"/>
      <c r="AB73" s="372"/>
      <c r="AC73" s="372"/>
      <c r="AD73" s="372"/>
      <c r="AE73" s="372"/>
      <c r="AF73" s="372"/>
      <c r="AG73" s="372"/>
      <c r="AH73" s="372"/>
      <c r="AI73" s="372"/>
      <c r="AJ73" s="372"/>
      <c r="AK73" s="372"/>
      <c r="AL73" s="372"/>
      <c r="AM73" s="372"/>
      <c r="AN73" s="372"/>
      <c r="AO73" s="372"/>
      <c r="AP73" s="372"/>
      <c r="AQ73" s="372"/>
      <c r="AR73" s="372"/>
      <c r="AS73" s="372"/>
      <c r="AT73" s="372"/>
      <c r="AU73" s="372"/>
      <c r="AV73" s="372"/>
      <c r="AW73" s="372"/>
      <c r="AX73" s="372"/>
      <c r="AY73" s="372"/>
      <c r="AZ73" s="372"/>
      <c r="BA73" s="372"/>
      <c r="BB73" s="372"/>
      <c r="BC73" s="372"/>
      <c r="BD73" s="372"/>
      <c r="BE73" s="372"/>
      <c r="BF73" s="372"/>
      <c r="BG73" s="372"/>
      <c r="BH73" s="372"/>
      <c r="BI73" s="372"/>
      <c r="BJ73" s="372"/>
      <c r="BK73" s="372"/>
      <c r="BL73" s="372"/>
      <c r="BM73" s="372"/>
      <c r="BN73" s="372"/>
      <c r="BO73" s="372"/>
      <c r="BP73" s="372"/>
      <c r="BQ73" s="372"/>
      <c r="BR73" s="372"/>
      <c r="BS73" s="372"/>
      <c r="BT73" s="372"/>
      <c r="BU73" s="372"/>
      <c r="BV73" s="372"/>
      <c r="BW73" s="372"/>
      <c r="BX73" s="372"/>
      <c r="BY73" s="372"/>
      <c r="BZ73" s="372"/>
      <c r="CA73" s="372"/>
      <c r="CB73" s="372"/>
      <c r="CC73" s="372"/>
      <c r="CD73" s="372"/>
      <c r="CE73" s="372"/>
      <c r="CF73" s="372"/>
      <c r="CG73" s="372"/>
      <c r="CH73" s="372"/>
      <c r="CI73" s="372"/>
      <c r="CJ73" s="372"/>
      <c r="CK73" s="372"/>
      <c r="CL73" s="372"/>
      <c r="CM73" s="372"/>
      <c r="CN73" s="372"/>
      <c r="CO73" s="372"/>
      <c r="CP73" s="372"/>
      <c r="CQ73" s="372"/>
      <c r="CR73" s="372"/>
      <c r="CS73" s="372"/>
      <c r="CT73" s="372"/>
      <c r="CU73" s="372"/>
      <c r="CV73" s="372"/>
      <c r="CW73" s="372"/>
      <c r="CX73" s="372"/>
      <c r="CY73" s="372"/>
      <c r="CZ73" s="372"/>
      <c r="DA73" s="372"/>
      <c r="DB73" s="372"/>
      <c r="DC73" s="372"/>
      <c r="DD73" s="372"/>
      <c r="DE73" s="372"/>
      <c r="DF73" s="372"/>
      <c r="DG73" s="372"/>
      <c r="DH73" s="376"/>
      <c r="DI73" s="376"/>
      <c r="DJ73" s="376"/>
      <c r="DK73" s="376"/>
      <c r="DL73" s="376"/>
      <c r="DM73" s="376"/>
      <c r="DN73" s="376"/>
      <c r="DO73" s="376"/>
      <c r="DP73" s="376"/>
      <c r="DQ73" s="379"/>
      <c r="DR73" s="376"/>
      <c r="DS73" s="378"/>
      <c r="DT73" s="376"/>
      <c r="DU73" s="377"/>
      <c r="DV73" s="376"/>
      <c r="DW73" s="376"/>
      <c r="DX73" s="376"/>
      <c r="DY73" s="376"/>
      <c r="DZ73" s="375"/>
      <c r="EA73" s="372"/>
      <c r="EB73" s="374"/>
      <c r="EC73" s="372"/>
      <c r="ED73" s="373"/>
      <c r="EE73" s="372"/>
      <c r="EF73" s="372"/>
      <c r="EG73" s="372"/>
      <c r="EH73" s="372"/>
      <c r="EI73" s="372"/>
      <c r="EJ73" s="372"/>
      <c r="EK73" s="372"/>
      <c r="EL73" s="372"/>
      <c r="EM73" s="372"/>
      <c r="EN73" s="372"/>
      <c r="EO73" s="372"/>
      <c r="EP73" s="372"/>
      <c r="EQ73" s="372"/>
      <c r="ER73" s="372"/>
      <c r="ES73" s="372"/>
      <c r="ET73" s="372"/>
      <c r="EU73" s="372"/>
      <c r="EV73" s="372"/>
      <c r="EW73" s="372"/>
      <c r="EX73" s="372"/>
      <c r="EY73" s="372"/>
      <c r="EZ73" s="372"/>
      <c r="FA73" s="372"/>
      <c r="FB73" s="372"/>
      <c r="FC73" s="372"/>
      <c r="FD73" s="372"/>
      <c r="FE73" s="372"/>
      <c r="FF73" s="372"/>
      <c r="FG73" s="372"/>
      <c r="FH73" s="372"/>
      <c r="FI73" s="372"/>
      <c r="FJ73" s="372"/>
      <c r="FK73" s="372"/>
      <c r="FL73" s="372"/>
      <c r="FM73" s="372"/>
      <c r="FN73" s="372"/>
      <c r="FO73" s="372"/>
      <c r="FP73" s="372"/>
      <c r="FQ73" s="372"/>
      <c r="FR73" s="372"/>
      <c r="FS73" s="372"/>
      <c r="FT73" s="372"/>
      <c r="FU73" s="372"/>
      <c r="FV73" s="372"/>
      <c r="FW73" s="372"/>
      <c r="FX73" s="372"/>
      <c r="FY73" s="372"/>
      <c r="FZ73" s="372"/>
      <c r="GA73" s="372"/>
      <c r="GB73" s="372"/>
      <c r="GC73" s="372"/>
      <c r="GD73" s="372"/>
      <c r="GE73" s="372"/>
      <c r="GF73" s="372"/>
      <c r="GG73" s="372"/>
      <c r="GH73" s="372"/>
      <c r="GI73" s="372"/>
      <c r="GJ73" s="372"/>
      <c r="GK73" s="372"/>
      <c r="GL73" s="372"/>
      <c r="GM73" s="372"/>
      <c r="GN73" s="372"/>
      <c r="GO73" s="372"/>
      <c r="GP73" s="372"/>
      <c r="GQ73" s="372"/>
      <c r="GR73" s="372"/>
      <c r="GS73" s="372"/>
      <c r="GT73" s="372"/>
      <c r="GU73" s="372"/>
      <c r="GV73" s="372"/>
      <c r="GW73" s="372"/>
      <c r="GX73" s="372"/>
      <c r="GY73" s="372"/>
      <c r="GZ73" s="372"/>
      <c r="HA73" s="372"/>
      <c r="HB73" s="372"/>
      <c r="HC73" s="372"/>
      <c r="HD73" s="372"/>
      <c r="HE73" s="372"/>
      <c r="HF73" s="372"/>
      <c r="HG73" s="372"/>
      <c r="HH73" s="372"/>
      <c r="HI73" s="372"/>
      <c r="HJ73" s="372"/>
      <c r="HK73" s="372"/>
      <c r="HL73" s="372"/>
      <c r="HM73" s="372"/>
      <c r="HN73" s="372"/>
      <c r="HO73" s="372"/>
      <c r="HP73" s="372"/>
      <c r="HQ73" s="372"/>
      <c r="HR73" s="372"/>
      <c r="HS73" s="372"/>
      <c r="HT73" s="372"/>
      <c r="HU73" s="372"/>
      <c r="HV73" s="372"/>
      <c r="HW73" s="372"/>
      <c r="HX73" s="372"/>
    </row>
  </sheetData>
  <mergeCells count="471">
    <mergeCell ref="CU15:CW15"/>
    <mergeCell ref="M20:R20"/>
    <mergeCell ref="M11:R11"/>
    <mergeCell ref="M12:R12"/>
    <mergeCell ref="M13:R13"/>
    <mergeCell ref="M14:R14"/>
    <mergeCell ref="M15:R15"/>
    <mergeCell ref="M16:R16"/>
    <mergeCell ref="M17:R17"/>
    <mergeCell ref="M18:R18"/>
    <mergeCell ref="M19:R19"/>
    <mergeCell ref="BN14:BQ14"/>
    <mergeCell ref="BR14:BW14"/>
    <mergeCell ref="CA14:CF14"/>
    <mergeCell ref="CG14:CK14"/>
    <mergeCell ref="CL14:CP14"/>
    <mergeCell ref="CR14:CT14"/>
    <mergeCell ref="CU14:CW14"/>
    <mergeCell ref="Z14:AF14"/>
    <mergeCell ref="AK14:AQ14"/>
    <mergeCell ref="AR14:AX14"/>
    <mergeCell ref="AY14:BD14"/>
    <mergeCell ref="BG14:BK14"/>
    <mergeCell ref="AY17:BD17"/>
    <mergeCell ref="CL15:CP15"/>
    <mergeCell ref="DO14:DU14"/>
    <mergeCell ref="DZ14:EA14"/>
    <mergeCell ref="CX14:DD14"/>
    <mergeCell ref="DG14:DK14"/>
    <mergeCell ref="A16:A20"/>
    <mergeCell ref="A11:A15"/>
    <mergeCell ref="EP16:ES16"/>
    <mergeCell ref="ET16:EY16"/>
    <mergeCell ref="CR15:CT15"/>
    <mergeCell ref="CL16:CP16"/>
    <mergeCell ref="CA15:CF15"/>
    <mergeCell ref="CR16:CT16"/>
    <mergeCell ref="BR15:BW15"/>
    <mergeCell ref="U13:Y13"/>
    <mergeCell ref="CA13:CF13"/>
    <mergeCell ref="B12:D12"/>
    <mergeCell ref="E12:L12"/>
    <mergeCell ref="AK12:AQ12"/>
    <mergeCell ref="AR12:AX12"/>
    <mergeCell ref="AY12:BD12"/>
    <mergeCell ref="BG12:BK12"/>
    <mergeCell ref="BN12:BQ12"/>
    <mergeCell ref="BR12:BW12"/>
    <mergeCell ref="BN15:BQ15"/>
    <mergeCell ref="Z15:AF15"/>
    <mergeCell ref="B14:D14"/>
    <mergeCell ref="U14:Y14"/>
    <mergeCell ref="E14:L14"/>
    <mergeCell ref="BN16:BQ16"/>
    <mergeCell ref="BR16:BW16"/>
    <mergeCell ref="CA16:CF16"/>
    <mergeCell ref="CG16:CK16"/>
    <mergeCell ref="U18:Y18"/>
    <mergeCell ref="Z18:AF18"/>
    <mergeCell ref="U16:Y16"/>
    <mergeCell ref="Z16:AF16"/>
    <mergeCell ref="Z20:AF20"/>
    <mergeCell ref="Z19:AF19"/>
    <mergeCell ref="Z17:AF17"/>
    <mergeCell ref="U17:Y17"/>
    <mergeCell ref="U19:Y19"/>
    <mergeCell ref="U20:Y20"/>
    <mergeCell ref="B13:D13"/>
    <mergeCell ref="E13:L13"/>
    <mergeCell ref="AK13:AQ13"/>
    <mergeCell ref="AR13:AX13"/>
    <mergeCell ref="AY13:BD13"/>
    <mergeCell ref="BG13:BK13"/>
    <mergeCell ref="BN13:BQ13"/>
    <mergeCell ref="BR13:BW13"/>
    <mergeCell ref="Z13:AF13"/>
    <mergeCell ref="B11:D11"/>
    <mergeCell ref="E11:L11"/>
    <mergeCell ref="AK11:AQ11"/>
    <mergeCell ref="AR11:AX11"/>
    <mergeCell ref="EN12:EO12"/>
    <mergeCell ref="EP12:ES12"/>
    <mergeCell ref="ET11:EY11"/>
    <mergeCell ref="DG12:DK12"/>
    <mergeCell ref="DO12:DU12"/>
    <mergeCell ref="DZ12:EA12"/>
    <mergeCell ref="EB12:EG12"/>
    <mergeCell ref="CA12:CF12"/>
    <mergeCell ref="CG12:CK12"/>
    <mergeCell ref="CL12:CP12"/>
    <mergeCell ref="CR12:CT12"/>
    <mergeCell ref="U12:Y12"/>
    <mergeCell ref="EB11:EG11"/>
    <mergeCell ref="EN11:EO11"/>
    <mergeCell ref="CU11:CW11"/>
    <mergeCell ref="Z12:AF12"/>
    <mergeCell ref="AY11:BD11"/>
    <mergeCell ref="Z11:AF11"/>
    <mergeCell ref="CA11:CF11"/>
    <mergeCell ref="U11:Y11"/>
    <mergeCell ref="ET15:EY15"/>
    <mergeCell ref="FB15:FF15"/>
    <mergeCell ref="FI15:FN15"/>
    <mergeCell ref="FO16:FR16"/>
    <mergeCell ref="FS16:FV16"/>
    <mergeCell ref="FX16:GA16"/>
    <mergeCell ref="GF13:GL13"/>
    <mergeCell ref="GS13:GZ13"/>
    <mergeCell ref="FB14:FF14"/>
    <mergeCell ref="FI14:FN14"/>
    <mergeCell ref="FO14:FR14"/>
    <mergeCell ref="ET14:EY14"/>
    <mergeCell ref="FI16:FN16"/>
    <mergeCell ref="FB16:FF16"/>
    <mergeCell ref="E20:L20"/>
    <mergeCell ref="BN19:BQ19"/>
    <mergeCell ref="BR19:BW19"/>
    <mergeCell ref="CL18:CP18"/>
    <mergeCell ref="BN20:BQ20"/>
    <mergeCell ref="BR20:BW20"/>
    <mergeCell ref="BN18:BQ18"/>
    <mergeCell ref="CA19:CF19"/>
    <mergeCell ref="B18:D18"/>
    <mergeCell ref="E19:L19"/>
    <mergeCell ref="AK19:AQ19"/>
    <mergeCell ref="AR19:AX19"/>
    <mergeCell ref="AY19:BD19"/>
    <mergeCell ref="BG19:BK19"/>
    <mergeCell ref="BG18:BK18"/>
    <mergeCell ref="B20:D20"/>
    <mergeCell ref="E18:L18"/>
    <mergeCell ref="AK18:AQ18"/>
    <mergeCell ref="AR18:AX18"/>
    <mergeCell ref="AY18:BD18"/>
    <mergeCell ref="B19:D19"/>
    <mergeCell ref="AK20:AQ20"/>
    <mergeCell ref="AR20:AX20"/>
    <mergeCell ref="CG18:CK18"/>
    <mergeCell ref="BG17:BK17"/>
    <mergeCell ref="B17:D17"/>
    <mergeCell ref="E17:L17"/>
    <mergeCell ref="AK17:AQ17"/>
    <mergeCell ref="AR17:AX17"/>
    <mergeCell ref="B15:D15"/>
    <mergeCell ref="E15:L15"/>
    <mergeCell ref="AK15:AQ15"/>
    <mergeCell ref="AR15:AX15"/>
    <mergeCell ref="AY15:BD15"/>
    <mergeCell ref="U15:Y15"/>
    <mergeCell ref="AR16:AX16"/>
    <mergeCell ref="AY16:BD16"/>
    <mergeCell ref="AK16:AQ16"/>
    <mergeCell ref="BG15:BK15"/>
    <mergeCell ref="BG16:BK16"/>
    <mergeCell ref="B16:D16"/>
    <mergeCell ref="E16:L16"/>
    <mergeCell ref="BY64:CA64"/>
    <mergeCell ref="DZ64:EM64"/>
    <mergeCell ref="EJ63:EM63"/>
    <mergeCell ref="BG11:BK11"/>
    <mergeCell ref="BN11:BQ11"/>
    <mergeCell ref="BR11:BW11"/>
    <mergeCell ref="CL13:CP13"/>
    <mergeCell ref="CR13:CT13"/>
    <mergeCell ref="CU13:CW13"/>
    <mergeCell ref="CG15:CK15"/>
    <mergeCell ref="CU12:CW12"/>
    <mergeCell ref="CB64:CP64"/>
    <mergeCell ref="CR64:CW64"/>
    <mergeCell ref="CG63:CP63"/>
    <mergeCell ref="CR63:CT63"/>
    <mergeCell ref="CU63:CW63"/>
    <mergeCell ref="CX64:DD64"/>
    <mergeCell ref="DV63:DY63"/>
    <mergeCell ref="DO11:DU11"/>
    <mergeCell ref="DZ11:EA11"/>
    <mergeCell ref="BN17:BQ17"/>
    <mergeCell ref="BR17:BW17"/>
    <mergeCell ref="CA17:CF17"/>
    <mergeCell ref="CG17:CK17"/>
    <mergeCell ref="BR18:BW18"/>
    <mergeCell ref="CA18:CF18"/>
    <mergeCell ref="EB20:EG20"/>
    <mergeCell ref="DO13:DU13"/>
    <mergeCell ref="DZ13:EA13"/>
    <mergeCell ref="EB13:EG13"/>
    <mergeCell ref="EN13:EO13"/>
    <mergeCell ref="EP13:ES13"/>
    <mergeCell ref="CX15:DD15"/>
    <mergeCell ref="CX13:DD13"/>
    <mergeCell ref="DG13:DK13"/>
    <mergeCell ref="CG13:CK13"/>
    <mergeCell ref="DG15:DK15"/>
    <mergeCell ref="CU16:CW16"/>
    <mergeCell ref="CX16:DD16"/>
    <mergeCell ref="EB17:EG17"/>
    <mergeCell ref="EN17:EO17"/>
    <mergeCell ref="CU17:CW17"/>
    <mergeCell ref="DZ16:EA16"/>
    <mergeCell ref="EB16:EG16"/>
    <mergeCell ref="EN16:EO16"/>
    <mergeCell ref="DZ15:EA15"/>
    <mergeCell ref="EB15:EG15"/>
    <mergeCell ref="EN15:EO15"/>
    <mergeCell ref="FS19:FV19"/>
    <mergeCell ref="GS19:GZ19"/>
    <mergeCell ref="HH19:HO19"/>
    <mergeCell ref="FS18:FV18"/>
    <mergeCell ref="HH17:HO17"/>
    <mergeCell ref="HB17:HC17"/>
    <mergeCell ref="CL17:CP17"/>
    <mergeCell ref="CR17:CT17"/>
    <mergeCell ref="CR18:CT18"/>
    <mergeCell ref="CU18:CW18"/>
    <mergeCell ref="CX18:DD18"/>
    <mergeCell ref="FX17:GA17"/>
    <mergeCell ref="GF17:GL17"/>
    <mergeCell ref="GS17:GZ17"/>
    <mergeCell ref="FI19:FN19"/>
    <mergeCell ref="FO19:FR19"/>
    <mergeCell ref="FS17:FV17"/>
    <mergeCell ref="GF18:GL18"/>
    <mergeCell ref="FX18:GA18"/>
    <mergeCell ref="FI18:FN18"/>
    <mergeCell ref="FB18:FF18"/>
    <mergeCell ref="ET18:EY18"/>
    <mergeCell ref="HE14:HG14"/>
    <mergeCell ref="HH14:HO14"/>
    <mergeCell ref="FS14:FV14"/>
    <mergeCell ref="FX14:GA14"/>
    <mergeCell ref="GF14:GL14"/>
    <mergeCell ref="CX17:DD17"/>
    <mergeCell ref="DG17:DK17"/>
    <mergeCell ref="DO17:DU17"/>
    <mergeCell ref="DZ17:EA17"/>
    <mergeCell ref="EP15:ES15"/>
    <mergeCell ref="DO15:DU15"/>
    <mergeCell ref="DG16:DK16"/>
    <mergeCell ref="DO16:DU16"/>
    <mergeCell ref="HB15:HC15"/>
    <mergeCell ref="EB14:EG14"/>
    <mergeCell ref="EN14:EO14"/>
    <mergeCell ref="EP14:ES14"/>
    <mergeCell ref="GF15:GL15"/>
    <mergeCell ref="ET17:EY17"/>
    <mergeCell ref="GS16:GZ16"/>
    <mergeCell ref="GS15:GZ15"/>
    <mergeCell ref="FO15:FR15"/>
    <mergeCell ref="FS15:FV15"/>
    <mergeCell ref="FX15:GA15"/>
    <mergeCell ref="GB64:GI64"/>
    <mergeCell ref="T63:Y63"/>
    <mergeCell ref="GS20:GZ20"/>
    <mergeCell ref="ET20:EY20"/>
    <mergeCell ref="EP19:ES19"/>
    <mergeCell ref="ET19:EY19"/>
    <mergeCell ref="FZ63:GA63"/>
    <mergeCell ref="FM63:FQ63"/>
    <mergeCell ref="Z64:AT64"/>
    <mergeCell ref="AU64:BQ64"/>
    <mergeCell ref="CX19:DD19"/>
    <mergeCell ref="DG19:DK19"/>
    <mergeCell ref="CU20:CW20"/>
    <mergeCell ref="EB19:EG19"/>
    <mergeCell ref="EN19:EO19"/>
    <mergeCell ref="DO19:DU19"/>
    <mergeCell ref="DZ19:EA19"/>
    <mergeCell ref="B64:Y64"/>
    <mergeCell ref="BR64:BX64"/>
    <mergeCell ref="CG19:CK19"/>
    <mergeCell ref="CL19:CP19"/>
    <mergeCell ref="CR19:CT19"/>
    <mergeCell ref="CU19:CW19"/>
    <mergeCell ref="FB19:FF19"/>
    <mergeCell ref="DZ20:EA20"/>
    <mergeCell ref="EN20:EO20"/>
    <mergeCell ref="EP20:ES20"/>
    <mergeCell ref="GS11:GZ11"/>
    <mergeCell ref="CF2:EI2"/>
    <mergeCell ref="FX5:GA6"/>
    <mergeCell ref="CR3:FV3"/>
    <mergeCell ref="FX3:HG3"/>
    <mergeCell ref="FB20:FF20"/>
    <mergeCell ref="FI20:FN20"/>
    <mergeCell ref="FO20:FR20"/>
    <mergeCell ref="FS20:FV20"/>
    <mergeCell ref="FX20:GA20"/>
    <mergeCell ref="EP17:ES17"/>
    <mergeCell ref="FB17:FF17"/>
    <mergeCell ref="FI17:FN17"/>
    <mergeCell ref="HE17:HG17"/>
    <mergeCell ref="HE19:HG19"/>
    <mergeCell ref="CX8:DD8"/>
    <mergeCell ref="CX9:DD9"/>
    <mergeCell ref="EN18:EO18"/>
    <mergeCell ref="FO17:FR17"/>
    <mergeCell ref="CR20:CT20"/>
    <mergeCell ref="FX11:GA11"/>
    <mergeCell ref="BN8:BQ9"/>
    <mergeCell ref="BR8:BW9"/>
    <mergeCell ref="EJ2:EW2"/>
    <mergeCell ref="CX12:DD12"/>
    <mergeCell ref="HB13:HC13"/>
    <mergeCell ref="EP11:ES11"/>
    <mergeCell ref="GS12:GZ12"/>
    <mergeCell ref="FO11:FR11"/>
    <mergeCell ref="FS11:FV11"/>
    <mergeCell ref="FB11:FF11"/>
    <mergeCell ref="FI11:FN11"/>
    <mergeCell ref="GF11:GL11"/>
    <mergeCell ref="DG11:DK11"/>
    <mergeCell ref="CX11:DD11"/>
    <mergeCell ref="FB13:FF13"/>
    <mergeCell ref="FI13:FN13"/>
    <mergeCell ref="FO13:FR13"/>
    <mergeCell ref="CG11:CK11"/>
    <mergeCell ref="CL11:CP11"/>
    <mergeCell ref="CR11:CT11"/>
    <mergeCell ref="FX12:GA12"/>
    <mergeCell ref="GF12:GL12"/>
    <mergeCell ref="FS12:FV12"/>
    <mergeCell ref="FB12:FF12"/>
    <mergeCell ref="FI8:FN8"/>
    <mergeCell ref="FS8:FV8"/>
    <mergeCell ref="FS9:FV9"/>
    <mergeCell ref="GF8:GL9"/>
    <mergeCell ref="HA8:HG9"/>
    <mergeCell ref="GI2:HA2"/>
    <mergeCell ref="HE11:HG11"/>
    <mergeCell ref="FX9:GA9"/>
    <mergeCell ref="ET13:EY13"/>
    <mergeCell ref="GS8:GZ9"/>
    <mergeCell ref="FI12:FN12"/>
    <mergeCell ref="FO12:FR12"/>
    <mergeCell ref="FX13:GA13"/>
    <mergeCell ref="ET12:EY12"/>
    <mergeCell ref="FS13:FV13"/>
    <mergeCell ref="DQ1:DX1"/>
    <mergeCell ref="B2:I2"/>
    <mergeCell ref="HN2:HW2"/>
    <mergeCell ref="CU9:CW9"/>
    <mergeCell ref="Z9:AF9"/>
    <mergeCell ref="AK9:AQ9"/>
    <mergeCell ref="AR9:AX9"/>
    <mergeCell ref="B3:CP3"/>
    <mergeCell ref="CR9:CT9"/>
    <mergeCell ref="CU8:CW8"/>
    <mergeCell ref="U8:Y8"/>
    <mergeCell ref="U9:Y9"/>
    <mergeCell ref="HH3:HW3"/>
    <mergeCell ref="HH8:HO9"/>
    <mergeCell ref="DV5:EI6"/>
    <mergeCell ref="EJ5:EM6"/>
    <mergeCell ref="ET5:FH6"/>
    <mergeCell ref="FO8:FR8"/>
    <mergeCell ref="HP8:HW9"/>
    <mergeCell ref="CL8:CP9"/>
    <mergeCell ref="DG8:DK8"/>
    <mergeCell ref="EP9:ES9"/>
    <mergeCell ref="FI9:FN9"/>
    <mergeCell ref="FO9:FR9"/>
    <mergeCell ref="HP18:HW18"/>
    <mergeCell ref="HP11:HW11"/>
    <mergeCell ref="HB20:HC20"/>
    <mergeCell ref="FX19:GA19"/>
    <mergeCell ref="GF19:GL19"/>
    <mergeCell ref="HE20:HG20"/>
    <mergeCell ref="A5:A6"/>
    <mergeCell ref="B5:Y6"/>
    <mergeCell ref="Z5:AT6"/>
    <mergeCell ref="AU5:BQ6"/>
    <mergeCell ref="BR5:BX6"/>
    <mergeCell ref="GB5:GE6"/>
    <mergeCell ref="B8:D8"/>
    <mergeCell ref="E8:L8"/>
    <mergeCell ref="Z8:AF8"/>
    <mergeCell ref="AK8:AQ8"/>
    <mergeCell ref="AR8:AX8"/>
    <mergeCell ref="B9:D9"/>
    <mergeCell ref="E9:L9"/>
    <mergeCell ref="EP18:ES18"/>
    <mergeCell ref="EB18:EG18"/>
    <mergeCell ref="DO18:DU18"/>
    <mergeCell ref="DG18:DK18"/>
    <mergeCell ref="CR8:CT8"/>
    <mergeCell ref="HX5:HX6"/>
    <mergeCell ref="L7:U7"/>
    <mergeCell ref="AF7:AK7"/>
    <mergeCell ref="AX7:BO7"/>
    <mergeCell ref="BY7:CP7"/>
    <mergeCell ref="DD7:FJ7"/>
    <mergeCell ref="GL7:GS7"/>
    <mergeCell ref="HA7:HE7"/>
    <mergeCell ref="BY5:CK6"/>
    <mergeCell ref="DO5:DU6"/>
    <mergeCell ref="DG20:DK20"/>
    <mergeCell ref="DO20:DU20"/>
    <mergeCell ref="CX20:DD20"/>
    <mergeCell ref="CA20:CF20"/>
    <mergeCell ref="CG20:CK20"/>
    <mergeCell ref="CL20:CP20"/>
    <mergeCell ref="AY20:BD20"/>
    <mergeCell ref="CX63:CZ63"/>
    <mergeCell ref="DA63:DD63"/>
    <mergeCell ref="DE63:DH63"/>
    <mergeCell ref="BG20:BK20"/>
    <mergeCell ref="Z63:AE63"/>
    <mergeCell ref="B63:H63"/>
    <mergeCell ref="I63:S63"/>
    <mergeCell ref="HP63:HV63"/>
    <mergeCell ref="FX63:FY63"/>
    <mergeCell ref="AF63:AN63"/>
    <mergeCell ref="CB63:CF63"/>
    <mergeCell ref="DI63:DU63"/>
    <mergeCell ref="ES63:FA63"/>
    <mergeCell ref="GY63:HG63"/>
    <mergeCell ref="FB63:FL63"/>
    <mergeCell ref="HH63:HO63"/>
    <mergeCell ref="DZ63:EI63"/>
    <mergeCell ref="AO63:AT63"/>
    <mergeCell ref="AU63:AX63"/>
    <mergeCell ref="AY63:BF63"/>
    <mergeCell ref="BG63:BQ63"/>
    <mergeCell ref="HH64:HV64"/>
    <mergeCell ref="GJ64:HG64"/>
    <mergeCell ref="EQ63:ER63"/>
    <mergeCell ref="BR63:BT63"/>
    <mergeCell ref="BU63:BX63"/>
    <mergeCell ref="BY63:CA63"/>
    <mergeCell ref="FO18:FR18"/>
    <mergeCell ref="HP20:HW20"/>
    <mergeCell ref="HH16:HO16"/>
    <mergeCell ref="GF16:GL16"/>
    <mergeCell ref="HB16:HC16"/>
    <mergeCell ref="HH20:HO20"/>
    <mergeCell ref="ES64:FV64"/>
    <mergeCell ref="DE64:DU64"/>
    <mergeCell ref="DV64:DY64"/>
    <mergeCell ref="GB63:GF63"/>
    <mergeCell ref="GG63:GI63"/>
    <mergeCell ref="GJ63:GP63"/>
    <mergeCell ref="GQ63:GX63"/>
    <mergeCell ref="FR63:FV63"/>
    <mergeCell ref="FX64:FY64"/>
    <mergeCell ref="FZ64:GA64"/>
    <mergeCell ref="EQ64:ER64"/>
    <mergeCell ref="GF20:GL20"/>
    <mergeCell ref="HP19:HW19"/>
    <mergeCell ref="GS18:GZ18"/>
    <mergeCell ref="HB11:HC11"/>
    <mergeCell ref="HB12:HC12"/>
    <mergeCell ref="HE13:HG13"/>
    <mergeCell ref="HE15:HG15"/>
    <mergeCell ref="HE16:HG16"/>
    <mergeCell ref="HE12:HG12"/>
    <mergeCell ref="HH18:HO18"/>
    <mergeCell ref="HP12:HW12"/>
    <mergeCell ref="HB19:HC19"/>
    <mergeCell ref="HB18:HC18"/>
    <mergeCell ref="HH11:HO11"/>
    <mergeCell ref="GS14:GZ14"/>
    <mergeCell ref="HB14:HC14"/>
    <mergeCell ref="HH12:HO12"/>
    <mergeCell ref="HH13:HO13"/>
    <mergeCell ref="HH15:HO15"/>
    <mergeCell ref="HE18:HG18"/>
    <mergeCell ref="HP13:HW13"/>
    <mergeCell ref="HP17:HW17"/>
    <mergeCell ref="HP16:HW16"/>
    <mergeCell ref="HP15:HW15"/>
    <mergeCell ref="HP14:HW14"/>
  </mergeCells>
  <conditionalFormatting sqref="A22:HY62">
    <cfRule type="expression" dxfId="18" priority="3">
      <formula>$HY22=4</formula>
    </cfRule>
    <cfRule type="expression" dxfId="17" priority="4">
      <formula>$HY22&gt;5</formula>
    </cfRule>
    <cfRule type="expression" dxfId="16" priority="5">
      <formula>$HY22=5</formula>
    </cfRule>
  </conditionalFormatting>
  <conditionalFormatting sqref="A22:HX62">
    <cfRule type="expression" dxfId="15" priority="1">
      <formula>OR(WEEKDAY($A22)=1,WEEKDAY($A22)=7)</formula>
    </cfRule>
    <cfRule type="expression" dxfId="14" priority="2">
      <formula>IF(WEEKDAY(EOMONTH($A$22,0)+1)=1,EOMONTH($A22,0)-1,IF(WEEKDAY(EOMONTH($A$22,0))=7,EOMONTH($A22,0)-1,EOMONTH($A22,0)))=$A22</formula>
    </cfRule>
  </conditionalFormatting>
  <pageMargins left="0.23622047244094491" right="0.11811023622047245" top="0" bottom="0" header="0" footer="0"/>
  <pageSetup paperSize="257" scale="28" fitToHeight="0" orientation="landscape" horizontalDpi="4294967293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1">
    <tabColor rgb="FF00B0F0"/>
    <pageSetUpPr fitToPage="1"/>
  </sheetPr>
  <dimension ref="A1:X33"/>
  <sheetViews>
    <sheetView showZeros="0" view="pageLayout" zoomScaleSheetLayoutView="75" workbookViewId="0">
      <selection activeCell="A2" sqref="A2:G2"/>
    </sheetView>
  </sheetViews>
  <sheetFormatPr defaultRowHeight="12.75"/>
  <cols>
    <col min="1" max="1" width="4.85546875" style="13" customWidth="1"/>
    <col min="2" max="2" width="20.7109375" style="86" customWidth="1"/>
    <col min="3" max="3" width="8.5703125" style="74" customWidth="1"/>
    <col min="4" max="4" width="14.28515625" style="74" customWidth="1"/>
    <col min="5" max="5" width="29.7109375" style="74" customWidth="1"/>
    <col min="6" max="6" width="11.42578125" style="122" customWidth="1"/>
    <col min="7" max="7" width="13.42578125" style="97" customWidth="1"/>
    <col min="8" max="8" width="9.28515625" style="1" customWidth="1"/>
    <col min="9" max="9" width="9.140625" style="1"/>
    <col min="10" max="10" width="9.140625" style="2"/>
    <col min="11" max="12" width="9.140625" style="1"/>
    <col min="13" max="14" width="9.140625" style="2"/>
    <col min="15" max="16" width="9.140625" style="13"/>
    <col min="17" max="17" width="9.140625" style="1"/>
    <col min="18" max="18" width="9.140625" style="2"/>
    <col min="19" max="20" width="9.140625" style="1"/>
    <col min="21" max="21" width="9.140625" style="2"/>
    <col min="22" max="23" width="9.140625" style="1"/>
    <col min="24" max="24" width="9.140625" style="2"/>
    <col min="25" max="16384" width="9.140625" style="1"/>
  </cols>
  <sheetData>
    <row r="1" spans="1:24" s="18" customFormat="1" ht="15" customHeight="1">
      <c r="A1" s="1385" t="s">
        <v>2211</v>
      </c>
      <c r="B1" s="1385"/>
      <c r="C1" s="1385"/>
      <c r="D1" s="1385"/>
      <c r="E1" s="1385"/>
      <c r="F1" s="1385"/>
      <c r="G1" s="1385"/>
      <c r="H1" s="11"/>
      <c r="I1" s="11"/>
      <c r="J1" s="11"/>
      <c r="M1" s="11"/>
      <c r="N1" s="11"/>
      <c r="O1" s="19"/>
      <c r="P1" s="19"/>
      <c r="R1" s="11"/>
      <c r="U1" s="11"/>
      <c r="X1" s="11"/>
    </row>
    <row r="2" spans="1:24" s="18" customFormat="1" ht="15">
      <c r="A2" s="1389" t="str">
        <f>ВВОД!D2</f>
        <v>Червень 2024</v>
      </c>
      <c r="B2" s="1389"/>
      <c r="C2" s="1389"/>
      <c r="D2" s="1389"/>
      <c r="E2" s="1389"/>
      <c r="F2" s="1389"/>
      <c r="G2" s="1389"/>
      <c r="J2" s="11"/>
      <c r="M2" s="11"/>
      <c r="N2" s="11"/>
      <c r="O2" s="19"/>
      <c r="P2" s="19"/>
      <c r="R2" s="11"/>
      <c r="U2" s="11"/>
      <c r="X2" s="11"/>
    </row>
    <row r="3" spans="1:24">
      <c r="A3" s="14"/>
      <c r="B3" s="1404"/>
      <c r="C3" s="1404"/>
      <c r="E3" s="15"/>
      <c r="F3" s="121"/>
      <c r="G3" s="94"/>
    </row>
    <row r="4" spans="1:24" ht="51">
      <c r="A4" s="242" t="s">
        <v>62</v>
      </c>
      <c r="B4" s="233" t="s">
        <v>63</v>
      </c>
      <c r="C4" s="233" t="s">
        <v>64</v>
      </c>
      <c r="D4" s="233" t="s">
        <v>80</v>
      </c>
      <c r="E4" s="233" t="s">
        <v>47</v>
      </c>
      <c r="F4" s="243" t="s">
        <v>305</v>
      </c>
      <c r="G4" s="243" t="s">
        <v>298</v>
      </c>
    </row>
    <row r="5" spans="1:24">
      <c r="A5" s="234">
        <f>SUM(ВВОД!D116:N116)</f>
        <v>4</v>
      </c>
      <c r="B5" s="237" t="str">
        <f>ВВОД!U116</f>
        <v>Канатове - Трепівка</v>
      </c>
      <c r="C5" s="237" t="str">
        <f>ВВОД!V116</f>
        <v>непарна</v>
      </c>
      <c r="D5" s="237" t="str">
        <f>ВВОД!W116</f>
        <v>307 - 313</v>
      </c>
      <c r="E5" s="237" t="str">
        <f>ВВОД!X116</f>
        <v>Трепівка 4, 14</v>
      </c>
      <c r="F5" s="236" t="str">
        <f>IFERROR(INDEX(ВВОД!$D$4:$N$4,1,MATCH(A5,ВВОД!D116:N116,0)),"")</f>
        <v>РДМ-24 №110</v>
      </c>
      <c r="G5" s="236" t="str">
        <f>IFERROR(INDEX(ВВОД!$D$3:$N$3,1,MATCH(A5,ВВОД!D116:N116,0)),"")</f>
        <v>Полєжай П. В.</v>
      </c>
    </row>
    <row r="6" spans="1:24">
      <c r="A6" s="234">
        <f>SUM(ВВОД!D83:N83)</f>
        <v>5</v>
      </c>
      <c r="B6" s="237" t="str">
        <f>ВВОД!U83</f>
        <v>Чорноліська - Трепівка</v>
      </c>
      <c r="C6" s="237" t="str">
        <f>ВВОД!V83</f>
        <v>парна</v>
      </c>
      <c r="D6" s="237" t="str">
        <f>ВВОД!W83</f>
        <v>327 - 320 пк8</v>
      </c>
      <c r="E6" s="237" t="str">
        <f>ВВОД!X83</f>
        <v>Чорноліська 30, 22, 20, 2</v>
      </c>
      <c r="F6" s="236" t="str">
        <f>IFERROR(INDEX(ВВОД!$D$4:$N$4,1,MATCH(A6,ВВОД!D83:N83,0)),"")</f>
        <v>РДМ-22 №820</v>
      </c>
      <c r="G6" s="236" t="str">
        <f>IFERROR(INDEX(ВВОД!$D$3:$N$3,1,MATCH(A6,ВВОД!D83:N83,0)),"")</f>
        <v>Калашніков С. А.</v>
      </c>
    </row>
    <row r="7" spans="1:24" ht="22.5">
      <c r="A7" s="234">
        <f>SUM(ВВОД!D95:N95)</f>
        <v>6</v>
      </c>
      <c r="B7" s="237" t="str">
        <f>ВВОД!U95</f>
        <v>Трепівка - Канатове</v>
      </c>
      <c r="C7" s="237" t="str">
        <f>ВВОД!V95</f>
        <v>4 колія, парна</v>
      </c>
      <c r="D7" s="237" t="str">
        <f>ВВОД!W95</f>
        <v>313 - 307</v>
      </c>
      <c r="E7" s="237" t="str">
        <f>ВВОД!X95</f>
        <v>Трепівка 10, 14, 16, 2-4</v>
      </c>
      <c r="F7" s="236" t="str">
        <f>IFERROR(INDEX(ВВОД!$D$4:$N$4,1,MATCH(A7,ВВОД!D95:N95,0)),"")</f>
        <v>РДМ-24 №232</v>
      </c>
      <c r="G7" s="236" t="str">
        <f>IFERROR(INDEX(ВВОД!$D$3:$N$3,1,MATCH(A7,ВВОД!D95:N95,0)),"")</f>
        <v>Лабурєв М. В.</v>
      </c>
    </row>
    <row r="8" spans="1:24" hidden="1">
      <c r="A8" s="234">
        <f>SUM(ВВОД!D77:N77)</f>
        <v>0</v>
      </c>
      <c r="B8" s="237" t="str">
        <f>ВВОД!U77</f>
        <v>Трепівка - Чорноліська</v>
      </c>
      <c r="C8" s="237" t="str">
        <f>ВВОД!V77</f>
        <v>непарна</v>
      </c>
      <c r="D8" s="237" t="str">
        <f>ВВОД!W77</f>
        <v>314 - 320 пк7</v>
      </c>
      <c r="E8" s="237" t="str">
        <f>ВВОД!X77</f>
        <v>Трепівка 11, 3</v>
      </c>
      <c r="F8" s="236" t="str">
        <f>IFERROR(INDEX(ВВОД!$D$4:$N$4,1,MATCH(A8,ВВОД!D77:N77,0)),"")</f>
        <v/>
      </c>
      <c r="G8" s="236" t="str">
        <f>IFERROR(INDEX(ВВОД!$D$3:$N$3,1,MATCH(A8,ВВОД!D77:N77,0)),"")</f>
        <v/>
      </c>
    </row>
    <row r="9" spans="1:24" ht="22.5">
      <c r="A9" s="234">
        <f>SUM(ВВОД!D78:N78)</f>
        <v>6</v>
      </c>
      <c r="B9" s="237" t="str">
        <f>ВВОД!U78</f>
        <v>Трепівка - Чорноліська</v>
      </c>
      <c r="C9" s="237" t="str">
        <f>ВВОД!V78</f>
        <v>4 колія, непарна</v>
      </c>
      <c r="D9" s="237" t="str">
        <f>ВВОД!W78</f>
        <v>314 - 320 пк7</v>
      </c>
      <c r="E9" s="237" t="str">
        <f>ВВОД!X78</f>
        <v>Трепівка 1-3, 11, 15</v>
      </c>
      <c r="F9" s="236" t="str">
        <f>IFERROR(INDEX(ВВОД!$D$4:$N$4,1,MATCH(A9,ВВОД!D78:N78,0)),"")</f>
        <v>РДМ-2 №2713</v>
      </c>
      <c r="G9" s="236" t="str">
        <f>IFERROR(INDEX(ВВОД!$D$3:$N$3,1,MATCH(A9,ВВОД!D78:N78,0)),"")</f>
        <v>Руденко</v>
      </c>
    </row>
    <row r="10" spans="1:24">
      <c r="A10" s="234">
        <f>SUM(ВВОД!D87:N87)</f>
        <v>6</v>
      </c>
      <c r="B10" s="237" t="str">
        <f>ВВОД!U87</f>
        <v>Чорноліська - Трепівка</v>
      </c>
      <c r="C10" s="237" t="str">
        <f>ВВОД!V87</f>
        <v>парна</v>
      </c>
      <c r="D10" s="237" t="str">
        <f>ВВОД!W87</f>
        <v>320 пк7 - 314</v>
      </c>
      <c r="E10" s="237" t="str">
        <f>ВВОД!X87</f>
        <v>Трепівка 1</v>
      </c>
      <c r="F10" s="236" t="str">
        <f>IFERROR(INDEX(ВВОД!$D$4:$N$4,1,MATCH(A10,ВВОД!D87:N87,0)),"")</f>
        <v>РДМ-22 №820</v>
      </c>
      <c r="G10" s="236" t="str">
        <f>IFERROR(INDEX(ВВОД!$D$3:$N$3,1,MATCH(A10,ВВОД!D87:N87,0)),"")</f>
        <v>Калашніков С. А.</v>
      </c>
    </row>
    <row r="11" spans="1:24">
      <c r="A11" s="234">
        <f>SUM(ВВОД!D79:N79)</f>
        <v>7</v>
      </c>
      <c r="B11" s="237" t="str">
        <f>ВВОД!U79</f>
        <v>Трепівка - Чорноліська</v>
      </c>
      <c r="C11" s="237" t="str">
        <f>ВВОД!V79</f>
        <v>непарна</v>
      </c>
      <c r="D11" s="237" t="str">
        <f>ВВОД!W79</f>
        <v>320 пк8 - 327</v>
      </c>
      <c r="E11" s="237" t="str">
        <f>ВВОД!X79</f>
        <v>Чорноліська 4, 12, 14</v>
      </c>
      <c r="F11" s="236" t="str">
        <f>IFERROR(INDEX(ВВОД!$D$4:$N$4,1,MATCH(A11,ВВОД!D79:N79,0)),"")</f>
        <v>РДМ-2 №2713</v>
      </c>
      <c r="G11" s="236" t="str">
        <f>IFERROR(INDEX(ВВОД!$D$3:$N$3,1,MATCH(A11,ВВОД!D79:N79,0)),"")</f>
        <v>Руденко</v>
      </c>
    </row>
    <row r="12" spans="1:24" hidden="1">
      <c r="A12" s="234">
        <f>SUM(ВВОД!D81:N81)</f>
        <v>0</v>
      </c>
      <c r="B12" s="237" t="str">
        <f>ВВОД!U81</f>
        <v>Трепівка - Чорноліська</v>
      </c>
      <c r="C12" s="237" t="str">
        <f>ВВОД!V81</f>
        <v>непарна</v>
      </c>
      <c r="D12" s="237" t="str">
        <f>ВВОД!W81</f>
        <v>320 пк8 - 327</v>
      </c>
      <c r="E12" s="237" t="str">
        <f>ВВОД!X81</f>
        <v>Чорноліська 4, 12, 14</v>
      </c>
      <c r="F12" s="236" t="str">
        <f>IFERROR(INDEX(ВВОД!$D$4:$N$4,1,MATCH(A12,ВВОД!D81:N81,0)),"")</f>
        <v/>
      </c>
      <c r="G12" s="236" t="str">
        <f>IFERROR(INDEX(ВВОД!$D$3:$N$3,1,MATCH(A12,ВВОД!D81:N81,0)),"")</f>
        <v/>
      </c>
    </row>
    <row r="13" spans="1:24" hidden="1">
      <c r="A13" s="234">
        <f>SUM(ВВОД!D82:N82)</f>
        <v>0</v>
      </c>
      <c r="B13" s="237" t="str">
        <f>ВВОД!U82</f>
        <v>Трепівка - Чорноліська</v>
      </c>
      <c r="C13" s="237" t="str">
        <f>ВВОД!V82</f>
        <v>непарна</v>
      </c>
      <c r="D13" s="237" t="str">
        <f>ВВОД!W82</f>
        <v>320 пк8 - 327</v>
      </c>
      <c r="E13" s="237" t="str">
        <f>ВВОД!X82</f>
        <v>Чорноліська 4, 12, 14</v>
      </c>
      <c r="F13" s="236" t="str">
        <f>IFERROR(INDEX(ВВОД!$D$4:$N$4,1,MATCH(A13,ВВОД!D82:N82,0)),"")</f>
        <v/>
      </c>
      <c r="G13" s="236" t="str">
        <f>IFERROR(INDEX(ВВОД!$D$3:$N$3,1,MATCH(A13,ВВОД!D82:N82,0)),"")</f>
        <v/>
      </c>
    </row>
    <row r="14" spans="1:24" hidden="1">
      <c r="A14" s="234">
        <f>SUM(ВВОД!D92:N92)</f>
        <v>0</v>
      </c>
      <c r="B14" s="237" t="str">
        <f>ВВОД!U92</f>
        <v>Трепівка - Канатове</v>
      </c>
      <c r="C14" s="237" t="str">
        <f>ВВОД!V92</f>
        <v>парна</v>
      </c>
      <c r="D14" s="237" t="str">
        <f>ВВОД!W92</f>
        <v>313 - 307</v>
      </c>
      <c r="E14" s="237" t="str">
        <f>ВВОД!X92</f>
        <v>Трепівка 10, 2</v>
      </c>
      <c r="F14" s="236" t="str">
        <f>IFERROR(INDEX(ВВОД!$D$4:$N$4,1,MATCH(A14,ВВОД!D92:N92,0)),"")</f>
        <v/>
      </c>
      <c r="G14" s="236" t="str">
        <f>IFERROR(INDEX(ВВОД!$D$3:$N$3,1,MATCH(A14,ВВОД!D92:N92,0)),"")</f>
        <v/>
      </c>
    </row>
    <row r="15" spans="1:24">
      <c r="A15" s="234">
        <f>SUM(ВВОД!D305:N305)</f>
        <v>10</v>
      </c>
      <c r="B15" s="237" t="str">
        <f>ВВОД!U305</f>
        <v>ст. Трепівка</v>
      </c>
      <c r="C15" s="237" t="str">
        <f>ВВОД!V305</f>
        <v>СП</v>
      </c>
      <c r="D15" s="237">
        <f>ВВОД!W305</f>
        <v>0</v>
      </c>
      <c r="E15" s="237" t="str">
        <f>ВВОД!X305</f>
        <v>1, 3, 11, 15, 2, 4, 10, 14, 16</v>
      </c>
      <c r="F15" s="236" t="str">
        <f>IFERROR(INDEX(ВВОД!$D$4:$N$4,1,MATCH(A15,ВВОД!D305:N305,0)),"")</f>
        <v>УДС2М-11 №606</v>
      </c>
      <c r="G15" s="236" t="str">
        <f>IFERROR(INDEX(ВВОД!$D$3:$N$3,1,MATCH(A15,ВВОД!D305:N305,0)),"")</f>
        <v>Яцечко С. Ю.</v>
      </c>
    </row>
    <row r="16" spans="1:24">
      <c r="A16" s="234">
        <f>SUM(ВВОД!D117:N117)</f>
        <v>13</v>
      </c>
      <c r="B16" s="237" t="str">
        <f>ВВОД!U117</f>
        <v>Канатове - Трепівка</v>
      </c>
      <c r="C16" s="237" t="str">
        <f>ВВОД!V117</f>
        <v>непарна</v>
      </c>
      <c r="D16" s="237" t="str">
        <f>ВВОД!W117</f>
        <v>307 - 313</v>
      </c>
      <c r="E16" s="237" t="str">
        <f>ВВОД!X117</f>
        <v>Трепівка 4, 14</v>
      </c>
      <c r="F16" s="236" t="str">
        <f>IFERROR(INDEX(ВВОД!$D$4:$N$4,1,MATCH(A16,ВВОД!D117:N117,0)),"")</f>
        <v>РДМ-24 №232</v>
      </c>
      <c r="G16" s="236" t="str">
        <f>IFERROR(INDEX(ВВОД!$D$3:$N$3,1,MATCH(A16,ВВОД!D117:N117,0)),"")</f>
        <v>Лабурєв М. В.</v>
      </c>
    </row>
    <row r="17" spans="1:7" ht="24" hidden="1" customHeight="1">
      <c r="A17" s="234">
        <f>SUM(ВВОД!D86:N86)</f>
        <v>0</v>
      </c>
      <c r="B17" s="237" t="str">
        <f>ВВОД!U86</f>
        <v>Чорноліська - Трепівка</v>
      </c>
      <c r="C17" s="237" t="str">
        <f>ВВОД!V86</f>
        <v>парна</v>
      </c>
      <c r="D17" s="237" t="str">
        <f>ВВОД!W86</f>
        <v>327 - 320 пк8</v>
      </c>
      <c r="E17" s="237" t="str">
        <f>ВВОД!X86</f>
        <v>Чорноліська 30, 22, 20, 2</v>
      </c>
      <c r="F17" s="236" t="str">
        <f>IFERROR(INDEX(ВВОД!$D$4:$N$4,1,MATCH(A17,ВВОД!D86:N86,0)),"")</f>
        <v/>
      </c>
      <c r="G17" s="236" t="str">
        <f>IFERROR(INDEX(ВВОД!$D$3:$N$3,1,MATCH(A17,ВВОД!D86:N86,0)),"")</f>
        <v/>
      </c>
    </row>
    <row r="18" spans="1:7">
      <c r="A18" s="234">
        <f>SUM(ВВОД!D93:N93)</f>
        <v>17</v>
      </c>
      <c r="B18" s="237" t="str">
        <f>ВВОД!U93</f>
        <v>Трепівка - Канатове</v>
      </c>
      <c r="C18" s="237" t="str">
        <f>ВВОД!V93</f>
        <v>парна</v>
      </c>
      <c r="D18" s="237" t="str">
        <f>ВВОД!W93</f>
        <v>313 - 307</v>
      </c>
      <c r="E18" s="237" t="str">
        <f>ВВОД!X93</f>
        <v>Трепівка 10, 2</v>
      </c>
      <c r="F18" s="236" t="str">
        <f>IFERROR(INDEX(ВВОД!$D$4:$N$4,1,MATCH(A18,ВВОД!D93:N93,0)),"")</f>
        <v>РДМ-22 №820</v>
      </c>
      <c r="G18" s="236" t="str">
        <f>IFERROR(INDEX(ВВОД!$D$3:$N$3,1,MATCH(A18,ВВОД!D93:N93,0)),"")</f>
        <v>Калашніков С. А.</v>
      </c>
    </row>
    <row r="19" spans="1:7" hidden="1">
      <c r="A19" s="234">
        <f>SUM(ВВОД!D91:N91)</f>
        <v>0</v>
      </c>
      <c r="B19" s="237" t="str">
        <f>ВВОД!U91</f>
        <v>Трепівка - Канатове</v>
      </c>
      <c r="C19" s="237" t="str">
        <f>ВВОД!V91</f>
        <v>парна</v>
      </c>
      <c r="D19" s="237" t="str">
        <f>ВВОД!W91</f>
        <v>313 - 307</v>
      </c>
      <c r="E19" s="237" t="str">
        <f>ВВОД!X91</f>
        <v>Трепівка 10, 2</v>
      </c>
      <c r="F19" s="236" t="str">
        <f>IFERROR(INDEX(ВВОД!$D$4:$N$4,1,MATCH(A19,ВВОД!D91:N91,0)),"")</f>
        <v/>
      </c>
      <c r="G19" s="236" t="str">
        <f>IFERROR(INDEX(ВВОД!$D$3:$N$3,1,MATCH(A19,ВВОД!D91:N91,0)),"")</f>
        <v/>
      </c>
    </row>
    <row r="20" spans="1:7">
      <c r="A20" s="234">
        <f>SUM(ВВОД!D84:N84)</f>
        <v>18</v>
      </c>
      <c r="B20" s="237" t="str">
        <f>ВВОД!U84</f>
        <v>Чорноліська - Трепівка</v>
      </c>
      <c r="C20" s="237" t="str">
        <f>ВВОД!V84</f>
        <v>парна</v>
      </c>
      <c r="D20" s="237" t="str">
        <f>ВВОД!W84</f>
        <v>327 - 320 пк8</v>
      </c>
      <c r="E20" s="237" t="str">
        <f>ВВОД!X84</f>
        <v>Чорноліська 30, 22, 20, 2</v>
      </c>
      <c r="F20" s="236" t="str">
        <f>IFERROR(INDEX(ВВОД!$D$4:$N$4,1,MATCH(A20,ВВОД!D84:N84,0)),"")</f>
        <v>РДМ-2 №2713</v>
      </c>
      <c r="G20" s="236" t="str">
        <f>IFERROR(INDEX(ВВОД!$D$3:$N$3,1,MATCH(A20,ВВОД!D84:N84,0)),"")</f>
        <v>Руденко</v>
      </c>
    </row>
    <row r="21" spans="1:7" hidden="1">
      <c r="A21" s="234">
        <f>SUM(ВВОД!D90:N90)</f>
        <v>0</v>
      </c>
      <c r="B21" s="237" t="str">
        <f>ВВОД!U90</f>
        <v>Чорноліська - Трепівка</v>
      </c>
      <c r="C21" s="237" t="str">
        <f>ВВОД!V90</f>
        <v>парна</v>
      </c>
      <c r="D21" s="237" t="str">
        <f>ВВОД!W90</f>
        <v>320 пк7 - 314</v>
      </c>
      <c r="E21" s="237" t="str">
        <f>ВВОД!X90</f>
        <v>Трепівка 1</v>
      </c>
      <c r="F21" s="236" t="str">
        <f>IFERROR(INDEX(ВВОД!$D$4:$N$4,1,MATCH(A21,ВВОД!D90:N90,0)),"")</f>
        <v/>
      </c>
      <c r="G21" s="236" t="str">
        <f>IFERROR(INDEX(ВВОД!$D$3:$N$3,1,MATCH(A21,ВВОД!D90:N90,0)),"")</f>
        <v/>
      </c>
    </row>
    <row r="22" spans="1:7">
      <c r="A22" s="234">
        <f>SUM(ВВОД!D88:N88)</f>
        <v>19</v>
      </c>
      <c r="B22" s="237" t="str">
        <f>ВВОД!U88</f>
        <v>Чорноліська - Трепівка</v>
      </c>
      <c r="C22" s="237" t="str">
        <f>ВВОД!V88</f>
        <v>парна</v>
      </c>
      <c r="D22" s="237" t="str">
        <f>ВВОД!W88</f>
        <v>320 пк7 - 314</v>
      </c>
      <c r="E22" s="237" t="str">
        <f>ВВОД!X88</f>
        <v>Трепівка 1</v>
      </c>
      <c r="F22" s="236" t="str">
        <f>IFERROR(INDEX(ВВОД!$D$4:$N$4,1,MATCH(A22,ВВОД!D88:N88,0)),"")</f>
        <v>РДМ-2 №2713</v>
      </c>
      <c r="G22" s="236" t="str">
        <f>IFERROR(INDEX(ВВОД!$D$3:$N$3,1,MATCH(A22,ВВОД!D88:N88,0)),"")</f>
        <v>Руденко</v>
      </c>
    </row>
    <row r="23" spans="1:7" hidden="1">
      <c r="A23" s="234">
        <f>SUM(ВВОД!D74:N74)</f>
        <v>0</v>
      </c>
      <c r="B23" s="237" t="str">
        <f>ВВОД!U74</f>
        <v>Трепівка - Чорноліська</v>
      </c>
      <c r="C23" s="237" t="str">
        <f>ВВОД!V74</f>
        <v>непарна</v>
      </c>
      <c r="D23" s="237" t="str">
        <f>ВВОД!W74</f>
        <v>314 - 320 пк7</v>
      </c>
      <c r="E23" s="237" t="str">
        <f>ВВОД!X74</f>
        <v>Трепівка 11, 3</v>
      </c>
      <c r="F23" s="236" t="str">
        <f>IFERROR(INDEX(ВВОД!$D$4:$N$4,1,MATCH(A23,ВВОД!D74:N74,0)),"")</f>
        <v/>
      </c>
      <c r="G23" s="236" t="str">
        <f>IFERROR(INDEX(ВВОД!$D$3:$N$3,1,MATCH(A23,ВВОД!D74:N74,0)),"")</f>
        <v/>
      </c>
    </row>
    <row r="24" spans="1:7">
      <c r="A24" s="234">
        <f>SUM(ВВОД!D75:N75)</f>
        <v>19</v>
      </c>
      <c r="B24" s="237" t="str">
        <f>ВВОД!U75</f>
        <v>Трепівка - Чорноліська</v>
      </c>
      <c r="C24" s="237" t="str">
        <f>ВВОД!V75</f>
        <v>непарна</v>
      </c>
      <c r="D24" s="237" t="str">
        <f>ВВОД!W75</f>
        <v>314 - 320 пк7</v>
      </c>
      <c r="E24" s="237" t="str">
        <f>ВВОД!X75</f>
        <v>Трепівка 11, 3</v>
      </c>
      <c r="F24" s="236" t="str">
        <f>IFERROR(INDEX(ВВОД!$D$4:$N$4,1,MATCH(A24,ВВОД!D75:N75,0)),"")</f>
        <v>РДМ-24 №110</v>
      </c>
      <c r="G24" s="236" t="str">
        <f>IFERROR(INDEX(ВВОД!$D$3:$N$3,1,MATCH(A24,ВВОД!D75:N75,0)),"")</f>
        <v>Полєжай П. В.</v>
      </c>
    </row>
    <row r="25" spans="1:7">
      <c r="A25" s="234">
        <f>SUM(ВВОД!D80:N80)</f>
        <v>20</v>
      </c>
      <c r="B25" s="237" t="str">
        <f>ВВОД!U80</f>
        <v>Трепівка - Чорноліська</v>
      </c>
      <c r="C25" s="237" t="str">
        <f>ВВОД!V80</f>
        <v>непарна</v>
      </c>
      <c r="D25" s="237" t="str">
        <f>ВВОД!W80</f>
        <v>320 пк8 - 327</v>
      </c>
      <c r="E25" s="237" t="str">
        <f>ВВОД!X80</f>
        <v>Чорноліська 4, 12, 14</v>
      </c>
      <c r="F25" s="236" t="str">
        <f>IFERROR(INDEX(ВВОД!$D$4:$N$4,1,MATCH(A25,ВВОД!D80:N80,0)),"")</f>
        <v>РДМ-24 №110</v>
      </c>
      <c r="G25" s="236" t="str">
        <f>IFERROR(INDEX(ВВОД!$D$3:$N$3,1,MATCH(A25,ВВОД!D80:N80,0)),"")</f>
        <v>Полєжай П. В.</v>
      </c>
    </row>
    <row r="26" spans="1:7">
      <c r="A26" s="234">
        <f>SUM(ВВОД!D118:N118)</f>
        <v>25</v>
      </c>
      <c r="B26" s="237" t="str">
        <f>ВВОД!U118</f>
        <v>Канатове - Трепівка</v>
      </c>
      <c r="C26" s="237" t="str">
        <f>ВВОД!V118</f>
        <v>непарна</v>
      </c>
      <c r="D26" s="237" t="str">
        <f>ВВОД!W118</f>
        <v>307 - 313</v>
      </c>
      <c r="E26" s="237" t="str">
        <f>ВВОД!X118</f>
        <v>Трепівка 4, 14</v>
      </c>
      <c r="F26" s="236" t="str">
        <f>IFERROR(INDEX(ВВОД!$D$4:$N$4,1,MATCH(A26,ВВОД!D118:N118,0)),"")</f>
        <v>РДМ-22 №820</v>
      </c>
      <c r="G26" s="236" t="str">
        <f>IFERROR(INDEX(ВВОД!$D$3:$N$3,1,MATCH(A26,ВВОД!D118:N118,0)),"")</f>
        <v>Калашніков С. А.</v>
      </c>
    </row>
    <row r="27" spans="1:7" hidden="1">
      <c r="A27" s="234">
        <f>SUM(ВВОД!D85:N85)</f>
        <v>0</v>
      </c>
      <c r="B27" s="237" t="str">
        <f>ВВОД!U85</f>
        <v>Чорноліська - Трепівка</v>
      </c>
      <c r="C27" s="237" t="str">
        <f>ВВОД!V85</f>
        <v>парна</v>
      </c>
      <c r="D27" s="237" t="str">
        <f>ВВОД!W85</f>
        <v>327 - 320 пк8</v>
      </c>
      <c r="E27" s="237" t="str">
        <f>ВВОД!X85</f>
        <v>Чорноліська 30, 22, 20, 2</v>
      </c>
      <c r="F27" s="236" t="str">
        <f>IFERROR(INDEX(ВВОД!$D$4:$N$4,1,MATCH(A27,ВВОД!D85:N85,0)),"")</f>
        <v/>
      </c>
      <c r="G27" s="236" t="str">
        <f>IFERROR(INDEX(ВВОД!$D$3:$N$3,1,MATCH(A27,ВВОД!D85:N85,0)),"")</f>
        <v/>
      </c>
    </row>
    <row r="28" spans="1:7" hidden="1">
      <c r="A28" s="234">
        <f>SUM(ВВОД!D89:N89)</f>
        <v>0</v>
      </c>
      <c r="B28" s="237" t="str">
        <f>ВВОД!U89</f>
        <v>Чорноліська - Трепівка</v>
      </c>
      <c r="C28" s="237" t="str">
        <f>ВВОД!V89</f>
        <v>парна</v>
      </c>
      <c r="D28" s="237" t="str">
        <f>ВВОД!W89</f>
        <v>320 пк7 - 314</v>
      </c>
      <c r="E28" s="237" t="str">
        <f>ВВОД!X89</f>
        <v>Трепівка 1</v>
      </c>
      <c r="F28" s="236" t="str">
        <f>IFERROR(INDEX(ВВОД!$D$4:$N$4,1,MATCH(A28,ВВОД!D89:N89,0)),"")</f>
        <v/>
      </c>
      <c r="G28" s="236" t="str">
        <f>IFERROR(INDEX(ВВОД!$D$3:$N$3,1,MATCH(A28,ВВОД!D89:N89,0)),"")</f>
        <v/>
      </c>
    </row>
    <row r="29" spans="1:7" ht="12.75" hidden="1" customHeight="1">
      <c r="A29" s="234">
        <f>SUM(ВВОД!D76:N76)</f>
        <v>0</v>
      </c>
      <c r="B29" s="237" t="str">
        <f>ВВОД!U76</f>
        <v>Трепівка - Чорноліська</v>
      </c>
      <c r="C29" s="237" t="str">
        <f>ВВОД!V76</f>
        <v>непарна</v>
      </c>
      <c r="D29" s="237" t="str">
        <f>ВВОД!W76</f>
        <v>314 - 320 пк7</v>
      </c>
      <c r="E29" s="237" t="str">
        <f>ВВОД!X76</f>
        <v>Трепівка 11, 3</v>
      </c>
      <c r="F29" s="236" t="str">
        <f>IFERROR(INDEX(ВВОД!$D$4:$N$4,1,MATCH(A29,ВВОД!D76:N76,0)),"")</f>
        <v/>
      </c>
      <c r="G29" s="236" t="str">
        <f>IFERROR(INDEX(ВВОД!$D$3:$N$3,1,MATCH(A29,ВВОД!D76:N76,0)),"")</f>
        <v/>
      </c>
    </row>
    <row r="30" spans="1:7" ht="23.25" hidden="1" customHeight="1">
      <c r="A30" s="234">
        <f>SUM(ВВОД!D119:N119)</f>
        <v>0</v>
      </c>
      <c r="B30" s="237" t="str">
        <f>ВВОД!U119</f>
        <v>Канатове - Трепівка</v>
      </c>
      <c r="C30" s="237" t="str">
        <f>ВВОД!V119</f>
        <v>непарна</v>
      </c>
      <c r="D30" s="237" t="str">
        <f>ВВОД!W119</f>
        <v>307 - 313</v>
      </c>
      <c r="E30" s="237" t="str">
        <f>ВВОД!X119</f>
        <v>Трепівка 4, 14</v>
      </c>
      <c r="F30" s="236" t="str">
        <f>IFERROR(INDEX(ВВОД!$D$4:$N$4,1,MATCH(A30,ВВОД!D119:N119,0)),"")</f>
        <v/>
      </c>
      <c r="G30" s="236" t="str">
        <f>IFERROR(INDEX(ВВОД!$D$3:$N$3,1,MATCH(A30,ВВОД!D119:N119,0)),"")</f>
        <v/>
      </c>
    </row>
    <row r="31" spans="1:7">
      <c r="A31" s="234">
        <f>SUM(ВВОД!D94:N94)</f>
        <v>27</v>
      </c>
      <c r="B31" s="237" t="str">
        <f>ВВОД!U94</f>
        <v>Трепівка - Канатове</v>
      </c>
      <c r="C31" s="237" t="str">
        <f>ВВОД!V94</f>
        <v>парна</v>
      </c>
      <c r="D31" s="237" t="str">
        <f>ВВОД!W94</f>
        <v>313 - 307</v>
      </c>
      <c r="E31" s="237" t="str">
        <f>ВВОД!X94</f>
        <v>Трепівка 10, 2</v>
      </c>
      <c r="F31" s="236" t="str">
        <f>IFERROR(INDEX(ВВОД!$D$4:$N$4,1,MATCH(A31,ВВОД!D94:N94,0)),"")</f>
        <v>РДМ-2 №2713</v>
      </c>
      <c r="G31" s="236" t="str">
        <f>IFERROR(INDEX(ВВОД!$D$3:$N$3,1,MATCH(A31,ВВОД!D94:N94,0)),"")</f>
        <v>Руденко</v>
      </c>
    </row>
    <row r="32" spans="1:7">
      <c r="B32" s="74"/>
    </row>
    <row r="33" spans="3:5">
      <c r="C33" s="116"/>
      <c r="D33" s="116"/>
      <c r="E33" s="116"/>
    </row>
  </sheetData>
  <autoFilter ref="A4:G31">
    <filterColumn colId="0">
      <customFilters>
        <customFilter operator="notEqual" val=" "/>
      </customFilters>
    </filterColumn>
    <sortState ref="A5:G31">
      <sortCondition ref="A4:A31"/>
    </sortState>
  </autoFilter>
  <mergeCells count="3">
    <mergeCell ref="A1:G1"/>
    <mergeCell ref="B3:C3"/>
    <mergeCell ref="A2:G2"/>
  </mergeCells>
  <pageMargins left="0.19685039370078741" right="0.19685039370078741" top="0.19685039370078741" bottom="0.19685039370078741" header="0" footer="0"/>
  <pageSetup paperSize="9" scale="99" orientation="portrait" horizontalDpi="4294967293" verticalDpi="4294967293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1">
    <tabColor rgb="FF00B0F0"/>
    <pageSetUpPr fitToPage="1"/>
  </sheetPr>
  <dimension ref="A1:X29"/>
  <sheetViews>
    <sheetView showZeros="0" view="pageLayout" zoomScaleSheetLayoutView="75" workbookViewId="0">
      <selection activeCell="D21" sqref="D21"/>
    </sheetView>
  </sheetViews>
  <sheetFormatPr defaultRowHeight="12.75"/>
  <cols>
    <col min="1" max="1" width="4.85546875" style="13" customWidth="1"/>
    <col min="2" max="2" width="20.7109375" style="86" customWidth="1"/>
    <col min="3" max="3" width="8.5703125" style="74" customWidth="1"/>
    <col min="4" max="4" width="14.28515625" style="74" customWidth="1"/>
    <col min="5" max="5" width="29.7109375" style="74" customWidth="1"/>
    <col min="6" max="6" width="11.42578125" style="122" customWidth="1"/>
    <col min="7" max="7" width="13.42578125" style="97" customWidth="1"/>
    <col min="8" max="8" width="9.28515625" style="1" customWidth="1"/>
    <col min="9" max="9" width="9.140625" style="1"/>
    <col min="10" max="10" width="9.140625" style="2"/>
    <col min="11" max="12" width="9.140625" style="1"/>
    <col min="13" max="14" width="9.140625" style="2"/>
    <col min="15" max="16" width="9.140625" style="13"/>
    <col min="17" max="17" width="9.140625" style="1"/>
    <col min="18" max="18" width="9.140625" style="2"/>
    <col min="19" max="20" width="9.140625" style="1"/>
    <col min="21" max="21" width="9.140625" style="2"/>
    <col min="22" max="23" width="9.140625" style="1"/>
    <col min="24" max="24" width="9.140625" style="2"/>
    <col min="25" max="16384" width="9.140625" style="1"/>
  </cols>
  <sheetData>
    <row r="1" spans="1:24" s="18" customFormat="1" ht="15" customHeight="1">
      <c r="A1" s="1385" t="s">
        <v>2212</v>
      </c>
      <c r="B1" s="1385"/>
      <c r="C1" s="1385"/>
      <c r="D1" s="1385"/>
      <c r="E1" s="1385"/>
      <c r="F1" s="1385"/>
      <c r="G1" s="1385"/>
      <c r="H1" s="11"/>
      <c r="I1" s="11"/>
      <c r="J1" s="11"/>
      <c r="M1" s="11"/>
      <c r="N1" s="11"/>
      <c r="O1" s="19"/>
      <c r="P1" s="19"/>
      <c r="R1" s="11"/>
      <c r="U1" s="11"/>
      <c r="X1" s="11"/>
    </row>
    <row r="2" spans="1:24" s="18" customFormat="1" ht="15">
      <c r="A2" s="1389" t="str">
        <f>ВВОД!D2</f>
        <v>Червень 2024</v>
      </c>
      <c r="B2" s="1389"/>
      <c r="C2" s="1389"/>
      <c r="D2" s="1389"/>
      <c r="E2" s="1389"/>
      <c r="F2" s="1389"/>
      <c r="G2" s="1389"/>
      <c r="J2" s="11"/>
      <c r="M2" s="11"/>
      <c r="N2" s="11"/>
      <c r="O2" s="19"/>
      <c r="P2" s="19"/>
      <c r="R2" s="11"/>
      <c r="U2" s="11"/>
      <c r="X2" s="11"/>
    </row>
    <row r="3" spans="1:24">
      <c r="A3" s="14"/>
      <c r="B3" s="1404"/>
      <c r="C3" s="1404"/>
      <c r="E3" s="15"/>
      <c r="F3" s="121"/>
      <c r="G3" s="94"/>
    </row>
    <row r="4" spans="1:24" ht="51">
      <c r="A4" s="242" t="s">
        <v>62</v>
      </c>
      <c r="B4" s="233" t="s">
        <v>63</v>
      </c>
      <c r="C4" s="233" t="s">
        <v>64</v>
      </c>
      <c r="D4" s="233" t="s">
        <v>80</v>
      </c>
      <c r="E4" s="233" t="s">
        <v>47</v>
      </c>
      <c r="F4" s="243" t="s">
        <v>305</v>
      </c>
      <c r="G4" s="243" t="s">
        <v>298</v>
      </c>
    </row>
    <row r="5" spans="1:24" ht="13.5" hidden="1" customHeight="1">
      <c r="A5" s="234">
        <f>SUM(ВВОД!D96:N96)</f>
        <v>0</v>
      </c>
      <c r="B5" s="237" t="str">
        <f>ВВОД!U96</f>
        <v>Трепівка - Канатове</v>
      </c>
      <c r="C5" s="237" t="str">
        <f>ВВОД!V96</f>
        <v>парна</v>
      </c>
      <c r="D5" s="237" t="str">
        <f>ВВОД!W96</f>
        <v>306 -302 пк4</v>
      </c>
      <c r="E5" s="237" t="str">
        <f>ВВОД!X96</f>
        <v>Канатове 1</v>
      </c>
      <c r="F5" s="236" t="str">
        <f>IFERROR(INDEX(ВВОД!$D$4:$N$4,1,MATCH(A5,ВВОД!D96:N96,0)),"")</f>
        <v/>
      </c>
      <c r="G5" s="236" t="str">
        <f>IFERROR(INDEX(ВВОД!$D$3:$N$3,1,MATCH(A5,ВВОД!D96:N96,0)),"")</f>
        <v/>
      </c>
    </row>
    <row r="6" spans="1:24" hidden="1">
      <c r="A6" s="234">
        <f>SUM(ВВОД!D100:N100)</f>
        <v>0</v>
      </c>
      <c r="B6" s="237" t="str">
        <f>ВВОД!U100</f>
        <v>Канатове - Кропивницький</v>
      </c>
      <c r="C6" s="237" t="str">
        <f>ВВОД!V100</f>
        <v>парна</v>
      </c>
      <c r="D6" s="237" t="str">
        <f>ВВОД!W100</f>
        <v>302 пк3 - 293 пк6</v>
      </c>
      <c r="E6" s="237" t="str">
        <f>ВВОД!X100</f>
        <v>Канатове 7, 9, 23, 16, 18, 10, 8, 4</v>
      </c>
      <c r="F6" s="236" t="str">
        <f>IFERROR(INDEX(ВВОД!$D$4:$N$4,1,MATCH(A6,ВВОД!D100:N100,0)),"")</f>
        <v/>
      </c>
      <c r="G6" s="236" t="str">
        <f>IFERROR(INDEX(ВВОД!$D$3:$N$3,1,MATCH(A6,ВВОД!D100:N100,0)),"")</f>
        <v/>
      </c>
    </row>
    <row r="7" spans="1:24">
      <c r="A7" s="234">
        <f>SUM(ВВОД!D112:N112)</f>
        <v>3</v>
      </c>
      <c r="B7" s="237" t="str">
        <f>ВВОД!U112</f>
        <v>Канатове - Трепівка</v>
      </c>
      <c r="C7" s="237" t="str">
        <f>ВВОД!V112</f>
        <v>непарна</v>
      </c>
      <c r="D7" s="237" t="str">
        <f>ВВОД!W112</f>
        <v>302 пк6 - 306</v>
      </c>
      <c r="E7" s="237">
        <f>ВВОД!X112</f>
        <v>0</v>
      </c>
      <c r="F7" s="236" t="str">
        <f>IFERROR(INDEX(ВВОД!$D$4:$N$4,1,MATCH(A7,ВВОД!D112:N112,0)),"")</f>
        <v>РДМ-24 №110</v>
      </c>
      <c r="G7" s="236" t="str">
        <f>IFERROR(INDEX(ВВОД!$D$3:$N$3,1,MATCH(A7,ВВОД!D112:N112,0)),"")</f>
        <v>Полєжай П. В.</v>
      </c>
    </row>
    <row r="8" spans="1:24" ht="22.5">
      <c r="A8" s="234">
        <f>SUM(ВВОД!D300:N300)</f>
        <v>4</v>
      </c>
      <c r="B8" s="237" t="str">
        <f>ВВОД!U300</f>
        <v>ст. Канатове</v>
      </c>
      <c r="C8" s="237" t="str">
        <f>ВВОД!V300</f>
        <v>СП</v>
      </c>
      <c r="D8" s="237">
        <f>ВВОД!W300</f>
        <v>0</v>
      </c>
      <c r="E8" s="237" t="str">
        <f>ВВОД!X300</f>
        <v>1, 3, 5, 7, 9, 23, 25, 4, 6, 8, 10, 12, 14, 16, 18</v>
      </c>
      <c r="F8" s="236" t="str">
        <f>IFERROR(INDEX(ВВОД!$D$4:$N$4,1,MATCH(A8,ВВОД!D300:N300,0)),"")</f>
        <v>УДС2М-11 №606</v>
      </c>
      <c r="G8" s="236" t="str">
        <f>IFERROR(INDEX(ВВОД!$D$3:$N$3,1,MATCH(A8,ВВОД!D300:N300,0)),"")</f>
        <v>Яцечко С. Ю.</v>
      </c>
    </row>
    <row r="9" spans="1:24" hidden="1">
      <c r="A9" s="234">
        <f>SUM(ВВОД!D108:N108)</f>
        <v>0</v>
      </c>
      <c r="B9" s="237" t="str">
        <f>ВВОД!U108</f>
        <v>Кропивницький - Канатове</v>
      </c>
      <c r="C9" s="237" t="str">
        <f>ВВОД!V108</f>
        <v>непарна</v>
      </c>
      <c r="D9" s="237" t="str">
        <f>ВВОД!W108</f>
        <v>293 пк6 - 302 пк5</v>
      </c>
      <c r="E9" s="237" t="str">
        <f>ВВОД!X108</f>
        <v>Канатове 6, 12, 14, 25, 5, 3</v>
      </c>
      <c r="F9" s="236" t="str">
        <f>IFERROR(INDEX(ВВОД!$D$4:$N$4,1,MATCH(A9,ВВОД!D108:N108,0)),"")</f>
        <v/>
      </c>
      <c r="G9" s="236" t="str">
        <f>IFERROR(INDEX(ВВОД!$D$3:$N$3,1,MATCH(A9,ВВОД!D108:N108,0)),"")</f>
        <v/>
      </c>
    </row>
    <row r="10" spans="1:24" ht="22.5" hidden="1">
      <c r="A10" s="234">
        <f>SUM(ВВОД!D151:N151)</f>
        <v>0</v>
      </c>
      <c r="B10" s="237" t="str">
        <f>ВВОД!U151</f>
        <v>ст. Канатове</v>
      </c>
      <c r="C10" s="237" t="str">
        <f>ВВОД!V151</f>
        <v>3, 4, 5, 6 колії</v>
      </c>
      <c r="D10" s="237">
        <f>ВВОД!W151</f>
        <v>0</v>
      </c>
      <c r="E10" s="237" t="str">
        <f>ВВОД!X151</f>
        <v>Канатове 10-12, 14, 25, 6-8, 16, 23, 1-3, 5-7, 9, 11, 17, 24, 22, 20-18</v>
      </c>
      <c r="F10" s="236" t="str">
        <f>IFERROR(INDEX(ВВОД!$D$4:$N$4,1,MATCH(A10,ВВОД!D151:N151,0)),"")</f>
        <v/>
      </c>
      <c r="G10" s="236" t="str">
        <f>IFERROR(INDEX(ВВОД!$D$3:$N$3,1,MATCH(A10,ВВОД!D151:N151,0)),"")</f>
        <v/>
      </c>
    </row>
    <row r="11" spans="1:24">
      <c r="A11" s="234">
        <f>SUM(ВВОД!D97:N97)</f>
        <v>7</v>
      </c>
      <c r="B11" s="237" t="str">
        <f>ВВОД!U97</f>
        <v>Трепівка - Канатове</v>
      </c>
      <c r="C11" s="237" t="str">
        <f>ВВОД!V97</f>
        <v>парна</v>
      </c>
      <c r="D11" s="237" t="str">
        <f>ВВОД!W97</f>
        <v>306 -302 пк4</v>
      </c>
      <c r="E11" s="237" t="str">
        <f>ВВОД!X97</f>
        <v>Канатове 1</v>
      </c>
      <c r="F11" s="236" t="str">
        <f>IFERROR(INDEX(ВВОД!$D$4:$N$4,1,MATCH(A11,ВВОД!D97:N97,0)),"")</f>
        <v>РДМ-24 №232</v>
      </c>
      <c r="G11" s="236" t="str">
        <f>IFERROR(INDEX(ВВОД!$D$3:$N$3,1,MATCH(A11,ВВОД!D97:N97,0)),"")</f>
        <v>Лабурєв М. В.</v>
      </c>
    </row>
    <row r="12" spans="1:24">
      <c r="A12" s="234">
        <f>SUM(ВВОД!D101:N101)</f>
        <v>10</v>
      </c>
      <c r="B12" s="237" t="str">
        <f>ВВОД!U101</f>
        <v>Канатове - Кропивницький</v>
      </c>
      <c r="C12" s="237" t="str">
        <f>ВВОД!V101</f>
        <v>парна</v>
      </c>
      <c r="D12" s="237" t="str">
        <f>ВВОД!W101</f>
        <v>302 пк3 - 293 пк6</v>
      </c>
      <c r="E12" s="237" t="str">
        <f>ВВОД!X101</f>
        <v>Канатове 7, 9, 23, 16, 18, 10, 8, 4</v>
      </c>
      <c r="F12" s="236" t="str">
        <f>IFERROR(INDEX(ВВОД!$D$4:$N$4,1,MATCH(A12,ВВОД!D101:N101,0)),"")</f>
        <v>РДМ-24 №232</v>
      </c>
      <c r="G12" s="236" t="str">
        <f>IFERROR(INDEX(ВВОД!$D$3:$N$3,1,MATCH(A12,ВВОД!D101:N101,0)),"")</f>
        <v>Лабурєв М. В.</v>
      </c>
    </row>
    <row r="13" spans="1:24">
      <c r="A13" s="234">
        <f>SUM(ВВОД!D109:N109)</f>
        <v>11</v>
      </c>
      <c r="B13" s="237" t="str">
        <f>ВВОД!U109</f>
        <v>Кропивницький - Канатове</v>
      </c>
      <c r="C13" s="237" t="str">
        <f>ВВОД!V109</f>
        <v>непарна</v>
      </c>
      <c r="D13" s="237" t="str">
        <f>ВВОД!W109</f>
        <v>293 пк6 - 302 пк5</v>
      </c>
      <c r="E13" s="237" t="str">
        <f>ВВОД!X109</f>
        <v>Канатове 6, 12, 14, 25, 5, 3</v>
      </c>
      <c r="F13" s="236" t="str">
        <f>IFERROR(INDEX(ВВОД!$D$4:$N$4,1,MATCH(A13,ВВОД!D109:N109,0)),"")</f>
        <v>РДМ-24 №232</v>
      </c>
      <c r="G13" s="236" t="str">
        <f>IFERROR(INDEX(ВВОД!$D$3:$N$3,1,MATCH(A13,ВВОД!D109:N109,0)),"")</f>
        <v>Лабурєв М. В.</v>
      </c>
    </row>
    <row r="14" spans="1:24">
      <c r="A14" s="234">
        <f>SUM(ВВОД!D113:N113)</f>
        <v>12</v>
      </c>
      <c r="B14" s="237" t="str">
        <f>ВВОД!U113</f>
        <v>Канатове - Трепівка</v>
      </c>
      <c r="C14" s="237" t="str">
        <f>ВВОД!V113</f>
        <v>непарна</v>
      </c>
      <c r="D14" s="237" t="str">
        <f>ВВОД!W113</f>
        <v>302 пк6 - 306</v>
      </c>
      <c r="E14" s="237">
        <f>ВВОД!X113</f>
        <v>0</v>
      </c>
      <c r="F14" s="236" t="str">
        <f>IFERROR(INDEX(ВВОД!$D$4:$N$4,1,MATCH(A14,ВВОД!D113:N113,0)),"")</f>
        <v>РДМ-24 №232</v>
      </c>
      <c r="G14" s="236" t="str">
        <f>IFERROR(INDEX(ВВОД!$D$3:$N$3,1,MATCH(A14,ВВОД!D113:N113,0)),"")</f>
        <v>Лабурєв М. В.</v>
      </c>
    </row>
    <row r="15" spans="1:24">
      <c r="A15" s="234">
        <f>SUM(ВВОД!D98:N98)</f>
        <v>18</v>
      </c>
      <c r="B15" s="237" t="str">
        <f>ВВОД!U98</f>
        <v>Трепівка - Канатове</v>
      </c>
      <c r="C15" s="237" t="str">
        <f>ВВОД!V98</f>
        <v>парна</v>
      </c>
      <c r="D15" s="237" t="str">
        <f>ВВОД!W98</f>
        <v>306 -302 пк4</v>
      </c>
      <c r="E15" s="237" t="str">
        <f>ВВОД!X98</f>
        <v>Канатове 1</v>
      </c>
      <c r="F15" s="236" t="str">
        <f>IFERROR(INDEX(ВВОД!$D$4:$N$4,1,MATCH(A15,ВВОД!D98:N98,0)),"")</f>
        <v>РДМ-22 №820</v>
      </c>
      <c r="G15" s="236" t="str">
        <f>IFERROR(INDEX(ВВОД!$D$3:$N$3,1,MATCH(A15,ВВОД!D98:N98,0)),"")</f>
        <v>Калашніков С. А.</v>
      </c>
    </row>
    <row r="16" spans="1:24">
      <c r="A16" s="234">
        <f>SUM(ВВОД!D102:N102)</f>
        <v>19</v>
      </c>
      <c r="B16" s="237" t="str">
        <f>ВВОД!U102</f>
        <v>Канатове - Кропивницький</v>
      </c>
      <c r="C16" s="237" t="str">
        <f>ВВОД!V102</f>
        <v>парна</v>
      </c>
      <c r="D16" s="237" t="str">
        <f>ВВОД!W102</f>
        <v>302 пк3 - 293 пк6</v>
      </c>
      <c r="E16" s="237" t="str">
        <f>ВВОД!X102</f>
        <v>Канатове 7, 9, 23, 16, 18, 10, 8, 4</v>
      </c>
      <c r="F16" s="236" t="str">
        <f>IFERROR(INDEX(ВВОД!$D$4:$N$4,1,MATCH(A16,ВВОД!D102:N102,0)),"")</f>
        <v>РДМ-22 №820</v>
      </c>
      <c r="G16" s="236" t="str">
        <f>IFERROR(INDEX(ВВОД!$D$3:$N$3,1,MATCH(A16,ВВОД!D102:N102,0)),"")</f>
        <v>Калашніков С. А.</v>
      </c>
    </row>
    <row r="17" spans="1:7" ht="24" customHeight="1">
      <c r="A17" s="234">
        <f>SUM(ВВОД!D104:N104)</f>
        <v>20</v>
      </c>
      <c r="B17" s="237" t="str">
        <f>ВВОД!U104</f>
        <v>Канатове - Кропивницький</v>
      </c>
      <c r="C17" s="237" t="str">
        <f>ВВОД!V104</f>
        <v>парна   непарна</v>
      </c>
      <c r="D17" s="237" t="str">
        <f>ВВОД!W104</f>
        <v>293 пк5 - 291    291 - 293 пк5</v>
      </c>
      <c r="E17" s="237">
        <f>ВВОД!X104</f>
        <v>0</v>
      </c>
      <c r="F17" s="236" t="str">
        <f>IFERROR(INDEX(ВВОД!$D$4:$N$4,1,MATCH(A17,ВВОД!D104:N104,0)),"")</f>
        <v>РДМ-22 №820</v>
      </c>
      <c r="G17" s="236" t="str">
        <f>IFERROR(INDEX(ВВОД!$D$3:$N$3,1,MATCH(A17,ВВОД!D104:N104,0)),"")</f>
        <v>Калашніков С. А.</v>
      </c>
    </row>
    <row r="18" spans="1:7">
      <c r="A18" s="234">
        <f>SUM(ВВОД!D110:N110)</f>
        <v>21</v>
      </c>
      <c r="B18" s="237" t="str">
        <f>ВВОД!U110</f>
        <v>Кропивницький - Канатове</v>
      </c>
      <c r="C18" s="237" t="str">
        <f>ВВОД!V110</f>
        <v>непарна</v>
      </c>
      <c r="D18" s="237" t="str">
        <f>ВВОД!W110</f>
        <v>293 пк6 - 302 пк5</v>
      </c>
      <c r="E18" s="237" t="str">
        <f>ВВОД!X110</f>
        <v>Канатове 6, 12, 14, 25, 5, 3</v>
      </c>
      <c r="F18" s="236" t="str">
        <f>IFERROR(INDEX(ВВОД!$D$4:$N$4,1,MATCH(A18,ВВОД!D110:N110,0)),"")</f>
        <v>РДМ-22 №820</v>
      </c>
      <c r="G18" s="236" t="str">
        <f>IFERROR(INDEX(ВВОД!$D$3:$N$3,1,MATCH(A18,ВВОД!D110:N110,0)),"")</f>
        <v>Калашніков С. А.</v>
      </c>
    </row>
    <row r="19" spans="1:7">
      <c r="A19" s="234">
        <f>SUM(ВВОД!D114:N114)</f>
        <v>24</v>
      </c>
      <c r="B19" s="237" t="str">
        <f>ВВОД!U114</f>
        <v>Канатове - Трепівка</v>
      </c>
      <c r="C19" s="237" t="str">
        <f>ВВОД!V114</f>
        <v>непарна</v>
      </c>
      <c r="D19" s="237" t="str">
        <f>ВВОД!W114</f>
        <v>302 пк6 - 306</v>
      </c>
      <c r="E19" s="237">
        <f>ВВОД!X114</f>
        <v>0</v>
      </c>
      <c r="F19" s="236" t="str">
        <f>IFERROR(INDEX(ВВОД!$D$4:$N$4,1,MATCH(A19,ВВОД!D114:N114,0)),"")</f>
        <v>РДМ-22 №820</v>
      </c>
      <c r="G19" s="236" t="str">
        <f>IFERROR(INDEX(ВВОД!$D$3:$N$3,1,MATCH(A19,ВВОД!D114:N114,0)),"")</f>
        <v>Калашніков С. А.</v>
      </c>
    </row>
    <row r="20" spans="1:7" hidden="1">
      <c r="A20" s="234">
        <f>SUM(ВВОД!D103:N103)</f>
        <v>0</v>
      </c>
      <c r="B20" s="237" t="str">
        <f>ВВОД!U103</f>
        <v>Канатове - Кропивницький</v>
      </c>
      <c r="C20" s="237" t="str">
        <f>ВВОД!V103</f>
        <v>парна</v>
      </c>
      <c r="D20" s="237" t="str">
        <f>ВВОД!W103</f>
        <v>302 пк3 - 293 пк6</v>
      </c>
      <c r="E20" s="237" t="str">
        <f>ВВОД!X103</f>
        <v>Канатове 7, 9, 23, 16, 18, 10, 8, 4</v>
      </c>
      <c r="F20" s="236" t="str">
        <f>IFERROR(INDEX(ВВОД!$D$4:$N$4,1,MATCH(A20,ВВОД!D103:N103,0)),"")</f>
        <v/>
      </c>
      <c r="G20" s="236" t="str">
        <f>IFERROR(INDEX(ВВОД!$D$3:$N$3,1,MATCH(A20,ВВОД!D103:N103,0)),"")</f>
        <v/>
      </c>
    </row>
    <row r="21" spans="1:7" ht="22.5" hidden="1">
      <c r="A21" s="234">
        <f>SUM(ВВОД!D105:N105)</f>
        <v>0</v>
      </c>
      <c r="B21" s="237" t="str">
        <f>ВВОД!U105</f>
        <v>Канатове - Кропивницький</v>
      </c>
      <c r="C21" s="237" t="str">
        <f>ВВОД!V105</f>
        <v>парна   непарна</v>
      </c>
      <c r="D21" s="237" t="str">
        <f>ВВОД!W105</f>
        <v>293 пк5 - 291    291 - 293 пк5</v>
      </c>
      <c r="E21" s="237">
        <f>ВВОД!X105</f>
        <v>0</v>
      </c>
      <c r="F21" s="236" t="str">
        <f>IFERROR(INDEX(ВВОД!$D$4:$N$4,1,MATCH(A21,ВВОД!D105:N105,0)),"")</f>
        <v/>
      </c>
      <c r="G21" s="236" t="str">
        <f>IFERROR(INDEX(ВВОД!$D$3:$N$3,1,MATCH(A21,ВВОД!D105:N105,0)),"")</f>
        <v/>
      </c>
    </row>
    <row r="22" spans="1:7" ht="22.5" hidden="1">
      <c r="A22" s="234">
        <f>SUM(ВВОД!D106:N106)</f>
        <v>0</v>
      </c>
      <c r="B22" s="237" t="str">
        <f>ВВОД!U106</f>
        <v>Канатове - Кропивницький</v>
      </c>
      <c r="C22" s="237" t="str">
        <f>ВВОД!V106</f>
        <v>парна   непарна</v>
      </c>
      <c r="D22" s="237" t="str">
        <f>ВВОД!W106</f>
        <v>293 пк5 - 291    291 - 293 пк5</v>
      </c>
      <c r="E22" s="237">
        <f>ВВОД!X106</f>
        <v>0</v>
      </c>
      <c r="F22" s="236" t="str">
        <f>IFERROR(INDEX(ВВОД!$D$4:$N$4,1,MATCH(A22,ВВОД!D106:N106,0)),"")</f>
        <v/>
      </c>
      <c r="G22" s="236" t="str">
        <f>IFERROR(INDEX(ВВОД!$D$3:$N$3,1,MATCH(A22,ВВОД!D106:N106,0)),"")</f>
        <v/>
      </c>
    </row>
    <row r="23" spans="1:7" ht="22.5" hidden="1">
      <c r="A23" s="234">
        <f>SUM(ВВОД!D107:N107)</f>
        <v>0</v>
      </c>
      <c r="B23" s="237" t="str">
        <f>ВВОД!U107</f>
        <v>Канатове - Кропивницький</v>
      </c>
      <c r="C23" s="237" t="str">
        <f>ВВОД!V107</f>
        <v>парна   непарна</v>
      </c>
      <c r="D23" s="237" t="str">
        <f>ВВОД!W107</f>
        <v>293 пк5 - 291    291 - 293 пк5</v>
      </c>
      <c r="E23" s="237">
        <f>ВВОД!X107</f>
        <v>0</v>
      </c>
      <c r="F23" s="236" t="str">
        <f>IFERROR(INDEX(ВВОД!$D$4:$N$4,1,MATCH(A23,ВВОД!D107:N107,0)),"")</f>
        <v/>
      </c>
      <c r="G23" s="236" t="str">
        <f>IFERROR(INDEX(ВВОД!$D$3:$N$3,1,MATCH(A23,ВВОД!D107:N107,0)),"")</f>
        <v/>
      </c>
    </row>
    <row r="24" spans="1:7" hidden="1">
      <c r="A24" s="234">
        <f>SUM(ВВОД!D111:N111)</f>
        <v>0</v>
      </c>
      <c r="B24" s="237" t="str">
        <f>ВВОД!U111</f>
        <v>Кропивницький - Канатове</v>
      </c>
      <c r="C24" s="237" t="str">
        <f>ВВОД!V111</f>
        <v>непарна</v>
      </c>
      <c r="D24" s="237" t="str">
        <f>ВВОД!W111</f>
        <v>293 пк6 - 302 пк5</v>
      </c>
      <c r="E24" s="237" t="str">
        <f>ВВОД!X111</f>
        <v>Канатове 6, 12, 14, 25, 5, 3</v>
      </c>
      <c r="F24" s="236" t="str">
        <f>IFERROR(INDEX(ВВОД!$D$4:$N$4,1,MATCH(A24,ВВОД!D111:N111,0)),"")</f>
        <v/>
      </c>
      <c r="G24" s="236" t="str">
        <f>IFERROR(INDEX(ВВОД!$D$3:$N$3,1,MATCH(A24,ВВОД!D111:N111,0)),"")</f>
        <v/>
      </c>
    </row>
    <row r="25" spans="1:7" hidden="1">
      <c r="A25" s="234">
        <f>SUM(ВВОД!D115:N115)</f>
        <v>0</v>
      </c>
      <c r="B25" s="237" t="str">
        <f>ВВОД!U115</f>
        <v>Канатове - Трепівка</v>
      </c>
      <c r="C25" s="237" t="str">
        <f>ВВОД!V115</f>
        <v>непарна</v>
      </c>
      <c r="D25" s="237" t="str">
        <f>ВВОД!W115</f>
        <v>302 пк6 - 306</v>
      </c>
      <c r="E25" s="237">
        <f>ВВОД!X115</f>
        <v>0</v>
      </c>
      <c r="F25" s="236" t="str">
        <f>IFERROR(INDEX(ВВОД!$D$4:$N$4,1,MATCH(A25,ВВОД!D115:N115,0)),"")</f>
        <v/>
      </c>
      <c r="G25" s="236" t="str">
        <f>IFERROR(INDEX(ВВОД!$D$3:$N$3,1,MATCH(A25,ВВОД!D115:N115,0)),"")</f>
        <v/>
      </c>
    </row>
    <row r="26" spans="1:7">
      <c r="A26" s="234">
        <f>SUM(ВВОД!D99:N99)</f>
        <v>28</v>
      </c>
      <c r="B26" s="237" t="str">
        <f>ВВОД!U99</f>
        <v>Трепівка - Канатове</v>
      </c>
      <c r="C26" s="237" t="str">
        <f>ВВОД!V99</f>
        <v>парна</v>
      </c>
      <c r="D26" s="237" t="str">
        <f>ВВОД!W99</f>
        <v>306 -302 пк4</v>
      </c>
      <c r="E26" s="237" t="str">
        <f>ВВОД!X99</f>
        <v>Канатове 1</v>
      </c>
      <c r="F26" s="236" t="str">
        <f>IFERROR(INDEX(ВВОД!$D$4:$N$4,1,MATCH(A26,ВВОД!D99:N99,0)),"")</f>
        <v>РДМ-2 №2713</v>
      </c>
      <c r="G26" s="236" t="str">
        <f>IFERROR(INDEX(ВВОД!$D$3:$N$3,1,MATCH(A26,ВВОД!D99:N99,0)),"")</f>
        <v>Руденко</v>
      </c>
    </row>
    <row r="27" spans="1:7" hidden="1">
      <c r="A27" s="234">
        <f>SUM(ВВОД!D326:N326)</f>
        <v>0</v>
      </c>
      <c r="B27" s="237" t="str">
        <f>ВВОД!U326</f>
        <v>ст. Канатове</v>
      </c>
      <c r="C27" s="237" t="str">
        <f>ВВОД!V326</f>
        <v>СП</v>
      </c>
      <c r="D27" s="237">
        <f>ВВОД!W326</f>
        <v>0</v>
      </c>
      <c r="E27" s="237" t="str">
        <f>ВВОД!X326</f>
        <v>11, 17, 20, 22, 24, 2</v>
      </c>
      <c r="F27" s="236" t="str">
        <f>IFERROR(INDEX(ВВОД!$D$4:$N$4,1,MATCH(A27,ВВОД!D326:N326,0)),"")</f>
        <v/>
      </c>
      <c r="G27" s="236" t="str">
        <f>IFERROR(INDEX(ВВОД!$D$3:$N$3,1,MATCH(A27,ВВОД!D326:N326,0)),"")</f>
        <v/>
      </c>
    </row>
    <row r="28" spans="1:7">
      <c r="B28" s="74"/>
    </row>
    <row r="29" spans="1:7">
      <c r="C29" s="116"/>
      <c r="D29" s="116"/>
      <c r="E29" s="116"/>
    </row>
  </sheetData>
  <autoFilter ref="A4:G27">
    <filterColumn colId="0">
      <customFilters>
        <customFilter operator="notEqual" val=" "/>
      </customFilters>
    </filterColumn>
    <sortState ref="A7:G26">
      <sortCondition ref="A4:A27"/>
    </sortState>
  </autoFilter>
  <mergeCells count="3">
    <mergeCell ref="A1:G1"/>
    <mergeCell ref="B3:C3"/>
    <mergeCell ref="A2:G2"/>
  </mergeCells>
  <pageMargins left="0.19685039370078741" right="0.19685039370078741" top="0.19685039370078741" bottom="0.19685039370078741" header="0" footer="0"/>
  <pageSetup paperSize="9" scale="99" orientation="portrait" horizontalDpi="4294967293" verticalDpi="4294967293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1">
    <tabColor theme="6"/>
    <pageSetUpPr fitToPage="1"/>
  </sheetPr>
  <dimension ref="A1:X20"/>
  <sheetViews>
    <sheetView showZeros="0" view="pageLayout" zoomScaleSheetLayoutView="75" workbookViewId="0">
      <selection activeCell="F34" sqref="F34"/>
    </sheetView>
  </sheetViews>
  <sheetFormatPr defaultRowHeight="12.75"/>
  <cols>
    <col min="1" max="1" width="4.85546875" style="13" customWidth="1"/>
    <col min="2" max="2" width="18.42578125" style="86" customWidth="1"/>
    <col min="3" max="3" width="15.85546875" style="74" customWidth="1"/>
    <col min="4" max="4" width="11" style="74" customWidth="1"/>
    <col min="5" max="5" width="32.28515625" style="74" customWidth="1"/>
    <col min="6" max="6" width="12.42578125" style="122" customWidth="1"/>
    <col min="7" max="7" width="13.42578125" style="97" customWidth="1"/>
    <col min="8" max="8" width="9.28515625" style="1" customWidth="1"/>
    <col min="9" max="9" width="9.140625" style="1"/>
    <col min="10" max="10" width="9.140625" style="2"/>
    <col min="11" max="12" width="9.140625" style="1"/>
    <col min="13" max="14" width="9.140625" style="2"/>
    <col min="15" max="16" width="9.140625" style="13"/>
    <col min="17" max="17" width="9.140625" style="1"/>
    <col min="18" max="18" width="9.140625" style="2"/>
    <col min="19" max="20" width="9.140625" style="1"/>
    <col min="21" max="21" width="9.140625" style="2"/>
    <col min="22" max="23" width="9.140625" style="1"/>
    <col min="24" max="24" width="9.140625" style="2"/>
    <col min="25" max="16384" width="9.140625" style="1"/>
  </cols>
  <sheetData>
    <row r="1" spans="1:24" s="18" customFormat="1" ht="15" customHeight="1">
      <c r="A1" s="1385" t="s">
        <v>2209</v>
      </c>
      <c r="B1" s="1385"/>
      <c r="C1" s="1385"/>
      <c r="D1" s="1385"/>
      <c r="E1" s="1385"/>
      <c r="F1" s="1385"/>
      <c r="G1" s="1385"/>
      <c r="H1" s="11"/>
      <c r="I1" s="11"/>
      <c r="J1" s="11"/>
      <c r="M1" s="11"/>
      <c r="N1" s="11"/>
      <c r="O1" s="19"/>
      <c r="P1" s="19"/>
      <c r="R1" s="11"/>
      <c r="U1" s="11"/>
      <c r="X1" s="11"/>
    </row>
    <row r="2" spans="1:24" s="18" customFormat="1" ht="15">
      <c r="A2" s="1389" t="str">
        <f>ВВОД!D2</f>
        <v>Червень 2024</v>
      </c>
      <c r="B2" s="1389"/>
      <c r="C2" s="1389"/>
      <c r="D2" s="1389"/>
      <c r="E2" s="1389"/>
      <c r="F2" s="1389"/>
      <c r="G2" s="1389"/>
      <c r="J2" s="11"/>
      <c r="M2" s="11"/>
      <c r="N2" s="11"/>
      <c r="O2" s="19"/>
      <c r="P2" s="19"/>
      <c r="R2" s="11"/>
      <c r="U2" s="11"/>
      <c r="X2" s="11"/>
    </row>
    <row r="3" spans="1:24">
      <c r="A3" s="14"/>
      <c r="B3" s="1404"/>
      <c r="C3" s="1404"/>
      <c r="E3" s="15"/>
      <c r="F3" s="121"/>
      <c r="G3" s="94"/>
    </row>
    <row r="4" spans="1:24" ht="51">
      <c r="A4" s="242" t="s">
        <v>62</v>
      </c>
      <c r="B4" s="233" t="s">
        <v>63</v>
      </c>
      <c r="C4" s="233" t="s">
        <v>64</v>
      </c>
      <c r="D4" s="233" t="s">
        <v>80</v>
      </c>
      <c r="E4" s="233" t="s">
        <v>47</v>
      </c>
      <c r="F4" s="243" t="s">
        <v>305</v>
      </c>
      <c r="G4" s="243" t="s">
        <v>298</v>
      </c>
    </row>
    <row r="5" spans="1:24" hidden="1">
      <c r="A5" s="234">
        <f>SUM(ВВОД!D128:N128)</f>
        <v>0</v>
      </c>
      <c r="B5" s="237" t="str">
        <f>ВВОД!U128</f>
        <v>Роз'їзд 5 км - Сахарна</v>
      </c>
      <c r="C5" s="237" t="str">
        <f>ВВОД!V128</f>
        <v>одноколійна, 2 колія</v>
      </c>
      <c r="D5" s="237" t="str">
        <f>ВВОД!W128</f>
        <v>4 пк9 - 11</v>
      </c>
      <c r="E5" s="237" t="str">
        <f>ВВОД!X128</f>
        <v>Роз'їзд 19, 31, 33  Сахарна 1, 3, 24, 22, 20</v>
      </c>
      <c r="F5" s="236" t="str">
        <f>IFERROR(INDEX(ВВОД!$D$4:$N$4,1,MATCH(A5,ВВОД!D128:N128,0)),"")</f>
        <v/>
      </c>
      <c r="G5" s="236" t="str">
        <f>IFERROR(INDEX(ВВОД!$D$3:$N$3,1,MATCH(A5,ВВОД!D128:N128,0)),"")</f>
        <v/>
      </c>
    </row>
    <row r="6" spans="1:24" hidden="1">
      <c r="A6" s="234">
        <f>SUM(ВВОД!D132:N132)</f>
        <v>0</v>
      </c>
      <c r="B6" s="237" t="str">
        <f>ВВОД!U132</f>
        <v>Сахарна - Медерове</v>
      </c>
      <c r="C6" s="237" t="str">
        <f>ВВОД!V132</f>
        <v>одноколійна</v>
      </c>
      <c r="D6" s="237" t="str">
        <f>ВВОД!W132</f>
        <v>12 - 20</v>
      </c>
      <c r="E6" s="237" t="str">
        <f>ВВОД!X132</f>
        <v>Сахарна 2, 6</v>
      </c>
      <c r="F6" s="236" t="str">
        <f>IFERROR(INDEX(ВВОД!$D$4:$N$4,1,MATCH(A6,ВВОД!D132:N132,0)),"")</f>
        <v/>
      </c>
      <c r="G6" s="236" t="str">
        <f>IFERROR(INDEX(ВВОД!$D$3:$N$3,1,MATCH(A6,ВВОД!D132:N132,0)),"")</f>
        <v/>
      </c>
    </row>
    <row r="7" spans="1:24">
      <c r="A7" s="234">
        <f>SUM(ВВОД!D136:N136)</f>
        <v>3</v>
      </c>
      <c r="B7" s="1112" t="str">
        <f>ВВОД!U136</f>
        <v>Сахарна - Шарівка</v>
      </c>
      <c r="C7" s="1112" t="str">
        <f>ВВОД!V136</f>
        <v>одноколійна</v>
      </c>
      <c r="D7" s="1112" t="str">
        <f>ВВОД!W136</f>
        <v>12 - 23</v>
      </c>
      <c r="E7" s="1112" t="str">
        <f>ВВОД!X136</f>
        <v>Сахарна 2, 6 Медерове 1, 3, 4, 2</v>
      </c>
      <c r="F7" s="236" t="str">
        <f>IFERROR(INDEX(ВВОД!$D$4:$N$4,1,MATCH(A7,ВВОД!D136:N136,0)),"")</f>
        <v>РДМ-2 №1027</v>
      </c>
      <c r="G7" s="236" t="str">
        <f>IFERROR(INDEX(ВВОД!$D$3:$N$3,1,MATCH(A7,ВВОД!D136:N136,0)),"")</f>
        <v>Левковський С. О.</v>
      </c>
    </row>
    <row r="8" spans="1:24">
      <c r="A8" s="234">
        <f>SUM(ВВОД!D129:N129)</f>
        <v>11</v>
      </c>
      <c r="B8" s="1112" t="str">
        <f>ВВОД!U129</f>
        <v>Роз'їзд 5 км - Сахарна</v>
      </c>
      <c r="C8" s="1112" t="str">
        <f>ВВОД!V129</f>
        <v>одноколійна, 3 колія</v>
      </c>
      <c r="D8" s="1112" t="str">
        <f>ВВОД!W129</f>
        <v>4 пк9 - 11</v>
      </c>
      <c r="E8" s="1112" t="str">
        <f>ВВОД!X129</f>
        <v>Роз'їзд 19, 31, 33,  Сахарна 1, 3, 5, 24, 22, 14</v>
      </c>
      <c r="F8" s="236" t="str">
        <f>IFERROR(INDEX(ВВОД!$D$4:$N$4,1,MATCH(A8,ВВОД!D129:N129,0)),"")</f>
        <v>РДМ-24 №110</v>
      </c>
      <c r="G8" s="236" t="str">
        <f>IFERROR(INDEX(ВВОД!$D$3:$N$3,1,MATCH(A8,ВВОД!D129:N129,0)),"")</f>
        <v>Полєжай П. В.</v>
      </c>
    </row>
    <row r="9" spans="1:24" hidden="1">
      <c r="A9" s="234">
        <f>SUM(ВВОД!D131:N131)</f>
        <v>0</v>
      </c>
      <c r="B9" s="237" t="str">
        <f>ВВОД!U131</f>
        <v>Роз'їзд 5 км - Сахарна</v>
      </c>
      <c r="C9" s="237" t="str">
        <f>ВВОД!V131</f>
        <v>одноколійна, 5 колія</v>
      </c>
      <c r="D9" s="237" t="str">
        <f>ВВОД!W131</f>
        <v>4 пк9 - 11</v>
      </c>
      <c r="E9" s="237" t="str">
        <f>ВВОД!X131</f>
        <v>Роз'їзд 19, 31, 33, Сахарна 1, 7, 9, 18, 16</v>
      </c>
      <c r="F9" s="236" t="str">
        <f>IFERROR(INDEX(ВВОД!$D$4:$N$4,1,MATCH(A9,ВВОД!D131:N131,0)),"")</f>
        <v/>
      </c>
      <c r="G9" s="236" t="str">
        <f>IFERROR(INDEX(ВВОД!$D$3:$N$3,1,MATCH(A9,ВВОД!D131:N131,0)),"")</f>
        <v/>
      </c>
    </row>
    <row r="10" spans="1:24">
      <c r="A10" s="234">
        <f>SUM(ВВОД!D133:N133)</f>
        <v>12</v>
      </c>
      <c r="B10" s="1112" t="str">
        <f>ВВОД!U133</f>
        <v>Сахарна - Медерове</v>
      </c>
      <c r="C10" s="1112" t="str">
        <f>ВВОД!V133</f>
        <v>одноколійна</v>
      </c>
      <c r="D10" s="1112" t="str">
        <f>ВВОД!W133</f>
        <v>12 - 20</v>
      </c>
      <c r="E10" s="1112" t="str">
        <f>ВВОД!X133</f>
        <v>Сахарна 2, 6</v>
      </c>
      <c r="F10" s="236" t="str">
        <f>IFERROR(INDEX(ВВОД!$D$4:$N$4,1,MATCH(A10,ВВОД!D133:N133,0)),"")</f>
        <v>РДМ-24 №110</v>
      </c>
      <c r="G10" s="236" t="str">
        <f>IFERROR(INDEX(ВВОД!$D$3:$N$3,1,MATCH(A10,ВВОД!D133:N133,0)),"")</f>
        <v>Полєжай П. В.</v>
      </c>
    </row>
    <row r="11" spans="1:24" hidden="1">
      <c r="A11" s="234">
        <f>SUM(ВВОД!D137:N137)</f>
        <v>0</v>
      </c>
      <c r="B11" s="237" t="str">
        <f>ВВОД!U137</f>
        <v>Сахарна - Шарівка</v>
      </c>
      <c r="C11" s="237" t="str">
        <f>ВВОД!V137</f>
        <v>одноколійна</v>
      </c>
      <c r="D11" s="237" t="str">
        <f>ВВОД!W137</f>
        <v>12 - 23</v>
      </c>
      <c r="E11" s="237" t="str">
        <f>ВВОД!X137</f>
        <v>Сахарна 2, 6 Медерове 1, 3, 4, 2</v>
      </c>
      <c r="F11" s="236" t="str">
        <f>IFERROR(INDEX(ВВОД!$D$4:$N$4,1,MATCH(A11,ВВОД!D137:N137,0)),"")</f>
        <v/>
      </c>
      <c r="G11" s="236" t="str">
        <f>IFERROR(INDEX(ВВОД!$D$3:$N$3,1,MATCH(A11,ВВОД!D137:N137,0)),"")</f>
        <v/>
      </c>
    </row>
    <row r="12" spans="1:24" ht="22.5" hidden="1">
      <c r="A12" s="234">
        <f>SUM(ВВОД!D135:N135)</f>
        <v>0</v>
      </c>
      <c r="B12" s="237" t="str">
        <f>ВВОД!U135</f>
        <v>Медерове - Шарівка</v>
      </c>
      <c r="C12" s="237" t="str">
        <f>ВВОД!V135</f>
        <v>одноколійна, 2, 3 колії</v>
      </c>
      <c r="D12" s="237" t="str">
        <f>ВВОД!W135</f>
        <v>21 - 23</v>
      </c>
      <c r="E12" s="237" t="str">
        <f>ВВОД!X135</f>
        <v>Медерове 1, 3, 4, 2</v>
      </c>
      <c r="F12" s="236" t="str">
        <f>IFERROR(INDEX(ВВОД!$D$4:$N$4,1,MATCH(A12,ВВОД!D135:N135,0)),"")</f>
        <v/>
      </c>
      <c r="G12" s="236" t="str">
        <f>IFERROR(INDEX(ВВОД!$D$3:$N$3,1,MATCH(A12,ВВОД!D135:N135,0)),"")</f>
        <v/>
      </c>
    </row>
    <row r="13" spans="1:24">
      <c r="A13" s="234">
        <f>SUM(ВВОД!D309:N309)</f>
        <v>12</v>
      </c>
      <c r="B13" s="1112" t="str">
        <f>ВВОД!U309</f>
        <v>ст. Сахарна</v>
      </c>
      <c r="C13" s="1112" t="str">
        <f>ВВОД!V309</f>
        <v>СП</v>
      </c>
      <c r="D13" s="1112">
        <f>ВВОД!W309</f>
        <v>0</v>
      </c>
      <c r="E13" s="1112" t="str">
        <f>ВВОД!X309</f>
        <v>1, 3, 5, 7, 9, 11, 6, 8, 14, 16, 18, 20, 22, 24</v>
      </c>
      <c r="F13" s="236" t="str">
        <f>IFERROR(INDEX(ВВОД!$D$4:$N$4,1,MATCH(A13,ВВОД!D309:N309,0)),"")</f>
        <v>УДС2М-11 №606</v>
      </c>
      <c r="G13" s="236" t="str">
        <f>IFERROR(INDEX(ВВОД!$D$3:$N$3,1,MATCH(A13,ВВОД!D309:N309,0)),"")</f>
        <v>Яцечко С. Ю.</v>
      </c>
    </row>
    <row r="14" spans="1:24">
      <c r="A14" s="234">
        <f>SUM(ВВОД!D134:N134)</f>
        <v>13</v>
      </c>
      <c r="B14" s="1112" t="str">
        <f>ВВОД!U134</f>
        <v>Медерове - Шарівка</v>
      </c>
      <c r="C14" s="1112" t="str">
        <f>ВВОД!V134</f>
        <v>одноколійна, 2, 3 колії</v>
      </c>
      <c r="D14" s="1112" t="str">
        <f>ВВОД!W134</f>
        <v>21 - 23</v>
      </c>
      <c r="E14" s="1112" t="str">
        <f>ВВОД!X134</f>
        <v>Медерове 1, 3, 4, 2</v>
      </c>
      <c r="F14" s="236" t="str">
        <f>IFERROR(INDEX(ВВОД!$D$4:$N$4,1,MATCH(A14,ВВОД!D134:N134,0)),"")</f>
        <v>РДМ-24 №110</v>
      </c>
      <c r="G14" s="236" t="str">
        <f>IFERROR(INDEX(ВВОД!$D$3:$N$3,1,MATCH(A14,ВВОД!D134:N134,0)),"")</f>
        <v>Полєжай П. В.</v>
      </c>
    </row>
    <row r="15" spans="1:24">
      <c r="A15" s="234">
        <f>SUM(ВВОД!D310:N310)</f>
        <v>13</v>
      </c>
      <c r="B15" s="1112" t="str">
        <f>ВВОД!U310</f>
        <v>ст. Медерове</v>
      </c>
      <c r="C15" s="1112" t="str">
        <f>ВВОД!V310</f>
        <v>СП</v>
      </c>
      <c r="D15" s="1112">
        <f>ВВОД!W310</f>
        <v>0</v>
      </c>
      <c r="E15" s="1112" t="str">
        <f>ВВОД!X310</f>
        <v>1, 3, 2, 4</v>
      </c>
      <c r="F15" s="236" t="str">
        <f>IFERROR(INDEX(ВВОД!$D$4:$N$4,1,MATCH(A15,ВВОД!D310:N310,0)),"")</f>
        <v>УДС2М-11 №606</v>
      </c>
      <c r="G15" s="236" t="str">
        <f>IFERROR(INDEX(ВВОД!$D$3:$N$3,1,MATCH(A15,ВВОД!D310:N310,0)),"")</f>
        <v>Яцечко С. Ю.</v>
      </c>
    </row>
    <row r="16" spans="1:24" hidden="1">
      <c r="A16" s="234">
        <f>SUM(ВВОД!D139:N139)</f>
        <v>0</v>
      </c>
      <c r="B16" s="237" t="str">
        <f>ВВОД!U139</f>
        <v>Сахарна - Шарівка</v>
      </c>
      <c r="C16" s="237" t="str">
        <f>ВВОД!V139</f>
        <v>одноколійна</v>
      </c>
      <c r="D16" s="237" t="str">
        <f>ВВОД!W139</f>
        <v>12 - 23</v>
      </c>
      <c r="E16" s="237" t="str">
        <f>ВВОД!X139</f>
        <v>Сахарна 2, 6 Медерове 1, 3, 4, 2</v>
      </c>
      <c r="F16" s="236" t="str">
        <f>IFERROR(INDEX(ВВОД!$D$4:$N$4,1,MATCH(A16,ВВОД!D139:N139,0)),"")</f>
        <v/>
      </c>
      <c r="G16" s="236" t="str">
        <f>IFERROR(INDEX(ВВОД!$D$3:$N$3,1,MATCH(A16,ВВОД!D139:N139,0)),"")</f>
        <v/>
      </c>
    </row>
    <row r="17" spans="1:7" ht="15" customHeight="1">
      <c r="A17" s="234">
        <f>SUM(ВВОД!D130:N130)</f>
        <v>21</v>
      </c>
      <c r="B17" s="1112" t="str">
        <f>ВВОД!U130</f>
        <v>Роз'їзд 5 км - Сахарна</v>
      </c>
      <c r="C17" s="1112" t="str">
        <f>ВВОД!V130</f>
        <v>одноколійна, 4 колія</v>
      </c>
      <c r="D17" s="1112" t="str">
        <f>ВВОД!W130</f>
        <v>4 пк9 - 11</v>
      </c>
      <c r="E17" s="1112" t="str">
        <f>ВВОД!X130</f>
        <v>Роз'їзд 19, 31, 33, Сахарна 1, 5, 7, 16, 14, 8-6</v>
      </c>
      <c r="F17" s="236" t="str">
        <f>IFERROR(INDEX(ВВОД!$D$4:$N$4,1,MATCH(A17,ВВОД!D130:N130,0)),"")</f>
        <v>РДМ-2 №2713</v>
      </c>
      <c r="G17" s="236" t="str">
        <f>IFERROR(INDEX(ВВОД!$D$3:$N$3,1,MATCH(A17,ВВОД!D130:N130,0)),"")</f>
        <v>Руденко</v>
      </c>
    </row>
    <row r="18" spans="1:7">
      <c r="A18" s="234">
        <f>SUM(ВВОД!D138:N138)</f>
        <v>24</v>
      </c>
      <c r="B18" s="1112" t="str">
        <f>ВВОД!U138</f>
        <v>Сахарна - Шарівка</v>
      </c>
      <c r="C18" s="1112" t="str">
        <f>ВВОД!V138</f>
        <v>одноколійна</v>
      </c>
      <c r="D18" s="1112" t="str">
        <f>ВВОД!W138</f>
        <v>12 - 23</v>
      </c>
      <c r="E18" s="1112" t="str">
        <f>ВВОД!X138</f>
        <v>Сахарна 2, 6 Медерове 1, 3, 4, 2</v>
      </c>
      <c r="F18" s="236" t="str">
        <f>IFERROR(INDEX(ВВОД!$D$4:$N$4,1,MATCH(A18,ВВОД!D138:N138,0)),"")</f>
        <v>РДМ-2 №2713</v>
      </c>
      <c r="G18" s="236" t="str">
        <f>IFERROR(INDEX(ВВОД!$D$3:$N$3,1,MATCH(A18,ВВОД!D138:N138,0)),"")</f>
        <v>Руденко</v>
      </c>
    </row>
    <row r="19" spans="1:7">
      <c r="B19" s="74"/>
    </row>
    <row r="20" spans="1:7">
      <c r="C20" s="116"/>
      <c r="D20" s="116"/>
      <c r="E20" s="116"/>
    </row>
  </sheetData>
  <autoFilter ref="A4:G18">
    <filterColumn colId="0">
      <customFilters>
        <customFilter operator="notEqual" val=" "/>
      </customFilters>
    </filterColumn>
    <sortState ref="A7:G18">
      <sortCondition ref="A4:A18"/>
    </sortState>
  </autoFilter>
  <mergeCells count="3">
    <mergeCell ref="A1:G1"/>
    <mergeCell ref="B3:C3"/>
    <mergeCell ref="A2:G2"/>
  </mergeCells>
  <pageMargins left="0.19685039370078741" right="0.19685039370078741" top="0.19685039370078741" bottom="0.19685039370078741" header="0" footer="0"/>
  <pageSetup paperSize="9" scale="94" orientation="portrait" horizontalDpi="4294967293" verticalDpi="4294967293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1">
    <tabColor rgb="FFFFC000"/>
    <pageSetUpPr fitToPage="1"/>
  </sheetPr>
  <dimension ref="A1:X24"/>
  <sheetViews>
    <sheetView showZeros="0" view="pageLayout" zoomScaleSheetLayoutView="75" workbookViewId="0">
      <selection activeCell="C13" sqref="C13"/>
    </sheetView>
  </sheetViews>
  <sheetFormatPr defaultRowHeight="12.75"/>
  <cols>
    <col min="1" max="1" width="4.85546875" style="13" customWidth="1"/>
    <col min="2" max="2" width="20.7109375" style="86" customWidth="1"/>
    <col min="3" max="3" width="8.5703125" style="74" customWidth="1"/>
    <col min="4" max="4" width="14.28515625" style="74" customWidth="1"/>
    <col min="5" max="5" width="29.7109375" style="74" customWidth="1"/>
    <col min="6" max="6" width="11.42578125" style="122" customWidth="1"/>
    <col min="7" max="7" width="13.42578125" style="97" customWidth="1"/>
    <col min="8" max="8" width="9.28515625" style="1" customWidth="1"/>
    <col min="9" max="9" width="9.140625" style="1"/>
    <col min="10" max="10" width="9.140625" style="2"/>
    <col min="11" max="12" width="9.140625" style="1"/>
    <col min="13" max="14" width="9.140625" style="2"/>
    <col min="15" max="16" width="9.140625" style="13"/>
    <col min="17" max="17" width="9.140625" style="1"/>
    <col min="18" max="18" width="9.140625" style="2"/>
    <col min="19" max="20" width="9.140625" style="1"/>
    <col min="21" max="21" width="9.140625" style="2"/>
    <col min="22" max="23" width="9.140625" style="1"/>
    <col min="24" max="24" width="9.140625" style="2"/>
    <col min="25" max="16384" width="9.140625" style="1"/>
  </cols>
  <sheetData>
    <row r="1" spans="1:24" s="18" customFormat="1" ht="15" customHeight="1">
      <c r="A1" s="1385" t="s">
        <v>2213</v>
      </c>
      <c r="B1" s="1385"/>
      <c r="C1" s="1385"/>
      <c r="D1" s="1385"/>
      <c r="E1" s="1385"/>
      <c r="F1" s="1385"/>
      <c r="G1" s="1385"/>
      <c r="H1" s="11"/>
      <c r="I1" s="11"/>
      <c r="J1" s="11"/>
      <c r="M1" s="11"/>
      <c r="N1" s="11"/>
      <c r="O1" s="19"/>
      <c r="P1" s="19"/>
      <c r="R1" s="11"/>
      <c r="U1" s="11"/>
      <c r="X1" s="11"/>
    </row>
    <row r="2" spans="1:24" s="18" customFormat="1" ht="15">
      <c r="A2" s="1389" t="str">
        <f>ВВОД!D2</f>
        <v>Червень 2024</v>
      </c>
      <c r="B2" s="1389"/>
      <c r="C2" s="1389"/>
      <c r="D2" s="1389"/>
      <c r="E2" s="1389"/>
      <c r="F2" s="1389"/>
      <c r="G2" s="1389"/>
      <c r="J2" s="11"/>
      <c r="M2" s="11"/>
      <c r="N2" s="11"/>
      <c r="O2" s="19"/>
      <c r="P2" s="19"/>
      <c r="R2" s="11"/>
      <c r="U2" s="11"/>
      <c r="X2" s="11"/>
    </row>
    <row r="3" spans="1:24">
      <c r="A3" s="14"/>
      <c r="B3" s="1404"/>
      <c r="C3" s="1404"/>
      <c r="E3" s="15"/>
      <c r="F3" s="121"/>
      <c r="G3" s="94"/>
    </row>
    <row r="4" spans="1:24" ht="51">
      <c r="A4" s="242" t="s">
        <v>62</v>
      </c>
      <c r="B4" s="233" t="s">
        <v>63</v>
      </c>
      <c r="C4" s="233" t="s">
        <v>64</v>
      </c>
      <c r="D4" s="233" t="s">
        <v>80</v>
      </c>
      <c r="E4" s="233" t="s">
        <v>47</v>
      </c>
      <c r="F4" s="243" t="s">
        <v>305</v>
      </c>
      <c r="G4" s="243" t="s">
        <v>298</v>
      </c>
    </row>
    <row r="5" spans="1:24" ht="13.5" customHeight="1">
      <c r="A5" s="234">
        <f>SUM(ВВОД!D42:N42)</f>
        <v>5</v>
      </c>
      <c r="B5" s="237" t="str">
        <f>ВВОД!U42</f>
        <v>Знам'янка - Чорноліська</v>
      </c>
      <c r="C5" s="237" t="str">
        <f>ВВОД!V42</f>
        <v>парна</v>
      </c>
      <c r="D5" s="237" t="str">
        <f>ВВОД!W42</f>
        <v>299 пк7 - 293 пк6</v>
      </c>
      <c r="E5" s="237" t="str">
        <f>ВВОД!X42</f>
        <v>БП Західний 6</v>
      </c>
      <c r="F5" s="236" t="str">
        <f>IFERROR(INDEX(ВВОД!$D$4:$N$4,1,MATCH(A5,ВВОД!D42:N42,0)),"")</f>
        <v>РДМ-24 №110</v>
      </c>
      <c r="G5" s="236" t="str">
        <f>IFERROR(INDEX(ВВОД!$D$3:$N$3,1,MATCH(A5,ВВОД!D42:N42,0)),"")</f>
        <v>Полєжай П. В.</v>
      </c>
    </row>
    <row r="6" spans="1:24" hidden="1">
      <c r="A6" s="234">
        <f>SUM(ВВОД!D50:N50)</f>
        <v>0</v>
      </c>
      <c r="B6" s="237" t="str">
        <f>ВВОД!U50</f>
        <v>Знам'янка - Чорноліська</v>
      </c>
      <c r="C6" s="237" t="str">
        <f>ВВОД!V50</f>
        <v>середня</v>
      </c>
      <c r="D6" s="237" t="str">
        <f>ВВОД!W50</f>
        <v>336 - 331 пк6</v>
      </c>
      <c r="E6" s="237" t="str">
        <f>ВВОД!X50</f>
        <v>БП Західний 3, 4 Знам 6</v>
      </c>
      <c r="F6" s="236" t="str">
        <f>IFERROR(INDEX(ВВОД!$D$4:$N$4,1,MATCH(A6,ВВОД!D50:N50,0)),"")</f>
        <v/>
      </c>
      <c r="G6" s="236" t="str">
        <f>IFERROR(INDEX(ВВОД!$D$3:$N$3,1,MATCH(A6,ВВОД!D50:N50,0)),"")</f>
        <v/>
      </c>
    </row>
    <row r="7" spans="1:24" hidden="1">
      <c r="A7" s="234">
        <f>SUM(ВВОД!D44:N44)</f>
        <v>0</v>
      </c>
      <c r="B7" s="237" t="str">
        <f>ВВОД!U44</f>
        <v>Знам'янка - Чорноліська</v>
      </c>
      <c r="C7" s="237" t="str">
        <f>ВВОД!V44</f>
        <v>парна</v>
      </c>
      <c r="D7" s="237" t="str">
        <f>ВВОД!W44</f>
        <v>299 пк7 - 293 пк6</v>
      </c>
      <c r="E7" s="237" t="str">
        <f>ВВОД!X44</f>
        <v>БП Західний 6</v>
      </c>
      <c r="F7" s="236" t="str">
        <f>IFERROR(INDEX(ВВОД!$D$4:$N$4,1,MATCH(A7,ВВОД!D44:N44,0)),"")</f>
        <v/>
      </c>
      <c r="G7" s="236" t="str">
        <f>IFERROR(INDEX(ВВОД!$D$3:$N$3,1,MATCH(A7,ВВОД!D44:N44,0)),"")</f>
        <v/>
      </c>
    </row>
    <row r="8" spans="1:24" hidden="1">
      <c r="A8" s="234">
        <f>SUM(ВВОД!D45:N45)</f>
        <v>0</v>
      </c>
      <c r="B8" s="237" t="str">
        <f>ВВОД!U45</f>
        <v>Знам'янка - Чорноліська</v>
      </c>
      <c r="C8" s="237" t="str">
        <f>ВВОД!V45</f>
        <v>парна</v>
      </c>
      <c r="D8" s="237" t="str">
        <f>ВВОД!W45</f>
        <v>299 пк7 - 293 пк6</v>
      </c>
      <c r="E8" s="237" t="str">
        <f>ВВОД!X45</f>
        <v>БП Західний 6</v>
      </c>
      <c r="F8" s="236" t="str">
        <f>IFERROR(INDEX(ВВОД!$D$4:$N$4,1,MATCH(A8,ВВОД!D45:N45,0)),"")</f>
        <v/>
      </c>
      <c r="G8" s="236" t="str">
        <f>IFERROR(INDEX(ВВОД!$D$3:$N$3,1,MATCH(A8,ВВОД!D45:N45,0)),"")</f>
        <v/>
      </c>
    </row>
    <row r="9" spans="1:24">
      <c r="A9" s="234">
        <f>SUM(ВВОД!D46:N46)</f>
        <v>6</v>
      </c>
      <c r="B9" s="237" t="str">
        <f>ВВОД!U46</f>
        <v>Чорноліська - Знам'янка</v>
      </c>
      <c r="C9" s="237" t="str">
        <f>ВВОД!V46</f>
        <v>непарна</v>
      </c>
      <c r="D9" s="237" t="str">
        <f>ВВОД!W46</f>
        <v>293 пк6 - 298</v>
      </c>
      <c r="E9" s="237" t="str">
        <f>ВВОД!X46</f>
        <v>БП Західний 2 Знам 4</v>
      </c>
      <c r="F9" s="236" t="str">
        <f>IFERROR(INDEX(ВВОД!$D$4:$N$4,1,MATCH(A9,ВВОД!D46:N46,0)),"")</f>
        <v>РДМ-24 №110</v>
      </c>
      <c r="G9" s="236" t="str">
        <f>IFERROR(INDEX(ВВОД!$D$3:$N$3,1,MATCH(A9,ВВОД!D46:N46,0)),"")</f>
        <v>Полєжай П. В.</v>
      </c>
    </row>
    <row r="10" spans="1:24">
      <c r="A10" s="234">
        <f>SUM(ВВОД!D62:N62)</f>
        <v>11</v>
      </c>
      <c r="B10" s="237" t="str">
        <f>ВВОД!U62</f>
        <v>Чорноліська - Знам'янка</v>
      </c>
      <c r="C10" s="237" t="str">
        <f>ВВОД!V62</f>
        <v>середня</v>
      </c>
      <c r="D10" s="237" t="str">
        <f>ВВОД!W62</f>
        <v>331 пк6 - 336</v>
      </c>
      <c r="E10" s="237" t="str">
        <f>ВВОД!X62</f>
        <v>БП Західний 3, 4 Знам 6</v>
      </c>
      <c r="F10" s="236" t="str">
        <f>IFERROR(INDEX(ВВОД!$D$4:$N$4,1,MATCH(A10,ВВОД!D62:N62,0)),"")</f>
        <v>РДМ-2 №2713</v>
      </c>
      <c r="G10" s="236" t="str">
        <f>IFERROR(INDEX(ВВОД!$D$3:$N$3,1,MATCH(A10,ВВОД!D62:N62,0)),"")</f>
        <v>Руденко</v>
      </c>
    </row>
    <row r="11" spans="1:24" hidden="1">
      <c r="A11" s="234">
        <f>SUM(ВВОД!D48:N48)</f>
        <v>0</v>
      </c>
      <c r="B11" s="237" t="str">
        <f>ВВОД!U48</f>
        <v>Чорноліська - Знам'янка</v>
      </c>
      <c r="C11" s="237" t="str">
        <f>ВВОД!V48</f>
        <v>непарна</v>
      </c>
      <c r="D11" s="237" t="str">
        <f>ВВОД!W48</f>
        <v>293 пк6 - 298</v>
      </c>
      <c r="E11" s="237" t="str">
        <f>ВВОД!X48</f>
        <v>БП Західний 2 Знам 4</v>
      </c>
      <c r="F11" s="236" t="str">
        <f>IFERROR(INDEX(ВВОД!$D$4:$N$4,1,MATCH(A11,ВВОД!D48:N48,0)),"")</f>
        <v/>
      </c>
      <c r="G11" s="236" t="str">
        <f>IFERROR(INDEX(ВВОД!$D$3:$N$3,1,MATCH(A11,ВВОД!D48:N48,0)),"")</f>
        <v/>
      </c>
    </row>
    <row r="12" spans="1:24" hidden="1">
      <c r="A12" s="234">
        <f>SUM(ВВОД!D49:N49)</f>
        <v>0</v>
      </c>
      <c r="B12" s="237" t="str">
        <f>ВВОД!U49</f>
        <v>Чорноліська - Знам'янка</v>
      </c>
      <c r="C12" s="237" t="str">
        <f>ВВОД!V49</f>
        <v>непарна</v>
      </c>
      <c r="D12" s="237" t="str">
        <f>ВВОД!W49</f>
        <v>293 пк6 - 298</v>
      </c>
      <c r="E12" s="237" t="str">
        <f>ВВОД!X49</f>
        <v>БП Західний 2 Знам 4</v>
      </c>
      <c r="F12" s="236" t="str">
        <f>IFERROR(INDEX(ВВОД!$D$4:$N$4,1,MATCH(A12,ВВОД!D49:N49,0)),"")</f>
        <v/>
      </c>
      <c r="G12" s="236" t="str">
        <f>IFERROR(INDEX(ВВОД!$D$3:$N$3,1,MATCH(A12,ВВОД!D49:N49,0)),"")</f>
        <v/>
      </c>
    </row>
    <row r="13" spans="1:24">
      <c r="A13" s="234">
        <f>SUM(ВВОД!D304:N304)</f>
        <v>11</v>
      </c>
      <c r="B13" s="237" t="str">
        <f>ВВОД!U304</f>
        <v>БП Західний</v>
      </c>
      <c r="C13" s="237" t="str">
        <f>ВВОД!V304</f>
        <v>СП</v>
      </c>
      <c r="D13" s="237">
        <f>ВВОД!W304</f>
        <v>0</v>
      </c>
      <c r="E13" s="237" t="str">
        <f>ВВОД!X304</f>
        <v>1, 2, 3, 4, 6</v>
      </c>
      <c r="F13" s="236" t="str">
        <f>IFERROR(INDEX(ВВОД!$D$4:$N$4,1,MATCH(A13,ВВОД!D304:N304,0)),"")</f>
        <v>УДС2М-11 №606</v>
      </c>
      <c r="G13" s="236" t="str">
        <f>IFERROR(INDEX(ВВОД!$D$3:$N$3,1,MATCH(A13,ВВОД!D304:N304,0)),"")</f>
        <v>Яцечко С. Ю.</v>
      </c>
    </row>
    <row r="14" spans="1:24" ht="22.5">
      <c r="A14" s="234">
        <f>SUM(ВВОД!D149:N149)</f>
        <v>14</v>
      </c>
      <c r="B14" s="237" t="str">
        <f>ВВОД!U149</f>
        <v>Роз'їзд 5 км - БП Західний - Знам'янка</v>
      </c>
      <c r="C14" s="237" t="str">
        <f>ВВОД!V149</f>
        <v>2, 3, 4, 5 гілки</v>
      </c>
      <c r="D14" s="237">
        <f>ВВОД!W149</f>
        <v>0</v>
      </c>
      <c r="E14" s="237" t="str">
        <f>ВВОД!X149</f>
        <v xml:space="preserve">БП Західний 2-4, 3, 1, 6         Роз'їзд 11, 15, 13, 7, 5, 19  Знам'янка 18,  26, 30                     </v>
      </c>
      <c r="F14" s="236" t="str">
        <f>IFERROR(INDEX(ВВОД!$D$4:$N$4,1,MATCH(A14,ВВОД!D149:N149,0)),"")</f>
        <v>РДМ-24 №232</v>
      </c>
      <c r="G14" s="236" t="str">
        <f>IFERROR(INDEX(ВВОД!$D$3:$N$3,1,MATCH(A14,ВВОД!D149:N149,0)),"")</f>
        <v>Лабурєв М. В.</v>
      </c>
    </row>
    <row r="15" spans="1:24" hidden="1">
      <c r="A15" s="234">
        <f>SUM(ВВОД!D52:N52)</f>
        <v>0</v>
      </c>
      <c r="B15" s="237" t="str">
        <f>ВВОД!U52</f>
        <v>Знам'янка - Чорноліська</v>
      </c>
      <c r="C15" s="237" t="str">
        <f>ВВОД!V52</f>
        <v>середня</v>
      </c>
      <c r="D15" s="237" t="str">
        <f>ВВОД!W52</f>
        <v>336 - 331 пк6</v>
      </c>
      <c r="E15" s="237" t="str">
        <f>ВВОД!X52</f>
        <v>БП Західний 3, 4 Знам 6</v>
      </c>
      <c r="F15" s="236" t="str">
        <f>IFERROR(INDEX(ВВОД!$D$4:$N$4,1,MATCH(A15,ВВОД!D52:N52,0)),"")</f>
        <v/>
      </c>
      <c r="G15" s="236" t="str">
        <f>IFERROR(INDEX(ВВОД!$D$3:$N$3,1,MATCH(A15,ВВОД!D52:N52,0)),"")</f>
        <v/>
      </c>
    </row>
    <row r="16" spans="1:24" hidden="1">
      <c r="A16" s="234">
        <f>SUM(ВВОД!D53:N53)</f>
        <v>0</v>
      </c>
      <c r="B16" s="237" t="str">
        <f>ВВОД!U53</f>
        <v>Знам'янка - Чорноліська</v>
      </c>
      <c r="C16" s="237" t="str">
        <f>ВВОД!V53</f>
        <v>середня</v>
      </c>
      <c r="D16" s="237" t="str">
        <f>ВВОД!W53</f>
        <v>336 - 331 пк6</v>
      </c>
      <c r="E16" s="237" t="str">
        <f>ВВОД!X53</f>
        <v>БП Західний 3, 4 Знам 6</v>
      </c>
      <c r="F16" s="236" t="str">
        <f>IFERROR(INDEX(ВВОД!$D$4:$N$4,1,MATCH(A16,ВВОД!D53:N53,0)),"")</f>
        <v/>
      </c>
      <c r="G16" s="236" t="str">
        <f>IFERROR(INDEX(ВВОД!$D$3:$N$3,1,MATCH(A16,ВВОД!D53:N53,0)),"")</f>
        <v/>
      </c>
    </row>
    <row r="17" spans="1:7" hidden="1">
      <c r="A17" s="234">
        <f>SUM(ВВОД!D51:N51)</f>
        <v>0</v>
      </c>
      <c r="B17" s="237" t="str">
        <f>ВВОД!U51</f>
        <v>Знам'янка - Чорноліська</v>
      </c>
      <c r="C17" s="237" t="str">
        <f>ВВОД!V51</f>
        <v>середня</v>
      </c>
      <c r="D17" s="237" t="str">
        <f>ВВОД!W51</f>
        <v>336 - 331 пк6</v>
      </c>
      <c r="E17" s="237" t="str">
        <f>ВВОД!X51</f>
        <v>БП Західний 3, 4 Знам 6</v>
      </c>
      <c r="F17" s="236" t="str">
        <f>IFERROR(INDEX(ВВОД!$D$4:$N$4,1,MATCH(A17,ВВОД!D51:N51,0)),"")</f>
        <v/>
      </c>
      <c r="G17" s="236" t="str">
        <f>IFERROR(INDEX(ВВОД!$D$3:$N$3,1,MATCH(A17,ВВОД!D51:N51,0)),"")</f>
        <v/>
      </c>
    </row>
    <row r="18" spans="1:7">
      <c r="A18" s="234">
        <f>SUM(ВВОД!D43:N43)</f>
        <v>25</v>
      </c>
      <c r="B18" s="237" t="str">
        <f>ВВОД!U43</f>
        <v>Знам'янка - Чорноліська</v>
      </c>
      <c r="C18" s="237" t="str">
        <f>ВВОД!V43</f>
        <v>парна</v>
      </c>
      <c r="D18" s="237" t="str">
        <f>ВВОД!W43</f>
        <v>299 пк7 - 293 пк6</v>
      </c>
      <c r="E18" s="237" t="str">
        <f>ВВОД!X43</f>
        <v>БП Західний 6</v>
      </c>
      <c r="F18" s="236" t="str">
        <f>IFERROR(INDEX(ВВОД!$D$4:$N$4,1,MATCH(A18,ВВОД!D43:N43,0)),"")</f>
        <v>РДМ-24 №232</v>
      </c>
      <c r="G18" s="236" t="str">
        <f>IFERROR(INDEX(ВВОД!$D$3:$N$3,1,MATCH(A18,ВВОД!D43:N43,0)),"")</f>
        <v>Лабурєв М. В.</v>
      </c>
    </row>
    <row r="19" spans="1:7">
      <c r="A19" s="234">
        <f>SUM(ВВОД!D47:N47)</f>
        <v>26</v>
      </c>
      <c r="B19" s="237" t="str">
        <f>ВВОД!U47</f>
        <v>Чорноліська - Знам'янка</v>
      </c>
      <c r="C19" s="237" t="str">
        <f>ВВОД!V47</f>
        <v>непарна</v>
      </c>
      <c r="D19" s="237" t="str">
        <f>ВВОД!W47</f>
        <v>293 пк6 - 298</v>
      </c>
      <c r="E19" s="237" t="str">
        <f>ВВОД!X47</f>
        <v>БП Західний 2 Знам 4</v>
      </c>
      <c r="F19" s="236" t="str">
        <f>IFERROR(INDEX(ВВОД!$D$4:$N$4,1,MATCH(A19,ВВОД!D47:N47,0)),"")</f>
        <v>РДМ-24 №232</v>
      </c>
      <c r="G19" s="236" t="str">
        <f>IFERROR(INDEX(ВВОД!$D$3:$N$3,1,MATCH(A19,ВВОД!D47:N47,0)),"")</f>
        <v>Лабурєв М. В.</v>
      </c>
    </row>
    <row r="20" spans="1:7" hidden="1">
      <c r="A20" s="234">
        <f>SUM(ВВОД!D65:N65)</f>
        <v>0</v>
      </c>
      <c r="B20" s="237" t="str">
        <f>ВВОД!U65</f>
        <v>Чорноліська - Знам'янка</v>
      </c>
      <c r="C20" s="237" t="str">
        <f>ВВОД!V65</f>
        <v>середня</v>
      </c>
      <c r="D20" s="237" t="str">
        <f>ВВОД!W65</f>
        <v>331 пк6 - 336</v>
      </c>
      <c r="E20" s="237" t="str">
        <f>ВВОД!X65</f>
        <v>БП Західний 3, 4 Знам 6</v>
      </c>
      <c r="F20" s="236" t="str">
        <f>IFERROR(INDEX(ВВОД!$D$4:$N$4,1,MATCH(A20,ВВОД!D65:N65,0)),"")</f>
        <v/>
      </c>
      <c r="G20" s="236" t="str">
        <f>IFERROR(INDEX(ВВОД!$D$3:$N$3,1,MATCH(A20,ВВОД!D65:N65,0)),"")</f>
        <v/>
      </c>
    </row>
    <row r="21" spans="1:7" ht="12.75" hidden="1" customHeight="1">
      <c r="A21" s="234">
        <f>SUM(ВВОД!D64:N64)</f>
        <v>0</v>
      </c>
      <c r="B21" s="237" t="str">
        <f>ВВОД!U64</f>
        <v>Чорноліська - Знам'янка</v>
      </c>
      <c r="C21" s="237" t="str">
        <f>ВВОД!V64</f>
        <v>середня</v>
      </c>
      <c r="D21" s="237" t="str">
        <f>ВВОД!W64</f>
        <v>331 пк6 - 336</v>
      </c>
      <c r="E21" s="237" t="str">
        <f>ВВОД!X64</f>
        <v>БП Західний 3, 4 Знам 6</v>
      </c>
      <c r="F21" s="236" t="str">
        <f>IFERROR(INDEX(ВВОД!$D$4:$N$4,1,MATCH(A21,ВВОД!D64:N64,0)),"")</f>
        <v/>
      </c>
      <c r="G21" s="236" t="str">
        <f>IFERROR(INDEX(ВВОД!$D$3:$N$3,1,MATCH(A21,ВВОД!D64:N64,0)),"")</f>
        <v/>
      </c>
    </row>
    <row r="22" spans="1:7" ht="12" hidden="1" customHeight="1">
      <c r="A22" s="234">
        <f>SUM(ВВОД!D150:N150)</f>
        <v>0</v>
      </c>
      <c r="B22" s="237" t="str">
        <f>ВВОД!U150</f>
        <v>Роз'їзд 5 км - БП Західний - Знам'янка</v>
      </c>
      <c r="C22" s="237" t="str">
        <f>ВВОД!V150</f>
        <v>2, 3, 4, 5 гілки</v>
      </c>
      <c r="D22" s="237">
        <f>ВВОД!W150</f>
        <v>0</v>
      </c>
      <c r="E22" s="237" t="str">
        <f>ВВОД!X150</f>
        <v xml:space="preserve">БП Західний 2-4, 3, 1, 6         Роз'їзд 11, 15, 13, 7, 5, 19  Знам'янка 18,  26, 30                     </v>
      </c>
      <c r="F22" s="236" t="str">
        <f>IFERROR(INDEX(ВВОД!$D$4:$N$4,1,MATCH(A22,ВВОД!D150:N150,0)),"")</f>
        <v/>
      </c>
      <c r="G22" s="236" t="str">
        <f>IFERROR(INDEX(ВВОД!$D$3:$N$3,1,MATCH(A22,ВВОД!D150:N150,0)),"")</f>
        <v/>
      </c>
    </row>
    <row r="23" spans="1:7">
      <c r="A23" s="234">
        <f>SUM(ВВОД!D63:N63)</f>
        <v>26</v>
      </c>
      <c r="B23" s="237" t="str">
        <f>ВВОД!U63</f>
        <v>Чорноліська - Знам'янка</v>
      </c>
      <c r="C23" s="237" t="str">
        <f>ВВОД!V63</f>
        <v>середня</v>
      </c>
      <c r="D23" s="237" t="str">
        <f>ВВОД!W63</f>
        <v>331 пк6 - 336</v>
      </c>
      <c r="E23" s="237" t="str">
        <f>ВВОД!X63</f>
        <v>БП Західний 3, 4 Знам 6</v>
      </c>
      <c r="F23" s="236" t="str">
        <f>IFERROR(INDEX(ВВОД!$D$4:$N$4,1,MATCH(A23,ВВОД!D63:N63,0)),"")</f>
        <v>РДМ-24 №110</v>
      </c>
      <c r="G23" s="236" t="str">
        <f>IFERROR(INDEX(ВВОД!$D$3:$N$3,1,MATCH(A23,ВВОД!D63:N63,0)),"")</f>
        <v>Полєжай П. В.</v>
      </c>
    </row>
    <row r="24" spans="1:7">
      <c r="C24" s="116"/>
      <c r="D24" s="116"/>
      <c r="E24" s="116"/>
    </row>
  </sheetData>
  <autoFilter ref="A4:G23">
    <filterColumn colId="0">
      <customFilters>
        <customFilter operator="notEqual" val=" "/>
      </customFilters>
    </filterColumn>
    <sortState ref="A5:G23">
      <sortCondition ref="A4:A23"/>
    </sortState>
  </autoFilter>
  <mergeCells count="3">
    <mergeCell ref="A1:G1"/>
    <mergeCell ref="B3:C3"/>
    <mergeCell ref="A2:G2"/>
  </mergeCells>
  <pageMargins left="0.19685039370078741" right="0.19685039370078741" top="0.19685039370078741" bottom="0.19685039370078741" header="0" footer="0"/>
  <pageSetup paperSize="9" scale="99" orientation="portrait" horizontalDpi="4294967293" verticalDpi="4294967293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sheetPr codeName="Лист7">
    <pageSetUpPr fitToPage="1"/>
  </sheetPr>
  <dimension ref="A1:Z39"/>
  <sheetViews>
    <sheetView showZeros="0" view="pageLayout" zoomScaleSheetLayoutView="75" workbookViewId="0">
      <selection activeCell="G6" sqref="G6"/>
    </sheetView>
  </sheetViews>
  <sheetFormatPr defaultRowHeight="12.75"/>
  <cols>
    <col min="1" max="1" width="4.5703125" style="13" customWidth="1"/>
    <col min="2" max="2" width="26" style="290" customWidth="1"/>
    <col min="3" max="3" width="9.28515625" style="74" customWidth="1"/>
    <col min="4" max="4" width="14.7109375" style="74" customWidth="1"/>
    <col min="5" max="5" width="30" style="74" customWidth="1"/>
    <col min="6" max="6" width="5.42578125" style="2" customWidth="1"/>
    <col min="7" max="7" width="4.140625" style="13" customWidth="1"/>
    <col min="8" max="8" width="4" style="1" customWidth="1"/>
    <col min="9" max="9" width="4" style="2" customWidth="1"/>
    <col min="10" max="10" width="9.28515625" style="1" customWidth="1"/>
    <col min="11" max="11" width="9.140625" style="1"/>
    <col min="12" max="12" width="9.140625" style="2"/>
    <col min="13" max="14" width="9.140625" style="1"/>
    <col min="15" max="16" width="9.140625" style="2"/>
    <col min="17" max="18" width="9.140625" style="13"/>
    <col min="19" max="19" width="9.140625" style="1"/>
    <col min="20" max="20" width="9.140625" style="2"/>
    <col min="21" max="22" width="9.140625" style="1"/>
    <col min="23" max="23" width="9.140625" style="2"/>
    <col min="24" max="25" width="9.140625" style="1"/>
    <col min="26" max="26" width="9.140625" style="2"/>
    <col min="27" max="16384" width="9.140625" style="1"/>
  </cols>
  <sheetData>
    <row r="1" spans="1:26" s="18" customFormat="1" ht="15" customHeight="1">
      <c r="A1" s="1385" t="s">
        <v>2181</v>
      </c>
      <c r="B1" s="1385"/>
      <c r="C1" s="1385"/>
      <c r="D1" s="1385"/>
      <c r="E1" s="1385"/>
      <c r="F1" s="1385"/>
      <c r="G1" s="1385"/>
      <c r="H1" s="1385"/>
      <c r="I1" s="1385"/>
      <c r="L1" s="11"/>
      <c r="O1" s="11"/>
      <c r="P1" s="11"/>
      <c r="Q1" s="19"/>
      <c r="R1" s="19"/>
      <c r="T1" s="11"/>
      <c r="W1" s="11"/>
      <c r="Z1" s="11"/>
    </row>
    <row r="2" spans="1:26" s="18" customFormat="1" ht="15">
      <c r="A2" s="1405" t="str">
        <f>ВВОД!D2</f>
        <v>Червень 2024</v>
      </c>
      <c r="B2" s="1405"/>
      <c r="C2" s="1405"/>
      <c r="D2" s="1405"/>
      <c r="E2" s="1405"/>
      <c r="F2" s="1405"/>
      <c r="G2" s="1405"/>
      <c r="H2" s="1405"/>
      <c r="I2" s="1405"/>
      <c r="L2" s="11"/>
      <c r="O2" s="11"/>
      <c r="P2" s="11"/>
      <c r="Q2" s="19"/>
      <c r="R2" s="19"/>
      <c r="T2" s="11"/>
      <c r="W2" s="11"/>
      <c r="Z2" s="11"/>
    </row>
    <row r="3" spans="1:26" ht="27" customHeight="1">
      <c r="A3" s="14"/>
      <c r="B3" s="278" t="s">
        <v>2216</v>
      </c>
      <c r="C3" s="1395" t="str">
        <f>ВВОД!F4</f>
        <v>РДМ-22 №192</v>
      </c>
      <c r="D3" s="1395"/>
      <c r="E3" s="1391" t="s">
        <v>2179</v>
      </c>
      <c r="F3" s="1391"/>
      <c r="G3" s="1391"/>
      <c r="H3" s="15"/>
      <c r="I3" s="16"/>
    </row>
    <row r="4" spans="1:26" ht="25.5" customHeight="1">
      <c r="A4" s="1386" t="s">
        <v>39</v>
      </c>
      <c r="B4" s="1393" t="s">
        <v>63</v>
      </c>
      <c r="C4" s="1380" t="s">
        <v>64</v>
      </c>
      <c r="D4" s="1380" t="s">
        <v>81</v>
      </c>
      <c r="E4" s="1380" t="s">
        <v>47</v>
      </c>
      <c r="F4" s="1382" t="s">
        <v>66</v>
      </c>
      <c r="G4" s="1383"/>
      <c r="H4" s="1383"/>
      <c r="I4" s="1384"/>
    </row>
    <row r="5" spans="1:26" ht="36.75">
      <c r="A5" s="1392"/>
      <c r="B5" s="1394"/>
      <c r="C5" s="1381"/>
      <c r="D5" s="1381"/>
      <c r="E5" s="1381"/>
      <c r="F5" s="5" t="s">
        <v>42</v>
      </c>
      <c r="G5" s="77" t="s">
        <v>45</v>
      </c>
      <c r="H5" s="6" t="str">
        <f>IF(H37=0,"Дата","Зварки")</f>
        <v>Дата</v>
      </c>
      <c r="I5" s="134" t="s">
        <v>67</v>
      </c>
    </row>
    <row r="6" spans="1:26">
      <c r="A6" s="4">
        <v>1</v>
      </c>
      <c r="B6" s="265" t="str">
        <f>IF(ISNA(INDEX(ВВОД!$U:$U,MATCH($A6,ВВОД!F:F,0))),"Резерв",INDEX(ВВОД!$U:$U,MATCH($A6,ВВОД!F:F,0)))</f>
        <v>Вихідний</v>
      </c>
      <c r="C6" s="69">
        <f>IF(ISNA(INDEX(ВВОД!$V:$V,MATCH($A6,ВВОД!F:F,0))),"",INDEX(ВВОД!$V:$V,MATCH($A6,ВВОД!F:F,0)))</f>
        <v>0</v>
      </c>
      <c r="D6" s="69">
        <f>IF(ISNA(INDEX(ВВОД!$W:$W,MATCH($A6,ВВОД!F:F,0))),"",INDEX(ВВОД!$W:$W,MATCH($A6,ВВОД!F:F,0)))</f>
        <v>0</v>
      </c>
      <c r="E6" s="79">
        <f>IF(ISNA(INDEX(ВВОД!$X:$X,MATCH($A6,ВВОД!F:F,0))),"",INDEX(ВВОД!$X:$X,MATCH($A6,ВВОД!F:F,0)))</f>
        <v>0</v>
      </c>
      <c r="F6" s="8">
        <f>IF(ISNA(INDEX(ВВОД!$Q:$Q,MATCH($A6,ВВОД!F:F,0))),"",INDEX(ВВОД!$Q:$Q,MATCH($A6,ВВОД!F:F,0)))</f>
        <v>0</v>
      </c>
      <c r="G6" s="75">
        <f>IF(ISNA(INDEX(ВВОД!$R:$R,MATCH($A6,ВВОД!F:F,0))),"",INDEX(ВВОД!$R:$R,MATCH($A6,ВВОД!F:F,0))+INDEX(ВВОД!$S:$S,MATCH($A6,ВВОД!F:F,0)))</f>
        <v>0</v>
      </c>
      <c r="H6" s="75">
        <f>IF(ISNA(INDEX(ВВОД!$T:$T,MATCH($A6,ВВОД!F:F,0))),"",INDEX(ВВОД!$T:$T,MATCH($A6,ВВОД!F:F,0)))</f>
        <v>0</v>
      </c>
      <c r="I6" s="7"/>
    </row>
    <row r="7" spans="1:26">
      <c r="A7" s="17">
        <v>2</v>
      </c>
      <c r="B7" s="265" t="str">
        <f>IF(ISNA(INDEX(ВВОД!$U:$U,MATCH($A7,ВВОД!F:F,0))),"Резерв",INDEX(ВВОД!$U:$U,MATCH($A7,ВВОД!F:F,0)))</f>
        <v>Вихідний</v>
      </c>
      <c r="C7" s="69">
        <f>IF(ISNA(INDEX(ВВОД!$V:$V,MATCH($A7,ВВОД!F:F,0))),"",INDEX(ВВОД!$V:$V,MATCH($A7,ВВОД!F:F,0)))</f>
        <v>0</v>
      </c>
      <c r="D7" s="69">
        <f>IF(ISNA(INDEX(ВВОД!$W:$W,MATCH($A7,ВВОД!F:F,0))),"",INDEX(ВВОД!$W:$W,MATCH($A7,ВВОД!F:F,0)))</f>
        <v>0</v>
      </c>
      <c r="E7" s="79">
        <f>IF(ISNA(INDEX(ВВОД!$X:$X,MATCH($A7,ВВОД!F:F,0))),"",INDEX(ВВОД!$X:$X,MATCH($A7,ВВОД!F:F,0)))</f>
        <v>0</v>
      </c>
      <c r="F7" s="8">
        <f>IF(ISNA(INDEX(ВВОД!$Q:$Q,MATCH($A7,ВВОД!F:F,0))),"",INDEX(ВВОД!$Q:$Q,MATCH($A7,ВВОД!F:F,0)))</f>
        <v>0</v>
      </c>
      <c r="G7" s="75">
        <f>IF(ISNA(INDEX(ВВОД!$R:$R,MATCH($A7,ВВОД!F:F,0))),"",INDEX(ВВОД!$R:$R,MATCH($A7,ВВОД!F:F,0))+INDEX(ВВОД!$S:$S,MATCH($A7,ВВОД!F:F,0)))</f>
        <v>0</v>
      </c>
      <c r="H7" s="75">
        <f>IF(ISNA(INDEX(ВВОД!$T:$T,MATCH($A7,ВВОД!F:F,0))),"",INDEX(ВВОД!$T:$T,MATCH($A7,ВВОД!F:F,0)))</f>
        <v>0</v>
      </c>
      <c r="I7" s="5"/>
    </row>
    <row r="8" spans="1:26">
      <c r="A8" s="17">
        <v>3</v>
      </c>
      <c r="B8" s="265" t="str">
        <f>IF(ISNA(INDEX(ВВОД!$U:$U,MATCH($A8,ВВОД!F:F,0))),"Резерв",INDEX(ВВОД!$U:$U,MATCH($A8,ВВОД!F:F,0)))</f>
        <v>Резерв</v>
      </c>
      <c r="C8" s="69" t="str">
        <f>IF(ISNA(INDEX(ВВОД!$V:$V,MATCH($A8,ВВОД!F:F,0))),"",INDEX(ВВОД!$V:$V,MATCH($A8,ВВОД!F:F,0)))</f>
        <v/>
      </c>
      <c r="D8" s="69" t="str">
        <f>IF(ISNA(INDEX(ВВОД!$W:$W,MATCH($A8,ВВОД!F:F,0))),"",INDEX(ВВОД!$W:$W,MATCH($A8,ВВОД!F:F,0)))</f>
        <v/>
      </c>
      <c r="E8" s="79" t="str">
        <f>IF(ISNA(INDEX(ВВОД!$X:$X,MATCH($A8,ВВОД!F:F,0))),"",INDEX(ВВОД!$X:$X,MATCH($A8,ВВОД!F:F,0)))</f>
        <v/>
      </c>
      <c r="F8" s="8" t="str">
        <f>IF(ISNA(INDEX(ВВОД!$Q:$Q,MATCH($A8,ВВОД!F:F,0))),"",INDEX(ВВОД!$Q:$Q,MATCH($A8,ВВОД!F:F,0)))</f>
        <v/>
      </c>
      <c r="G8" s="75" t="str">
        <f>IF(ISNA(INDEX(ВВОД!$R:$R,MATCH($A8,ВВОД!F:F,0))),"",INDEX(ВВОД!$R:$R,MATCH($A8,ВВОД!F:F,0))+INDEX(ВВОД!$S:$S,MATCH($A8,ВВОД!F:F,0)))</f>
        <v/>
      </c>
      <c r="H8" s="75" t="str">
        <f>IF(ISNA(INDEX(ВВОД!$T:$T,MATCH($A8,ВВОД!F:F,0))),"",INDEX(ВВОД!$T:$T,MATCH($A8,ВВОД!F:F,0)))</f>
        <v/>
      </c>
      <c r="I8" s="5"/>
    </row>
    <row r="9" spans="1:26">
      <c r="A9" s="17">
        <v>4</v>
      </c>
      <c r="B9" s="265" t="str">
        <f>IF(ISNA(INDEX(ВВОД!$U:$U,MATCH($A9,ВВОД!F:F,0))),"Резерв",INDEX(ВВОД!$U:$U,MATCH($A9,ВВОД!F:F,0)))</f>
        <v>Резерв</v>
      </c>
      <c r="C9" s="69" t="str">
        <f>IF(ISNA(INDEX(ВВОД!$V:$V,MATCH($A9,ВВОД!F:F,0))),"",INDEX(ВВОД!$V:$V,MATCH($A9,ВВОД!F:F,0)))</f>
        <v/>
      </c>
      <c r="D9" s="69" t="str">
        <f>IF(ISNA(INDEX(ВВОД!$W:$W,MATCH($A9,ВВОД!F:F,0))),"",INDEX(ВВОД!$W:$W,MATCH($A9,ВВОД!F:F,0)))</f>
        <v/>
      </c>
      <c r="E9" s="79" t="str">
        <f>IF(ISNA(INDEX(ВВОД!$X:$X,MATCH($A9,ВВОД!F:F,0))),"",INDEX(ВВОД!$X:$X,MATCH($A9,ВВОД!F:F,0)))</f>
        <v/>
      </c>
      <c r="F9" s="8" t="str">
        <f>IF(ISNA(INDEX(ВВОД!$Q:$Q,MATCH($A9,ВВОД!F:F,0))),"",INDEX(ВВОД!$Q:$Q,MATCH($A9,ВВОД!F:F,0)))</f>
        <v/>
      </c>
      <c r="G9" s="75" t="str">
        <f>IF(ISNA(INDEX(ВВОД!$R:$R,MATCH($A9,ВВОД!F:F,0))),"",INDEX(ВВОД!$R:$R,MATCH($A9,ВВОД!F:F,0))+INDEX(ВВОД!$S:$S,MATCH($A9,ВВОД!F:F,0)))</f>
        <v/>
      </c>
      <c r="H9" s="75" t="str">
        <f>IF(ISNA(INDEX(ВВОД!$T:$T,MATCH($A9,ВВОД!F:F,0))),"",INDEX(ВВОД!$T:$T,MATCH($A9,ВВОД!F:F,0)))</f>
        <v/>
      </c>
      <c r="I9" s="5"/>
    </row>
    <row r="10" spans="1:26">
      <c r="A10" s="17">
        <v>5</v>
      </c>
      <c r="B10" s="265" t="str">
        <f>IF(ISNA(INDEX(ВВОД!$U:$U,MATCH($A10,ВВОД!F:F,0))),"Резерв",INDEX(ВВОД!$U:$U,MATCH($A10,ВВОД!F:F,0)))</f>
        <v>Резерв</v>
      </c>
      <c r="C10" s="69" t="str">
        <f>IF(ISNA(INDEX(ВВОД!$V:$V,MATCH($A10,ВВОД!F:F,0))),"",INDEX(ВВОД!$V:$V,MATCH($A10,ВВОД!F:F,0)))</f>
        <v/>
      </c>
      <c r="D10" s="69" t="str">
        <f>IF(ISNA(INDEX(ВВОД!$W:$W,MATCH($A10,ВВОД!F:F,0))),"",INDEX(ВВОД!$W:$W,MATCH($A10,ВВОД!F:F,0)))</f>
        <v/>
      </c>
      <c r="E10" s="79" t="str">
        <f>IF(ISNA(INDEX(ВВОД!$X:$X,MATCH($A10,ВВОД!F:F,0))),"",INDEX(ВВОД!$X:$X,MATCH($A10,ВВОД!F:F,0)))</f>
        <v/>
      </c>
      <c r="F10" s="8" t="str">
        <f>IF(ISNA(INDEX(ВВОД!$Q:$Q,MATCH($A10,ВВОД!F:F,0))),"",INDEX(ВВОД!$Q:$Q,MATCH($A10,ВВОД!F:F,0)))</f>
        <v/>
      </c>
      <c r="G10" s="75" t="str">
        <f>IF(ISNA(INDEX(ВВОД!$R:$R,MATCH($A10,ВВОД!F:F,0))),"",INDEX(ВВОД!$R:$R,MATCH($A10,ВВОД!F:F,0))+INDEX(ВВОД!$S:$S,MATCH($A10,ВВОД!F:F,0)))</f>
        <v/>
      </c>
      <c r="H10" s="75" t="str">
        <f>IF(ISNA(INDEX(ВВОД!$T:$T,MATCH($A10,ВВОД!F:F,0))),"",INDEX(ВВОД!$T:$T,MATCH($A10,ВВОД!F:F,0)))</f>
        <v/>
      </c>
      <c r="I10" s="5"/>
    </row>
    <row r="11" spans="1:26">
      <c r="A11" s="17">
        <v>6</v>
      </c>
      <c r="B11" s="265" t="str">
        <f>IF(ISNA(INDEX(ВВОД!$U:$U,MATCH($A11,ВВОД!F:F,0))),"Резерв",INDEX(ВВОД!$U:$U,MATCH($A11,ВВОД!F:F,0)))</f>
        <v>Резерв</v>
      </c>
      <c r="C11" s="69" t="str">
        <f>IF(ISNA(INDEX(ВВОД!$V:$V,MATCH($A11,ВВОД!F:F,0))),"",INDEX(ВВОД!$V:$V,MATCH($A11,ВВОД!F:F,0)))</f>
        <v/>
      </c>
      <c r="D11" s="80" t="str">
        <f>IF(ISNA(INDEX(ВВОД!$W:$W,MATCH($A11,ВВОД!F:F,0))),"",INDEX(ВВОД!$W:$W,MATCH($A11,ВВОД!F:F,0)))</f>
        <v/>
      </c>
      <c r="E11" s="69" t="str">
        <f>IF(ISNA(INDEX(ВВОД!$X:$X,MATCH($A11,ВВОД!F:F,0))),"",INDEX(ВВОД!$X:$X,MATCH($A11,ВВОД!F:F,0)))</f>
        <v/>
      </c>
      <c r="F11" s="10" t="str">
        <f>IF(ISNA(INDEX(ВВОД!$Q:$Q,MATCH($A11,ВВОД!F:F,0))),"",INDEX(ВВОД!$Q:$Q,MATCH($A11,ВВОД!F:F,0)))</f>
        <v/>
      </c>
      <c r="G11" s="75" t="str">
        <f>IF(ISNA(INDEX(ВВОД!$R:$R,MATCH($A11,ВВОД!F:F,0))),"",INDEX(ВВОД!$R:$R,MATCH($A11,ВВОД!F:F,0))+INDEX(ВВОД!$S:$S,MATCH($A11,ВВОД!F:F,0)))</f>
        <v/>
      </c>
      <c r="H11" s="75" t="str">
        <f>IF(ISNA(INDEX(ВВОД!$T:$T,MATCH($A11,ВВОД!F:F,0))),"",INDEX(ВВОД!$T:$T,MATCH($A11,ВВОД!F:F,0)))</f>
        <v/>
      </c>
      <c r="I11" s="5"/>
    </row>
    <row r="12" spans="1:26">
      <c r="A12" s="17">
        <v>7</v>
      </c>
      <c r="B12" s="265" t="str">
        <f>IF(ISNA(INDEX(ВВОД!$U:$U,MATCH($A12,ВВОД!F:F,0))),"Резерв",INDEX(ВВОД!$U:$U,MATCH($A12,ВВОД!F:F,0)))</f>
        <v>Резерв</v>
      </c>
      <c r="C12" s="69" t="str">
        <f>IF(ISNA(INDEX(ВВОД!$V:$V,MATCH($A12,ВВОД!F:F,0))),"",INDEX(ВВОД!$V:$V,MATCH($A12,ВВОД!F:F,0)))</f>
        <v/>
      </c>
      <c r="D12" s="69" t="str">
        <f>IF(ISNA(INDEX(ВВОД!$W:$W,MATCH($A12,ВВОД!F:F,0))),"",INDEX(ВВОД!$W:$W,MATCH($A12,ВВОД!F:F,0)))</f>
        <v/>
      </c>
      <c r="E12" s="81" t="str">
        <f>IF(ISNA(INDEX(ВВОД!$X:$X,MATCH($A12,ВВОД!F:F,0))),"",INDEX(ВВОД!$X:$X,MATCH($A12,ВВОД!F:F,0)))</f>
        <v/>
      </c>
      <c r="F12" s="8" t="str">
        <f>IF(ISNA(INDEX(ВВОД!$Q:$Q,MATCH($A12,ВВОД!F:F,0))),"",INDEX(ВВОД!$Q:$Q,MATCH($A12,ВВОД!F:F,0)))</f>
        <v/>
      </c>
      <c r="G12" s="75" t="str">
        <f>IF(ISNA(INDEX(ВВОД!$R:$R,MATCH($A12,ВВОД!F:F,0))),"",INDEX(ВВОД!$R:$R,MATCH($A12,ВВОД!F:F,0))+INDEX(ВВОД!$S:$S,MATCH($A12,ВВОД!F:F,0)))</f>
        <v/>
      </c>
      <c r="H12" s="75" t="str">
        <f>IF(ISNA(INDEX(ВВОД!$T:$T,MATCH($A12,ВВОД!F:F,0))),"",INDEX(ВВОД!$T:$T,MATCH($A12,ВВОД!F:F,0)))</f>
        <v/>
      </c>
      <c r="I12" s="5"/>
    </row>
    <row r="13" spans="1:26">
      <c r="A13" s="17">
        <v>8</v>
      </c>
      <c r="B13" s="265" t="str">
        <f>IF(ISNA(INDEX(ВВОД!$U:$U,MATCH($A13,ВВОД!F:F,0))),"Резерв",INDEX(ВВОД!$U:$U,MATCH($A13,ВВОД!F:F,0)))</f>
        <v>Вихідний</v>
      </c>
      <c r="C13" s="69">
        <f>IF(ISNA(INDEX(ВВОД!$V:$V,MATCH($A13,ВВОД!F:F,0))),"",INDEX(ВВОД!$V:$V,MATCH($A13,ВВОД!F:F,0)))</f>
        <v>0</v>
      </c>
      <c r="D13" s="69">
        <f>IF(ISNA(INDEX(ВВОД!$W:$W,MATCH($A13,ВВОД!F:F,0))),"",INDEX(ВВОД!$W:$W,MATCH($A13,ВВОД!F:F,0)))</f>
        <v>0</v>
      </c>
      <c r="E13" s="69">
        <f>IF(ISNA(INDEX(ВВОД!$X:$X,MATCH($A13,ВВОД!F:F,0))),"",INDEX(ВВОД!$X:$X,MATCH($A13,ВВОД!F:F,0)))</f>
        <v>0</v>
      </c>
      <c r="F13" s="8">
        <f>IF(ISNA(INDEX(ВВОД!$Q:$Q,MATCH($A13,ВВОД!F:F,0))),"",INDEX(ВВОД!$Q:$Q,MATCH($A13,ВВОД!F:F,0)))</f>
        <v>0</v>
      </c>
      <c r="G13" s="75">
        <f>IF(ISNA(INDEX(ВВОД!$R:$R,MATCH($A13,ВВОД!F:F,0))),"",INDEX(ВВОД!$R:$R,MATCH($A13,ВВОД!F:F,0))+INDEX(ВВОД!$S:$S,MATCH($A13,ВВОД!F:F,0)))</f>
        <v>0</v>
      </c>
      <c r="H13" s="75">
        <f>IF(ISNA(INDEX(ВВОД!$T:$T,MATCH($A13,ВВОД!F:F,0))),"",INDEX(ВВОД!$T:$T,MATCH($A13,ВВОД!F:F,0)))</f>
        <v>0</v>
      </c>
      <c r="I13" s="5"/>
    </row>
    <row r="14" spans="1:26">
      <c r="A14" s="17">
        <v>9</v>
      </c>
      <c r="B14" s="265" t="str">
        <f>IF(ISNA(INDEX(ВВОД!$U:$U,MATCH($A14,ВВОД!F:F,0))),"Резерв",INDEX(ВВОД!$U:$U,MATCH($A14,ВВОД!F:F,0)))</f>
        <v>Вихідний</v>
      </c>
      <c r="C14" s="69">
        <f>IF(ISNA(INDEX(ВВОД!$V:$V,MATCH($A14,ВВОД!F:F,0))),"",INDEX(ВВОД!$V:$V,MATCH($A14,ВВОД!F:F,0)))</f>
        <v>0</v>
      </c>
      <c r="D14" s="69">
        <f>IF(ISNA(INDEX(ВВОД!$W:$W,MATCH($A14,ВВОД!F:F,0))),"",INDEX(ВВОД!$W:$W,MATCH($A14,ВВОД!F:F,0)))</f>
        <v>0</v>
      </c>
      <c r="E14" s="69">
        <f>IF(ISNA(INDEX(ВВОД!$X:$X,MATCH($A14,ВВОД!F:F,0))),"",INDEX(ВВОД!$X:$X,MATCH($A14,ВВОД!F:F,0)))</f>
        <v>0</v>
      </c>
      <c r="F14" s="8">
        <f>IF(ISNA(INDEX(ВВОД!$Q:$Q,MATCH($A14,ВВОД!F:F,0))),"",INDEX(ВВОД!$Q:$Q,MATCH($A14,ВВОД!F:F,0)))</f>
        <v>0</v>
      </c>
      <c r="G14" s="75">
        <f>IF(ISNA(INDEX(ВВОД!$R:$R,MATCH($A14,ВВОД!F:F,0))),"",INDEX(ВВОД!$R:$R,MATCH($A14,ВВОД!F:F,0))+INDEX(ВВОД!$S:$S,MATCH($A14,ВВОД!F:F,0)))</f>
        <v>0</v>
      </c>
      <c r="H14" s="75">
        <f>IF(ISNA(INDEX(ВВОД!$T:$T,MATCH($A14,ВВОД!F:F,0))),"",INDEX(ВВОД!$T:$T,MATCH($A14,ВВОД!F:F,0)))</f>
        <v>0</v>
      </c>
      <c r="I14" s="5"/>
    </row>
    <row r="15" spans="1:26">
      <c r="A15" s="17">
        <v>10</v>
      </c>
      <c r="B15" s="265" t="str">
        <f>IF(ISNA(INDEX(ВВОД!$U:$U,MATCH($A15,ВВОД!F:F,0))),"Резерв",INDEX(ВВОД!$U:$U,MATCH($A15,ВВОД!F:F,0)))</f>
        <v>Резерв</v>
      </c>
      <c r="C15" s="69" t="str">
        <f>IF(ISNA(INDEX(ВВОД!$V:$V,MATCH($A15,ВВОД!F:F,0))),"",INDEX(ВВОД!$V:$V,MATCH($A15,ВВОД!F:F,0)))</f>
        <v/>
      </c>
      <c r="D15" s="69" t="str">
        <f>IF(ISNA(INDEX(ВВОД!$W:$W,MATCH($A15,ВВОД!F:F,0))),"",INDEX(ВВОД!$W:$W,MATCH($A15,ВВОД!F:F,0)))</f>
        <v/>
      </c>
      <c r="E15" s="69" t="str">
        <f>IF(ISNA(INDEX(ВВОД!$X:$X,MATCH($A15,ВВОД!F:F,0))),"",INDEX(ВВОД!$X:$X,MATCH($A15,ВВОД!F:F,0)))</f>
        <v/>
      </c>
      <c r="F15" s="8" t="str">
        <f>IF(ISNA(INDEX(ВВОД!$Q:$Q,MATCH($A15,ВВОД!F:F,0))),"",INDEX(ВВОД!$Q:$Q,MATCH($A15,ВВОД!F:F,0)))</f>
        <v/>
      </c>
      <c r="G15" s="75" t="str">
        <f>IF(ISNA(INDEX(ВВОД!$R:$R,MATCH($A15,ВВОД!F:F,0))),"",INDEX(ВВОД!$R:$R,MATCH($A15,ВВОД!F:F,0))+INDEX(ВВОД!$S:$S,MATCH($A15,ВВОД!F:F,0)))</f>
        <v/>
      </c>
      <c r="H15" s="75" t="str">
        <f>IF(ISNA(INDEX(ВВОД!$T:$T,MATCH($A15,ВВОД!F:F,0))),"",INDEX(ВВОД!$T:$T,MATCH($A15,ВВОД!F:F,0)))</f>
        <v/>
      </c>
      <c r="I15" s="5"/>
    </row>
    <row r="16" spans="1:26">
      <c r="A16" s="17">
        <v>11</v>
      </c>
      <c r="B16" s="265" t="str">
        <f>IF(ISNA(INDEX(ВВОД!$U:$U,MATCH($A16,ВВОД!F:F,0))),"Резерв",INDEX(ВВОД!$U:$U,MATCH($A16,ВВОД!F:F,0)))</f>
        <v>Резерв</v>
      </c>
      <c r="C16" s="69" t="str">
        <f>IF(ISNA(INDEX(ВВОД!$V:$V,MATCH($A16,ВВОД!F:F,0))),"",INDEX(ВВОД!$V:$V,MATCH($A16,ВВОД!F:F,0)))</f>
        <v/>
      </c>
      <c r="D16" s="69" t="str">
        <f>IF(ISNA(INDEX(ВВОД!$W:$W,MATCH($A16,ВВОД!F:F,0))),"",INDEX(ВВОД!$W:$W,MATCH($A16,ВВОД!F:F,0)))</f>
        <v/>
      </c>
      <c r="E16" s="69" t="str">
        <f>IF(ISNA(INDEX(ВВОД!$X:$X,MATCH($A16,ВВОД!F:F,0))),"",INDEX(ВВОД!$X:$X,MATCH($A16,ВВОД!F:F,0)))</f>
        <v/>
      </c>
      <c r="F16" s="8" t="str">
        <f>IF(ISNA(INDEX(ВВОД!$Q:$Q,MATCH($A16,ВВОД!F:F,0))),"",INDEX(ВВОД!$Q:$Q,MATCH($A16,ВВОД!F:F,0)))</f>
        <v/>
      </c>
      <c r="G16" s="75" t="str">
        <f>IF(ISNA(INDEX(ВВОД!$R:$R,MATCH($A16,ВВОД!F:F,0))),"",INDEX(ВВОД!$R:$R,MATCH($A16,ВВОД!F:F,0))+INDEX(ВВОД!$S:$S,MATCH($A16,ВВОД!F:F,0)))</f>
        <v/>
      </c>
      <c r="H16" s="75" t="str">
        <f>IF(ISNA(INDEX(ВВОД!$T:$T,MATCH($A16,ВВОД!F:F,0))),"",INDEX(ВВОД!$T:$T,MATCH($A16,ВВОД!F:F,0)))</f>
        <v/>
      </c>
      <c r="I16" s="5"/>
    </row>
    <row r="17" spans="1:9">
      <c r="A17" s="17">
        <v>12</v>
      </c>
      <c r="B17" s="265" t="str">
        <f>IF(ISNA(INDEX(ВВОД!$U:$U,MATCH($A17,ВВОД!F:F,0))),"Резерв",INDEX(ВВОД!$U:$U,MATCH($A17,ВВОД!F:F,0)))</f>
        <v>Резерв</v>
      </c>
      <c r="C17" s="69" t="str">
        <f>IF(ISNA(INDEX(ВВОД!$V:$V,MATCH($A17,ВВОД!F:F,0))),"",INDEX(ВВОД!$V:$V,MATCH($A17,ВВОД!F:F,0)))</f>
        <v/>
      </c>
      <c r="D17" s="69" t="str">
        <f>IF(ISNA(INDEX(ВВОД!$W:$W,MATCH($A17,ВВОД!F:F,0))),"",INDEX(ВВОД!$W:$W,MATCH($A17,ВВОД!F:F,0)))</f>
        <v/>
      </c>
      <c r="E17" s="69" t="str">
        <f>IF(ISNA(INDEX(ВВОД!$X:$X,MATCH($A17,ВВОД!F:F,0))),"",INDEX(ВВОД!$X:$X,MATCH($A17,ВВОД!F:F,0)))</f>
        <v/>
      </c>
      <c r="F17" s="8" t="str">
        <f>IF(ISNA(INDEX(ВВОД!$Q:$Q,MATCH($A17,ВВОД!F:F,0))),"",INDEX(ВВОД!$Q:$Q,MATCH($A17,ВВОД!F:F,0)))</f>
        <v/>
      </c>
      <c r="G17" s="75" t="str">
        <f>IF(ISNA(INDEX(ВВОД!$R:$R,MATCH($A17,ВВОД!F:F,0))),"",INDEX(ВВОД!$R:$R,MATCH($A17,ВВОД!F:F,0))+INDEX(ВВОД!$S:$S,MATCH($A17,ВВОД!F:F,0)))</f>
        <v/>
      </c>
      <c r="H17" s="75" t="str">
        <f>IF(ISNA(INDEX(ВВОД!$T:$T,MATCH($A17,ВВОД!F:F,0))),"",INDEX(ВВОД!$T:$T,MATCH($A17,ВВОД!F:F,0)))</f>
        <v/>
      </c>
      <c r="I17" s="5"/>
    </row>
    <row r="18" spans="1:9">
      <c r="A18" s="17">
        <v>13</v>
      </c>
      <c r="B18" s="265" t="str">
        <f>IF(ISNA(INDEX(ВВОД!$U:$U,MATCH($A18,ВВОД!F:F,0))),"Резерв",INDEX(ВВОД!$U:$U,MATCH($A18,ВВОД!F:F,0)))</f>
        <v>Резерв</v>
      </c>
      <c r="C18" s="69" t="str">
        <f>IF(ISNA(INDEX(ВВОД!$V:$V,MATCH($A18,ВВОД!F:F,0))),"",INDEX(ВВОД!$V:$V,MATCH($A18,ВВОД!F:F,0)))</f>
        <v/>
      </c>
      <c r="D18" s="69" t="str">
        <f>IF(ISNA(INDEX(ВВОД!$W:$W,MATCH($A18,ВВОД!F:F,0))),"",INDEX(ВВОД!$W:$W,MATCH($A18,ВВОД!F:F,0)))</f>
        <v/>
      </c>
      <c r="E18" s="69" t="str">
        <f>IF(ISNA(INDEX(ВВОД!$X:$X,MATCH($A18,ВВОД!F:F,0))),"",INDEX(ВВОД!$X:$X,MATCH($A18,ВВОД!F:F,0)))</f>
        <v/>
      </c>
      <c r="F18" s="8" t="str">
        <f>IF(ISNA(INDEX(ВВОД!$Q:$Q,MATCH($A18,ВВОД!F:F,0))),"",INDEX(ВВОД!$Q:$Q,MATCH($A18,ВВОД!F:F,0)))</f>
        <v/>
      </c>
      <c r="G18" s="75" t="str">
        <f>IF(ISNA(INDEX(ВВОД!$R:$R,MATCH($A18,ВВОД!F:F,0))),"",INDEX(ВВОД!$R:$R,MATCH($A18,ВВОД!F:F,0))+INDEX(ВВОД!$S:$S,MATCH($A18,ВВОД!F:F,0)))</f>
        <v/>
      </c>
      <c r="H18" s="75" t="str">
        <f>IF(ISNA(INDEX(ВВОД!$T:$T,MATCH($A18,ВВОД!F:F,0))),"",INDEX(ВВОД!$T:$T,MATCH($A18,ВВОД!F:F,0)))</f>
        <v/>
      </c>
      <c r="I18" s="5"/>
    </row>
    <row r="19" spans="1:9">
      <c r="A19" s="17">
        <v>14</v>
      </c>
      <c r="B19" s="265" t="str">
        <f>IF(ISNA(INDEX(ВВОД!$U:$U,MATCH($A19,ВВОД!F:F,0))),"Резерв",INDEX(ВВОД!$U:$U,MATCH($A19,ВВОД!F:F,0)))</f>
        <v>Резерв</v>
      </c>
      <c r="C19" s="69" t="str">
        <f>IF(ISNA(INDEX(ВВОД!$V:$V,MATCH($A19,ВВОД!F:F,0))),"",INDEX(ВВОД!$V:$V,MATCH($A19,ВВОД!F:F,0)))</f>
        <v/>
      </c>
      <c r="D19" s="69" t="str">
        <f>IF(ISNA(INDEX(ВВОД!$W:$W,MATCH($A19,ВВОД!F:F,0))),"",INDEX(ВВОД!$W:$W,MATCH($A19,ВВОД!F:F,0)))</f>
        <v/>
      </c>
      <c r="E19" s="69" t="str">
        <f>IF(ISNA(INDEX(ВВОД!$X:$X,MATCH($A19,ВВОД!F:F,0))),"",INDEX(ВВОД!$X:$X,MATCH($A19,ВВОД!F:F,0)))</f>
        <v/>
      </c>
      <c r="F19" s="8" t="str">
        <f>IF(ISNA(INDEX(ВВОД!$Q:$Q,MATCH($A19,ВВОД!F:F,0))),"",INDEX(ВВОД!$Q:$Q,MATCH($A19,ВВОД!F:F,0)))</f>
        <v/>
      </c>
      <c r="G19" s="75" t="str">
        <f>IF(ISNA(INDEX(ВВОД!$R:$R,MATCH($A19,ВВОД!F:F,0))),"",INDEX(ВВОД!$R:$R,MATCH($A19,ВВОД!F:F,0))+INDEX(ВВОД!$S:$S,MATCH($A19,ВВОД!F:F,0)))</f>
        <v/>
      </c>
      <c r="H19" s="75" t="str">
        <f>IF(ISNA(INDEX(ВВОД!$T:$T,MATCH($A19,ВВОД!F:F,0))),"",INDEX(ВВОД!$T:$T,MATCH($A19,ВВОД!F:F,0)))</f>
        <v/>
      </c>
      <c r="I19" s="5"/>
    </row>
    <row r="20" spans="1:9">
      <c r="A20" s="17">
        <v>15</v>
      </c>
      <c r="B20" s="265" t="str">
        <f>IF(ISNA(INDEX(ВВОД!$U:$U,MATCH($A20,ВВОД!F:F,0))),"Резерв",INDEX(ВВОД!$U:$U,MATCH($A20,ВВОД!F:F,0)))</f>
        <v>Вихідний</v>
      </c>
      <c r="C20" s="69">
        <f>IF(ISNA(INDEX(ВВОД!$V:$V,MATCH($A20,ВВОД!F:F,0))),"",INDEX(ВВОД!$V:$V,MATCH($A20,ВВОД!F:F,0)))</f>
        <v>0</v>
      </c>
      <c r="D20" s="69">
        <f>IF(ISNA(INDEX(ВВОД!$W:$W,MATCH($A20,ВВОД!F:F,0))),"",INDEX(ВВОД!$W:$W,MATCH($A20,ВВОД!F:F,0)))</f>
        <v>0</v>
      </c>
      <c r="E20" s="69">
        <f>IF(ISNA(INDEX(ВВОД!$X:$X,MATCH($A20,ВВОД!F:F,0))),"",INDEX(ВВОД!$X:$X,MATCH($A20,ВВОД!F:F,0)))</f>
        <v>0</v>
      </c>
      <c r="F20" s="8">
        <f>IF(ISNA(INDEX(ВВОД!$Q:$Q,MATCH($A20,ВВОД!F:F,0))),"",INDEX(ВВОД!$Q:$Q,MATCH($A20,ВВОД!F:F,0)))</f>
        <v>0</v>
      </c>
      <c r="G20" s="75">
        <f>IF(ISNA(INDEX(ВВОД!$R:$R,MATCH($A20,ВВОД!F:F,0))),"",INDEX(ВВОД!$R:$R,MATCH($A20,ВВОД!F:F,0))+INDEX(ВВОД!$S:$S,MATCH($A20,ВВОД!F:F,0)))</f>
        <v>0</v>
      </c>
      <c r="H20" s="75">
        <f>IF(ISNA(INDEX(ВВОД!$T:$T,MATCH($A20,ВВОД!F:F,0))),"",INDEX(ВВОД!$T:$T,MATCH($A20,ВВОД!F:F,0)))</f>
        <v>0</v>
      </c>
      <c r="I20" s="5"/>
    </row>
    <row r="21" spans="1:9">
      <c r="A21" s="17">
        <v>16</v>
      </c>
      <c r="B21" s="265" t="str">
        <f>IF(ISNA(INDEX(ВВОД!$U:$U,MATCH($A21,ВВОД!F:F,0))),"Резерв",INDEX(ВВОД!$U:$U,MATCH($A21,ВВОД!F:F,0)))</f>
        <v>Вихідний</v>
      </c>
      <c r="C21" s="69">
        <f>IF(ISNA(INDEX(ВВОД!$V:$V,MATCH($A21,ВВОД!F:F,0))),"",INDEX(ВВОД!$V:$V,MATCH($A21,ВВОД!F:F,0)))</f>
        <v>0</v>
      </c>
      <c r="D21" s="69">
        <f>IF(ISNA(INDEX(ВВОД!$W:$W,MATCH($A21,ВВОД!F:F,0))),"",INDEX(ВВОД!$W:$W,MATCH($A21,ВВОД!F:F,0)))</f>
        <v>0</v>
      </c>
      <c r="E21" s="69">
        <f>IF(ISNA(INDEX(ВВОД!$X:$X,MATCH($A21,ВВОД!F:F,0))),"",INDEX(ВВОД!$X:$X,MATCH($A21,ВВОД!F:F,0)))</f>
        <v>0</v>
      </c>
      <c r="F21" s="8">
        <f>IF(ISNA(INDEX(ВВОД!$Q:$Q,MATCH($A21,ВВОД!F:F,0))),"",INDEX(ВВОД!$Q:$Q,MATCH($A21,ВВОД!F:F,0)))</f>
        <v>0</v>
      </c>
      <c r="G21" s="75">
        <f>IF(ISNA(INDEX(ВВОД!$R:$R,MATCH($A21,ВВОД!F:F,0))),"",INDEX(ВВОД!$R:$R,MATCH($A21,ВВОД!F:F,0))+INDEX(ВВОД!$S:$S,MATCH($A21,ВВОД!F:F,0)))</f>
        <v>0</v>
      </c>
      <c r="H21" s="75">
        <f>IF(ISNA(INDEX(ВВОД!$T:$T,MATCH($A21,ВВОД!F:F,0))),"",INDEX(ВВОД!$T:$T,MATCH($A21,ВВОД!F:F,0)))</f>
        <v>0</v>
      </c>
      <c r="I21" s="5"/>
    </row>
    <row r="22" spans="1:9">
      <c r="A22" s="17">
        <v>17</v>
      </c>
      <c r="B22" s="265" t="str">
        <f>IF(ISNA(INDEX(ВВОД!$U:$U,MATCH($A22,ВВОД!F:F,0))),"Резерв",INDEX(ВВОД!$U:$U,MATCH($A22,ВВОД!F:F,0)))</f>
        <v>Резерв</v>
      </c>
      <c r="C22" s="69" t="str">
        <f>IF(ISNA(INDEX(ВВОД!$V:$V,MATCH($A22,ВВОД!F:F,0))),"",INDEX(ВВОД!$V:$V,MATCH($A22,ВВОД!F:F,0)))</f>
        <v/>
      </c>
      <c r="D22" s="69" t="str">
        <f>IF(ISNA(INDEX(ВВОД!$W:$W,MATCH($A22,ВВОД!F:F,0))),"",INDEX(ВВОД!$W:$W,MATCH($A22,ВВОД!F:F,0)))</f>
        <v/>
      </c>
      <c r="E22" s="69" t="str">
        <f>IF(ISNA(INDEX(ВВОД!$X:$X,MATCH($A22,ВВОД!F:F,0))),"",INDEX(ВВОД!$X:$X,MATCH($A22,ВВОД!F:F,0)))</f>
        <v/>
      </c>
      <c r="F22" s="8" t="str">
        <f>IF(ISNA(INDEX(ВВОД!$Q:$Q,MATCH($A22,ВВОД!F:F,0))),"",INDEX(ВВОД!$Q:$Q,MATCH($A22,ВВОД!F:F,0)))</f>
        <v/>
      </c>
      <c r="G22" s="75" t="str">
        <f>IF(ISNA(INDEX(ВВОД!$R:$R,MATCH($A22,ВВОД!F:F,0))),"",INDEX(ВВОД!$R:$R,MATCH($A22,ВВОД!F:F,0))+INDEX(ВВОД!$S:$S,MATCH($A22,ВВОД!F:F,0)))</f>
        <v/>
      </c>
      <c r="H22" s="75" t="str">
        <f>IF(ISNA(INDEX(ВВОД!$T:$T,MATCH($A22,ВВОД!F:F,0))),"",INDEX(ВВОД!$T:$T,MATCH($A22,ВВОД!F:F,0)))</f>
        <v/>
      </c>
      <c r="I22" s="5"/>
    </row>
    <row r="23" spans="1:9">
      <c r="A23" s="17">
        <v>18</v>
      </c>
      <c r="B23" s="265" t="str">
        <f>IF(ISNA(INDEX(ВВОД!$U:$U,MATCH($A23,ВВОД!F:F,0))),"Резерв",INDEX(ВВОД!$U:$U,MATCH($A23,ВВОД!F:F,0)))</f>
        <v>Резерв</v>
      </c>
      <c r="C23" s="69" t="str">
        <f>IF(ISNA(INDEX(ВВОД!$V:$V,MATCH($A23,ВВОД!F:F,0))),"",INDEX(ВВОД!$V:$V,MATCH($A23,ВВОД!F:F,0)))</f>
        <v/>
      </c>
      <c r="D23" s="69" t="str">
        <f>IF(ISNA(INDEX(ВВОД!$W:$W,MATCH($A23,ВВОД!F:F,0))),"",INDEX(ВВОД!$W:$W,MATCH($A23,ВВОД!F:F,0)))</f>
        <v/>
      </c>
      <c r="E23" s="69" t="str">
        <f>IF(ISNA(INDEX(ВВОД!$X:$X,MATCH($A23,ВВОД!F:F,0))),"",INDEX(ВВОД!$X:$X,MATCH($A23,ВВОД!F:F,0)))</f>
        <v/>
      </c>
      <c r="F23" s="8" t="str">
        <f>IF(ISNA(INDEX(ВВОД!$Q:$Q,MATCH($A23,ВВОД!F:F,0))),"",INDEX(ВВОД!$Q:$Q,MATCH($A23,ВВОД!F:F,0)))</f>
        <v/>
      </c>
      <c r="G23" s="75" t="str">
        <f>IF(ISNA(INDEX(ВВОД!$R:$R,MATCH($A23,ВВОД!F:F,0))),"",INDEX(ВВОД!$R:$R,MATCH($A23,ВВОД!F:F,0))+INDEX(ВВОД!$S:$S,MATCH($A23,ВВОД!F:F,0)))</f>
        <v/>
      </c>
      <c r="H23" s="75" t="str">
        <f>IF(ISNA(INDEX(ВВОД!$T:$T,MATCH($A23,ВВОД!F:F,0))),"",INDEX(ВВОД!$T:$T,MATCH($A23,ВВОД!F:F,0)))</f>
        <v/>
      </c>
      <c r="I23" s="5"/>
    </row>
    <row r="24" spans="1:9">
      <c r="A24" s="17">
        <v>19</v>
      </c>
      <c r="B24" s="265" t="str">
        <f>IF(ISNA(INDEX(ВВОД!$U:$U,MATCH($A24,ВВОД!F:F,0))),"Резерв",INDEX(ВВОД!$U:$U,MATCH($A24,ВВОД!F:F,0)))</f>
        <v>Резерв</v>
      </c>
      <c r="C24" s="69" t="str">
        <f>IF(ISNA(INDEX(ВВОД!$V:$V,MATCH($A24,ВВОД!F:F,0))),"",INDEX(ВВОД!$V:$V,MATCH($A24,ВВОД!F:F,0)))</f>
        <v/>
      </c>
      <c r="D24" s="69" t="str">
        <f>IF(ISNA(INDEX(ВВОД!$W:$W,MATCH($A24,ВВОД!F:F,0))),"",INDEX(ВВОД!$W:$W,MATCH($A24,ВВОД!F:F,0)))</f>
        <v/>
      </c>
      <c r="E24" s="69" t="str">
        <f>IF(ISNA(INDEX(ВВОД!$X:$X,MATCH($A24,ВВОД!F:F,0))),"",INDEX(ВВОД!$X:$X,MATCH($A24,ВВОД!F:F,0)))</f>
        <v/>
      </c>
      <c r="F24" s="8" t="str">
        <f>IF(ISNA(INDEX(ВВОД!$Q:$Q,MATCH($A24,ВВОД!F:F,0))),"",INDEX(ВВОД!$Q:$Q,MATCH($A24,ВВОД!F:F,0)))</f>
        <v/>
      </c>
      <c r="G24" s="75" t="str">
        <f>IF(ISNA(INDEX(ВВОД!$R:$R,MATCH($A24,ВВОД!F:F,0))),"",INDEX(ВВОД!$R:$R,MATCH($A24,ВВОД!F:F,0))+INDEX(ВВОД!$S:$S,MATCH($A24,ВВОД!F:F,0)))</f>
        <v/>
      </c>
      <c r="H24" s="75" t="str">
        <f>IF(ISNA(INDEX(ВВОД!$T:$T,MATCH($A24,ВВОД!F:F,0))),"",INDEX(ВВОД!$T:$T,MATCH($A24,ВВОД!F:F,0)))</f>
        <v/>
      </c>
      <c r="I24" s="5"/>
    </row>
    <row r="25" spans="1:9">
      <c r="A25" s="17">
        <v>20</v>
      </c>
      <c r="B25" s="265" t="str">
        <f>IF(ISNA(INDEX(ВВОД!$U:$U,MATCH($A25,ВВОД!F:F,0))),"Резерв",INDEX(ВВОД!$U:$U,MATCH($A25,ВВОД!F:F,0)))</f>
        <v>Резерв</v>
      </c>
      <c r="C25" s="69" t="str">
        <f>IF(ISNA(INDEX(ВВОД!$V:$V,MATCH($A25,ВВОД!F:F,0))),"",INDEX(ВВОД!$V:$V,MATCH($A25,ВВОД!F:F,0)))</f>
        <v/>
      </c>
      <c r="D25" s="69" t="str">
        <f>IF(ISNA(INDEX(ВВОД!$W:$W,MATCH($A25,ВВОД!F:F,0))),"",INDEX(ВВОД!$W:$W,MATCH($A25,ВВОД!F:F,0)))</f>
        <v/>
      </c>
      <c r="E25" s="69" t="str">
        <f>IF(ISNA(INDEX(ВВОД!$X:$X,MATCH($A25,ВВОД!F:F,0))),"",INDEX(ВВОД!$X:$X,MATCH($A25,ВВОД!F:F,0)))</f>
        <v/>
      </c>
      <c r="F25" s="8" t="str">
        <f>IF(ISNA(INDEX(ВВОД!$Q:$Q,MATCH($A25,ВВОД!F:F,0))),"",INDEX(ВВОД!$Q:$Q,MATCH($A25,ВВОД!F:F,0)))</f>
        <v/>
      </c>
      <c r="G25" s="75" t="str">
        <f>IF(ISNA(INDEX(ВВОД!$R:$R,MATCH($A25,ВВОД!F:F,0))),"",INDEX(ВВОД!$R:$R,MATCH($A25,ВВОД!F:F,0))+INDEX(ВВОД!$S:$S,MATCH($A25,ВВОД!F:F,0)))</f>
        <v/>
      </c>
      <c r="H25" s="75" t="str">
        <f>IF(ISNA(INDEX(ВВОД!$T:$T,MATCH($A25,ВВОД!F:F,0))),"",INDEX(ВВОД!$T:$T,MATCH($A25,ВВОД!F:F,0)))</f>
        <v/>
      </c>
      <c r="I25" s="5"/>
    </row>
    <row r="26" spans="1:9">
      <c r="A26" s="17">
        <v>21</v>
      </c>
      <c r="B26" s="265" t="str">
        <f>IF(ISNA(INDEX(ВВОД!$U:$U,MATCH($A26,ВВОД!F:F,0))),"Резерв",INDEX(ВВОД!$U:$U,MATCH($A26,ВВОД!F:F,0)))</f>
        <v>Резерв</v>
      </c>
      <c r="C26" s="69" t="str">
        <f>IF(ISNA(INDEX(ВВОД!$V:$V,MATCH($A26,ВВОД!F:F,0))),"",INDEX(ВВОД!$V:$V,MATCH($A26,ВВОД!F:F,0)))</f>
        <v/>
      </c>
      <c r="D26" s="69" t="str">
        <f>IF(ISNA(INDEX(ВВОД!$W:$W,MATCH($A26,ВВОД!F:F,0))),"",INDEX(ВВОД!$W:$W,MATCH($A26,ВВОД!F:F,0)))</f>
        <v/>
      </c>
      <c r="E26" s="69" t="str">
        <f>IF(ISNA(INDEX(ВВОД!$X:$X,MATCH($A26,ВВОД!F:F,0))),"",INDEX(ВВОД!$X:$X,MATCH($A26,ВВОД!F:F,0)))</f>
        <v/>
      </c>
      <c r="F26" s="8" t="str">
        <f>IF(ISNA(INDEX(ВВОД!$Q:$Q,MATCH($A26,ВВОД!F:F,0))),"",INDEX(ВВОД!$Q:$Q,MATCH($A26,ВВОД!F:F,0)))</f>
        <v/>
      </c>
      <c r="G26" s="75" t="str">
        <f>IF(ISNA(INDEX(ВВОД!$R:$R,MATCH($A26,ВВОД!F:F,0))),"",INDEX(ВВОД!$R:$R,MATCH($A26,ВВОД!F:F,0))+INDEX(ВВОД!$S:$S,MATCH($A26,ВВОД!F:F,0)))</f>
        <v/>
      </c>
      <c r="H26" s="75" t="str">
        <f>IF(ISNA(INDEX(ВВОД!$T:$T,MATCH($A26,ВВОД!F:F,0))),"",INDEX(ВВОД!$T:$T,MATCH($A26,ВВОД!F:F,0)))</f>
        <v/>
      </c>
      <c r="I26" s="5"/>
    </row>
    <row r="27" spans="1:9">
      <c r="A27" s="17">
        <v>22</v>
      </c>
      <c r="B27" s="265" t="str">
        <f>IF(ISNA(INDEX(ВВОД!$U:$U,MATCH($A27,ВВОД!F:F,0))),"Резерв",INDEX(ВВОД!$U:$U,MATCH($A27,ВВОД!F:F,0)))</f>
        <v>Вихідний</v>
      </c>
      <c r="C27" s="69">
        <f>IF(ISNA(INDEX(ВВОД!$V:$V,MATCH($A27,ВВОД!F:F,0))),"",INDEX(ВВОД!$V:$V,MATCH($A27,ВВОД!F:F,0)))</f>
        <v>0</v>
      </c>
      <c r="D27" s="69">
        <f>IF(ISNA(INDEX(ВВОД!$W:$W,MATCH($A27,ВВОД!F:F,0))),"",INDEX(ВВОД!$W:$W,MATCH($A27,ВВОД!F:F,0)))</f>
        <v>0</v>
      </c>
      <c r="E27" s="69">
        <f>IF(ISNA(INDEX(ВВОД!$X:$X,MATCH($A27,ВВОД!F:F,0))),"",INDEX(ВВОД!$X:$X,MATCH($A27,ВВОД!F:F,0)))</f>
        <v>0</v>
      </c>
      <c r="F27" s="8">
        <f>IF(ISNA(INDEX(ВВОД!$Q:$Q,MATCH($A27,ВВОД!F:F,0))),"",INDEX(ВВОД!$Q:$Q,MATCH($A27,ВВОД!F:F,0)))</f>
        <v>0</v>
      </c>
      <c r="G27" s="75">
        <f>IF(ISNA(INDEX(ВВОД!$R:$R,MATCH($A27,ВВОД!F:F,0))),"",INDEX(ВВОД!$R:$R,MATCH($A27,ВВОД!F:F,0))+INDEX(ВВОД!$S:$S,MATCH($A27,ВВОД!F:F,0)))</f>
        <v>0</v>
      </c>
      <c r="H27" s="75">
        <f>IF(ISNA(INDEX(ВВОД!$T:$T,MATCH($A27,ВВОД!F:F,0))),"",INDEX(ВВОД!$T:$T,MATCH($A27,ВВОД!F:F,0)))</f>
        <v>0</v>
      </c>
      <c r="I27" s="5"/>
    </row>
    <row r="28" spans="1:9">
      <c r="A28" s="17">
        <v>23</v>
      </c>
      <c r="B28" s="265" t="str">
        <f>IF(ISNA(INDEX(ВВОД!$U:$U,MATCH($A28,ВВОД!F:F,0))),"Резерв",INDEX(ВВОД!$U:$U,MATCH($A28,ВВОД!F:F,0)))</f>
        <v>Вихідний</v>
      </c>
      <c r="C28" s="69">
        <f>IF(ISNA(INDEX(ВВОД!$V:$V,MATCH($A28,ВВОД!F:F,0))),"",INDEX(ВВОД!$V:$V,MATCH($A28,ВВОД!F:F,0)))</f>
        <v>0</v>
      </c>
      <c r="D28" s="69">
        <f>IF(ISNA(INDEX(ВВОД!$W:$W,MATCH($A28,ВВОД!F:F,0))),"",INDEX(ВВОД!$W:$W,MATCH($A28,ВВОД!F:F,0)))</f>
        <v>0</v>
      </c>
      <c r="E28" s="69">
        <f>IF(ISNA(INDEX(ВВОД!$X:$X,MATCH($A28,ВВОД!F:F,0))),"",INDEX(ВВОД!$X:$X,MATCH($A28,ВВОД!F:F,0)))</f>
        <v>0</v>
      </c>
      <c r="F28" s="8">
        <f>IF(ISNA(INDEX(ВВОД!$Q:$Q,MATCH($A28,ВВОД!F:F,0))),"",INDEX(ВВОД!$Q:$Q,MATCH($A28,ВВОД!F:F,0)))</f>
        <v>0</v>
      </c>
      <c r="G28" s="75">
        <f>IF(ISNA(INDEX(ВВОД!$R:$R,MATCH($A28,ВВОД!F:F,0))),"",INDEX(ВВОД!$R:$R,MATCH($A28,ВВОД!F:F,0))+INDEX(ВВОД!$S:$S,MATCH($A28,ВВОД!F:F,0)))</f>
        <v>0</v>
      </c>
      <c r="H28" s="75">
        <f>IF(ISNA(INDEX(ВВОД!$T:$T,MATCH($A28,ВВОД!F:F,0))),"",INDEX(ВВОД!$T:$T,MATCH($A28,ВВОД!F:F,0)))</f>
        <v>0</v>
      </c>
      <c r="I28" s="5"/>
    </row>
    <row r="29" spans="1:9">
      <c r="A29" s="17">
        <v>24</v>
      </c>
      <c r="B29" s="265" t="str">
        <f>IF(ISNA(INDEX(ВВОД!$U:$U,MATCH($A29,ВВОД!F:F,0))),"Резерв",INDEX(ВВОД!$U:$U,MATCH($A29,ВВОД!F:F,0)))</f>
        <v>Резерв</v>
      </c>
      <c r="C29" s="69" t="str">
        <f>IF(ISNA(INDEX(ВВОД!$V:$V,MATCH($A29,ВВОД!F:F,0))),"",INDEX(ВВОД!$V:$V,MATCH($A29,ВВОД!F:F,0)))</f>
        <v/>
      </c>
      <c r="D29" s="69" t="str">
        <f>IF(ISNA(INDEX(ВВОД!$W:$W,MATCH($A29,ВВОД!F:F,0))),"",INDEX(ВВОД!$W:$W,MATCH($A29,ВВОД!F:F,0)))</f>
        <v/>
      </c>
      <c r="E29" s="69" t="str">
        <f>IF(ISNA(INDEX(ВВОД!$X:$X,MATCH($A29,ВВОД!F:F,0))),"",INDEX(ВВОД!$X:$X,MATCH($A29,ВВОД!F:F,0)))</f>
        <v/>
      </c>
      <c r="F29" s="8" t="str">
        <f>IF(ISNA(INDEX(ВВОД!$Q:$Q,MATCH($A29,ВВОД!F:F,0))),"",INDEX(ВВОД!$Q:$Q,MATCH($A29,ВВОД!F:F,0)))</f>
        <v/>
      </c>
      <c r="G29" s="75" t="str">
        <f>IF(ISNA(INDEX(ВВОД!$R:$R,MATCH($A29,ВВОД!F:F,0))),"",INDEX(ВВОД!$R:$R,MATCH($A29,ВВОД!F:F,0))+INDEX(ВВОД!$S:$S,MATCH($A29,ВВОД!F:F,0)))</f>
        <v/>
      </c>
      <c r="H29" s="75" t="str">
        <f>IF(ISNA(INDEX(ВВОД!$T:$T,MATCH($A29,ВВОД!F:F,0))),"",INDEX(ВВОД!$T:$T,MATCH($A29,ВВОД!F:F,0)))</f>
        <v/>
      </c>
      <c r="I29" s="5"/>
    </row>
    <row r="30" spans="1:9">
      <c r="A30" s="17">
        <v>25</v>
      </c>
      <c r="B30" s="265" t="str">
        <f>IF(ISNA(INDEX(ВВОД!$U:$U,MATCH($A30,ВВОД!F:F,0))),"Резерв",INDEX(ВВОД!$U:$U,MATCH($A30,ВВОД!F:F,0)))</f>
        <v>Резерв</v>
      </c>
      <c r="C30" s="69" t="str">
        <f>IF(ISNA(INDEX(ВВОД!$V:$V,MATCH($A30,ВВОД!F:F,0))),"",INDEX(ВВОД!$V:$V,MATCH($A30,ВВОД!F:F,0)))</f>
        <v/>
      </c>
      <c r="D30" s="69" t="str">
        <f>IF(ISNA(INDEX(ВВОД!$W:$W,MATCH($A30,ВВОД!F:F,0))),"",INDEX(ВВОД!$W:$W,MATCH($A30,ВВОД!F:F,0)))</f>
        <v/>
      </c>
      <c r="E30" s="69" t="str">
        <f>IF(ISNA(INDEX(ВВОД!$X:$X,MATCH($A30,ВВОД!F:F,0))),"",INDEX(ВВОД!$X:$X,MATCH($A30,ВВОД!F:F,0)))</f>
        <v/>
      </c>
      <c r="F30" s="8" t="str">
        <f>IF(ISNA(INDEX(ВВОД!$Q:$Q,MATCH($A30,ВВОД!F:F,0))),"",INDEX(ВВОД!$Q:$Q,MATCH($A30,ВВОД!F:F,0)))</f>
        <v/>
      </c>
      <c r="G30" s="75" t="str">
        <f>IF(ISNA(INDEX(ВВОД!$R:$R,MATCH($A30,ВВОД!F:F,0))),"",INDEX(ВВОД!$R:$R,MATCH($A30,ВВОД!F:F,0))+INDEX(ВВОД!$S:$S,MATCH($A30,ВВОД!F:F,0)))</f>
        <v/>
      </c>
      <c r="H30" s="75" t="str">
        <f>IF(ISNA(INDEX(ВВОД!$T:$T,MATCH($A30,ВВОД!F:F,0))),"",INDEX(ВВОД!$T:$T,MATCH($A30,ВВОД!F:F,0)))</f>
        <v/>
      </c>
      <c r="I30" s="5"/>
    </row>
    <row r="31" spans="1:9">
      <c r="A31" s="17">
        <v>26</v>
      </c>
      <c r="B31" s="265" t="str">
        <f>IF(ISNA(INDEX(ВВОД!$U:$U,MATCH($A31,ВВОД!F:F,0))),"Резерв",INDEX(ВВОД!$U:$U,MATCH($A31,ВВОД!F:F,0)))</f>
        <v>Резерв</v>
      </c>
      <c r="C31" s="69" t="str">
        <f>IF(ISNA(INDEX(ВВОД!$V:$V,MATCH($A31,ВВОД!F:F,0))),"",INDEX(ВВОД!$V:$V,MATCH($A31,ВВОД!F:F,0)))</f>
        <v/>
      </c>
      <c r="D31" s="69" t="str">
        <f>IF(ISNA(INDEX(ВВОД!$W:$W,MATCH($A31,ВВОД!F:F,0))),"",INDEX(ВВОД!$W:$W,MATCH($A31,ВВОД!F:F,0)))</f>
        <v/>
      </c>
      <c r="E31" s="69" t="str">
        <f>IF(ISNA(INDEX(ВВОД!$X:$X,MATCH($A31,ВВОД!F:F,0))),"",INDEX(ВВОД!$X:$X,MATCH($A31,ВВОД!F:F,0)))</f>
        <v/>
      </c>
      <c r="F31" s="8" t="str">
        <f>IF(ISNA(INDEX(ВВОД!$Q:$Q,MATCH($A31,ВВОД!F:F,0))),"",INDEX(ВВОД!$Q:$Q,MATCH($A31,ВВОД!F:F,0)))</f>
        <v/>
      </c>
      <c r="G31" s="75" t="str">
        <f>IF(ISNA(INDEX(ВВОД!$R:$R,MATCH($A31,ВВОД!F:F,0))),"",INDEX(ВВОД!$R:$R,MATCH($A31,ВВОД!F:F,0))+INDEX(ВВОД!$S:$S,MATCH($A31,ВВОД!F:F,0)))</f>
        <v/>
      </c>
      <c r="H31" s="75" t="str">
        <f>IF(ISNA(INDEX(ВВОД!$T:$T,MATCH($A31,ВВОД!F:F,0))),"",INDEX(ВВОД!$T:$T,MATCH($A31,ВВОД!F:F,0)))</f>
        <v/>
      </c>
      <c r="I31" s="5"/>
    </row>
    <row r="32" spans="1:9">
      <c r="A32" s="17">
        <v>27</v>
      </c>
      <c r="B32" s="265" t="str">
        <f>IF(ISNA(INDEX(ВВОД!$U:$U,MATCH($A32,ВВОД!F:F,0))),"Резерв",INDEX(ВВОД!$U:$U,MATCH($A32,ВВОД!F:F,0)))</f>
        <v>Резерв</v>
      </c>
      <c r="C32" s="69" t="str">
        <f>IF(ISNA(INDEX(ВВОД!$V:$V,MATCH($A32,ВВОД!F:F,0))),"",INDEX(ВВОД!$V:$V,MATCH($A32,ВВОД!F:F,0)))</f>
        <v/>
      </c>
      <c r="D32" s="69" t="str">
        <f>IF(ISNA(INDEX(ВВОД!$W:$W,MATCH($A32,ВВОД!F:F,0))),"",INDEX(ВВОД!$W:$W,MATCH($A32,ВВОД!F:F,0)))</f>
        <v/>
      </c>
      <c r="E32" s="69" t="str">
        <f>IF(ISNA(INDEX(ВВОД!$X:$X,MATCH($A32,ВВОД!F:F,0))),"",INDEX(ВВОД!$X:$X,MATCH($A32,ВВОД!F:F,0)))</f>
        <v/>
      </c>
      <c r="F32" s="8" t="str">
        <f>IF(ISNA(INDEX(ВВОД!$Q:$Q,MATCH($A32,ВВОД!F:F,0))),"",INDEX(ВВОД!$Q:$Q,MATCH($A32,ВВОД!F:F,0)))</f>
        <v/>
      </c>
      <c r="G32" s="75" t="str">
        <f>IF(ISNA(INDEX(ВВОД!$R:$R,MATCH($A32,ВВОД!F:F,0))),"",INDEX(ВВОД!$R:$R,MATCH($A32,ВВОД!F:F,0))+INDEX(ВВОД!$S:$S,MATCH($A32,ВВОД!F:F,0)))</f>
        <v/>
      </c>
      <c r="H32" s="75" t="str">
        <f>IF(ISNA(INDEX(ВВОД!$T:$T,MATCH($A32,ВВОД!F:F,0))),"",INDEX(ВВОД!$T:$T,MATCH($A32,ВВОД!F:F,0)))</f>
        <v/>
      </c>
      <c r="I32" s="5"/>
    </row>
    <row r="33" spans="1:9">
      <c r="A33" s="17">
        <v>28</v>
      </c>
      <c r="B33" s="265" t="str">
        <f>IF(ISNA(INDEX(ВВОД!$U:$U,MATCH($A33,ВВОД!F:F,0))),"Резерв",INDEX(ВВОД!$U:$U,MATCH($A33,ВВОД!F:F,0)))</f>
        <v>Резерв</v>
      </c>
      <c r="C33" s="69" t="str">
        <f>IF(ISNA(INDEX(ВВОД!$V:$V,MATCH($A33,ВВОД!F:F,0))),"",INDEX(ВВОД!$V:$V,MATCH($A33,ВВОД!F:F,0)))</f>
        <v/>
      </c>
      <c r="D33" s="69" t="str">
        <f>IF(ISNA(INDEX(ВВОД!$W:$W,MATCH($A33,ВВОД!F:F,0))),"",INDEX(ВВОД!$W:$W,MATCH($A33,ВВОД!F:F,0)))</f>
        <v/>
      </c>
      <c r="E33" s="69" t="str">
        <f>IF(ISNA(INDEX(ВВОД!$X:$X,MATCH($A33,ВВОД!F:F,0))),"",INDEX(ВВОД!$X:$X,MATCH($A33,ВВОД!F:F,0)))</f>
        <v/>
      </c>
      <c r="F33" s="8" t="str">
        <f>IF(ISNA(INDEX(ВВОД!$Q:$Q,MATCH($A33,ВВОД!F:F,0))),"",INDEX(ВВОД!$Q:$Q,MATCH($A33,ВВОД!F:F,0)))</f>
        <v/>
      </c>
      <c r="G33" s="75" t="str">
        <f>IF(ISNA(INDEX(ВВОД!$R:$R,MATCH($A33,ВВОД!F:F,0))),"",INDEX(ВВОД!$R:$R,MATCH($A33,ВВОД!F:F,0))+INDEX(ВВОД!$S:$S,MATCH($A33,ВВОД!F:F,0)))</f>
        <v/>
      </c>
      <c r="H33" s="75" t="str">
        <f>IF(ISNA(INDEX(ВВОД!$T:$T,MATCH($A33,ВВОД!F:F,0))),"",INDEX(ВВОД!$T:$T,MATCH($A33,ВВОД!F:F,0)))</f>
        <v/>
      </c>
      <c r="I33" s="5"/>
    </row>
    <row r="34" spans="1:9">
      <c r="A34" s="17">
        <v>29</v>
      </c>
      <c r="B34" s="265" t="str">
        <f>IF(ISNA(INDEX(ВВОД!$U:$U,MATCH($A34,ВВОД!F:F,0))),"Резерв",INDEX(ВВОД!$U:$U,MATCH($A34,ВВОД!F:F,0)))</f>
        <v>Вихідний</v>
      </c>
      <c r="C34" s="69">
        <f>IF(ISNA(INDEX(ВВОД!$V:$V,MATCH($A34,ВВОД!F:F,0))),"",INDEX(ВВОД!$V:$V,MATCH($A34,ВВОД!F:F,0)))</f>
        <v>0</v>
      </c>
      <c r="D34" s="69">
        <f>IF(ISNA(INDEX(ВВОД!$W:$W,MATCH($A34,ВВОД!F:F,0))),"",INDEX(ВВОД!$W:$W,MATCH($A34,ВВОД!F:F,0)))</f>
        <v>0</v>
      </c>
      <c r="E34" s="69">
        <f>IF(ISNA(INDEX(ВВОД!$X:$X,MATCH($A34,ВВОД!F:F,0))),"",INDEX(ВВОД!$X:$X,MATCH($A34,ВВОД!F:F,0)))</f>
        <v>0</v>
      </c>
      <c r="F34" s="8">
        <f>IF(ISNA(INDEX(ВВОД!$Q:$Q,MATCH($A34,ВВОД!F:F,0))),"",INDEX(ВВОД!$Q:$Q,MATCH($A34,ВВОД!F:F,0)))</f>
        <v>0</v>
      </c>
      <c r="G34" s="75">
        <f>IF(ISNA(INDEX(ВВОД!$R:$R,MATCH($A34,ВВОД!F:F,0))),"",INDEX(ВВОД!$R:$R,MATCH($A34,ВВОД!F:F,0))+INDEX(ВВОД!$S:$S,MATCH($A34,ВВОД!F:F,0)))</f>
        <v>0</v>
      </c>
      <c r="H34" s="75">
        <f>IF(ISNA(INDEX(ВВОД!$T:$T,MATCH($A34,ВВОД!F:F,0))),"",INDEX(ВВОД!$T:$T,MATCH($A34,ВВОД!F:F,0)))</f>
        <v>0</v>
      </c>
      <c r="I34" s="5"/>
    </row>
    <row r="35" spans="1:9">
      <c r="A35" s="17">
        <v>30</v>
      </c>
      <c r="B35" s="265" t="str">
        <f>IF(ISNA(INDEX(ВВОД!$U:$U,MATCH($A35,ВВОД!F:F,0))),"Резерв",INDEX(ВВОД!$U:$U,MATCH($A35,ВВОД!F:F,0)))</f>
        <v>Вихідний</v>
      </c>
      <c r="C35" s="69">
        <f>IF(ISNA(INDEX(ВВОД!$V:$V,MATCH($A35,ВВОД!F:F,0))),"",INDEX(ВВОД!$V:$V,MATCH($A35,ВВОД!F:F,0)))</f>
        <v>0</v>
      </c>
      <c r="D35" s="69">
        <f>IF(ISNA(INDEX(ВВОД!$W:$W,MATCH($A35,ВВОД!F:F,0))),"",INDEX(ВВОД!$W:$W,MATCH($A35,ВВОД!F:F,0)))</f>
        <v>0</v>
      </c>
      <c r="E35" s="69">
        <f>IF(ISNA(INDEX(ВВОД!$X:$X,MATCH($A35,ВВОД!F:F,0))),"",INDEX(ВВОД!$X:$X,MATCH($A35,ВВОД!F:F,0)))</f>
        <v>0</v>
      </c>
      <c r="F35" s="8">
        <f>IF(ISNA(INDEX(ВВОД!$Q:$Q,MATCH($A35,ВВОД!F:F,0))),"",INDEX(ВВОД!$Q:$Q,MATCH($A35,ВВОД!F:F,0)))</f>
        <v>0</v>
      </c>
      <c r="G35" s="75">
        <f>IF(ISNA(INDEX(ВВОД!$R:$R,MATCH($A35,ВВОД!F:F,0))),"",INDEX(ВВОД!$R:$R,MATCH($A35,ВВОД!F:F,0))+INDEX(ВВОД!$S:$S,MATCH($A35,ВВОД!F:F,0)))</f>
        <v>0</v>
      </c>
      <c r="H35" s="75">
        <f>IF(ISNA(INDEX(ВВОД!$T:$T,MATCH($A35,ВВОД!F:F,0))),"",INDEX(ВВОД!$T:$T,MATCH($A35,ВВОД!F:F,0)))</f>
        <v>0</v>
      </c>
      <c r="I35" s="5"/>
    </row>
    <row r="36" spans="1:9">
      <c r="A36" s="17">
        <v>31</v>
      </c>
      <c r="B36" s="265" t="str">
        <f>IF(ISNA(INDEX(ВВОД!$U:$U,MATCH($A36,ВВОД!F:F,0))),"Резерв",INDEX(ВВОД!$U:$U,MATCH($A36,ВВОД!F:F,0)))</f>
        <v>Немає</v>
      </c>
      <c r="C36" s="69">
        <f>IF(ISNA(INDEX(ВВОД!$V:$V,MATCH($A36,ВВОД!F:F,0))),"",INDEX(ВВОД!$V:$V,MATCH($A36,ВВОД!F:F,0)))</f>
        <v>0</v>
      </c>
      <c r="D36" s="69">
        <f>IF(ISNA(INDEX(ВВОД!$W:$W,MATCH($A36,ВВОД!F:F,0))),"",INDEX(ВВОД!$W:$W,MATCH($A36,ВВОД!F:F,0)))</f>
        <v>0</v>
      </c>
      <c r="E36" s="69">
        <f>IF(ISNA(INDEX(ВВОД!$X:$X,MATCH($A36,ВВОД!F:F,0))),"",INDEX(ВВОД!$X:$X,MATCH($A36,ВВОД!F:F,0)))</f>
        <v>0</v>
      </c>
      <c r="F36" s="8">
        <f>IF(ISNA(INDEX(ВВОД!$Q:$Q,MATCH($A36,ВВОД!F:F,0))),"",INDEX(ВВОД!$Q:$Q,MATCH($A36,ВВОД!F:F,0)))</f>
        <v>0</v>
      </c>
      <c r="G36" s="75">
        <f>IF(ISNA(INDEX(ВВОД!$R:$R,MATCH($A36,ВВОД!F:F,0))),"",INDEX(ВВОД!$R:$R,MATCH($A36,ВВОД!F:F,0))+INDEX(ВВОД!$S:$S,MATCH($A36,ВВОД!F:F,0)))</f>
        <v>0</v>
      </c>
      <c r="H36" s="75">
        <f>IF(ISNA(INDEX(ВВОД!$T:$T,MATCH($A36,ВВОД!F:F,0))),"",INDEX(ВВОД!$T:$T,MATCH($A36,ВВОД!F:F,0)))</f>
        <v>0</v>
      </c>
      <c r="I36" s="5"/>
    </row>
    <row r="37" spans="1:9">
      <c r="A37" s="17"/>
      <c r="B37" s="65" t="s">
        <v>78</v>
      </c>
      <c r="C37" s="71"/>
      <c r="D37" s="71"/>
      <c r="E37" s="71"/>
      <c r="F37" s="5">
        <f>SUM(F6:F36)</f>
        <v>0</v>
      </c>
      <c r="G37" s="17">
        <f>SUM(G6:G36)</f>
        <v>0</v>
      </c>
      <c r="H37" s="17">
        <f>SUM(H6:H36)</f>
        <v>0</v>
      </c>
      <c r="I37" s="5"/>
    </row>
    <row r="38" spans="1:9">
      <c r="B38" s="289"/>
      <c r="D38" s="78"/>
    </row>
    <row r="39" spans="1:9">
      <c r="B39" s="289"/>
      <c r="C39" s="74" t="s">
        <v>5</v>
      </c>
      <c r="D39" s="293"/>
      <c r="E39" s="194" t="s">
        <v>2223</v>
      </c>
    </row>
  </sheetData>
  <mergeCells count="10">
    <mergeCell ref="A1:I1"/>
    <mergeCell ref="E3:G3"/>
    <mergeCell ref="F4:I4"/>
    <mergeCell ref="A4:A5"/>
    <mergeCell ref="B4:B5"/>
    <mergeCell ref="C4:C5"/>
    <mergeCell ref="D4:D5"/>
    <mergeCell ref="E4:E5"/>
    <mergeCell ref="A2:I2"/>
    <mergeCell ref="C3:D3"/>
  </mergeCells>
  <phoneticPr fontId="6" type="noConversion"/>
  <conditionalFormatting sqref="A6:I36">
    <cfRule type="expression" dxfId="1" priority="1">
      <formula>OR($B6="Вихідний",$B6="Немає")</formula>
    </cfRule>
  </conditionalFormatting>
  <pageMargins left="0.19685039370078741" right="0.19685039370078741" top="0.19685039370078741" bottom="0.19685039370078741" header="0" footer="0"/>
  <pageSetup paperSize="9" orientation="portrait" horizontalDpi="4294967294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 codeName="Лист11">
    <tabColor rgb="FFFF0000"/>
    <pageSetUpPr fitToPage="1"/>
  </sheetPr>
  <dimension ref="A1:Z39"/>
  <sheetViews>
    <sheetView showZeros="0" view="pageLayout" zoomScaleSheetLayoutView="75" workbookViewId="0">
      <selection activeCell="D46" sqref="D46"/>
    </sheetView>
  </sheetViews>
  <sheetFormatPr defaultRowHeight="12.75"/>
  <cols>
    <col min="1" max="1" width="4.5703125" style="13" customWidth="1"/>
    <col min="2" max="2" width="26" style="290" customWidth="1"/>
    <col min="3" max="3" width="12.28515625" style="74" customWidth="1"/>
    <col min="4" max="4" width="14.7109375" style="74" customWidth="1"/>
    <col min="5" max="5" width="30" style="74" customWidth="1"/>
    <col min="6" max="6" width="5.42578125" style="2" customWidth="1"/>
    <col min="7" max="7" width="4.140625" style="13" customWidth="1"/>
    <col min="8" max="8" width="4" style="1" customWidth="1"/>
    <col min="9" max="9" width="4" style="2" customWidth="1"/>
    <col min="10" max="10" width="9.28515625" style="1" customWidth="1"/>
    <col min="11" max="11" width="9.140625" style="1"/>
    <col min="12" max="12" width="9.140625" style="2"/>
    <col min="13" max="14" width="9.140625" style="1"/>
    <col min="15" max="16" width="9.140625" style="2"/>
    <col min="17" max="18" width="9.140625" style="13"/>
    <col min="19" max="19" width="9.140625" style="1"/>
    <col min="20" max="20" width="9.140625" style="2"/>
    <col min="21" max="22" width="9.140625" style="1"/>
    <col min="23" max="23" width="9.140625" style="2"/>
    <col min="24" max="25" width="9.140625" style="1"/>
    <col min="26" max="26" width="9.140625" style="2"/>
    <col min="27" max="16384" width="9.140625" style="1"/>
  </cols>
  <sheetData>
    <row r="1" spans="1:26" s="18" customFormat="1" ht="15" customHeight="1">
      <c r="A1" s="1385" t="s">
        <v>2181</v>
      </c>
      <c r="B1" s="1385"/>
      <c r="C1" s="1385"/>
      <c r="D1" s="1385"/>
      <c r="E1" s="1385"/>
      <c r="F1" s="1385"/>
      <c r="G1" s="1385"/>
      <c r="H1" s="1385"/>
      <c r="I1" s="1385"/>
      <c r="L1" s="11"/>
      <c r="O1" s="11"/>
      <c r="P1" s="11"/>
      <c r="Q1" s="19"/>
      <c r="R1" s="19"/>
      <c r="T1" s="11"/>
      <c r="W1" s="11"/>
      <c r="Z1" s="11"/>
    </row>
    <row r="2" spans="1:26" s="18" customFormat="1" ht="15">
      <c r="A2" s="1389" t="str">
        <f>ВВОД!D2</f>
        <v>Червень 2024</v>
      </c>
      <c r="B2" s="1389"/>
      <c r="C2" s="1389"/>
      <c r="D2" s="1389"/>
      <c r="E2" s="1389"/>
      <c r="F2" s="1389"/>
      <c r="G2" s="1389"/>
      <c r="H2" s="1389"/>
      <c r="I2" s="1389"/>
      <c r="L2" s="11"/>
      <c r="O2" s="11"/>
      <c r="P2" s="11"/>
      <c r="Q2" s="19"/>
      <c r="R2" s="19"/>
      <c r="T2" s="11"/>
      <c r="W2" s="11"/>
      <c r="Z2" s="11"/>
    </row>
    <row r="3" spans="1:26" ht="27.75" customHeight="1">
      <c r="A3" s="14"/>
      <c r="B3" s="278" t="s">
        <v>2216</v>
      </c>
      <c r="C3" s="1397" t="str">
        <f>ВВОД!H4</f>
        <v>РДМ-22 №1359</v>
      </c>
      <c r="D3" s="1397"/>
      <c r="E3" s="1391" t="s">
        <v>2180</v>
      </c>
      <c r="F3" s="1391"/>
      <c r="G3" s="1391"/>
      <c r="H3" s="15"/>
      <c r="I3" s="15"/>
    </row>
    <row r="4" spans="1:26" ht="26.25" customHeight="1">
      <c r="A4" s="1386" t="s">
        <v>39</v>
      </c>
      <c r="B4" s="1393" t="s">
        <v>63</v>
      </c>
      <c r="C4" s="1380" t="s">
        <v>64</v>
      </c>
      <c r="D4" s="1380" t="s">
        <v>65</v>
      </c>
      <c r="E4" s="1380" t="s">
        <v>70</v>
      </c>
      <c r="F4" s="1382" t="s">
        <v>66</v>
      </c>
      <c r="G4" s="1383"/>
      <c r="H4" s="1383"/>
      <c r="I4" s="1384"/>
    </row>
    <row r="5" spans="1:26" ht="36.75">
      <c r="A5" s="1392"/>
      <c r="B5" s="1394"/>
      <c r="C5" s="1381"/>
      <c r="D5" s="1381"/>
      <c r="E5" s="1381"/>
      <c r="F5" s="5" t="s">
        <v>42</v>
      </c>
      <c r="G5" s="77" t="s">
        <v>45</v>
      </c>
      <c r="H5" s="6" t="str">
        <f>IF(H37=0,"Дата","Зварки")</f>
        <v>Дата</v>
      </c>
      <c r="I5" s="134" t="s">
        <v>67</v>
      </c>
    </row>
    <row r="6" spans="1:26">
      <c r="A6" s="4">
        <v>1</v>
      </c>
      <c r="B6" s="265" t="str">
        <f>IF(ISNA(INDEX(ВВОД!$U:$U,MATCH($A6,ВВОД!H:H,0))),"Резерв",INDEX(ВВОД!$U:$U,MATCH($A6,ВВОД!H:H,0)))</f>
        <v>Вихідний</v>
      </c>
      <c r="C6" s="99">
        <f>IF(ISNA(INDEX(ВВОД!$V:$V,MATCH($A6,ВВОД!H:H,0))),"",INDEX(ВВОД!$V:$V,MATCH($A6,ВВОД!H:H,0)))</f>
        <v>0</v>
      </c>
      <c r="D6" s="99">
        <f>IF(ISNA(INDEX(ВВОД!$W:$W,MATCH($A6,ВВОД!H:H,0))),"",INDEX(ВВОД!$W:$W,MATCH($A6,ВВОД!H:H,0)))</f>
        <v>0</v>
      </c>
      <c r="E6" s="99">
        <f>IF(ISNA(INDEX(ВВОД!$X:$X,MATCH($A6,ВВОД!H:H,0))),"",INDEX(ВВОД!$X:$X,MATCH($A6,ВВОД!H:H,0)))</f>
        <v>0</v>
      </c>
      <c r="F6" s="266">
        <f>IF(ISNA(INDEX(ВВОД!$Q:$Q,MATCH($A6,ВВОД!H:H,0))),"",INDEX(ВВОД!$Q:$Q,MATCH($A6,ВВОД!H:H,0)))</f>
        <v>0</v>
      </c>
      <c r="G6" s="266">
        <f>IF(ISNA(INDEX(ВВОД!$R:$R,MATCH($A6,ВВОД!H:H,0))),"",INDEX(ВВОД!$R:$R,MATCH($A6,ВВОД!H:H,0))+INDEX(ВВОД!$S:$S,MATCH($A6,ВВОД!H:H,0)))</f>
        <v>0</v>
      </c>
      <c r="H6" s="267">
        <f>IF(ISNA(INDEX(ВВОД!$T:$T,MATCH($A6,ВВОД!H:H,0))),"",INDEX(ВВОД!$T:$T,MATCH($A6,ВВОД!H:H,0)))</f>
        <v>0</v>
      </c>
      <c r="I6" s="267"/>
    </row>
    <row r="7" spans="1:26">
      <c r="A7" s="17">
        <v>2</v>
      </c>
      <c r="B7" s="265" t="str">
        <f>IF(ISNA(INDEX(ВВОД!$U:$U,MATCH($A7,ВВОД!H:H,0))),"Резерв",INDEX(ВВОД!$U:$U,MATCH($A7,ВВОД!H:H,0)))</f>
        <v>Вихідний</v>
      </c>
      <c r="C7" s="99">
        <f>IF(ISNA(INDEX(ВВОД!$V:$V,MATCH($A7,ВВОД!H:H,0))),"",INDEX(ВВОД!$V:$V,MATCH($A7,ВВОД!H:H,0)))</f>
        <v>0</v>
      </c>
      <c r="D7" s="99">
        <f>IF(ISNA(INDEX(ВВОД!$W:$W,MATCH($A7,ВВОД!H:H,0))),"",INDEX(ВВОД!$W:$W,MATCH($A7,ВВОД!H:H,0)))</f>
        <v>0</v>
      </c>
      <c r="E7" s="99">
        <f>IF(ISNA(INDEX(ВВОД!$X:$X,MATCH($A7,ВВОД!H:H,0))),"",INDEX(ВВОД!$X:$X,MATCH($A7,ВВОД!H:H,0)))</f>
        <v>0</v>
      </c>
      <c r="F7" s="266">
        <f>IF(ISNA(INDEX(ВВОД!$Q:$Q,MATCH($A7,ВВОД!H:H,0))),"",INDEX(ВВОД!$Q:$Q,MATCH($A7,ВВОД!H:H,0)))</f>
        <v>0</v>
      </c>
      <c r="G7" s="266">
        <f>IF(ISNA(INDEX(ВВОД!$R:$R,MATCH($A7,ВВОД!H:H,0))),"",INDEX(ВВОД!$R:$R,MATCH($A7,ВВОД!H:H,0))+INDEX(ВВОД!$S:$S,MATCH($A7,ВВОД!H:H,0)))</f>
        <v>0</v>
      </c>
      <c r="H7" s="267">
        <f>IF(ISNA(INDEX(ВВОД!$T:$T,MATCH($A7,ВВОД!H:H,0))),"",INDEX(ВВОД!$T:$T,MATCH($A7,ВВОД!H:H,0)))</f>
        <v>0</v>
      </c>
      <c r="I7" s="267"/>
    </row>
    <row r="8" spans="1:26">
      <c r="A8" s="17">
        <v>3</v>
      </c>
      <c r="B8" s="265" t="str">
        <f>IF(ISNA(INDEX(ВВОД!$U:$U,MATCH($A8,ВВОД!H:H,0))),"Резерв",INDEX(ВВОД!$U:$U,MATCH($A8,ВВОД!H:H,0)))</f>
        <v>Резерв</v>
      </c>
      <c r="C8" s="99" t="str">
        <f>IF(ISNA(INDEX(ВВОД!$V:$V,MATCH($A8,ВВОД!H:H,0))),"",INDEX(ВВОД!$V:$V,MATCH($A8,ВВОД!H:H,0)))</f>
        <v/>
      </c>
      <c r="D8" s="99" t="str">
        <f>IF(ISNA(INDEX(ВВОД!$W:$W,MATCH($A8,ВВОД!H:H,0))),"",INDEX(ВВОД!$W:$W,MATCH($A8,ВВОД!H:H,0)))</f>
        <v/>
      </c>
      <c r="E8" s="99" t="str">
        <f>IF(ISNA(INDEX(ВВОД!$X:$X,MATCH($A8,ВВОД!H:H,0))),"",INDEX(ВВОД!$X:$X,MATCH($A8,ВВОД!H:H,0)))</f>
        <v/>
      </c>
      <c r="F8" s="266" t="str">
        <f>IF(ISNA(INDEX(ВВОД!$Q:$Q,MATCH($A8,ВВОД!H:H,0))),"",INDEX(ВВОД!$Q:$Q,MATCH($A8,ВВОД!H:H,0)))</f>
        <v/>
      </c>
      <c r="G8" s="266" t="str">
        <f>IF(ISNA(INDEX(ВВОД!$R:$R,MATCH($A8,ВВОД!H:H,0))),"",INDEX(ВВОД!$R:$R,MATCH($A8,ВВОД!H:H,0))+INDEX(ВВОД!$S:$S,MATCH($A8,ВВОД!H:H,0)))</f>
        <v/>
      </c>
      <c r="H8" s="267" t="str">
        <f>IF(ISNA(INDEX(ВВОД!$T:$T,MATCH($A8,ВВОД!H:H,0))),"",INDEX(ВВОД!$T:$T,MATCH($A8,ВВОД!H:H,0)))</f>
        <v/>
      </c>
      <c r="I8" s="267"/>
    </row>
    <row r="9" spans="1:26">
      <c r="A9" s="17">
        <v>4</v>
      </c>
      <c r="B9" s="265" t="str">
        <f>IF(ISNA(INDEX(ВВОД!$U:$U,MATCH($A9,ВВОД!H:H,0))),"Резерв",INDEX(ВВОД!$U:$U,MATCH($A9,ВВОД!H:H,0)))</f>
        <v>Резерв</v>
      </c>
      <c r="C9" s="99" t="str">
        <f>IF(ISNA(INDEX(ВВОД!$V:$V,MATCH($A9,ВВОД!H:H,0))),"",INDEX(ВВОД!$V:$V,MATCH($A9,ВВОД!H:H,0)))</f>
        <v/>
      </c>
      <c r="D9" s="99" t="str">
        <f>IF(ISNA(INDEX(ВВОД!$W:$W,MATCH($A9,ВВОД!H:H,0))),"",INDEX(ВВОД!$W:$W,MATCH($A9,ВВОД!H:H,0)))</f>
        <v/>
      </c>
      <c r="E9" s="99" t="str">
        <f>IF(ISNA(INDEX(ВВОД!$X:$X,MATCH($A9,ВВОД!H:H,0))),"",INDEX(ВВОД!$X:$X,MATCH($A9,ВВОД!H:H,0)))</f>
        <v/>
      </c>
      <c r="F9" s="266" t="str">
        <f>IF(ISNA(INDEX(ВВОД!$Q:$Q,MATCH($A9,ВВОД!H:H,0))),"",INDEX(ВВОД!$Q:$Q,MATCH($A9,ВВОД!H:H,0)))</f>
        <v/>
      </c>
      <c r="G9" s="266" t="str">
        <f>IF(ISNA(INDEX(ВВОД!$R:$R,MATCH($A9,ВВОД!H:H,0))),"",INDEX(ВВОД!$R:$R,MATCH($A9,ВВОД!H:H,0))+INDEX(ВВОД!$S:$S,MATCH($A9,ВВОД!H:H,0)))</f>
        <v/>
      </c>
      <c r="H9" s="267" t="str">
        <f>IF(ISNA(INDEX(ВВОД!$T:$T,MATCH($A9,ВВОД!H:H,0))),"",INDEX(ВВОД!$T:$T,MATCH($A9,ВВОД!H:H,0)))</f>
        <v/>
      </c>
      <c r="I9" s="267"/>
    </row>
    <row r="10" spans="1:26">
      <c r="A10" s="17">
        <v>5</v>
      </c>
      <c r="B10" s="265" t="str">
        <f>IF(ISNA(INDEX(ВВОД!$U:$U,MATCH($A10,ВВОД!H:H,0))),"Резерв",INDEX(ВВОД!$U:$U,MATCH($A10,ВВОД!H:H,0)))</f>
        <v>Резерв</v>
      </c>
      <c r="C10" s="99" t="str">
        <f>IF(ISNA(INDEX(ВВОД!$V:$V,MATCH($A10,ВВОД!H:H,0))),"",INDEX(ВВОД!$V:$V,MATCH($A10,ВВОД!H:H,0)))</f>
        <v/>
      </c>
      <c r="D10" s="99" t="str">
        <f>IF(ISNA(INDEX(ВВОД!$W:$W,MATCH($A10,ВВОД!H:H,0))),"",INDEX(ВВОД!$W:$W,MATCH($A10,ВВОД!H:H,0)))</f>
        <v/>
      </c>
      <c r="E10" s="99" t="str">
        <f>IF(ISNA(INDEX(ВВОД!$X:$X,MATCH($A10,ВВОД!H:H,0))),"",INDEX(ВВОД!$X:$X,MATCH($A10,ВВОД!H:H,0)))</f>
        <v/>
      </c>
      <c r="F10" s="266" t="str">
        <f>IF(ISNA(INDEX(ВВОД!$Q:$Q,MATCH($A10,ВВОД!H:H,0))),"",INDEX(ВВОД!$Q:$Q,MATCH($A10,ВВОД!H:H,0)))</f>
        <v/>
      </c>
      <c r="G10" s="266" t="str">
        <f>IF(ISNA(INDEX(ВВОД!$R:$R,MATCH($A10,ВВОД!H:H,0))),"",INDEX(ВВОД!$R:$R,MATCH($A10,ВВОД!H:H,0))+INDEX(ВВОД!$S:$S,MATCH($A10,ВВОД!H:H,0)))</f>
        <v/>
      </c>
      <c r="H10" s="267" t="str">
        <f>IF(ISNA(INDEX(ВВОД!$T:$T,MATCH($A10,ВВОД!H:H,0))),"",INDEX(ВВОД!$T:$T,MATCH($A10,ВВОД!H:H,0)))</f>
        <v/>
      </c>
      <c r="I10" s="267"/>
    </row>
    <row r="11" spans="1:26">
      <c r="A11" s="17">
        <v>6</v>
      </c>
      <c r="B11" s="265" t="str">
        <f>IF(ISNA(INDEX(ВВОД!$U:$U,MATCH($A11,ВВОД!H:H,0))),"Резерв",INDEX(ВВОД!$U:$U,MATCH($A11,ВВОД!H:H,0)))</f>
        <v>Резерв</v>
      </c>
      <c r="C11" s="99" t="str">
        <f>IF(ISNA(INDEX(ВВОД!$V:$V,MATCH($A11,ВВОД!H:H,0))),"",INDEX(ВВОД!$V:$V,MATCH($A11,ВВОД!H:H,0)))</f>
        <v/>
      </c>
      <c r="D11" s="99" t="str">
        <f>IF(ISNA(INDEX(ВВОД!$W:$W,MATCH($A11,ВВОД!H:H,0))),"",INDEX(ВВОД!$W:$W,MATCH($A11,ВВОД!H:H,0)))</f>
        <v/>
      </c>
      <c r="E11" s="99" t="str">
        <f>IF(ISNA(INDEX(ВВОД!$X:$X,MATCH($A11,ВВОД!H:H,0))),"",INDEX(ВВОД!$X:$X,MATCH($A11,ВВОД!H:H,0)))</f>
        <v/>
      </c>
      <c r="F11" s="266" t="str">
        <f>IF(ISNA(INDEX(ВВОД!$Q:$Q,MATCH($A11,ВВОД!H:H,0))),"",INDEX(ВВОД!$Q:$Q,MATCH($A11,ВВОД!H:H,0)))</f>
        <v/>
      </c>
      <c r="G11" s="266" t="str">
        <f>IF(ISNA(INDEX(ВВОД!$R:$R,MATCH($A11,ВВОД!H:H,0))),"",INDEX(ВВОД!$R:$R,MATCH($A11,ВВОД!H:H,0))+INDEX(ВВОД!$S:$S,MATCH($A11,ВВОД!H:H,0)))</f>
        <v/>
      </c>
      <c r="H11" s="267" t="str">
        <f>IF(ISNA(INDEX(ВВОД!$T:$T,MATCH($A11,ВВОД!H:H,0))),"",INDEX(ВВОД!$T:$T,MATCH($A11,ВВОД!H:H,0)))</f>
        <v/>
      </c>
      <c r="I11" s="267"/>
    </row>
    <row r="12" spans="1:26">
      <c r="A12" s="17">
        <v>7</v>
      </c>
      <c r="B12" s="265" t="str">
        <f>IF(ISNA(INDEX(ВВОД!$U:$U,MATCH($A12,ВВОД!H:H,0))),"Резерв",INDEX(ВВОД!$U:$U,MATCH($A12,ВВОД!H:H,0)))</f>
        <v>Резерв</v>
      </c>
      <c r="C12" s="99" t="str">
        <f>IF(ISNA(INDEX(ВВОД!$V:$V,MATCH($A12,ВВОД!H:H,0))),"",INDEX(ВВОД!$V:$V,MATCH($A12,ВВОД!H:H,0)))</f>
        <v/>
      </c>
      <c r="D12" s="99" t="str">
        <f>IF(ISNA(INDEX(ВВОД!$W:$W,MATCH($A12,ВВОД!H:H,0))),"",INDEX(ВВОД!$W:$W,MATCH($A12,ВВОД!H:H,0)))</f>
        <v/>
      </c>
      <c r="E12" s="99" t="str">
        <f>IF(ISNA(INDEX(ВВОД!$X:$X,MATCH($A12,ВВОД!H:H,0))),"",INDEX(ВВОД!$X:$X,MATCH($A12,ВВОД!H:H,0)))</f>
        <v/>
      </c>
      <c r="F12" s="266" t="str">
        <f>IF(ISNA(INDEX(ВВОД!$Q:$Q,MATCH($A12,ВВОД!H:H,0))),"",INDEX(ВВОД!$Q:$Q,MATCH($A12,ВВОД!H:H,0)))</f>
        <v/>
      </c>
      <c r="G12" s="266" t="str">
        <f>IF(ISNA(INDEX(ВВОД!$R:$R,MATCH($A12,ВВОД!H:H,0))),"",INDEX(ВВОД!$R:$R,MATCH($A12,ВВОД!H:H,0))+INDEX(ВВОД!$S:$S,MATCH($A12,ВВОД!H:H,0)))</f>
        <v/>
      </c>
      <c r="H12" s="267" t="str">
        <f>IF(ISNA(INDEX(ВВОД!$T:$T,MATCH($A12,ВВОД!H:H,0))),"",INDEX(ВВОД!$T:$T,MATCH($A12,ВВОД!H:H,0)))</f>
        <v/>
      </c>
      <c r="I12" s="267"/>
    </row>
    <row r="13" spans="1:26">
      <c r="A13" s="17">
        <v>8</v>
      </c>
      <c r="B13" s="265" t="str">
        <f>IF(ISNA(INDEX(ВВОД!$U:$U,MATCH($A13,ВВОД!H:H,0))),"Резерв",INDEX(ВВОД!$U:$U,MATCH($A13,ВВОД!H:H,0)))</f>
        <v>Вихідний</v>
      </c>
      <c r="C13" s="99">
        <f>IF(ISNA(INDEX(ВВОД!$V:$V,MATCH($A13,ВВОД!H:H,0))),"",INDEX(ВВОД!$V:$V,MATCH($A13,ВВОД!H:H,0)))</f>
        <v>0</v>
      </c>
      <c r="D13" s="99">
        <f>IF(ISNA(INDEX(ВВОД!$W:$W,MATCH($A13,ВВОД!H:H,0))),"",INDEX(ВВОД!$W:$W,MATCH($A13,ВВОД!H:H,0)))</f>
        <v>0</v>
      </c>
      <c r="E13" s="99">
        <f>IF(ISNA(INDEX(ВВОД!$X:$X,MATCH($A13,ВВОД!H:H,0))),"",INDEX(ВВОД!$X:$X,MATCH($A13,ВВОД!H:H,0)))</f>
        <v>0</v>
      </c>
      <c r="F13" s="266">
        <f>IF(ISNA(INDEX(ВВОД!$Q:$Q,MATCH($A13,ВВОД!H:H,0))),"",INDEX(ВВОД!$Q:$Q,MATCH($A13,ВВОД!H:H,0)))</f>
        <v>0</v>
      </c>
      <c r="G13" s="266">
        <f>IF(ISNA(INDEX(ВВОД!$R:$R,MATCH($A13,ВВОД!H:H,0))),"",INDEX(ВВОД!$R:$R,MATCH($A13,ВВОД!H:H,0))+INDEX(ВВОД!$S:$S,MATCH($A13,ВВОД!H:H,0)))</f>
        <v>0</v>
      </c>
      <c r="H13" s="267">
        <f>IF(ISNA(INDEX(ВВОД!$T:$T,MATCH($A13,ВВОД!H:H,0))),"",INDEX(ВВОД!$T:$T,MATCH($A13,ВВОД!H:H,0)))</f>
        <v>0</v>
      </c>
      <c r="I13" s="267"/>
    </row>
    <row r="14" spans="1:26">
      <c r="A14" s="17">
        <v>9</v>
      </c>
      <c r="B14" s="265" t="str">
        <f>IF(ISNA(INDEX(ВВОД!$U:$U,MATCH($A14,ВВОД!H:H,0))),"Резерв",INDEX(ВВОД!$U:$U,MATCH($A14,ВВОД!H:H,0)))</f>
        <v>Вихідний</v>
      </c>
      <c r="C14" s="99">
        <f>IF(ISNA(INDEX(ВВОД!$V:$V,MATCH($A14,ВВОД!H:H,0))),"",INDEX(ВВОД!$V:$V,MATCH($A14,ВВОД!H:H,0)))</f>
        <v>0</v>
      </c>
      <c r="D14" s="99">
        <f>IF(ISNA(INDEX(ВВОД!$W:$W,MATCH($A14,ВВОД!H:H,0))),"",INDEX(ВВОД!$W:$W,MATCH($A14,ВВОД!H:H,0)))</f>
        <v>0</v>
      </c>
      <c r="E14" s="99">
        <f>IF(ISNA(INDEX(ВВОД!$X:$X,MATCH($A14,ВВОД!H:H,0))),"",INDEX(ВВОД!$X:$X,MATCH($A14,ВВОД!H:H,0)))</f>
        <v>0</v>
      </c>
      <c r="F14" s="266">
        <f>IF(ISNA(INDEX(ВВОД!$Q:$Q,MATCH($A14,ВВОД!H:H,0))),"",INDEX(ВВОД!$Q:$Q,MATCH($A14,ВВОД!H:H,0)))</f>
        <v>0</v>
      </c>
      <c r="G14" s="266">
        <f>IF(ISNA(INDEX(ВВОД!$R:$R,MATCH($A14,ВВОД!H:H,0))),"",INDEX(ВВОД!$R:$R,MATCH($A14,ВВОД!H:H,0))+INDEX(ВВОД!$S:$S,MATCH($A14,ВВОД!H:H,0)))</f>
        <v>0</v>
      </c>
      <c r="H14" s="267">
        <f>IF(ISNA(INDEX(ВВОД!$T:$T,MATCH($A14,ВВОД!H:H,0))),"",INDEX(ВВОД!$T:$T,MATCH($A14,ВВОД!H:H,0)))</f>
        <v>0</v>
      </c>
      <c r="I14" s="267"/>
    </row>
    <row r="15" spans="1:26">
      <c r="A15" s="17">
        <v>10</v>
      </c>
      <c r="B15" s="265" t="str">
        <f>IF(ISNA(INDEX(ВВОД!$U:$U,MATCH($A15,ВВОД!H:H,0))),"Резерв",INDEX(ВВОД!$U:$U,MATCH($A15,ВВОД!H:H,0)))</f>
        <v>Резерв</v>
      </c>
      <c r="C15" s="99" t="str">
        <f>IF(ISNA(INDEX(ВВОД!$V:$V,MATCH($A15,ВВОД!H:H,0))),"",INDEX(ВВОД!$V:$V,MATCH($A15,ВВОД!H:H,0)))</f>
        <v/>
      </c>
      <c r="D15" s="99" t="str">
        <f>IF(ISNA(INDEX(ВВОД!$W:$W,MATCH($A15,ВВОД!H:H,0))),"",INDEX(ВВОД!$W:$W,MATCH($A15,ВВОД!H:H,0)))</f>
        <v/>
      </c>
      <c r="E15" s="99" t="str">
        <f>IF(ISNA(INDEX(ВВОД!$X:$X,MATCH($A15,ВВОД!H:H,0))),"",INDEX(ВВОД!$X:$X,MATCH($A15,ВВОД!H:H,0)))</f>
        <v/>
      </c>
      <c r="F15" s="266" t="str">
        <f>IF(ISNA(INDEX(ВВОД!$Q:$Q,MATCH($A15,ВВОД!H:H,0))),"",INDEX(ВВОД!$Q:$Q,MATCH($A15,ВВОД!H:H,0)))</f>
        <v/>
      </c>
      <c r="G15" s="266" t="str">
        <f>IF(ISNA(INDEX(ВВОД!$R:$R,MATCH($A15,ВВОД!H:H,0))),"",INDEX(ВВОД!$R:$R,MATCH($A15,ВВОД!H:H,0))+INDEX(ВВОД!$S:$S,MATCH($A15,ВВОД!H:H,0)))</f>
        <v/>
      </c>
      <c r="H15" s="267" t="str">
        <f>IF(ISNA(INDEX(ВВОД!$T:$T,MATCH($A15,ВВОД!H:H,0))),"",INDEX(ВВОД!$T:$T,MATCH($A15,ВВОД!H:H,0)))</f>
        <v/>
      </c>
      <c r="I15" s="267"/>
    </row>
    <row r="16" spans="1:26">
      <c r="A16" s="17">
        <v>11</v>
      </c>
      <c r="B16" s="265" t="str">
        <f>IF(ISNA(INDEX(ВВОД!$U:$U,MATCH($A16,ВВОД!H:H,0))),"Резерв",INDEX(ВВОД!$U:$U,MATCH($A16,ВВОД!H:H,0)))</f>
        <v>Резерв</v>
      </c>
      <c r="C16" s="99" t="str">
        <f>IF(ISNA(INDEX(ВВОД!$V:$V,MATCH($A16,ВВОД!H:H,0))),"",INDEX(ВВОД!$V:$V,MATCH($A16,ВВОД!H:H,0)))</f>
        <v/>
      </c>
      <c r="D16" s="99" t="str">
        <f>IF(ISNA(INDEX(ВВОД!$W:$W,MATCH($A16,ВВОД!H:H,0))),"",INDEX(ВВОД!$W:$W,MATCH($A16,ВВОД!H:H,0)))</f>
        <v/>
      </c>
      <c r="E16" s="99" t="str">
        <f>IF(ISNA(INDEX(ВВОД!$X:$X,MATCH($A16,ВВОД!H:H,0))),"",INDEX(ВВОД!$X:$X,MATCH($A16,ВВОД!H:H,0)))</f>
        <v/>
      </c>
      <c r="F16" s="266" t="str">
        <f>IF(ISNA(INDEX(ВВОД!$Q:$Q,MATCH($A16,ВВОД!H:H,0))),"",INDEX(ВВОД!$Q:$Q,MATCH($A16,ВВОД!H:H,0)))</f>
        <v/>
      </c>
      <c r="G16" s="266" t="str">
        <f>IF(ISNA(INDEX(ВВОД!$R:$R,MATCH($A16,ВВОД!H:H,0))),"",INDEX(ВВОД!$R:$R,MATCH($A16,ВВОД!H:H,0))+INDEX(ВВОД!$S:$S,MATCH($A16,ВВОД!H:H,0)))</f>
        <v/>
      </c>
      <c r="H16" s="267" t="str">
        <f>IF(ISNA(INDEX(ВВОД!$T:$T,MATCH($A16,ВВОД!H:H,0))),"",INDEX(ВВОД!$T:$T,MATCH($A16,ВВОД!H:H,0)))</f>
        <v/>
      </c>
      <c r="I16" s="267"/>
    </row>
    <row r="17" spans="1:9">
      <c r="A17" s="17">
        <v>12</v>
      </c>
      <c r="B17" s="265" t="str">
        <f>IF(ISNA(INDEX(ВВОД!$U:$U,MATCH($A17,ВВОД!H:H,0))),"Резерв",INDEX(ВВОД!$U:$U,MATCH($A17,ВВОД!H:H,0)))</f>
        <v>Резерв</v>
      </c>
      <c r="C17" s="99" t="str">
        <f>IF(ISNA(INDEX(ВВОД!$V:$V,MATCH($A17,ВВОД!H:H,0))),"",INDEX(ВВОД!$V:$V,MATCH($A17,ВВОД!H:H,0)))</f>
        <v/>
      </c>
      <c r="D17" s="99" t="str">
        <f>IF(ISNA(INDEX(ВВОД!$W:$W,MATCH($A17,ВВОД!H:H,0))),"",INDEX(ВВОД!$W:$W,MATCH($A17,ВВОД!H:H,0)))</f>
        <v/>
      </c>
      <c r="E17" s="99" t="str">
        <f>IF(ISNA(INDEX(ВВОД!$X:$X,MATCH($A17,ВВОД!H:H,0))),"",INDEX(ВВОД!$X:$X,MATCH($A17,ВВОД!H:H,0)))</f>
        <v/>
      </c>
      <c r="F17" s="266" t="str">
        <f>IF(ISNA(INDEX(ВВОД!$Q:$Q,MATCH($A17,ВВОД!H:H,0))),"",INDEX(ВВОД!$Q:$Q,MATCH($A17,ВВОД!H:H,0)))</f>
        <v/>
      </c>
      <c r="G17" s="266" t="str">
        <f>IF(ISNA(INDEX(ВВОД!$R:$R,MATCH($A17,ВВОД!H:H,0))),"",INDEX(ВВОД!$R:$R,MATCH($A17,ВВОД!H:H,0))+INDEX(ВВОД!$S:$S,MATCH($A17,ВВОД!H:H,0)))</f>
        <v/>
      </c>
      <c r="H17" s="267" t="str">
        <f>IF(ISNA(INDEX(ВВОД!$T:$T,MATCH($A17,ВВОД!H:H,0))),"",INDEX(ВВОД!$T:$T,MATCH($A17,ВВОД!H:H,0)))</f>
        <v/>
      </c>
      <c r="I17" s="267"/>
    </row>
    <row r="18" spans="1:9">
      <c r="A18" s="17">
        <v>13</v>
      </c>
      <c r="B18" s="265" t="str">
        <f>IF(ISNA(INDEX(ВВОД!$U:$U,MATCH($A18,ВВОД!H:H,0))),"Резерв",INDEX(ВВОД!$U:$U,MATCH($A18,ВВОД!H:H,0)))</f>
        <v>Резерв</v>
      </c>
      <c r="C18" s="99" t="str">
        <f>IF(ISNA(INDEX(ВВОД!$V:$V,MATCH($A18,ВВОД!H:H,0))),"",INDEX(ВВОД!$V:$V,MATCH($A18,ВВОД!H:H,0)))</f>
        <v/>
      </c>
      <c r="D18" s="99" t="str">
        <f>IF(ISNA(INDEX(ВВОД!$W:$W,MATCH($A18,ВВОД!H:H,0))),"",INDEX(ВВОД!$W:$W,MATCH($A18,ВВОД!H:H,0)))</f>
        <v/>
      </c>
      <c r="E18" s="99" t="str">
        <f>IF(ISNA(INDEX(ВВОД!$X:$X,MATCH($A18,ВВОД!H:H,0))),"",INDEX(ВВОД!$X:$X,MATCH($A18,ВВОД!H:H,0)))</f>
        <v/>
      </c>
      <c r="F18" s="266" t="str">
        <f>IF(ISNA(INDEX(ВВОД!$Q:$Q,MATCH($A18,ВВОД!H:H,0))),"",INDEX(ВВОД!$Q:$Q,MATCH($A18,ВВОД!H:H,0)))</f>
        <v/>
      </c>
      <c r="G18" s="266" t="str">
        <f>IF(ISNA(INDEX(ВВОД!$R:$R,MATCH($A18,ВВОД!H:H,0))),"",INDEX(ВВОД!$R:$R,MATCH($A18,ВВОД!H:H,0))+INDEX(ВВОД!$S:$S,MATCH($A18,ВВОД!H:H,0)))</f>
        <v/>
      </c>
      <c r="H18" s="267" t="str">
        <f>IF(ISNA(INDEX(ВВОД!$T:$T,MATCH($A18,ВВОД!H:H,0))),"",INDEX(ВВОД!$T:$T,MATCH($A18,ВВОД!H:H,0)))</f>
        <v/>
      </c>
      <c r="I18" s="267"/>
    </row>
    <row r="19" spans="1:9">
      <c r="A19" s="17">
        <v>14</v>
      </c>
      <c r="B19" s="265" t="str">
        <f>IF(ISNA(INDEX(ВВОД!$U:$U,MATCH($A19,ВВОД!H:H,0))),"Резерв",INDEX(ВВОД!$U:$U,MATCH($A19,ВВОД!H:H,0)))</f>
        <v>Резерв</v>
      </c>
      <c r="C19" s="99" t="str">
        <f>IF(ISNA(INDEX(ВВОД!$V:$V,MATCH($A19,ВВОД!H:H,0))),"",INDEX(ВВОД!$V:$V,MATCH($A19,ВВОД!H:H,0)))</f>
        <v/>
      </c>
      <c r="D19" s="99" t="str">
        <f>IF(ISNA(INDEX(ВВОД!$W:$W,MATCH($A19,ВВОД!H:H,0))),"",INDEX(ВВОД!$W:$W,MATCH($A19,ВВОД!H:H,0)))</f>
        <v/>
      </c>
      <c r="E19" s="99" t="str">
        <f>IF(ISNA(INDEX(ВВОД!$X:$X,MATCH($A19,ВВОД!H:H,0))),"",INDEX(ВВОД!$X:$X,MATCH($A19,ВВОД!H:H,0)))</f>
        <v/>
      </c>
      <c r="F19" s="266" t="str">
        <f>IF(ISNA(INDEX(ВВОД!$Q:$Q,MATCH($A19,ВВОД!H:H,0))),"",INDEX(ВВОД!$Q:$Q,MATCH($A19,ВВОД!H:H,0)))</f>
        <v/>
      </c>
      <c r="G19" s="266" t="str">
        <f>IF(ISNA(INDEX(ВВОД!$R:$R,MATCH($A19,ВВОД!H:H,0))),"",INDEX(ВВОД!$R:$R,MATCH($A19,ВВОД!H:H,0))+INDEX(ВВОД!$S:$S,MATCH($A19,ВВОД!H:H,0)))</f>
        <v/>
      </c>
      <c r="H19" s="267" t="str">
        <f>IF(ISNA(INDEX(ВВОД!$T:$T,MATCH($A19,ВВОД!H:H,0))),"",INDEX(ВВОД!$T:$T,MATCH($A19,ВВОД!H:H,0)))</f>
        <v/>
      </c>
      <c r="I19" s="267"/>
    </row>
    <row r="20" spans="1:9">
      <c r="A20" s="17">
        <v>15</v>
      </c>
      <c r="B20" s="265" t="str">
        <f>IF(ISNA(INDEX(ВВОД!$U:$U,MATCH($A20,ВВОД!H:H,0))),"Резерв",INDEX(ВВОД!$U:$U,MATCH($A20,ВВОД!H:H,0)))</f>
        <v>Вихідний</v>
      </c>
      <c r="C20" s="99">
        <f>IF(ISNA(INDEX(ВВОД!$V:$V,MATCH($A20,ВВОД!H:H,0))),"",INDEX(ВВОД!$V:$V,MATCH($A20,ВВОД!H:H,0)))</f>
        <v>0</v>
      </c>
      <c r="D20" s="99">
        <f>IF(ISNA(INDEX(ВВОД!$W:$W,MATCH($A20,ВВОД!H:H,0))),"",INDEX(ВВОД!$W:$W,MATCH($A20,ВВОД!H:H,0)))</f>
        <v>0</v>
      </c>
      <c r="E20" s="99">
        <f>IF(ISNA(INDEX(ВВОД!$X:$X,MATCH($A20,ВВОД!H:H,0))),"",INDEX(ВВОД!$X:$X,MATCH($A20,ВВОД!H:H,0)))</f>
        <v>0</v>
      </c>
      <c r="F20" s="266">
        <f>IF(ISNA(INDEX(ВВОД!$Q:$Q,MATCH($A20,ВВОД!H:H,0))),"",INDEX(ВВОД!$Q:$Q,MATCH($A20,ВВОД!H:H,0)))</f>
        <v>0</v>
      </c>
      <c r="G20" s="266">
        <f>IF(ISNA(INDEX(ВВОД!$R:$R,MATCH($A20,ВВОД!H:H,0))),"",INDEX(ВВОД!$R:$R,MATCH($A20,ВВОД!H:H,0))+INDEX(ВВОД!$S:$S,MATCH($A20,ВВОД!H:H,0)))</f>
        <v>0</v>
      </c>
      <c r="H20" s="267">
        <f>IF(ISNA(INDEX(ВВОД!$T:$T,MATCH($A20,ВВОД!H:H,0))),"",INDEX(ВВОД!$T:$T,MATCH($A20,ВВОД!H:H,0)))</f>
        <v>0</v>
      </c>
      <c r="I20" s="267"/>
    </row>
    <row r="21" spans="1:9">
      <c r="A21" s="17">
        <v>16</v>
      </c>
      <c r="B21" s="265" t="str">
        <f>IF(ISNA(INDEX(ВВОД!$U:$U,MATCH($A21,ВВОД!H:H,0))),"Резерв",INDEX(ВВОД!$U:$U,MATCH($A21,ВВОД!H:H,0)))</f>
        <v>Вихідний</v>
      </c>
      <c r="C21" s="99">
        <f>IF(ISNA(INDEX(ВВОД!$V:$V,MATCH($A21,ВВОД!H:H,0))),"",INDEX(ВВОД!$V:$V,MATCH($A21,ВВОД!H:H,0)))</f>
        <v>0</v>
      </c>
      <c r="D21" s="99">
        <f>IF(ISNA(INDEX(ВВОД!$W:$W,MATCH($A21,ВВОД!H:H,0))),"",INDEX(ВВОД!$W:$W,MATCH($A21,ВВОД!H:H,0)))</f>
        <v>0</v>
      </c>
      <c r="E21" s="99">
        <f>IF(ISNA(INDEX(ВВОД!$X:$X,MATCH($A21,ВВОД!H:H,0))),"",INDEX(ВВОД!$X:$X,MATCH($A21,ВВОД!H:H,0)))</f>
        <v>0</v>
      </c>
      <c r="F21" s="266">
        <f>IF(ISNA(INDEX(ВВОД!$Q:$Q,MATCH($A21,ВВОД!H:H,0))),"",INDEX(ВВОД!$Q:$Q,MATCH($A21,ВВОД!H:H,0)))</f>
        <v>0</v>
      </c>
      <c r="G21" s="266">
        <f>IF(ISNA(INDEX(ВВОД!$R:$R,MATCH($A21,ВВОД!H:H,0))),"",INDEX(ВВОД!$R:$R,MATCH($A21,ВВОД!H:H,0))+INDEX(ВВОД!$S:$S,MATCH($A21,ВВОД!H:H,0)))</f>
        <v>0</v>
      </c>
      <c r="H21" s="267">
        <f>IF(ISNA(INDEX(ВВОД!$T:$T,MATCH($A21,ВВОД!H:H,0))),"",INDEX(ВВОД!$T:$T,MATCH($A21,ВВОД!H:H,0)))</f>
        <v>0</v>
      </c>
      <c r="I21" s="267"/>
    </row>
    <row r="22" spans="1:9">
      <c r="A22" s="17">
        <v>17</v>
      </c>
      <c r="B22" s="265" t="str">
        <f>IF(ISNA(INDEX(ВВОД!$U:$U,MATCH($A22,ВВОД!H:H,0))),"Резерв",INDEX(ВВОД!$U:$U,MATCH($A22,ВВОД!H:H,0)))</f>
        <v>Резерв</v>
      </c>
      <c r="C22" s="99" t="str">
        <f>IF(ISNA(INDEX(ВВОД!$V:$V,MATCH($A22,ВВОД!H:H,0))),"",INDEX(ВВОД!$V:$V,MATCH($A22,ВВОД!H:H,0)))</f>
        <v/>
      </c>
      <c r="D22" s="99" t="str">
        <f>IF(ISNA(INDEX(ВВОД!$W:$W,MATCH($A22,ВВОД!H:H,0))),"",INDEX(ВВОД!$W:$W,MATCH($A22,ВВОД!H:H,0)))</f>
        <v/>
      </c>
      <c r="E22" s="99" t="str">
        <f>IF(ISNA(INDEX(ВВОД!$X:$X,MATCH($A22,ВВОД!H:H,0))),"",INDEX(ВВОД!$X:$X,MATCH($A22,ВВОД!H:H,0)))</f>
        <v/>
      </c>
      <c r="F22" s="266" t="str">
        <f>IF(ISNA(INDEX(ВВОД!$Q:$Q,MATCH($A22,ВВОД!H:H,0))),"",INDEX(ВВОД!$Q:$Q,MATCH($A22,ВВОД!H:H,0)))</f>
        <v/>
      </c>
      <c r="G22" s="266" t="str">
        <f>IF(ISNA(INDEX(ВВОД!$R:$R,MATCH($A22,ВВОД!H:H,0))),"",INDEX(ВВОД!$R:$R,MATCH($A22,ВВОД!H:H,0))+INDEX(ВВОД!$S:$S,MATCH($A22,ВВОД!H:H,0)))</f>
        <v/>
      </c>
      <c r="H22" s="267" t="str">
        <f>IF(ISNA(INDEX(ВВОД!$T:$T,MATCH($A22,ВВОД!H:H,0))),"",INDEX(ВВОД!$T:$T,MATCH($A22,ВВОД!H:H,0)))</f>
        <v/>
      </c>
      <c r="I22" s="267"/>
    </row>
    <row r="23" spans="1:9">
      <c r="A23" s="17">
        <v>18</v>
      </c>
      <c r="B23" s="265" t="str">
        <f>IF(ISNA(INDEX(ВВОД!$U:$U,MATCH($A23,ВВОД!H:H,0))),"Резерв",INDEX(ВВОД!$U:$U,MATCH($A23,ВВОД!H:H,0)))</f>
        <v>Резерв</v>
      </c>
      <c r="C23" s="99" t="str">
        <f>IF(ISNA(INDEX(ВВОД!$V:$V,MATCH($A23,ВВОД!H:H,0))),"",INDEX(ВВОД!$V:$V,MATCH($A23,ВВОД!H:H,0)))</f>
        <v/>
      </c>
      <c r="D23" s="99" t="str">
        <f>IF(ISNA(INDEX(ВВОД!$W:$W,MATCH($A23,ВВОД!H:H,0))),"",INDEX(ВВОД!$W:$W,MATCH($A23,ВВОД!H:H,0)))</f>
        <v/>
      </c>
      <c r="E23" s="99" t="str">
        <f>IF(ISNA(INDEX(ВВОД!$X:$X,MATCH($A23,ВВОД!H:H,0))),"",INDEX(ВВОД!$X:$X,MATCH($A23,ВВОД!H:H,0)))</f>
        <v/>
      </c>
      <c r="F23" s="266" t="str">
        <f>IF(ISNA(INDEX(ВВОД!$Q:$Q,MATCH($A23,ВВОД!H:H,0))),"",INDEX(ВВОД!$Q:$Q,MATCH($A23,ВВОД!H:H,0)))</f>
        <v/>
      </c>
      <c r="G23" s="266" t="str">
        <f>IF(ISNA(INDEX(ВВОД!$R:$R,MATCH($A23,ВВОД!H:H,0))),"",INDEX(ВВОД!$R:$R,MATCH($A23,ВВОД!H:H,0))+INDEX(ВВОД!$S:$S,MATCH($A23,ВВОД!H:H,0)))</f>
        <v/>
      </c>
      <c r="H23" s="267" t="str">
        <f>IF(ISNA(INDEX(ВВОД!$T:$T,MATCH($A23,ВВОД!H:H,0))),"",INDEX(ВВОД!$T:$T,MATCH($A23,ВВОД!H:H,0)))</f>
        <v/>
      </c>
      <c r="I23" s="267"/>
    </row>
    <row r="24" spans="1:9">
      <c r="A24" s="17">
        <v>19</v>
      </c>
      <c r="B24" s="265" t="str">
        <f>IF(ISNA(INDEX(ВВОД!$U:$U,MATCH($A24,ВВОД!H:H,0))),"Резерв",INDEX(ВВОД!$U:$U,MATCH($A24,ВВОД!H:H,0)))</f>
        <v>Резерв</v>
      </c>
      <c r="C24" s="99" t="str">
        <f>IF(ISNA(INDEX(ВВОД!$V:$V,MATCH($A24,ВВОД!H:H,0))),"",INDEX(ВВОД!$V:$V,MATCH($A24,ВВОД!H:H,0)))</f>
        <v/>
      </c>
      <c r="D24" s="99" t="str">
        <f>IF(ISNA(INDEX(ВВОД!$W:$W,MATCH($A24,ВВОД!H:H,0))),"",INDEX(ВВОД!$W:$W,MATCH($A24,ВВОД!H:H,0)))</f>
        <v/>
      </c>
      <c r="E24" s="99" t="str">
        <f>IF(ISNA(INDEX(ВВОД!$X:$X,MATCH($A24,ВВОД!H:H,0))),"",INDEX(ВВОД!$X:$X,MATCH($A24,ВВОД!H:H,0)))</f>
        <v/>
      </c>
      <c r="F24" s="266" t="str">
        <f>IF(ISNA(INDEX(ВВОД!$Q:$Q,MATCH($A24,ВВОД!H:H,0))),"",INDEX(ВВОД!$Q:$Q,MATCH($A24,ВВОД!H:H,0)))</f>
        <v/>
      </c>
      <c r="G24" s="266" t="str">
        <f>IF(ISNA(INDEX(ВВОД!$R:$R,MATCH($A24,ВВОД!H:H,0))),"",INDEX(ВВОД!$R:$R,MATCH($A24,ВВОД!H:H,0))+INDEX(ВВОД!$S:$S,MATCH($A24,ВВОД!H:H,0)))</f>
        <v/>
      </c>
      <c r="H24" s="267" t="str">
        <f>IF(ISNA(INDEX(ВВОД!$T:$T,MATCH($A24,ВВОД!H:H,0))),"",INDEX(ВВОД!$T:$T,MATCH($A24,ВВОД!H:H,0)))</f>
        <v/>
      </c>
      <c r="I24" s="267"/>
    </row>
    <row r="25" spans="1:9">
      <c r="A25" s="17">
        <v>20</v>
      </c>
      <c r="B25" s="265" t="str">
        <f>IF(ISNA(INDEX(ВВОД!$U:$U,MATCH($A25,ВВОД!H:H,0))),"Резерв",INDEX(ВВОД!$U:$U,MATCH($A25,ВВОД!H:H,0)))</f>
        <v>Резерв</v>
      </c>
      <c r="C25" s="99" t="str">
        <f>IF(ISNA(INDEX(ВВОД!$V:$V,MATCH($A25,ВВОД!H:H,0))),"",INDEX(ВВОД!$V:$V,MATCH($A25,ВВОД!H:H,0)))</f>
        <v/>
      </c>
      <c r="D25" s="99" t="str">
        <f>IF(ISNA(INDEX(ВВОД!$W:$W,MATCH($A25,ВВОД!H:H,0))),"",INDEX(ВВОД!$W:$W,MATCH($A25,ВВОД!H:H,0)))</f>
        <v/>
      </c>
      <c r="E25" s="99" t="str">
        <f>IF(ISNA(INDEX(ВВОД!$X:$X,MATCH($A25,ВВОД!H:H,0))),"",INDEX(ВВОД!$X:$X,MATCH($A25,ВВОД!H:H,0)))</f>
        <v/>
      </c>
      <c r="F25" s="266" t="str">
        <f>IF(ISNA(INDEX(ВВОД!$Q:$Q,MATCH($A25,ВВОД!H:H,0))),"",INDEX(ВВОД!$Q:$Q,MATCH($A25,ВВОД!H:H,0)))</f>
        <v/>
      </c>
      <c r="G25" s="266" t="str">
        <f>IF(ISNA(INDEX(ВВОД!$R:$R,MATCH($A25,ВВОД!H:H,0))),"",INDEX(ВВОД!$R:$R,MATCH($A25,ВВОД!H:H,0))+INDEX(ВВОД!$S:$S,MATCH($A25,ВВОД!H:H,0)))</f>
        <v/>
      </c>
      <c r="H25" s="267" t="str">
        <f>IF(ISNA(INDEX(ВВОД!$T:$T,MATCH($A25,ВВОД!H:H,0))),"",INDEX(ВВОД!$T:$T,MATCH($A25,ВВОД!H:H,0)))</f>
        <v/>
      </c>
      <c r="I25" s="267"/>
    </row>
    <row r="26" spans="1:9">
      <c r="A26" s="17">
        <v>21</v>
      </c>
      <c r="B26" s="265" t="str">
        <f>IF(ISNA(INDEX(ВВОД!$U:$U,MATCH($A26,ВВОД!H:H,0))),"Резерв",INDEX(ВВОД!$U:$U,MATCH($A26,ВВОД!H:H,0)))</f>
        <v>Резерв</v>
      </c>
      <c r="C26" s="99" t="str">
        <f>IF(ISNA(INDEX(ВВОД!$V:$V,MATCH($A26,ВВОД!H:H,0))),"",INDEX(ВВОД!$V:$V,MATCH($A26,ВВОД!H:H,0)))</f>
        <v/>
      </c>
      <c r="D26" s="99" t="str">
        <f>IF(ISNA(INDEX(ВВОД!$W:$W,MATCH($A26,ВВОД!H:H,0))),"",INDEX(ВВОД!$W:$W,MATCH($A26,ВВОД!H:H,0)))</f>
        <v/>
      </c>
      <c r="E26" s="99" t="str">
        <f>IF(ISNA(INDEX(ВВОД!$X:$X,MATCH($A26,ВВОД!H:H,0))),"",INDEX(ВВОД!$X:$X,MATCH($A26,ВВОД!H:H,0)))</f>
        <v/>
      </c>
      <c r="F26" s="266" t="str">
        <f>IF(ISNA(INDEX(ВВОД!$Q:$Q,MATCH($A26,ВВОД!H:H,0))),"",INDEX(ВВОД!$Q:$Q,MATCH($A26,ВВОД!H:H,0)))</f>
        <v/>
      </c>
      <c r="G26" s="266" t="str">
        <f>IF(ISNA(INDEX(ВВОД!$R:$R,MATCH($A26,ВВОД!H:H,0))),"",INDEX(ВВОД!$R:$R,MATCH($A26,ВВОД!H:H,0))+INDEX(ВВОД!$S:$S,MATCH($A26,ВВОД!H:H,0)))</f>
        <v/>
      </c>
      <c r="H26" s="267" t="str">
        <f>IF(ISNA(INDEX(ВВОД!$T:$T,MATCH($A26,ВВОД!H:H,0))),"",INDEX(ВВОД!$T:$T,MATCH($A26,ВВОД!H:H,0)))</f>
        <v/>
      </c>
      <c r="I26" s="267"/>
    </row>
    <row r="27" spans="1:9">
      <c r="A27" s="17">
        <v>22</v>
      </c>
      <c r="B27" s="265" t="str">
        <f>IF(ISNA(INDEX(ВВОД!$U:$U,MATCH($A27,ВВОД!H:H,0))),"Резерв",INDEX(ВВОД!$U:$U,MATCH($A27,ВВОД!H:H,0)))</f>
        <v>Вихідний</v>
      </c>
      <c r="C27" s="99">
        <f>IF(ISNA(INDEX(ВВОД!$V:$V,MATCH($A27,ВВОД!H:H,0))),"",INDEX(ВВОД!$V:$V,MATCH($A27,ВВОД!H:H,0)))</f>
        <v>0</v>
      </c>
      <c r="D27" s="99">
        <f>IF(ISNA(INDEX(ВВОД!$W:$W,MATCH($A27,ВВОД!H:H,0))),"",INDEX(ВВОД!$W:$W,MATCH($A27,ВВОД!H:H,0)))</f>
        <v>0</v>
      </c>
      <c r="E27" s="99">
        <f>IF(ISNA(INDEX(ВВОД!$X:$X,MATCH($A27,ВВОД!H:H,0))),"",INDEX(ВВОД!$X:$X,MATCH($A27,ВВОД!H:H,0)))</f>
        <v>0</v>
      </c>
      <c r="F27" s="266">
        <f>IF(ISNA(INDEX(ВВОД!$Q:$Q,MATCH($A27,ВВОД!H:H,0))),"",INDEX(ВВОД!$Q:$Q,MATCH($A27,ВВОД!H:H,0)))</f>
        <v>0</v>
      </c>
      <c r="G27" s="266">
        <f>IF(ISNA(INDEX(ВВОД!$R:$R,MATCH($A27,ВВОД!H:H,0))),"",INDEX(ВВОД!$R:$R,MATCH($A27,ВВОД!H:H,0))+INDEX(ВВОД!$S:$S,MATCH($A27,ВВОД!H:H,0)))</f>
        <v>0</v>
      </c>
      <c r="H27" s="267">
        <f>IF(ISNA(INDEX(ВВОД!$T:$T,MATCH($A27,ВВОД!H:H,0))),"",INDEX(ВВОД!$T:$T,MATCH($A27,ВВОД!H:H,0)))</f>
        <v>0</v>
      </c>
      <c r="I27" s="267"/>
    </row>
    <row r="28" spans="1:9">
      <c r="A28" s="17">
        <v>23</v>
      </c>
      <c r="B28" s="265" t="str">
        <f>IF(ISNA(INDEX(ВВОД!$U:$U,MATCH($A28,ВВОД!H:H,0))),"Резерв",INDEX(ВВОД!$U:$U,MATCH($A28,ВВОД!H:H,0)))</f>
        <v>Вихідний</v>
      </c>
      <c r="C28" s="99">
        <f>IF(ISNA(INDEX(ВВОД!$V:$V,MATCH($A28,ВВОД!H:H,0))),"",INDEX(ВВОД!$V:$V,MATCH($A28,ВВОД!H:H,0)))</f>
        <v>0</v>
      </c>
      <c r="D28" s="99">
        <f>IF(ISNA(INDEX(ВВОД!$W:$W,MATCH($A28,ВВОД!H:H,0))),"",INDEX(ВВОД!$W:$W,MATCH($A28,ВВОД!H:H,0)))</f>
        <v>0</v>
      </c>
      <c r="E28" s="99">
        <f>IF(ISNA(INDEX(ВВОД!$X:$X,MATCH($A28,ВВОД!H:H,0))),"",INDEX(ВВОД!$X:$X,MATCH($A28,ВВОД!H:H,0)))</f>
        <v>0</v>
      </c>
      <c r="F28" s="266">
        <f>IF(ISNA(INDEX(ВВОД!$Q:$Q,MATCH($A28,ВВОД!H:H,0))),"",INDEX(ВВОД!$Q:$Q,MATCH($A28,ВВОД!H:H,0)))</f>
        <v>0</v>
      </c>
      <c r="G28" s="266">
        <f>IF(ISNA(INDEX(ВВОД!$R:$R,MATCH($A28,ВВОД!H:H,0))),"",INDEX(ВВОД!$R:$R,MATCH($A28,ВВОД!H:H,0))+INDEX(ВВОД!$S:$S,MATCH($A28,ВВОД!H:H,0)))</f>
        <v>0</v>
      </c>
      <c r="H28" s="267">
        <f>IF(ISNA(INDEX(ВВОД!$T:$T,MATCH($A28,ВВОД!H:H,0))),"",INDEX(ВВОД!$T:$T,MATCH($A28,ВВОД!H:H,0)))</f>
        <v>0</v>
      </c>
      <c r="I28" s="267"/>
    </row>
    <row r="29" spans="1:9">
      <c r="A29" s="17">
        <v>24</v>
      </c>
      <c r="B29" s="265" t="str">
        <f>IF(ISNA(INDEX(ВВОД!$U:$U,MATCH($A29,ВВОД!H:H,0))),"Резерв",INDEX(ВВОД!$U:$U,MATCH($A29,ВВОД!H:H,0)))</f>
        <v>Резерв</v>
      </c>
      <c r="C29" s="99" t="str">
        <f>IF(ISNA(INDEX(ВВОД!$V:$V,MATCH($A29,ВВОД!H:H,0))),"",INDEX(ВВОД!$V:$V,MATCH($A29,ВВОД!H:H,0)))</f>
        <v/>
      </c>
      <c r="D29" s="99" t="str">
        <f>IF(ISNA(INDEX(ВВОД!$W:$W,MATCH($A29,ВВОД!H:H,0))),"",INDEX(ВВОД!$W:$W,MATCH($A29,ВВОД!H:H,0)))</f>
        <v/>
      </c>
      <c r="E29" s="99" t="str">
        <f>IF(ISNA(INDEX(ВВОД!$X:$X,MATCH($A29,ВВОД!H:H,0))),"",INDEX(ВВОД!$X:$X,MATCH($A29,ВВОД!H:H,0)))</f>
        <v/>
      </c>
      <c r="F29" s="266" t="str">
        <f>IF(ISNA(INDEX(ВВОД!$Q:$Q,MATCH($A29,ВВОД!H:H,0))),"",INDEX(ВВОД!$Q:$Q,MATCH($A29,ВВОД!H:H,0)))</f>
        <v/>
      </c>
      <c r="G29" s="266" t="str">
        <f>IF(ISNA(INDEX(ВВОД!$R:$R,MATCH($A29,ВВОД!H:H,0))),"",INDEX(ВВОД!$R:$R,MATCH($A29,ВВОД!H:H,0))+INDEX(ВВОД!$S:$S,MATCH($A29,ВВОД!H:H,0)))</f>
        <v/>
      </c>
      <c r="H29" s="267" t="str">
        <f>IF(ISNA(INDEX(ВВОД!$T:$T,MATCH($A29,ВВОД!H:H,0))),"",INDEX(ВВОД!$T:$T,MATCH($A29,ВВОД!H:H,0)))</f>
        <v/>
      </c>
      <c r="I29" s="267"/>
    </row>
    <row r="30" spans="1:9">
      <c r="A30" s="17">
        <v>25</v>
      </c>
      <c r="B30" s="265" t="str">
        <f>IF(ISNA(INDEX(ВВОД!$U:$U,MATCH($A30,ВВОД!H:H,0))),"Резерв",INDEX(ВВОД!$U:$U,MATCH($A30,ВВОД!H:H,0)))</f>
        <v>Резерв</v>
      </c>
      <c r="C30" s="99" t="str">
        <f>IF(ISNA(INDEX(ВВОД!$V:$V,MATCH($A30,ВВОД!H:H,0))),"",INDEX(ВВОД!$V:$V,MATCH($A30,ВВОД!H:H,0)))</f>
        <v/>
      </c>
      <c r="D30" s="99" t="str">
        <f>IF(ISNA(INDEX(ВВОД!$W:$W,MATCH($A30,ВВОД!H:H,0))),"",INDEX(ВВОД!$W:$W,MATCH($A30,ВВОД!H:H,0)))</f>
        <v/>
      </c>
      <c r="E30" s="99" t="str">
        <f>IF(ISNA(INDEX(ВВОД!$X:$X,MATCH($A30,ВВОД!H:H,0))),"",INDEX(ВВОД!$X:$X,MATCH($A30,ВВОД!H:H,0)))</f>
        <v/>
      </c>
      <c r="F30" s="266" t="str">
        <f>IF(ISNA(INDEX(ВВОД!$Q:$Q,MATCH($A30,ВВОД!H:H,0))),"",INDEX(ВВОД!$Q:$Q,MATCH($A30,ВВОД!H:H,0)))</f>
        <v/>
      </c>
      <c r="G30" s="266" t="str">
        <f>IF(ISNA(INDEX(ВВОД!$R:$R,MATCH($A30,ВВОД!H:H,0))),"",INDEX(ВВОД!$R:$R,MATCH($A30,ВВОД!H:H,0))+INDEX(ВВОД!$S:$S,MATCH($A30,ВВОД!H:H,0)))</f>
        <v/>
      </c>
      <c r="H30" s="267" t="str">
        <f>IF(ISNA(INDEX(ВВОД!$T:$T,MATCH($A30,ВВОД!H:H,0))),"",INDEX(ВВОД!$T:$T,MATCH($A30,ВВОД!H:H,0)))</f>
        <v/>
      </c>
      <c r="I30" s="267"/>
    </row>
    <row r="31" spans="1:9">
      <c r="A31" s="17">
        <v>26</v>
      </c>
      <c r="B31" s="265" t="str">
        <f>IF(ISNA(INDEX(ВВОД!$U:$U,MATCH($A31,ВВОД!H:H,0))),"Резерв",INDEX(ВВОД!$U:$U,MATCH($A31,ВВОД!H:H,0)))</f>
        <v>Резерв</v>
      </c>
      <c r="C31" s="99" t="str">
        <f>IF(ISNA(INDEX(ВВОД!$V:$V,MATCH($A31,ВВОД!H:H,0))),"",INDEX(ВВОД!$V:$V,MATCH($A31,ВВОД!H:H,0)))</f>
        <v/>
      </c>
      <c r="D31" s="99" t="str">
        <f>IF(ISNA(INDEX(ВВОД!$W:$W,MATCH($A31,ВВОД!H:H,0))),"",INDEX(ВВОД!$W:$W,MATCH($A31,ВВОД!H:H,0)))</f>
        <v/>
      </c>
      <c r="E31" s="99" t="str">
        <f>IF(ISNA(INDEX(ВВОД!$X:$X,MATCH($A31,ВВОД!H:H,0))),"",INDEX(ВВОД!$X:$X,MATCH($A31,ВВОД!H:H,0)))</f>
        <v/>
      </c>
      <c r="F31" s="266" t="str">
        <f>IF(ISNA(INDEX(ВВОД!$Q:$Q,MATCH($A31,ВВОД!H:H,0))),"",INDEX(ВВОД!$Q:$Q,MATCH($A31,ВВОД!H:H,0)))</f>
        <v/>
      </c>
      <c r="G31" s="266" t="str">
        <f>IF(ISNA(INDEX(ВВОД!$R:$R,MATCH($A31,ВВОД!H:H,0))),"",INDEX(ВВОД!$R:$R,MATCH($A31,ВВОД!H:H,0))+INDEX(ВВОД!$S:$S,MATCH($A31,ВВОД!H:H,0)))</f>
        <v/>
      </c>
      <c r="H31" s="267" t="str">
        <f>IF(ISNA(INDEX(ВВОД!$T:$T,MATCH($A31,ВВОД!H:H,0))),"",INDEX(ВВОД!$T:$T,MATCH($A31,ВВОД!H:H,0)))</f>
        <v/>
      </c>
      <c r="I31" s="267"/>
    </row>
    <row r="32" spans="1:9">
      <c r="A32" s="17">
        <v>27</v>
      </c>
      <c r="B32" s="265" t="str">
        <f>IF(ISNA(INDEX(ВВОД!$U:$U,MATCH($A32,ВВОД!H:H,0))),"Резерв",INDEX(ВВОД!$U:$U,MATCH($A32,ВВОД!H:H,0)))</f>
        <v>Резерв</v>
      </c>
      <c r="C32" s="99" t="str">
        <f>IF(ISNA(INDEX(ВВОД!$V:$V,MATCH($A32,ВВОД!H:H,0))),"",INDEX(ВВОД!$V:$V,MATCH($A32,ВВОД!H:H,0)))</f>
        <v/>
      </c>
      <c r="D32" s="99" t="str">
        <f>IF(ISNA(INDEX(ВВОД!$W:$W,MATCH($A32,ВВОД!H:H,0))),"",INDEX(ВВОД!$W:$W,MATCH($A32,ВВОД!H:H,0)))</f>
        <v/>
      </c>
      <c r="E32" s="99" t="str">
        <f>IF(ISNA(INDEX(ВВОД!$X:$X,MATCH($A32,ВВОД!H:H,0))),"",INDEX(ВВОД!$X:$X,MATCH($A32,ВВОД!H:H,0)))</f>
        <v/>
      </c>
      <c r="F32" s="266" t="str">
        <f>IF(ISNA(INDEX(ВВОД!$Q:$Q,MATCH($A32,ВВОД!H:H,0))),"",INDEX(ВВОД!$Q:$Q,MATCH($A32,ВВОД!H:H,0)))</f>
        <v/>
      </c>
      <c r="G32" s="266" t="str">
        <f>IF(ISNA(INDEX(ВВОД!$R:$R,MATCH($A32,ВВОД!H:H,0))),"",INDEX(ВВОД!$R:$R,MATCH($A32,ВВОД!H:H,0))+INDEX(ВВОД!$S:$S,MATCH($A32,ВВОД!H:H,0)))</f>
        <v/>
      </c>
      <c r="H32" s="267" t="str">
        <f>IF(ISNA(INDEX(ВВОД!$T:$T,MATCH($A32,ВВОД!H:H,0))),"",INDEX(ВВОД!$T:$T,MATCH($A32,ВВОД!H:H,0)))</f>
        <v/>
      </c>
      <c r="I32" s="267"/>
    </row>
    <row r="33" spans="1:9">
      <c r="A33" s="17">
        <v>28</v>
      </c>
      <c r="B33" s="265" t="str">
        <f>IF(ISNA(INDEX(ВВОД!$U:$U,MATCH($A33,ВВОД!H:H,0))),"Резерв",INDEX(ВВОД!$U:$U,MATCH($A33,ВВОД!H:H,0)))</f>
        <v>Резерв</v>
      </c>
      <c r="C33" s="99" t="str">
        <f>IF(ISNA(INDEX(ВВОД!$V:$V,MATCH($A33,ВВОД!H:H,0))),"",INDEX(ВВОД!$V:$V,MATCH($A33,ВВОД!H:H,0)))</f>
        <v/>
      </c>
      <c r="D33" s="99" t="str">
        <f>IF(ISNA(INDEX(ВВОД!$W:$W,MATCH($A33,ВВОД!H:H,0))),"",INDEX(ВВОД!$W:$W,MATCH($A33,ВВОД!H:H,0)))</f>
        <v/>
      </c>
      <c r="E33" s="99" t="str">
        <f>IF(ISNA(INDEX(ВВОД!$X:$X,MATCH($A33,ВВОД!H:H,0))),"",INDEX(ВВОД!$X:$X,MATCH($A33,ВВОД!H:H,0)))</f>
        <v/>
      </c>
      <c r="F33" s="266" t="str">
        <f>IF(ISNA(INDEX(ВВОД!$Q:$Q,MATCH($A33,ВВОД!H:H,0))),"",INDEX(ВВОД!$Q:$Q,MATCH($A33,ВВОД!H:H,0)))</f>
        <v/>
      </c>
      <c r="G33" s="266" t="str">
        <f>IF(ISNA(INDEX(ВВОД!$R:$R,MATCH($A33,ВВОД!H:H,0))),"",INDEX(ВВОД!$R:$R,MATCH($A33,ВВОД!H:H,0))+INDEX(ВВОД!$S:$S,MATCH($A33,ВВОД!H:H,0)))</f>
        <v/>
      </c>
      <c r="H33" s="267" t="str">
        <f>IF(ISNA(INDEX(ВВОД!$T:$T,MATCH($A33,ВВОД!H:H,0))),"",INDEX(ВВОД!$T:$T,MATCH($A33,ВВОД!H:H,0)))</f>
        <v/>
      </c>
      <c r="I33" s="267"/>
    </row>
    <row r="34" spans="1:9">
      <c r="A34" s="17">
        <v>29</v>
      </c>
      <c r="B34" s="265" t="str">
        <f>IF(ISNA(INDEX(ВВОД!$U:$U,MATCH($A34,ВВОД!H:H,0))),"Резерв",INDEX(ВВОД!$U:$U,MATCH($A34,ВВОД!H:H,0)))</f>
        <v>Вихідний</v>
      </c>
      <c r="C34" s="99">
        <f>IF(ISNA(INDEX(ВВОД!$V:$V,MATCH($A34,ВВОД!H:H,0))),"",INDEX(ВВОД!$V:$V,MATCH($A34,ВВОД!H:H,0)))</f>
        <v>0</v>
      </c>
      <c r="D34" s="99">
        <f>IF(ISNA(INDEX(ВВОД!$W:$W,MATCH($A34,ВВОД!H:H,0))),"",INDEX(ВВОД!$W:$W,MATCH($A34,ВВОД!H:H,0)))</f>
        <v>0</v>
      </c>
      <c r="E34" s="99">
        <f>IF(ISNA(INDEX(ВВОД!$X:$X,MATCH($A34,ВВОД!H:H,0))),"",INDEX(ВВОД!$X:$X,MATCH($A34,ВВОД!H:H,0)))</f>
        <v>0</v>
      </c>
      <c r="F34" s="266">
        <f>IF(ISNA(INDEX(ВВОД!$Q:$Q,MATCH($A34,ВВОД!H:H,0))),"",INDEX(ВВОД!$Q:$Q,MATCH($A34,ВВОД!H:H,0)))</f>
        <v>0</v>
      </c>
      <c r="G34" s="266">
        <f>IF(ISNA(INDEX(ВВОД!$R:$R,MATCH($A34,ВВОД!H:H,0))),"",INDEX(ВВОД!$R:$R,MATCH($A34,ВВОД!H:H,0))+INDEX(ВВОД!$S:$S,MATCH($A34,ВВОД!H:H,0)))</f>
        <v>0</v>
      </c>
      <c r="H34" s="267">
        <f>IF(ISNA(INDEX(ВВОД!$T:$T,MATCH($A34,ВВОД!H:H,0))),"",INDEX(ВВОД!$T:$T,MATCH($A34,ВВОД!H:H,0)))</f>
        <v>0</v>
      </c>
      <c r="I34" s="267"/>
    </row>
    <row r="35" spans="1:9">
      <c r="A35" s="17">
        <v>30</v>
      </c>
      <c r="B35" s="265" t="str">
        <f>IF(ISNA(INDEX(ВВОД!$U:$U,MATCH($A35,ВВОД!H:H,0))),"Резерв",INDEX(ВВОД!$U:$U,MATCH($A35,ВВОД!H:H,0)))</f>
        <v>Вихідний</v>
      </c>
      <c r="C35" s="99">
        <f>IF(ISNA(INDEX(ВВОД!$V:$V,MATCH($A35,ВВОД!H:H,0))),"",INDEX(ВВОД!$V:$V,MATCH($A35,ВВОД!H:H,0)))</f>
        <v>0</v>
      </c>
      <c r="D35" s="99">
        <f>IF(ISNA(INDEX(ВВОД!$W:$W,MATCH($A35,ВВОД!H:H,0))),"",INDEX(ВВОД!$W:$W,MATCH($A35,ВВОД!H:H,0)))</f>
        <v>0</v>
      </c>
      <c r="E35" s="99">
        <f>IF(ISNA(INDEX(ВВОД!$X:$X,MATCH($A35,ВВОД!H:H,0))),"",INDEX(ВВОД!$X:$X,MATCH($A35,ВВОД!H:H,0)))</f>
        <v>0</v>
      </c>
      <c r="F35" s="266">
        <f>IF(ISNA(INDEX(ВВОД!$Q:$Q,MATCH($A35,ВВОД!H:H,0))),"",INDEX(ВВОД!$Q:$Q,MATCH($A35,ВВОД!H:H,0)))</f>
        <v>0</v>
      </c>
      <c r="G35" s="266">
        <f>IF(ISNA(INDEX(ВВОД!$R:$R,MATCH($A35,ВВОД!H:H,0))),"",INDEX(ВВОД!$R:$R,MATCH($A35,ВВОД!H:H,0))+INDEX(ВВОД!$S:$S,MATCH($A35,ВВОД!H:H,0)))</f>
        <v>0</v>
      </c>
      <c r="H35" s="267">
        <f>IF(ISNA(INDEX(ВВОД!$T:$T,MATCH($A35,ВВОД!H:H,0))),"",INDEX(ВВОД!$T:$T,MATCH($A35,ВВОД!H:H,0)))</f>
        <v>0</v>
      </c>
      <c r="I35" s="267"/>
    </row>
    <row r="36" spans="1:9">
      <c r="A36" s="17">
        <v>31</v>
      </c>
      <c r="B36" s="265" t="str">
        <f>IF(ISNA(INDEX(ВВОД!$U:$U,MATCH($A36,ВВОД!H:H,0))),"Резерв",INDEX(ВВОД!$U:$U,MATCH($A36,ВВОД!H:H,0)))</f>
        <v>Немає</v>
      </c>
      <c r="C36" s="99">
        <f>IF(ISNA(INDEX(ВВОД!$V:$V,MATCH($A36,ВВОД!H:H,0))),"",INDEX(ВВОД!$V:$V,MATCH($A36,ВВОД!H:H,0)))</f>
        <v>0</v>
      </c>
      <c r="D36" s="99">
        <f>IF(ISNA(INDEX(ВВОД!$W:$W,MATCH($A36,ВВОД!H:H,0))),"",INDEX(ВВОД!$W:$W,MATCH($A36,ВВОД!H:H,0)))</f>
        <v>0</v>
      </c>
      <c r="E36" s="99">
        <f>IF(ISNA(INDEX(ВВОД!$X:$X,MATCH($A36,ВВОД!H:H,0))),"",INDEX(ВВОД!$X:$X,MATCH($A36,ВВОД!H:H,0)))</f>
        <v>0</v>
      </c>
      <c r="F36" s="266">
        <f>IF(ISNA(INDEX(ВВОД!$Q:$Q,MATCH($A36,ВВОД!H:H,0))),"",INDEX(ВВОД!$Q:$Q,MATCH($A36,ВВОД!H:H,0)))</f>
        <v>0</v>
      </c>
      <c r="G36" s="266">
        <f>IF(ISNA(INDEX(ВВОД!$R:$R,MATCH($A36,ВВОД!H:H,0))),"",INDEX(ВВОД!$R:$R,MATCH($A36,ВВОД!H:H,0))+INDEX(ВВОД!$S:$S,MATCH($A36,ВВОД!H:H,0)))</f>
        <v>0</v>
      </c>
      <c r="H36" s="267">
        <f>IF(ISNA(INDEX(ВВОД!$T:$T,MATCH($A36,ВВОД!H:H,0))),"",INDEX(ВВОД!$T:$T,MATCH($A36,ВВОД!H:H,0)))</f>
        <v>0</v>
      </c>
      <c r="I36" s="267"/>
    </row>
    <row r="37" spans="1:9">
      <c r="A37" s="17"/>
      <c r="B37" s="65" t="s">
        <v>78</v>
      </c>
      <c r="C37" s="71"/>
      <c r="D37" s="71"/>
      <c r="E37" s="71"/>
      <c r="F37" s="5">
        <f>SUM(F6:F36)</f>
        <v>0</v>
      </c>
      <c r="G37" s="17">
        <f>SUM(G6:G36)</f>
        <v>0</v>
      </c>
      <c r="H37" s="9">
        <f>SUM(H6:H36)</f>
        <v>0</v>
      </c>
      <c r="I37" s="5"/>
    </row>
    <row r="39" spans="1:9">
      <c r="C39" s="116" t="s">
        <v>5</v>
      </c>
      <c r="D39" s="116"/>
      <c r="E39" s="194" t="s">
        <v>2223</v>
      </c>
    </row>
  </sheetData>
  <mergeCells count="10">
    <mergeCell ref="C3:D3"/>
    <mergeCell ref="A1:I1"/>
    <mergeCell ref="A2:I2"/>
    <mergeCell ref="E3:G3"/>
    <mergeCell ref="F4:I4"/>
    <mergeCell ref="A4:A5"/>
    <mergeCell ref="B4:B5"/>
    <mergeCell ref="C4:C5"/>
    <mergeCell ref="D4:D5"/>
    <mergeCell ref="E4:E5"/>
  </mergeCells>
  <phoneticPr fontId="6" type="noConversion"/>
  <conditionalFormatting sqref="A6:I36">
    <cfRule type="expression" dxfId="0" priority="1">
      <formula>OR($B6="Вихідний",$B6="Немає")</formula>
    </cfRule>
  </conditionalFormatting>
  <pageMargins left="0.19685039370078741" right="0.19685039370078741" top="0.19685039370078741" bottom="0.19685039370078741" header="0" footer="0"/>
  <pageSetup paperSize="9" scale="97" orientation="portrait" horizontalDpi="4294967294" verticalDpi="4294967293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indexed="27"/>
  </sheetPr>
  <dimension ref="A1:I39"/>
  <sheetViews>
    <sheetView showZeros="0" zoomScaleSheetLayoutView="75" workbookViewId="0">
      <selection activeCell="D7" sqref="D7"/>
    </sheetView>
  </sheetViews>
  <sheetFormatPr defaultRowHeight="12.75"/>
  <cols>
    <col min="1" max="1" width="4.5703125" style="41" customWidth="1"/>
    <col min="2" max="2" width="26" style="67" customWidth="1"/>
    <col min="3" max="3" width="9.28515625" style="41" customWidth="1"/>
    <col min="4" max="4" width="22.140625" style="41" customWidth="1"/>
    <col min="5" max="5" width="12.85546875" style="41" customWidth="1"/>
    <col min="6" max="6" width="5.5703125" style="41" customWidth="1"/>
    <col min="7" max="7" width="6" style="41" customWidth="1"/>
    <col min="8" max="8" width="6.42578125" style="41" bestFit="1" customWidth="1"/>
    <col min="9" max="10" width="9.28515625" style="41" customWidth="1"/>
    <col min="11" max="16384" width="9.140625" style="41"/>
  </cols>
  <sheetData>
    <row r="1" spans="1:9" s="39" customFormat="1" ht="15">
      <c r="A1" s="1398" t="s">
        <v>76</v>
      </c>
      <c r="B1" s="1398"/>
      <c r="C1" s="1398"/>
      <c r="D1" s="1398"/>
      <c r="E1" s="1398"/>
      <c r="F1" s="1398"/>
      <c r="G1" s="1398"/>
      <c r="H1" s="1398"/>
      <c r="I1" s="1398"/>
    </row>
    <row r="2" spans="1:9" s="39" customFormat="1" ht="15">
      <c r="A2" s="23"/>
      <c r="B2" s="1409" t="s">
        <v>290</v>
      </c>
      <c r="C2" s="1409"/>
      <c r="D2" s="1409"/>
      <c r="E2" s="1410" t="str">
        <f>ВВОД!D2</f>
        <v>Червень 2024</v>
      </c>
      <c r="F2" s="1410"/>
      <c r="G2" s="1410"/>
    </row>
    <row r="3" spans="1:9" ht="28.5" customHeight="1">
      <c r="A3" s="40"/>
      <c r="B3" s="1411" t="s">
        <v>503</v>
      </c>
      <c r="C3" s="1411"/>
      <c r="D3" s="1411" t="s">
        <v>1906</v>
      </c>
      <c r="E3" s="1411"/>
      <c r="F3" s="1411"/>
      <c r="G3" s="1411"/>
      <c r="H3" s="1411"/>
      <c r="I3" s="40"/>
    </row>
    <row r="4" spans="1:9" ht="24.75" customHeight="1">
      <c r="A4" s="1412" t="s">
        <v>62</v>
      </c>
      <c r="B4" s="1414" t="s">
        <v>63</v>
      </c>
      <c r="C4" s="1414" t="s">
        <v>64</v>
      </c>
      <c r="D4" s="1414" t="s">
        <v>65</v>
      </c>
      <c r="E4" s="1416" t="s">
        <v>88</v>
      </c>
      <c r="F4" s="1406" t="s">
        <v>66</v>
      </c>
      <c r="G4" s="1407"/>
      <c r="H4" s="1407"/>
      <c r="I4" s="1408"/>
    </row>
    <row r="5" spans="1:9" ht="25.5">
      <c r="A5" s="1413"/>
      <c r="B5" s="1415"/>
      <c r="C5" s="1415"/>
      <c r="D5" s="1415"/>
      <c r="E5" s="1417"/>
      <c r="F5" s="44" t="s">
        <v>425</v>
      </c>
      <c r="G5" s="44" t="s">
        <v>581</v>
      </c>
      <c r="H5" s="42" t="s">
        <v>39</v>
      </c>
      <c r="I5" s="42" t="s">
        <v>67</v>
      </c>
    </row>
    <row r="6" spans="1:9">
      <c r="A6" s="42">
        <v>1</v>
      </c>
      <c r="B6" s="118" t="str">
        <f>IF(ISNA(INDEX(ВВОД!$U:$U,MATCH($A6,ВВОД!M:M,0))),"Не  працює",INDEX(ВВОД!$U:$U,MATCH($A6,ВВОД!M:M,0)))</f>
        <v>Вихідний</v>
      </c>
      <c r="C6" s="119">
        <f>IF(ISNA(INDEX(ВВОД!$V:V,MATCH($A6,ВВОД!M:M,0))),"",INDEX(ВВОД!$V:V,MATCH($A6,ВВОД!M:M,0)))</f>
        <v>0</v>
      </c>
      <c r="D6" s="119">
        <f>IF(ISNA(INDEX(ВВОД!$W:$W,MATCH($A6,ВВОД!M:M,0))),"",INDEX(ВВОД!$W:$W,MATCH($A6,ВВОД!M:M,0)))</f>
        <v>0</v>
      </c>
      <c r="E6" s="119">
        <f>IF(ISNA(INDEX(ВВОД!$X:$X,MATCH($A6,ВВОД!M:M,0))),"",INDEX(ВВОД!$X:$X,MATCH($A6,ВВОД!M:M,0)))</f>
        <v>0</v>
      </c>
      <c r="F6" s="48">
        <f>IF(ISNA(INDEX(ВВОД!$T:T,MATCH($A6,ВВОД!M:M,0))),"",INDEX(ВВОД!$T:T,MATCH($A6,ВВОД!M:M,0)))</f>
        <v>0</v>
      </c>
      <c r="G6" s="132">
        <f>IFERROR(F6*0.04,"")</f>
        <v>0</v>
      </c>
      <c r="H6" s="42"/>
      <c r="I6" s="42"/>
    </row>
    <row r="7" spans="1:9">
      <c r="A7" s="42">
        <v>2</v>
      </c>
      <c r="B7" s="118" t="str">
        <f>IF(ISNA(INDEX(ВВОД!$U:$U,MATCH($A7,ВВОД!M:M,0))),"Не  працює",INDEX(ВВОД!$U:$U,MATCH($A7,ВВОД!M:M,0)))</f>
        <v>Вихідний</v>
      </c>
      <c r="C7" s="119">
        <f>IF(ISNA(INDEX(ВВОД!$V:V,MATCH($A7,ВВОД!M:M,0))),"",INDEX(ВВОД!$V:V,MATCH($A7,ВВОД!M:M,0)))</f>
        <v>0</v>
      </c>
      <c r="D7" s="119">
        <f>IF(ISNA(INDEX(ВВОД!$W:$W,MATCH($A7,ВВОД!M:M,0))),"",INDEX(ВВОД!$W:$W,MATCH($A7,ВВОД!M:M,0)))</f>
        <v>0</v>
      </c>
      <c r="E7" s="119">
        <f>IF(ISNA(INDEX(ВВОД!$X:$X,MATCH($A7,ВВОД!M:M,0))),"",INDEX(ВВОД!$X:$X,MATCH($A7,ВВОД!M:M,0)))</f>
        <v>0</v>
      </c>
      <c r="F7" s="48">
        <f>IF(ISNA(INDEX(ВВОД!$T:T,MATCH($A7,ВВОД!M:M,0))),"",INDEX(ВВОД!$T:T,MATCH($A7,ВВОД!M:M,0)))</f>
        <v>0</v>
      </c>
      <c r="G7" s="132">
        <f t="shared" ref="G7:G36" si="0">IFERROR(F7*0.04,"")</f>
        <v>0</v>
      </c>
      <c r="H7" s="42"/>
      <c r="I7" s="42"/>
    </row>
    <row r="8" spans="1:9">
      <c r="A8" s="42">
        <v>3</v>
      </c>
      <c r="B8" s="118" t="str">
        <f>IF(ISNA(INDEX(ВВОД!$U:$U,MATCH($A8,ВВОД!M:M,0))),"Не  працює",INDEX(ВВОД!$U:$U,MATCH($A8,ВВОД!M:M,0)))</f>
        <v>Не  працює</v>
      </c>
      <c r="C8" s="119" t="str">
        <f>IF(ISNA(INDEX(ВВОД!$V:V,MATCH($A8,ВВОД!M:M,0))),"",INDEX(ВВОД!$V:V,MATCH($A8,ВВОД!M:M,0)))</f>
        <v/>
      </c>
      <c r="D8" s="119" t="str">
        <f>IF(ISNA(INDEX(ВВОД!$W:$W,MATCH($A8,ВВОД!M:M,0))),"",INDEX(ВВОД!$W:$W,MATCH($A8,ВВОД!M:M,0)))</f>
        <v/>
      </c>
      <c r="E8" s="119" t="str">
        <f>IF(ISNA(INDEX(ВВОД!$X:$X,MATCH($A8,ВВОД!M:M,0))),"",INDEX(ВВОД!$X:$X,MATCH($A8,ВВОД!M:M,0)))</f>
        <v/>
      </c>
      <c r="F8" s="48" t="str">
        <f>IF(ISNA(INDEX(ВВОД!$T:T,MATCH($A8,ВВОД!M:M,0))),"",INDEX(ВВОД!$T:T,MATCH($A8,ВВОД!M:M,0)))</f>
        <v/>
      </c>
      <c r="G8" s="132" t="str">
        <f t="shared" si="0"/>
        <v/>
      </c>
      <c r="H8" s="42"/>
      <c r="I8" s="42"/>
    </row>
    <row r="9" spans="1:9">
      <c r="A9" s="42">
        <v>4</v>
      </c>
      <c r="B9" s="118" t="str">
        <f>IF(ISNA(INDEX(ВВОД!$U:$U,MATCH($A9,ВВОД!M:M,0))),"Не  працює",INDEX(ВВОД!$U:$U,MATCH($A9,ВВОД!M:M,0)))</f>
        <v>Не  працює</v>
      </c>
      <c r="C9" s="119" t="str">
        <f>IF(ISNA(INDEX(ВВОД!$V:V,MATCH($A9,ВВОД!M:M,0))),"",INDEX(ВВОД!$V:V,MATCH($A9,ВВОД!M:M,0)))</f>
        <v/>
      </c>
      <c r="D9" s="119" t="str">
        <f>IF(ISNA(INDEX(ВВОД!$W:$W,MATCH($A9,ВВОД!M:M,0))),"",INDEX(ВВОД!$W:$W,MATCH($A9,ВВОД!M:M,0)))</f>
        <v/>
      </c>
      <c r="E9" s="119" t="str">
        <f>IF(ISNA(INDEX(ВВОД!$X:$X,MATCH($A9,ВВОД!M:M,0))),"",INDEX(ВВОД!$X:$X,MATCH($A9,ВВОД!M:M,0)))</f>
        <v/>
      </c>
      <c r="F9" s="48" t="str">
        <f>IF(ISNA(INDEX(ВВОД!$T:T,MATCH($A9,ВВОД!M:M,0))),"",INDEX(ВВОД!$T:T,MATCH($A9,ВВОД!M:M,0)))</f>
        <v/>
      </c>
      <c r="G9" s="132" t="str">
        <f t="shared" si="0"/>
        <v/>
      </c>
      <c r="H9" s="42"/>
      <c r="I9" s="42"/>
    </row>
    <row r="10" spans="1:9">
      <c r="A10" s="42">
        <v>5</v>
      </c>
      <c r="B10" s="118" t="str">
        <f>IF(ISNA(INDEX(ВВОД!$U:$U,MATCH($A10,ВВОД!M:M,0))),"Не  працює",INDEX(ВВОД!$U:$U,MATCH($A10,ВВОД!M:M,0)))</f>
        <v>Не  працює</v>
      </c>
      <c r="C10" s="119" t="str">
        <f>IF(ISNA(INDEX(ВВОД!$V:V,MATCH($A10,ВВОД!M:M,0))),"",INDEX(ВВОД!$V:V,MATCH($A10,ВВОД!M:M,0)))</f>
        <v/>
      </c>
      <c r="D10" s="119" t="str">
        <f>IF(ISNA(INDEX(ВВОД!$W:$W,MATCH($A10,ВВОД!M:M,0))),"",INDEX(ВВОД!$W:$W,MATCH($A10,ВВОД!M:M,0)))</f>
        <v/>
      </c>
      <c r="E10" s="119" t="str">
        <f>IF(ISNA(INDEX(ВВОД!$X:$X,MATCH($A10,ВВОД!M:M,0))),"",INDEX(ВВОД!$X:$X,MATCH($A10,ВВОД!M:M,0)))</f>
        <v/>
      </c>
      <c r="F10" s="48" t="str">
        <f>IF(ISNA(INDEX(ВВОД!$T:T,MATCH($A10,ВВОД!M:M,0))),"",INDEX(ВВОД!$T:T,MATCH($A10,ВВОД!M:M,0)))</f>
        <v/>
      </c>
      <c r="G10" s="132" t="str">
        <f t="shared" si="0"/>
        <v/>
      </c>
      <c r="H10" s="42"/>
      <c r="I10" s="42"/>
    </row>
    <row r="11" spans="1:9">
      <c r="A11" s="42">
        <v>6</v>
      </c>
      <c r="B11" s="118" t="str">
        <f>IF(ISNA(INDEX(ВВОД!$U:$U,MATCH($A11,ВВОД!M:M,0))),"Не  працює",INDEX(ВВОД!$U:$U,MATCH($A11,ВВОД!M:M,0)))</f>
        <v>Не  працює</v>
      </c>
      <c r="C11" s="119" t="str">
        <f>IF(ISNA(INDEX(ВВОД!$V:V,MATCH($A11,ВВОД!M:M,0))),"",INDEX(ВВОД!$V:V,MATCH($A11,ВВОД!M:M,0)))</f>
        <v/>
      </c>
      <c r="D11" s="119" t="str">
        <f>IF(ISNA(INDEX(ВВОД!$W:$W,MATCH($A11,ВВОД!M:M,0))),"",INDEX(ВВОД!$W:$W,MATCH($A11,ВВОД!M:M,0)))</f>
        <v/>
      </c>
      <c r="E11" s="119" t="str">
        <f>IF(ISNA(INDEX(ВВОД!$X:$X,MATCH($A11,ВВОД!M:M,0))),"",INDEX(ВВОД!$X:$X,MATCH($A11,ВВОД!M:M,0)))</f>
        <v/>
      </c>
      <c r="F11" s="48" t="str">
        <f>IF(ISNA(INDEX(ВВОД!$T:T,MATCH($A11,ВВОД!M:M,0))),"",INDEX(ВВОД!$T:T,MATCH($A11,ВВОД!M:M,0)))</f>
        <v/>
      </c>
      <c r="G11" s="132" t="str">
        <f t="shared" si="0"/>
        <v/>
      </c>
      <c r="H11" s="42"/>
      <c r="I11" s="42"/>
    </row>
    <row r="12" spans="1:9">
      <c r="A12" s="42">
        <v>7</v>
      </c>
      <c r="B12" s="118" t="str">
        <f>IF(ISNA(INDEX(ВВОД!$U:$U,MATCH($A12,ВВОД!M:M,0))),"Не  працює",INDEX(ВВОД!$U:$U,MATCH($A12,ВВОД!M:M,0)))</f>
        <v>Не  працює</v>
      </c>
      <c r="C12" s="119" t="str">
        <f>IF(ISNA(INDEX(ВВОД!$V:V,MATCH($A12,ВВОД!M:M,0))),"",INDEX(ВВОД!$V:V,MATCH($A12,ВВОД!M:M,0)))</f>
        <v/>
      </c>
      <c r="D12" s="119" t="str">
        <f>IF(ISNA(INDEX(ВВОД!$W:$W,MATCH($A12,ВВОД!M:M,0))),"",INDEX(ВВОД!$W:$W,MATCH($A12,ВВОД!M:M,0)))</f>
        <v/>
      </c>
      <c r="E12" s="119" t="str">
        <f>IF(ISNA(INDEX(ВВОД!$X:$X,MATCH($A12,ВВОД!M:M,0))),"",INDEX(ВВОД!$X:$X,MATCH($A12,ВВОД!M:M,0)))</f>
        <v/>
      </c>
      <c r="F12" s="48" t="str">
        <f>IF(ISNA(INDEX(ВВОД!$T:T,MATCH($A12,ВВОД!M:M,0))),"",INDEX(ВВОД!$T:T,MATCH($A12,ВВОД!M:M,0)))</f>
        <v/>
      </c>
      <c r="G12" s="132" t="str">
        <f t="shared" si="0"/>
        <v/>
      </c>
      <c r="H12" s="42"/>
      <c r="I12" s="42"/>
    </row>
    <row r="13" spans="1:9">
      <c r="A13" s="42">
        <v>8</v>
      </c>
      <c r="B13" s="118" t="str">
        <f>IF(ISNA(INDEX(ВВОД!$U:$U,MATCH($A13,ВВОД!M:M,0))),"Не  працює",INDEX(ВВОД!$U:$U,MATCH($A13,ВВОД!M:M,0)))</f>
        <v>Вихідний</v>
      </c>
      <c r="C13" s="119">
        <f>IF(ISNA(INDEX(ВВОД!$V:V,MATCH($A13,ВВОД!M:M,0))),"",INDEX(ВВОД!$V:V,MATCH($A13,ВВОД!M:M,0)))</f>
        <v>0</v>
      </c>
      <c r="D13" s="119">
        <f>IF(ISNA(INDEX(ВВОД!$W:$W,MATCH($A13,ВВОД!M:M,0))),"",INDEX(ВВОД!$W:$W,MATCH($A13,ВВОД!M:M,0)))</f>
        <v>0</v>
      </c>
      <c r="E13" s="119">
        <f>IF(ISNA(INDEX(ВВОД!$X:$X,MATCH($A13,ВВОД!M:M,0))),"",INDEX(ВВОД!$X:$X,MATCH($A13,ВВОД!M:M,0)))</f>
        <v>0</v>
      </c>
      <c r="F13" s="48">
        <f>IF(ISNA(INDEX(ВВОД!$T:T,MATCH($A13,ВВОД!M:M,0))),"",INDEX(ВВОД!$T:T,MATCH($A13,ВВОД!M:M,0)))</f>
        <v>0</v>
      </c>
      <c r="G13" s="132">
        <f t="shared" si="0"/>
        <v>0</v>
      </c>
      <c r="H13" s="42"/>
      <c r="I13" s="42"/>
    </row>
    <row r="14" spans="1:9">
      <c r="A14" s="42">
        <v>9</v>
      </c>
      <c r="B14" s="118" t="str">
        <f>IF(ISNA(INDEX(ВВОД!$U:$U,MATCH($A14,ВВОД!M:M,0))),"Не  працює",INDEX(ВВОД!$U:$U,MATCH($A14,ВВОД!M:M,0)))</f>
        <v>Вихідний</v>
      </c>
      <c r="C14" s="119">
        <f>IF(ISNA(INDEX(ВВОД!$V:V,MATCH($A14,ВВОД!M:M,0))),"",INDEX(ВВОД!$V:V,MATCH($A14,ВВОД!M:M,0)))</f>
        <v>0</v>
      </c>
      <c r="D14" s="119">
        <f>IF(ISNA(INDEX(ВВОД!$W:$W,MATCH($A14,ВВОД!M:M,0))),"",INDEX(ВВОД!$W:$W,MATCH($A14,ВВОД!M:M,0)))</f>
        <v>0</v>
      </c>
      <c r="E14" s="119">
        <f>IF(ISNA(INDEX(ВВОД!$X:$X,MATCH($A14,ВВОД!M:M,0))),"",INDEX(ВВОД!$X:$X,MATCH($A14,ВВОД!M:M,0)))</f>
        <v>0</v>
      </c>
      <c r="F14" s="48">
        <f>IF(ISNA(INDEX(ВВОД!$T:T,MATCH($A14,ВВОД!M:M,0))),"",INDEX(ВВОД!$T:T,MATCH($A14,ВВОД!M:M,0)))</f>
        <v>0</v>
      </c>
      <c r="G14" s="132">
        <f t="shared" si="0"/>
        <v>0</v>
      </c>
      <c r="H14" s="42"/>
      <c r="I14" s="42"/>
    </row>
    <row r="15" spans="1:9">
      <c r="A15" s="42">
        <v>10</v>
      </c>
      <c r="B15" s="118" t="str">
        <f>IF(ISNA(INDEX(ВВОД!$U:$U,MATCH($A15,ВВОД!M:M,0))),"Не  працює",INDEX(ВВОД!$U:$U,MATCH($A15,ВВОД!M:M,0)))</f>
        <v>Не  працює</v>
      </c>
      <c r="C15" s="119" t="str">
        <f>IF(ISNA(INDEX(ВВОД!$V:V,MATCH($A15,ВВОД!M:M,0))),"",INDEX(ВВОД!$V:V,MATCH($A15,ВВОД!M:M,0)))</f>
        <v/>
      </c>
      <c r="D15" s="119" t="str">
        <f>IF(ISNA(INDEX(ВВОД!$W:$W,MATCH($A15,ВВОД!M:M,0))),"",INDEX(ВВОД!$W:$W,MATCH($A15,ВВОД!M:M,0)))</f>
        <v/>
      </c>
      <c r="E15" s="119" t="str">
        <f>IF(ISNA(INDEX(ВВОД!$X:$X,MATCH($A15,ВВОД!M:M,0))),"",INDEX(ВВОД!$X:$X,MATCH($A15,ВВОД!M:M,0)))</f>
        <v/>
      </c>
      <c r="F15" s="48" t="str">
        <f>IF(ISNA(INDEX(ВВОД!$T:T,MATCH($A15,ВВОД!M:M,0))),"",INDEX(ВВОД!$T:T,MATCH($A15,ВВОД!M:M,0)))</f>
        <v/>
      </c>
      <c r="G15" s="132" t="str">
        <f t="shared" si="0"/>
        <v/>
      </c>
      <c r="H15" s="42"/>
      <c r="I15" s="42"/>
    </row>
    <row r="16" spans="1:9">
      <c r="A16" s="42">
        <v>11</v>
      </c>
      <c r="B16" s="118" t="str">
        <f>IF(ISNA(INDEX(ВВОД!$U:$U,MATCH($A16,ВВОД!M:M,0))),"Не  працює",INDEX(ВВОД!$U:$U,MATCH($A16,ВВОД!M:M,0)))</f>
        <v>Не  працює</v>
      </c>
      <c r="C16" s="119" t="str">
        <f>IF(ISNA(INDEX(ВВОД!$V:V,MATCH($A16,ВВОД!M:M,0))),"",INDEX(ВВОД!$V:V,MATCH($A16,ВВОД!M:M,0)))</f>
        <v/>
      </c>
      <c r="D16" s="119" t="str">
        <f>IF(ISNA(INDEX(ВВОД!$W:$W,MATCH($A16,ВВОД!M:M,0))),"",INDEX(ВВОД!$W:$W,MATCH($A16,ВВОД!M:M,0)))</f>
        <v/>
      </c>
      <c r="E16" s="119" t="str">
        <f>IF(ISNA(INDEX(ВВОД!$X:$X,MATCH($A16,ВВОД!M:M,0))),"",INDEX(ВВОД!$X:$X,MATCH($A16,ВВОД!M:M,0)))</f>
        <v/>
      </c>
      <c r="F16" s="48" t="str">
        <f>IF(ISNA(INDEX(ВВОД!$T:T,MATCH($A16,ВВОД!M:M,0))),"",INDEX(ВВОД!$T:T,MATCH($A16,ВВОД!M:M,0)))</f>
        <v/>
      </c>
      <c r="G16" s="132" t="str">
        <f t="shared" si="0"/>
        <v/>
      </c>
      <c r="H16" s="42"/>
      <c r="I16" s="42"/>
    </row>
    <row r="17" spans="1:9">
      <c r="A17" s="42">
        <v>12</v>
      </c>
      <c r="B17" s="118" t="str">
        <f>IF(ISNA(INDEX(ВВОД!$U:$U,MATCH($A17,ВВОД!M:M,0))),"Не  працює",INDEX(ВВОД!$U:$U,MATCH($A17,ВВОД!M:M,0)))</f>
        <v>Не  працює</v>
      </c>
      <c r="C17" s="119" t="str">
        <f>IF(ISNA(INDEX(ВВОД!$V:V,MATCH($A17,ВВОД!M:M,0))),"",INDEX(ВВОД!$V:V,MATCH($A17,ВВОД!M:M,0)))</f>
        <v/>
      </c>
      <c r="D17" s="119" t="str">
        <f>IF(ISNA(INDEX(ВВОД!$W:$W,MATCH($A17,ВВОД!M:M,0))),"",INDEX(ВВОД!$W:$W,MATCH($A17,ВВОД!M:M,0)))</f>
        <v/>
      </c>
      <c r="E17" s="119" t="str">
        <f>IF(ISNA(INDEX(ВВОД!$X:$X,MATCH($A17,ВВОД!M:M,0))),"",INDEX(ВВОД!$X:$X,MATCH($A17,ВВОД!M:M,0)))</f>
        <v/>
      </c>
      <c r="F17" s="48" t="str">
        <f>IF(ISNA(INDEX(ВВОД!$T:T,MATCH($A17,ВВОД!M:M,0))),"",INDEX(ВВОД!$T:T,MATCH($A17,ВВОД!M:M,0)))</f>
        <v/>
      </c>
      <c r="G17" s="132" t="str">
        <f t="shared" si="0"/>
        <v/>
      </c>
      <c r="H17" s="42"/>
      <c r="I17" s="42"/>
    </row>
    <row r="18" spans="1:9">
      <c r="A18" s="42">
        <v>13</v>
      </c>
      <c r="B18" s="118" t="str">
        <f>IF(ISNA(INDEX(ВВОД!$U:$U,MATCH($A18,ВВОД!M:M,0))),"Не  працює",INDEX(ВВОД!$U:$U,MATCH($A18,ВВОД!M:M,0)))</f>
        <v>Не  працює</v>
      </c>
      <c r="C18" s="119" t="str">
        <f>IF(ISNA(INDEX(ВВОД!$V:V,MATCH($A18,ВВОД!M:M,0))),"",INDEX(ВВОД!$V:V,MATCH($A18,ВВОД!M:M,0)))</f>
        <v/>
      </c>
      <c r="D18" s="119" t="str">
        <f>IF(ISNA(INDEX(ВВОД!$W:$W,MATCH($A18,ВВОД!M:M,0))),"",INDEX(ВВОД!$W:$W,MATCH($A18,ВВОД!M:M,0)))</f>
        <v/>
      </c>
      <c r="E18" s="119" t="str">
        <f>IF(ISNA(INDEX(ВВОД!$X:$X,MATCH($A18,ВВОД!M:M,0))),"",INDEX(ВВОД!$X:$X,MATCH($A18,ВВОД!M:M,0)))</f>
        <v/>
      </c>
      <c r="F18" s="48" t="str">
        <f>IF(ISNA(INDEX(ВВОД!$T:T,MATCH($A18,ВВОД!M:M,0))),"",INDEX(ВВОД!$T:T,MATCH($A18,ВВОД!M:M,0)))</f>
        <v/>
      </c>
      <c r="G18" s="132" t="str">
        <f t="shared" si="0"/>
        <v/>
      </c>
      <c r="H18" s="42"/>
      <c r="I18" s="42"/>
    </row>
    <row r="19" spans="1:9">
      <c r="A19" s="42">
        <v>14</v>
      </c>
      <c r="B19" s="118" t="str">
        <f>IF(ISNA(INDEX(ВВОД!$U:$U,MATCH($A19,ВВОД!M:M,0))),"Не  працює",INDEX(ВВОД!$U:$U,MATCH($A19,ВВОД!M:M,0)))</f>
        <v>Не  працює</v>
      </c>
      <c r="C19" s="119" t="str">
        <f>IF(ISNA(INDEX(ВВОД!$V:V,MATCH($A19,ВВОД!M:M,0))),"",INDEX(ВВОД!$V:V,MATCH($A19,ВВОД!M:M,0)))</f>
        <v/>
      </c>
      <c r="D19" s="119" t="str">
        <f>IF(ISNA(INDEX(ВВОД!$W:$W,MATCH($A19,ВВОД!M:M,0))),"",INDEX(ВВОД!$W:$W,MATCH($A19,ВВОД!M:M,0)))</f>
        <v/>
      </c>
      <c r="E19" s="119" t="str">
        <f>IF(ISNA(INDEX(ВВОД!$X:$X,MATCH($A19,ВВОД!M:M,0))),"",INDEX(ВВОД!$X:$X,MATCH($A19,ВВОД!M:M,0)))</f>
        <v/>
      </c>
      <c r="F19" s="48" t="str">
        <f>IF(ISNA(INDEX(ВВОД!$T:T,MATCH($A19,ВВОД!M:M,0))),"",INDEX(ВВОД!$T:T,MATCH($A19,ВВОД!M:M,0)))</f>
        <v/>
      </c>
      <c r="G19" s="132" t="str">
        <f t="shared" si="0"/>
        <v/>
      </c>
      <c r="H19" s="42"/>
      <c r="I19" s="42"/>
    </row>
    <row r="20" spans="1:9">
      <c r="A20" s="42">
        <v>15</v>
      </c>
      <c r="B20" s="118" t="str">
        <f>IF(ISNA(INDEX(ВВОД!$U:$U,MATCH($A20,ВВОД!M:M,0))),"Не  працює",INDEX(ВВОД!$U:$U,MATCH($A20,ВВОД!M:M,0)))</f>
        <v>Вихідний</v>
      </c>
      <c r="C20" s="119">
        <f>IF(ISNA(INDEX(ВВОД!$V:V,MATCH($A20,ВВОД!M:M,0))),"",INDEX(ВВОД!$V:V,MATCH($A20,ВВОД!M:M,0)))</f>
        <v>0</v>
      </c>
      <c r="D20" s="119">
        <f>IF(ISNA(INDEX(ВВОД!$W:$W,MATCH($A20,ВВОД!M:M,0))),"",INDEX(ВВОД!$W:$W,MATCH($A20,ВВОД!M:M,0)))</f>
        <v>0</v>
      </c>
      <c r="E20" s="119">
        <f>IF(ISNA(INDEX(ВВОД!$X:$X,MATCH($A20,ВВОД!M:M,0))),"",INDEX(ВВОД!$X:$X,MATCH($A20,ВВОД!M:M,0)))</f>
        <v>0</v>
      </c>
      <c r="F20" s="48">
        <f>IF(ISNA(INDEX(ВВОД!$T:T,MATCH($A20,ВВОД!M:M,0))),"",INDEX(ВВОД!$T:T,MATCH($A20,ВВОД!M:M,0)))</f>
        <v>0</v>
      </c>
      <c r="G20" s="132">
        <f t="shared" si="0"/>
        <v>0</v>
      </c>
      <c r="H20" s="42"/>
      <c r="I20" s="42"/>
    </row>
    <row r="21" spans="1:9">
      <c r="A21" s="42">
        <v>16</v>
      </c>
      <c r="B21" s="118" t="str">
        <f>IF(ISNA(INDEX(ВВОД!$U:$U,MATCH($A21,ВВОД!M:M,0))),"Не  працює",INDEX(ВВОД!$U:$U,MATCH($A21,ВВОД!M:M,0)))</f>
        <v>Вихідний</v>
      </c>
      <c r="C21" s="119">
        <f>IF(ISNA(INDEX(ВВОД!$V:V,MATCH($A21,ВВОД!M:M,0))),"",INDEX(ВВОД!$V:V,MATCH($A21,ВВОД!M:M,0)))</f>
        <v>0</v>
      </c>
      <c r="D21" s="119">
        <f>IF(ISNA(INDEX(ВВОД!$W:$W,MATCH($A21,ВВОД!M:M,0))),"",INDEX(ВВОД!$W:$W,MATCH($A21,ВВОД!M:M,0)))</f>
        <v>0</v>
      </c>
      <c r="E21" s="119">
        <f>IF(ISNA(INDEX(ВВОД!$X:$X,MATCH($A21,ВВОД!M:M,0))),"",INDEX(ВВОД!$X:$X,MATCH($A21,ВВОД!M:M,0)))</f>
        <v>0</v>
      </c>
      <c r="F21" s="48">
        <f>IF(ISNA(INDEX(ВВОД!$T:T,MATCH($A21,ВВОД!M:M,0))),"",INDEX(ВВОД!$T:T,MATCH($A21,ВВОД!M:M,0)))</f>
        <v>0</v>
      </c>
      <c r="G21" s="132">
        <f t="shared" si="0"/>
        <v>0</v>
      </c>
      <c r="H21" s="42"/>
      <c r="I21" s="42"/>
    </row>
    <row r="22" spans="1:9">
      <c r="A22" s="42">
        <v>17</v>
      </c>
      <c r="B22" s="118" t="str">
        <f>IF(ISNA(INDEX(ВВОД!$U:$U,MATCH($A22,ВВОД!M:M,0))),"Не  працює",INDEX(ВВОД!$U:$U,MATCH($A22,ВВОД!M:M,0)))</f>
        <v>Не  працює</v>
      </c>
      <c r="C22" s="119" t="str">
        <f>IF(ISNA(INDEX(ВВОД!$V:V,MATCH($A22,ВВОД!M:M,0))),"",INDEX(ВВОД!$V:V,MATCH($A22,ВВОД!M:M,0)))</f>
        <v/>
      </c>
      <c r="D22" s="119" t="str">
        <f>IF(ISNA(INDEX(ВВОД!$W:$W,MATCH($A22,ВВОД!M:M,0))),"",INDEX(ВВОД!$W:$W,MATCH($A22,ВВОД!M:M,0)))</f>
        <v/>
      </c>
      <c r="E22" s="119" t="str">
        <f>IF(ISNA(INDEX(ВВОД!$X:$X,MATCH($A22,ВВОД!M:M,0))),"",INDEX(ВВОД!$X:$X,MATCH($A22,ВВОД!M:M,0)))</f>
        <v/>
      </c>
      <c r="F22" s="48" t="str">
        <f>IF(ISNA(INDEX(ВВОД!$T:T,MATCH($A22,ВВОД!M:M,0))),"",INDEX(ВВОД!$T:T,MATCH($A22,ВВОД!M:M,0)))</f>
        <v/>
      </c>
      <c r="G22" s="132" t="str">
        <f t="shared" si="0"/>
        <v/>
      </c>
      <c r="H22" s="42"/>
      <c r="I22" s="42"/>
    </row>
    <row r="23" spans="1:9">
      <c r="A23" s="42">
        <v>18</v>
      </c>
      <c r="B23" s="118" t="str">
        <f>IF(ISNA(INDEX(ВВОД!$U:$U,MATCH($A23,ВВОД!M:M,0))),"Не  працює",INDEX(ВВОД!$U:$U,MATCH($A23,ВВОД!M:M,0)))</f>
        <v>Не  працює</v>
      </c>
      <c r="C23" s="119" t="str">
        <f>IF(ISNA(INDEX(ВВОД!$V:V,MATCH($A23,ВВОД!M:M,0))),"",INDEX(ВВОД!$V:V,MATCH($A23,ВВОД!M:M,0)))</f>
        <v/>
      </c>
      <c r="D23" s="119" t="str">
        <f>IF(ISNA(INDEX(ВВОД!$W:$W,MATCH($A23,ВВОД!M:M,0))),"",INDEX(ВВОД!$W:$W,MATCH($A23,ВВОД!M:M,0)))</f>
        <v/>
      </c>
      <c r="E23" s="119" t="str">
        <f>IF(ISNA(INDEX(ВВОД!$X:$X,MATCH($A23,ВВОД!M:M,0))),"",INDEX(ВВОД!$X:$X,MATCH($A23,ВВОД!M:M,0)))</f>
        <v/>
      </c>
      <c r="F23" s="48" t="str">
        <f>IF(ISNA(INDEX(ВВОД!$T:T,MATCH($A23,ВВОД!M:M,0))),"",INDEX(ВВОД!$T:T,MATCH($A23,ВВОД!M:M,0)))</f>
        <v/>
      </c>
      <c r="G23" s="132" t="str">
        <f t="shared" si="0"/>
        <v/>
      </c>
      <c r="H23" s="42"/>
      <c r="I23" s="42"/>
    </row>
    <row r="24" spans="1:9">
      <c r="A24" s="42">
        <v>19</v>
      </c>
      <c r="B24" s="118" t="str">
        <f>IF(ISNA(INDEX(ВВОД!$U:$U,MATCH($A24,ВВОД!M:M,0))),"Не  працює",INDEX(ВВОД!$U:$U,MATCH($A24,ВВОД!M:M,0)))</f>
        <v>Не  працює</v>
      </c>
      <c r="C24" s="119" t="str">
        <f>IF(ISNA(INDEX(ВВОД!$V:V,MATCH($A24,ВВОД!M:M,0))),"",INDEX(ВВОД!$V:V,MATCH($A24,ВВОД!M:M,0)))</f>
        <v/>
      </c>
      <c r="D24" s="119" t="str">
        <f>IF(ISNA(INDEX(ВВОД!$W:$W,MATCH($A24,ВВОД!M:M,0))),"",INDEX(ВВОД!$W:$W,MATCH($A24,ВВОД!M:M,0)))</f>
        <v/>
      </c>
      <c r="E24" s="119" t="str">
        <f>IF(ISNA(INDEX(ВВОД!$X:$X,MATCH($A24,ВВОД!M:M,0))),"",INDEX(ВВОД!$X:$X,MATCH($A24,ВВОД!M:M,0)))</f>
        <v/>
      </c>
      <c r="F24" s="48" t="str">
        <f>IF(ISNA(INDEX(ВВОД!$T:T,MATCH($A24,ВВОД!M:M,0))),"",INDEX(ВВОД!$T:T,MATCH($A24,ВВОД!M:M,0)))</f>
        <v/>
      </c>
      <c r="G24" s="132" t="str">
        <f t="shared" si="0"/>
        <v/>
      </c>
      <c r="H24" s="42"/>
      <c r="I24" s="42"/>
    </row>
    <row r="25" spans="1:9">
      <c r="A25" s="42">
        <v>20</v>
      </c>
      <c r="B25" s="118" t="str">
        <f>IF(ISNA(INDEX(ВВОД!$U:$U,MATCH($A25,ВВОД!M:M,0))),"Не  працює",INDEX(ВВОД!$U:$U,MATCH($A25,ВВОД!M:M,0)))</f>
        <v>Не  працює</v>
      </c>
      <c r="C25" s="119" t="str">
        <f>IF(ISNA(INDEX(ВВОД!$V:V,MATCH($A25,ВВОД!M:M,0))),"",INDEX(ВВОД!$V:V,MATCH($A25,ВВОД!M:M,0)))</f>
        <v/>
      </c>
      <c r="D25" s="119" t="str">
        <f>IF(ISNA(INDEX(ВВОД!$W:$W,MATCH($A25,ВВОД!M:M,0))),"",INDEX(ВВОД!$W:$W,MATCH($A25,ВВОД!M:M,0)))</f>
        <v/>
      </c>
      <c r="E25" s="119" t="str">
        <f>IF(ISNA(INDEX(ВВОД!$X:$X,MATCH($A25,ВВОД!M:M,0))),"",INDEX(ВВОД!$X:$X,MATCH($A25,ВВОД!M:M,0)))</f>
        <v/>
      </c>
      <c r="F25" s="48" t="str">
        <f>IF(ISNA(INDEX(ВВОД!$T:T,MATCH($A25,ВВОД!M:M,0))),"",INDEX(ВВОД!$T:T,MATCH($A25,ВВОД!M:M,0)))</f>
        <v/>
      </c>
      <c r="G25" s="132" t="str">
        <f t="shared" si="0"/>
        <v/>
      </c>
      <c r="H25" s="42"/>
      <c r="I25" s="42"/>
    </row>
    <row r="26" spans="1:9">
      <c r="A26" s="42">
        <v>21</v>
      </c>
      <c r="B26" s="118" t="str">
        <f>IF(ISNA(INDEX(ВВОД!$U:$U,MATCH($A26,ВВОД!M:M,0))),"Не  працює",INDEX(ВВОД!$U:$U,MATCH($A26,ВВОД!M:M,0)))</f>
        <v>Не  працює</v>
      </c>
      <c r="C26" s="119" t="str">
        <f>IF(ISNA(INDEX(ВВОД!$V:V,MATCH($A26,ВВОД!M:M,0))),"",INDEX(ВВОД!$V:V,MATCH($A26,ВВОД!M:M,0)))</f>
        <v/>
      </c>
      <c r="D26" s="119" t="str">
        <f>IF(ISNA(INDEX(ВВОД!$W:$W,MATCH($A26,ВВОД!M:M,0))),"",INDEX(ВВОД!$W:$W,MATCH($A26,ВВОД!M:M,0)))</f>
        <v/>
      </c>
      <c r="E26" s="119" t="str">
        <f>IF(ISNA(INDEX(ВВОД!$X:$X,MATCH($A26,ВВОД!M:M,0))),"",INDEX(ВВОД!$X:$X,MATCH($A26,ВВОД!M:M,0)))</f>
        <v/>
      </c>
      <c r="F26" s="48" t="str">
        <f>IF(ISNA(INDEX(ВВОД!$T:T,MATCH($A26,ВВОД!M:M,0))),"",INDEX(ВВОД!$T:T,MATCH($A26,ВВОД!M:M,0)))</f>
        <v/>
      </c>
      <c r="G26" s="132" t="str">
        <f t="shared" si="0"/>
        <v/>
      </c>
      <c r="H26" s="42"/>
      <c r="I26" s="42"/>
    </row>
    <row r="27" spans="1:9">
      <c r="A27" s="42">
        <v>22</v>
      </c>
      <c r="B27" s="118" t="str">
        <f>IF(ISNA(INDEX(ВВОД!$U:$U,MATCH($A27,ВВОД!M:M,0))),"Не  працює",INDEX(ВВОД!$U:$U,MATCH($A27,ВВОД!M:M,0)))</f>
        <v>Вихідний</v>
      </c>
      <c r="C27" s="119">
        <f>IF(ISNA(INDEX(ВВОД!$V:V,MATCH($A27,ВВОД!M:M,0))),"",INDEX(ВВОД!$V:V,MATCH($A27,ВВОД!M:M,0)))</f>
        <v>0</v>
      </c>
      <c r="D27" s="119">
        <f>IF(ISNA(INDEX(ВВОД!$W:$W,MATCH($A27,ВВОД!M:M,0))),"",INDEX(ВВОД!$W:$W,MATCH($A27,ВВОД!M:M,0)))</f>
        <v>0</v>
      </c>
      <c r="E27" s="119">
        <f>IF(ISNA(INDEX(ВВОД!$X:$X,MATCH($A27,ВВОД!M:M,0))),"",INDEX(ВВОД!$X:$X,MATCH($A27,ВВОД!M:M,0)))</f>
        <v>0</v>
      </c>
      <c r="F27" s="48">
        <f>IF(ISNA(INDEX(ВВОД!$T:T,MATCH($A27,ВВОД!M:M,0))),"",INDEX(ВВОД!$T:T,MATCH($A27,ВВОД!M:M,0)))</f>
        <v>0</v>
      </c>
      <c r="G27" s="132">
        <f t="shared" si="0"/>
        <v>0</v>
      </c>
      <c r="H27" s="42"/>
      <c r="I27" s="42"/>
    </row>
    <row r="28" spans="1:9">
      <c r="A28" s="42">
        <v>23</v>
      </c>
      <c r="B28" s="118" t="str">
        <f>IF(ISNA(INDEX(ВВОД!$U:$U,MATCH($A28,ВВОД!M:M,0))),"Не  працює",INDEX(ВВОД!$U:$U,MATCH($A28,ВВОД!M:M,0)))</f>
        <v>Вихідний</v>
      </c>
      <c r="C28" s="119">
        <f>IF(ISNA(INDEX(ВВОД!$V:V,MATCH($A28,ВВОД!M:M,0))),"",INDEX(ВВОД!$V:V,MATCH($A28,ВВОД!M:M,0)))</f>
        <v>0</v>
      </c>
      <c r="D28" s="119">
        <f>IF(ISNA(INDEX(ВВОД!$W:$W,MATCH($A28,ВВОД!M:M,0))),"",INDEX(ВВОД!$W:$W,MATCH($A28,ВВОД!M:M,0)))</f>
        <v>0</v>
      </c>
      <c r="E28" s="119">
        <f>IF(ISNA(INDEX(ВВОД!$X:$X,MATCH($A28,ВВОД!M:M,0))),"",INDEX(ВВОД!$X:$X,MATCH($A28,ВВОД!M:M,0)))</f>
        <v>0</v>
      </c>
      <c r="F28" s="48">
        <f>IF(ISNA(INDEX(ВВОД!$T:T,MATCH($A28,ВВОД!M:M,0))),"",INDEX(ВВОД!$T:T,MATCH($A28,ВВОД!M:M,0)))</f>
        <v>0</v>
      </c>
      <c r="G28" s="132">
        <f t="shared" si="0"/>
        <v>0</v>
      </c>
      <c r="H28" s="42"/>
      <c r="I28" s="42"/>
    </row>
    <row r="29" spans="1:9">
      <c r="A29" s="42">
        <v>24</v>
      </c>
      <c r="B29" s="118" t="str">
        <f>IF(ISNA(INDEX(ВВОД!$U:$U,MATCH($A29,ВВОД!M:M,0))),"Не  працює",INDEX(ВВОД!$U:$U,MATCH($A29,ВВОД!M:M,0)))</f>
        <v>Не  працює</v>
      </c>
      <c r="C29" s="119" t="str">
        <f>IF(ISNA(INDEX(ВВОД!$V:V,MATCH($A29,ВВОД!M:M,0))),"",INDEX(ВВОД!$V:V,MATCH($A29,ВВОД!M:M,0)))</f>
        <v/>
      </c>
      <c r="D29" s="119" t="str">
        <f>IF(ISNA(INDEX(ВВОД!$W:$W,MATCH($A29,ВВОД!M:M,0))),"",INDEX(ВВОД!$W:$W,MATCH($A29,ВВОД!M:M,0)))</f>
        <v/>
      </c>
      <c r="E29" s="119" t="str">
        <f>IF(ISNA(INDEX(ВВОД!$X:$X,MATCH($A29,ВВОД!M:M,0))),"",INDEX(ВВОД!$X:$X,MATCH($A29,ВВОД!M:M,0)))</f>
        <v/>
      </c>
      <c r="F29" s="48" t="str">
        <f>IF(ISNA(INDEX(ВВОД!$T:T,MATCH($A29,ВВОД!M:M,0))),"",INDEX(ВВОД!$T:T,MATCH($A29,ВВОД!M:M,0)))</f>
        <v/>
      </c>
      <c r="G29" s="132" t="str">
        <f t="shared" si="0"/>
        <v/>
      </c>
      <c r="H29" s="42"/>
      <c r="I29" s="42"/>
    </row>
    <row r="30" spans="1:9">
      <c r="A30" s="42">
        <v>25</v>
      </c>
      <c r="B30" s="118" t="str">
        <f>IF(ISNA(INDEX(ВВОД!$U:$U,MATCH($A30,ВВОД!M:M,0))),"Не  працює",INDEX(ВВОД!$U:$U,MATCH($A30,ВВОД!M:M,0)))</f>
        <v>Не  працює</v>
      </c>
      <c r="C30" s="119" t="str">
        <f>IF(ISNA(INDEX(ВВОД!$V:V,MATCH($A30,ВВОД!M:M,0))),"",INDEX(ВВОД!$V:V,MATCH($A30,ВВОД!M:M,0)))</f>
        <v/>
      </c>
      <c r="D30" s="119" t="str">
        <f>IF(ISNA(INDEX(ВВОД!$W:$W,MATCH($A30,ВВОД!M:M,0))),"",INDEX(ВВОД!$W:$W,MATCH($A30,ВВОД!M:M,0)))</f>
        <v/>
      </c>
      <c r="E30" s="119" t="str">
        <f>IF(ISNA(INDEX(ВВОД!$X:$X,MATCH($A30,ВВОД!M:M,0))),"",INDEX(ВВОД!$X:$X,MATCH($A30,ВВОД!M:M,0)))</f>
        <v/>
      </c>
      <c r="F30" s="48" t="str">
        <f>IF(ISNA(INDEX(ВВОД!$T:T,MATCH($A30,ВВОД!M:M,0))),"",INDEX(ВВОД!$T:T,MATCH($A30,ВВОД!M:M,0)))</f>
        <v/>
      </c>
      <c r="G30" s="132" t="str">
        <f t="shared" si="0"/>
        <v/>
      </c>
      <c r="H30" s="42"/>
      <c r="I30" s="42"/>
    </row>
    <row r="31" spans="1:9">
      <c r="A31" s="42">
        <v>26</v>
      </c>
      <c r="B31" s="118" t="str">
        <f>IF(ISNA(INDEX(ВВОД!$U:$U,MATCH($A31,ВВОД!M:M,0))),"Не  працює",INDEX(ВВОД!$U:$U,MATCH($A31,ВВОД!M:M,0)))</f>
        <v>Не  працює</v>
      </c>
      <c r="C31" s="119" t="str">
        <f>IF(ISNA(INDEX(ВВОД!$V:V,MATCH($A31,ВВОД!M:M,0))),"",INDEX(ВВОД!$V:V,MATCH($A31,ВВОД!M:M,0)))</f>
        <v/>
      </c>
      <c r="D31" s="119" t="str">
        <f>IF(ISNA(INDEX(ВВОД!$W:$W,MATCH($A31,ВВОД!M:M,0))),"",INDEX(ВВОД!$W:$W,MATCH($A31,ВВОД!M:M,0)))</f>
        <v/>
      </c>
      <c r="E31" s="119" t="str">
        <f>IF(ISNA(INDEX(ВВОД!$X:$X,MATCH($A31,ВВОД!M:M,0))),"",INDEX(ВВОД!$X:$X,MATCH($A31,ВВОД!M:M,0)))</f>
        <v/>
      </c>
      <c r="F31" s="48" t="str">
        <f>IF(ISNA(INDEX(ВВОД!$T:T,MATCH($A31,ВВОД!M:M,0))),"",INDEX(ВВОД!$T:T,MATCH($A31,ВВОД!M:M,0)))</f>
        <v/>
      </c>
      <c r="G31" s="132" t="str">
        <f t="shared" si="0"/>
        <v/>
      </c>
      <c r="H31" s="42"/>
      <c r="I31" s="42"/>
    </row>
    <row r="32" spans="1:9">
      <c r="A32" s="42">
        <v>27</v>
      </c>
      <c r="B32" s="118" t="str">
        <f>IF(ISNA(INDEX(ВВОД!$U:$U,MATCH($A32,ВВОД!M:M,0))),"Не  працює",INDEX(ВВОД!$U:$U,MATCH($A32,ВВОД!M:M,0)))</f>
        <v>Не  працює</v>
      </c>
      <c r="C32" s="119" t="str">
        <f>IF(ISNA(INDEX(ВВОД!$V:V,MATCH($A32,ВВОД!M:M,0))),"",INDEX(ВВОД!$V:V,MATCH($A32,ВВОД!M:M,0)))</f>
        <v/>
      </c>
      <c r="D32" s="119" t="str">
        <f>IF(ISNA(INDEX(ВВОД!$W:$W,MATCH($A32,ВВОД!M:M,0))),"",INDEX(ВВОД!$W:$W,MATCH($A32,ВВОД!M:M,0)))</f>
        <v/>
      </c>
      <c r="E32" s="119" t="str">
        <f>IF(ISNA(INDEX(ВВОД!$X:$X,MATCH($A32,ВВОД!M:M,0))),"",INDEX(ВВОД!$X:$X,MATCH($A32,ВВОД!M:M,0)))</f>
        <v/>
      </c>
      <c r="F32" s="48" t="str">
        <f>IF(ISNA(INDEX(ВВОД!$T:T,MATCH($A32,ВВОД!M:M,0))),"",INDEX(ВВОД!$T:T,MATCH($A32,ВВОД!M:M,0)))</f>
        <v/>
      </c>
      <c r="G32" s="132" t="str">
        <f t="shared" si="0"/>
        <v/>
      </c>
      <c r="H32" s="42"/>
      <c r="I32" s="42"/>
    </row>
    <row r="33" spans="1:9">
      <c r="A33" s="42">
        <v>28</v>
      </c>
      <c r="B33" s="118" t="str">
        <f>IF(ISNA(INDEX(ВВОД!$U:$U,MATCH($A33,ВВОД!M:M,0))),"Не  працює",INDEX(ВВОД!$U:$U,MATCH($A33,ВВОД!M:M,0)))</f>
        <v>Не  працює</v>
      </c>
      <c r="C33" s="119" t="str">
        <f>IF(ISNA(INDEX(ВВОД!$V:V,MATCH($A33,ВВОД!M:M,0))),"",INDEX(ВВОД!$V:V,MATCH($A33,ВВОД!M:M,0)))</f>
        <v/>
      </c>
      <c r="D33" s="119" t="str">
        <f>IF(ISNA(INDEX(ВВОД!$W:$W,MATCH($A33,ВВОД!M:M,0))),"",INDEX(ВВОД!$W:$W,MATCH($A33,ВВОД!M:M,0)))</f>
        <v/>
      </c>
      <c r="E33" s="119" t="str">
        <f>IF(ISNA(INDEX(ВВОД!$X:$X,MATCH($A33,ВВОД!M:M,0))),"",INDEX(ВВОД!$X:$X,MATCH($A33,ВВОД!M:M,0)))</f>
        <v/>
      </c>
      <c r="F33" s="48" t="str">
        <f>IF(ISNA(INDEX(ВВОД!$T:T,MATCH($A33,ВВОД!M:M,0))),"",INDEX(ВВОД!$T:T,MATCH($A33,ВВОД!M:M,0)))</f>
        <v/>
      </c>
      <c r="G33" s="132" t="str">
        <f t="shared" si="0"/>
        <v/>
      </c>
      <c r="H33" s="42"/>
      <c r="I33" s="42"/>
    </row>
    <row r="34" spans="1:9">
      <c r="A34" s="42">
        <v>29</v>
      </c>
      <c r="B34" s="118" t="str">
        <f>IF(ISNA(INDEX(ВВОД!$U:$U,MATCH($A34,ВВОД!M:M,0))),"Не  працює",INDEX(ВВОД!$U:$U,MATCH($A34,ВВОД!M:M,0)))</f>
        <v>Вихідний</v>
      </c>
      <c r="C34" s="119">
        <f>IF(ISNA(INDEX(ВВОД!$V:V,MATCH($A34,ВВОД!M:M,0))),"",INDEX(ВВОД!$V:V,MATCH($A34,ВВОД!M:M,0)))</f>
        <v>0</v>
      </c>
      <c r="D34" s="119">
        <f>IF(ISNA(INDEX(ВВОД!$W:$W,MATCH($A34,ВВОД!M:M,0))),"",INDEX(ВВОД!$W:$W,MATCH($A34,ВВОД!M:M,0)))</f>
        <v>0</v>
      </c>
      <c r="E34" s="119">
        <f>IF(ISNA(INDEX(ВВОД!$X:$X,MATCH($A34,ВВОД!M:M,0))),"",INDEX(ВВОД!$X:$X,MATCH($A34,ВВОД!M:M,0)))</f>
        <v>0</v>
      </c>
      <c r="F34" s="48">
        <f>IF(ISNA(INDEX(ВВОД!$T:T,MATCH($A34,ВВОД!M:M,0))),"",INDEX(ВВОД!$T:T,MATCH($A34,ВВОД!M:M,0)))</f>
        <v>0</v>
      </c>
      <c r="G34" s="132">
        <f t="shared" si="0"/>
        <v>0</v>
      </c>
      <c r="H34" s="42"/>
      <c r="I34" s="42"/>
    </row>
    <row r="35" spans="1:9">
      <c r="A35" s="42">
        <v>30</v>
      </c>
      <c r="B35" s="118" t="str">
        <f>IF(ISNA(INDEX(ВВОД!$U:$U,MATCH($A35,ВВОД!M:M,0))),"Не  працює",INDEX(ВВОД!$U:$U,MATCH($A35,ВВОД!M:M,0)))</f>
        <v>Вихідний</v>
      </c>
      <c r="C35" s="119">
        <f>IF(ISNA(INDEX(ВВОД!$V:V,MATCH($A35,ВВОД!M:M,0))),"",INDEX(ВВОД!$V:V,MATCH($A35,ВВОД!M:M,0)))</f>
        <v>0</v>
      </c>
      <c r="D35" s="119">
        <f>IF(ISNA(INDEX(ВВОД!$W:$W,MATCH($A35,ВВОД!M:M,0))),"",INDEX(ВВОД!$W:$W,MATCH($A35,ВВОД!M:M,0)))</f>
        <v>0</v>
      </c>
      <c r="E35" s="119">
        <f>IF(ISNA(INDEX(ВВОД!$X:$X,MATCH($A35,ВВОД!M:M,0))),"",INDEX(ВВОД!$X:$X,MATCH($A35,ВВОД!M:M,0)))</f>
        <v>0</v>
      </c>
      <c r="F35" s="48">
        <f>IF(ISNA(INDEX(ВВОД!$T:T,MATCH($A35,ВВОД!M:M,0))),"",INDEX(ВВОД!$T:T,MATCH($A35,ВВОД!M:M,0)))</f>
        <v>0</v>
      </c>
      <c r="G35" s="132">
        <f t="shared" si="0"/>
        <v>0</v>
      </c>
      <c r="H35" s="42"/>
      <c r="I35" s="42"/>
    </row>
    <row r="36" spans="1:9">
      <c r="A36" s="42">
        <v>31</v>
      </c>
      <c r="B36" s="118" t="str">
        <f>IF(ISNA(INDEX(ВВОД!$U:$U,MATCH($A36,ВВОД!M:M,0))),"Не  працює",INDEX(ВВОД!$U:$U,MATCH($A36,ВВОД!M:M,0)))</f>
        <v>Немає</v>
      </c>
      <c r="C36" s="119">
        <f>IF(ISNA(INDEX(ВВОД!$V:V,MATCH($A36,ВВОД!M:M,0))),"",INDEX(ВВОД!$V:V,MATCH($A36,ВВОД!M:M,0)))</f>
        <v>0</v>
      </c>
      <c r="D36" s="119">
        <f>IF(ISNA(INDEX(ВВОД!$W:$W,MATCH($A36,ВВОД!M:M,0))),"",INDEX(ВВОД!$W:$W,MATCH($A36,ВВОД!M:M,0)))</f>
        <v>0</v>
      </c>
      <c r="E36" s="119">
        <f>IF(ISNA(INDEX(ВВОД!$X:$X,MATCH($A36,ВВОД!M:M,0))),"",INDEX(ВВОД!$X:$X,MATCH($A36,ВВОД!M:M,0)))</f>
        <v>0</v>
      </c>
      <c r="F36" s="48">
        <f>IF(ISNA(INDEX(ВВОД!$T:T,MATCH($A36,ВВОД!M:M,0))),"",INDEX(ВВОД!$T:T,MATCH($A36,ВВОД!M:M,0)))</f>
        <v>0</v>
      </c>
      <c r="G36" s="132">
        <f t="shared" si="0"/>
        <v>0</v>
      </c>
      <c r="H36" s="42"/>
      <c r="I36" s="42"/>
    </row>
    <row r="37" spans="1:9">
      <c r="A37" s="42"/>
      <c r="B37" s="65" t="s">
        <v>78</v>
      </c>
      <c r="C37" s="42"/>
      <c r="D37" s="43"/>
      <c r="E37" s="42"/>
      <c r="F37" s="48">
        <f>SUM(F6:F36)</f>
        <v>0</v>
      </c>
      <c r="G37" s="133">
        <f>SUM(G6:G36)</f>
        <v>0</v>
      </c>
      <c r="H37" s="42"/>
      <c r="I37" s="42"/>
    </row>
    <row r="38" spans="1:9">
      <c r="B38" s="66"/>
      <c r="C38" s="45"/>
      <c r="D38" s="45"/>
      <c r="E38" s="45"/>
    </row>
    <row r="39" spans="1:9">
      <c r="C39" s="41" t="s">
        <v>5</v>
      </c>
      <c r="D39" s="47"/>
      <c r="E39" s="46"/>
      <c r="F39" s="46"/>
    </row>
  </sheetData>
  <mergeCells count="11">
    <mergeCell ref="F4:I4"/>
    <mergeCell ref="A1:I1"/>
    <mergeCell ref="B2:D2"/>
    <mergeCell ref="E2:G2"/>
    <mergeCell ref="B3:C3"/>
    <mergeCell ref="D3:H3"/>
    <mergeCell ref="A4:A5"/>
    <mergeCell ref="B4:B5"/>
    <mergeCell ref="C4:C5"/>
    <mergeCell ref="D4:D5"/>
    <mergeCell ref="E4:E5"/>
  </mergeCells>
  <pageMargins left="0.19685039370078741" right="0.19685039370078741" top="0.19685039370078741" bottom="0.19685039370078741" header="0" footer="0"/>
  <pageSetup paperSize="9" orientation="portrait" horizontalDpi="4294967294" verticalDpi="300" r:id="rId1"/>
  <headerFooter alignWithMargins="0"/>
  <ignoredErrors>
    <ignoredError sqref="B6:E6 B37:G37 B7:E36 F6:F36 G6:G36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indexed="27"/>
  </sheetPr>
  <dimension ref="A1:I39"/>
  <sheetViews>
    <sheetView showZeros="0" zoomScaleSheetLayoutView="75" workbookViewId="0">
      <selection activeCell="B6" sqref="B6"/>
    </sheetView>
  </sheetViews>
  <sheetFormatPr defaultRowHeight="12.75"/>
  <cols>
    <col min="1" max="1" width="4.5703125" style="41" customWidth="1"/>
    <col min="2" max="2" width="26" style="67" customWidth="1"/>
    <col min="3" max="3" width="9.28515625" style="41" customWidth="1"/>
    <col min="4" max="4" width="22.140625" style="41" customWidth="1"/>
    <col min="5" max="5" width="12.85546875" style="41" customWidth="1"/>
    <col min="6" max="6" width="5.5703125" style="41" customWidth="1"/>
    <col min="7" max="7" width="6" style="41" customWidth="1"/>
    <col min="8" max="8" width="6.42578125" style="41" bestFit="1" customWidth="1"/>
    <col min="9" max="10" width="9.28515625" style="41" customWidth="1"/>
    <col min="11" max="16384" width="9.140625" style="41"/>
  </cols>
  <sheetData>
    <row r="1" spans="1:9" s="39" customFormat="1" ht="15">
      <c r="A1" s="1398" t="s">
        <v>76</v>
      </c>
      <c r="B1" s="1398"/>
      <c r="C1" s="1398"/>
      <c r="D1" s="1398"/>
      <c r="E1" s="1398"/>
      <c r="F1" s="1398"/>
      <c r="G1" s="1398"/>
      <c r="H1" s="1398"/>
      <c r="I1" s="1398"/>
    </row>
    <row r="2" spans="1:9" s="39" customFormat="1" ht="15">
      <c r="A2" s="23"/>
      <c r="B2" s="1409" t="s">
        <v>290</v>
      </c>
      <c r="C2" s="1409"/>
      <c r="D2" s="1409"/>
      <c r="E2" s="1410" t="str">
        <f>ВВОД!D2</f>
        <v>Червень 2024</v>
      </c>
      <c r="F2" s="1410"/>
      <c r="G2" s="1410"/>
    </row>
    <row r="3" spans="1:9" ht="30.75" customHeight="1">
      <c r="A3" s="40"/>
      <c r="B3" s="1411" t="s">
        <v>181</v>
      </c>
      <c r="C3" s="1411"/>
      <c r="D3" s="1411" t="s">
        <v>1963</v>
      </c>
      <c r="E3" s="1411"/>
      <c r="F3" s="1411"/>
      <c r="G3" s="1411"/>
      <c r="H3" s="1411"/>
      <c r="I3" s="40"/>
    </row>
    <row r="4" spans="1:9" ht="19.5" customHeight="1">
      <c r="A4" s="1412" t="s">
        <v>62</v>
      </c>
      <c r="B4" s="1414" t="s">
        <v>63</v>
      </c>
      <c r="C4" s="1414" t="s">
        <v>64</v>
      </c>
      <c r="D4" s="1414" t="s">
        <v>65</v>
      </c>
      <c r="E4" s="1416" t="s">
        <v>88</v>
      </c>
      <c r="F4" s="1406" t="s">
        <v>66</v>
      </c>
      <c r="G4" s="1407"/>
      <c r="H4" s="1407"/>
      <c r="I4" s="1408"/>
    </row>
    <row r="5" spans="1:9" ht="25.5">
      <c r="A5" s="1413"/>
      <c r="B5" s="1415"/>
      <c r="C5" s="1415"/>
      <c r="D5" s="1415"/>
      <c r="E5" s="1417"/>
      <c r="F5" s="44" t="s">
        <v>425</v>
      </c>
      <c r="G5" s="44" t="s">
        <v>581</v>
      </c>
      <c r="H5" s="42" t="s">
        <v>39</v>
      </c>
      <c r="I5" s="42" t="s">
        <v>67</v>
      </c>
    </row>
    <row r="6" spans="1:9">
      <c r="A6" s="42">
        <v>1</v>
      </c>
      <c r="B6" s="64" t="str">
        <f>IF(ISNA(INDEX(ВВОД!$U:$U,MATCH($A6,ВВОД!N:N,0))),"Не  працює",INDEX(ВВОД!$U:$U,MATCH($A6,ВВОД!N:N,0)))</f>
        <v>Вихідний</v>
      </c>
      <c r="C6" s="43">
        <f>IF(ISNA(INDEX(ВВОД!$V:V,MATCH($A6,ВВОД!N:N,0))),"",INDEX(ВВОД!$V:V,MATCH($A6,ВВОД!N:N,0)))</f>
        <v>0</v>
      </c>
      <c r="D6" s="43">
        <f>IF(ISNA(INDEX(ВВОД!$W:$W,MATCH($A6,ВВОД!N:N,0))),"",INDEX(ВВОД!$W:$W,MATCH($A6,ВВОД!N:N,0)))</f>
        <v>0</v>
      </c>
      <c r="E6" s="43">
        <f>IF(ISNA(INDEX(ВВОД!$X:$X,MATCH($A6,ВВОД!N:N,0))),"",INDEX(ВВОД!$X:$X,MATCH($A6,ВВОД!N:N,0)))</f>
        <v>0</v>
      </c>
      <c r="F6" s="48">
        <f>IF(ISNA(INDEX(ВВОД!$T:T,MATCH($A6,ВВОД!N:N,0))),"",INDEX(ВВОД!$T:T,MATCH($A6,ВВОД!N:N,0)))</f>
        <v>0</v>
      </c>
      <c r="G6" s="132">
        <f>IFERROR(F6*0.04,"")</f>
        <v>0</v>
      </c>
      <c r="H6" s="42"/>
      <c r="I6" s="42"/>
    </row>
    <row r="7" spans="1:9">
      <c r="A7" s="42">
        <v>2</v>
      </c>
      <c r="B7" s="64" t="str">
        <f>IF(ISNA(INDEX(ВВОД!$U:$U,MATCH($A7,ВВОД!N:N,0))),"Не  працює",INDEX(ВВОД!$U:$U,MATCH($A7,ВВОД!N:N,0)))</f>
        <v>Вихідний</v>
      </c>
      <c r="C7" s="43">
        <f>IF(ISNA(INDEX(ВВОД!$V:V,MATCH($A7,ВВОД!N:N,0))),"",INDEX(ВВОД!$V:V,MATCH($A7,ВВОД!N:N,0)))</f>
        <v>0</v>
      </c>
      <c r="D7" s="43">
        <f>IF(ISNA(INDEX(ВВОД!$W:$W,MATCH($A7,ВВОД!N:N,0))),"",INDEX(ВВОД!$W:$W,MATCH($A7,ВВОД!N:N,0)))</f>
        <v>0</v>
      </c>
      <c r="E7" s="43">
        <f>IF(ISNA(INDEX(ВВОД!$X:$X,MATCH($A7,ВВОД!N:N,0))),"",INDEX(ВВОД!$X:$X,MATCH($A7,ВВОД!N:N,0)))</f>
        <v>0</v>
      </c>
      <c r="F7" s="48">
        <f>IF(ISNA(INDEX(ВВОД!$T:T,MATCH($A7,ВВОД!N:N,0))),"",INDEX(ВВОД!$T:T,MATCH($A7,ВВОД!N:N,0)))</f>
        <v>0</v>
      </c>
      <c r="G7" s="132">
        <f t="shared" ref="G7:G36" si="0">IFERROR(F7*0.04,"")</f>
        <v>0</v>
      </c>
      <c r="H7" s="42"/>
      <c r="I7" s="42"/>
    </row>
    <row r="8" spans="1:9">
      <c r="A8" s="42">
        <v>3</v>
      </c>
      <c r="B8" s="64" t="str">
        <f>IF(ISNA(INDEX(ВВОД!$U:$U,MATCH($A8,ВВОД!N:N,0))),"Не  працює",INDEX(ВВОД!$U:$U,MATCH($A8,ВВОД!N:N,0)))</f>
        <v>Не  працює</v>
      </c>
      <c r="C8" s="43" t="str">
        <f>IF(ISNA(INDEX(ВВОД!$V:V,MATCH($A8,ВВОД!N:N,0))),"",INDEX(ВВОД!$V:V,MATCH($A8,ВВОД!N:N,0)))</f>
        <v/>
      </c>
      <c r="D8" s="43" t="str">
        <f>IF(ISNA(INDEX(ВВОД!$W:$W,MATCH($A8,ВВОД!N:N,0))),"",INDEX(ВВОД!$W:$W,MATCH($A8,ВВОД!N:N,0)))</f>
        <v/>
      </c>
      <c r="E8" s="43" t="str">
        <f>IF(ISNA(INDEX(ВВОД!$X:$X,MATCH($A8,ВВОД!N:N,0))),"",INDEX(ВВОД!$X:$X,MATCH($A8,ВВОД!N:N,0)))</f>
        <v/>
      </c>
      <c r="F8" s="48" t="str">
        <f>IF(ISNA(INDEX(ВВОД!$T:T,MATCH($A8,ВВОД!N:N,0))),"",INDEX(ВВОД!$T:T,MATCH($A8,ВВОД!N:N,0)))</f>
        <v/>
      </c>
      <c r="G8" s="132" t="str">
        <f t="shared" si="0"/>
        <v/>
      </c>
      <c r="H8" s="42"/>
      <c r="I8" s="42"/>
    </row>
    <row r="9" spans="1:9">
      <c r="A9" s="42">
        <v>4</v>
      </c>
      <c r="B9" s="64" t="str">
        <f>IF(ISNA(INDEX(ВВОД!$U:$U,MATCH($A9,ВВОД!N:N,0))),"Не  працює",INDEX(ВВОД!$U:$U,MATCH($A9,ВВОД!N:N,0)))</f>
        <v>Не  працює</v>
      </c>
      <c r="C9" s="43" t="str">
        <f>IF(ISNA(INDEX(ВВОД!$V:V,MATCH($A9,ВВОД!N:N,0))),"",INDEX(ВВОД!$V:V,MATCH($A9,ВВОД!N:N,0)))</f>
        <v/>
      </c>
      <c r="D9" s="43" t="str">
        <f>IF(ISNA(INDEX(ВВОД!$W:$W,MATCH($A9,ВВОД!N:N,0))),"",INDEX(ВВОД!$W:$W,MATCH($A9,ВВОД!N:N,0)))</f>
        <v/>
      </c>
      <c r="E9" s="43" t="str">
        <f>IF(ISNA(INDEX(ВВОД!$X:$X,MATCH($A9,ВВОД!N:N,0))),"",INDEX(ВВОД!$X:$X,MATCH($A9,ВВОД!N:N,0)))</f>
        <v/>
      </c>
      <c r="F9" s="48" t="str">
        <f>IF(ISNA(INDEX(ВВОД!$T:T,MATCH($A9,ВВОД!N:N,0))),"",INDEX(ВВОД!$T:T,MATCH($A9,ВВОД!N:N,0)))</f>
        <v/>
      </c>
      <c r="G9" s="132" t="str">
        <f t="shared" si="0"/>
        <v/>
      </c>
      <c r="H9" s="42"/>
      <c r="I9" s="42"/>
    </row>
    <row r="10" spans="1:9">
      <c r="A10" s="42">
        <v>5</v>
      </c>
      <c r="B10" s="64" t="str">
        <f>IF(ISNA(INDEX(ВВОД!$U:$U,MATCH($A10,ВВОД!N:N,0))),"Не  працює",INDEX(ВВОД!$U:$U,MATCH($A10,ВВОД!N:N,0)))</f>
        <v>Не  працює</v>
      </c>
      <c r="C10" s="43" t="str">
        <f>IF(ISNA(INDEX(ВВОД!$V:V,MATCH($A10,ВВОД!N:N,0))),"",INDEX(ВВОД!$V:V,MATCH($A10,ВВОД!N:N,0)))</f>
        <v/>
      </c>
      <c r="D10" s="43" t="str">
        <f>IF(ISNA(INDEX(ВВОД!$W:$W,MATCH($A10,ВВОД!N:N,0))),"",INDEX(ВВОД!$W:$W,MATCH($A10,ВВОД!N:N,0)))</f>
        <v/>
      </c>
      <c r="E10" s="43" t="str">
        <f>IF(ISNA(INDEX(ВВОД!$X:$X,MATCH($A10,ВВОД!N:N,0))),"",INDEX(ВВОД!$X:$X,MATCH($A10,ВВОД!N:N,0)))</f>
        <v/>
      </c>
      <c r="F10" s="48" t="str">
        <f>IF(ISNA(INDEX(ВВОД!$T:T,MATCH($A10,ВВОД!N:N,0))),"",INDEX(ВВОД!$T:T,MATCH($A10,ВВОД!N:N,0)))</f>
        <v/>
      </c>
      <c r="G10" s="132" t="str">
        <f t="shared" si="0"/>
        <v/>
      </c>
      <c r="H10" s="42"/>
      <c r="I10" s="42"/>
    </row>
    <row r="11" spans="1:9">
      <c r="A11" s="42">
        <v>6</v>
      </c>
      <c r="B11" s="64" t="str">
        <f>IF(ISNA(INDEX(ВВОД!$U:$U,MATCH($A11,ВВОД!N:N,0))),"Не  працює",INDEX(ВВОД!$U:$U,MATCH($A11,ВВОД!N:N,0)))</f>
        <v>Не  працює</v>
      </c>
      <c r="C11" s="43" t="str">
        <f>IF(ISNA(INDEX(ВВОД!$V:V,MATCH($A11,ВВОД!N:N,0))),"",INDEX(ВВОД!$V:V,MATCH($A11,ВВОД!N:N,0)))</f>
        <v/>
      </c>
      <c r="D11" s="43" t="str">
        <f>IF(ISNA(INDEX(ВВОД!$W:$W,MATCH($A11,ВВОД!N:N,0))),"",INDEX(ВВОД!$W:$W,MATCH($A11,ВВОД!N:N,0)))</f>
        <v/>
      </c>
      <c r="E11" s="43" t="str">
        <f>IF(ISNA(INDEX(ВВОД!$X:$X,MATCH($A11,ВВОД!N:N,0))),"",INDEX(ВВОД!$X:$X,MATCH($A11,ВВОД!N:N,0)))</f>
        <v/>
      </c>
      <c r="F11" s="48" t="str">
        <f>IF(ISNA(INDEX(ВВОД!$T:T,MATCH($A11,ВВОД!N:N,0))),"",INDEX(ВВОД!$T:T,MATCH($A11,ВВОД!N:N,0)))</f>
        <v/>
      </c>
      <c r="G11" s="132" t="str">
        <f t="shared" si="0"/>
        <v/>
      </c>
      <c r="H11" s="42"/>
      <c r="I11" s="42"/>
    </row>
    <row r="12" spans="1:9">
      <c r="A12" s="42">
        <v>7</v>
      </c>
      <c r="B12" s="64" t="str">
        <f>IF(ISNA(INDEX(ВВОД!$U:$U,MATCH($A12,ВВОД!N:N,0))),"Не  працює",INDEX(ВВОД!$U:$U,MATCH($A12,ВВОД!N:N,0)))</f>
        <v>Не  працює</v>
      </c>
      <c r="C12" s="43" t="str">
        <f>IF(ISNA(INDEX(ВВОД!$V:V,MATCH($A12,ВВОД!N:N,0))),"",INDEX(ВВОД!$V:V,MATCH($A12,ВВОД!N:N,0)))</f>
        <v/>
      </c>
      <c r="D12" s="43" t="str">
        <f>IF(ISNA(INDEX(ВВОД!$W:$W,MATCH($A12,ВВОД!N:N,0))),"",INDEX(ВВОД!$W:$W,MATCH($A12,ВВОД!N:N,0)))</f>
        <v/>
      </c>
      <c r="E12" s="43" t="str">
        <f>IF(ISNA(INDEX(ВВОД!$X:$X,MATCH($A12,ВВОД!N:N,0))),"",INDEX(ВВОД!$X:$X,MATCH($A12,ВВОД!N:N,0)))</f>
        <v/>
      </c>
      <c r="F12" s="48" t="str">
        <f>IF(ISNA(INDEX(ВВОД!$T:T,MATCH($A12,ВВОД!N:N,0))),"",INDEX(ВВОД!$T:T,MATCH($A12,ВВОД!N:N,0)))</f>
        <v/>
      </c>
      <c r="G12" s="132" t="str">
        <f t="shared" si="0"/>
        <v/>
      </c>
      <c r="H12" s="42"/>
      <c r="I12" s="42"/>
    </row>
    <row r="13" spans="1:9">
      <c r="A13" s="42">
        <v>8</v>
      </c>
      <c r="B13" s="64" t="str">
        <f>IF(ISNA(INDEX(ВВОД!$U:$U,MATCH($A13,ВВОД!N:N,0))),"Не  працює",INDEX(ВВОД!$U:$U,MATCH($A13,ВВОД!N:N,0)))</f>
        <v>Вихідний</v>
      </c>
      <c r="C13" s="43">
        <f>IF(ISNA(INDEX(ВВОД!$V:V,MATCH($A13,ВВОД!N:N,0))),"",INDEX(ВВОД!$V:V,MATCH($A13,ВВОД!N:N,0)))</f>
        <v>0</v>
      </c>
      <c r="D13" s="43">
        <f>IF(ISNA(INDEX(ВВОД!$W:$W,MATCH($A13,ВВОД!N:N,0))),"",INDEX(ВВОД!$W:$W,MATCH($A13,ВВОД!N:N,0)))</f>
        <v>0</v>
      </c>
      <c r="E13" s="43">
        <f>IF(ISNA(INDEX(ВВОД!$X:$X,MATCH($A13,ВВОД!N:N,0))),"",INDEX(ВВОД!$X:$X,MATCH($A13,ВВОД!N:N,0)))</f>
        <v>0</v>
      </c>
      <c r="F13" s="48">
        <f>IF(ISNA(INDEX(ВВОД!$T:T,MATCH($A13,ВВОД!N:N,0))),"",INDEX(ВВОД!$T:T,MATCH($A13,ВВОД!N:N,0)))</f>
        <v>0</v>
      </c>
      <c r="G13" s="132">
        <f t="shared" si="0"/>
        <v>0</v>
      </c>
      <c r="H13" s="42"/>
      <c r="I13" s="42"/>
    </row>
    <row r="14" spans="1:9">
      <c r="A14" s="42">
        <v>9</v>
      </c>
      <c r="B14" s="64" t="str">
        <f>IF(ISNA(INDEX(ВВОД!$U:$U,MATCH($A14,ВВОД!N:N,0))),"Не  працює",INDEX(ВВОД!$U:$U,MATCH($A14,ВВОД!N:N,0)))</f>
        <v>Вихідний</v>
      </c>
      <c r="C14" s="43">
        <f>IF(ISNA(INDEX(ВВОД!$V:V,MATCH($A14,ВВОД!N:N,0))),"",INDEX(ВВОД!$V:V,MATCH($A14,ВВОД!N:N,0)))</f>
        <v>0</v>
      </c>
      <c r="D14" s="43">
        <f>IF(ISNA(INDEX(ВВОД!$W:$W,MATCH($A14,ВВОД!N:N,0))),"",INDEX(ВВОД!$W:$W,MATCH($A14,ВВОД!N:N,0)))</f>
        <v>0</v>
      </c>
      <c r="E14" s="43">
        <f>IF(ISNA(INDEX(ВВОД!$X:$X,MATCH($A14,ВВОД!N:N,0))),"",INDEX(ВВОД!$X:$X,MATCH($A14,ВВОД!N:N,0)))</f>
        <v>0</v>
      </c>
      <c r="F14" s="48">
        <f>IF(ISNA(INDEX(ВВОД!$T:T,MATCH($A14,ВВОД!N:N,0))),"",INDEX(ВВОД!$T:T,MATCH($A14,ВВОД!N:N,0)))</f>
        <v>0</v>
      </c>
      <c r="G14" s="132">
        <f t="shared" si="0"/>
        <v>0</v>
      </c>
      <c r="H14" s="42"/>
      <c r="I14" s="42"/>
    </row>
    <row r="15" spans="1:9">
      <c r="A15" s="42">
        <v>10</v>
      </c>
      <c r="B15" s="64" t="str">
        <f>IF(ISNA(INDEX(ВВОД!$U:$U,MATCH($A15,ВВОД!N:N,0))),"Не  працює",INDEX(ВВОД!$U:$U,MATCH($A15,ВВОД!N:N,0)))</f>
        <v>Не  працює</v>
      </c>
      <c r="C15" s="43" t="str">
        <f>IF(ISNA(INDEX(ВВОД!$V:V,MATCH($A15,ВВОД!N:N,0))),"",INDEX(ВВОД!$V:V,MATCH($A15,ВВОД!N:N,0)))</f>
        <v/>
      </c>
      <c r="D15" s="43" t="str">
        <f>IF(ISNA(INDEX(ВВОД!$W:$W,MATCH($A15,ВВОД!N:N,0))),"",INDEX(ВВОД!$W:$W,MATCH($A15,ВВОД!N:N,0)))</f>
        <v/>
      </c>
      <c r="E15" s="43" t="str">
        <f>IF(ISNA(INDEX(ВВОД!$X:$X,MATCH($A15,ВВОД!N:N,0))),"",INDEX(ВВОД!$X:$X,MATCH($A15,ВВОД!N:N,0)))</f>
        <v/>
      </c>
      <c r="F15" s="48" t="str">
        <f>IF(ISNA(INDEX(ВВОД!$T:T,MATCH($A15,ВВОД!N:N,0))),"",INDEX(ВВОД!$T:T,MATCH($A15,ВВОД!N:N,0)))</f>
        <v/>
      </c>
      <c r="G15" s="132" t="str">
        <f t="shared" si="0"/>
        <v/>
      </c>
      <c r="H15" s="42"/>
      <c r="I15" s="42"/>
    </row>
    <row r="16" spans="1:9">
      <c r="A16" s="42">
        <v>11</v>
      </c>
      <c r="B16" s="64" t="str">
        <f>IF(ISNA(INDEX(ВВОД!$U:$U,MATCH($A16,ВВОД!N:N,0))),"Не  працює",INDEX(ВВОД!$U:$U,MATCH($A16,ВВОД!N:N,0)))</f>
        <v>Не  працює</v>
      </c>
      <c r="C16" s="43" t="str">
        <f>IF(ISNA(INDEX(ВВОД!$V:V,MATCH($A16,ВВОД!N:N,0))),"",INDEX(ВВОД!$V:V,MATCH($A16,ВВОД!N:N,0)))</f>
        <v/>
      </c>
      <c r="D16" s="43" t="str">
        <f>IF(ISNA(INDEX(ВВОД!$W:$W,MATCH($A16,ВВОД!N:N,0))),"",INDEX(ВВОД!$W:$W,MATCH($A16,ВВОД!N:N,0)))</f>
        <v/>
      </c>
      <c r="E16" s="43" t="str">
        <f>IF(ISNA(INDEX(ВВОД!$X:$X,MATCH($A16,ВВОД!N:N,0))),"",INDEX(ВВОД!$X:$X,MATCH($A16,ВВОД!N:N,0)))</f>
        <v/>
      </c>
      <c r="F16" s="48" t="str">
        <f>IF(ISNA(INDEX(ВВОД!$T:T,MATCH($A16,ВВОД!N:N,0))),"",INDEX(ВВОД!$T:T,MATCH($A16,ВВОД!N:N,0)))</f>
        <v/>
      </c>
      <c r="G16" s="132" t="str">
        <f t="shared" si="0"/>
        <v/>
      </c>
      <c r="H16" s="42"/>
      <c r="I16" s="42"/>
    </row>
    <row r="17" spans="1:9">
      <c r="A17" s="42">
        <v>12</v>
      </c>
      <c r="B17" s="64" t="str">
        <f>IF(ISNA(INDEX(ВВОД!$U:$U,MATCH($A17,ВВОД!N:N,0))),"Не  працює",INDEX(ВВОД!$U:$U,MATCH($A17,ВВОД!N:N,0)))</f>
        <v>Не  працює</v>
      </c>
      <c r="C17" s="43" t="str">
        <f>IF(ISNA(INDEX(ВВОД!$V:V,MATCH($A17,ВВОД!N:N,0))),"",INDEX(ВВОД!$V:V,MATCH($A17,ВВОД!N:N,0)))</f>
        <v/>
      </c>
      <c r="D17" s="43" t="str">
        <f>IF(ISNA(INDEX(ВВОД!$W:$W,MATCH($A17,ВВОД!N:N,0))),"",INDEX(ВВОД!$W:$W,MATCH($A17,ВВОД!N:N,0)))</f>
        <v/>
      </c>
      <c r="E17" s="43" t="str">
        <f>IF(ISNA(INDEX(ВВОД!$X:$X,MATCH($A17,ВВОД!N:N,0))),"",INDEX(ВВОД!$X:$X,MATCH($A17,ВВОД!N:N,0)))</f>
        <v/>
      </c>
      <c r="F17" s="48" t="str">
        <f>IF(ISNA(INDEX(ВВОД!$T:T,MATCH($A17,ВВОД!N:N,0))),"",INDEX(ВВОД!$T:T,MATCH($A17,ВВОД!N:N,0)))</f>
        <v/>
      </c>
      <c r="G17" s="132" t="str">
        <f t="shared" si="0"/>
        <v/>
      </c>
      <c r="H17" s="42"/>
      <c r="I17" s="42"/>
    </row>
    <row r="18" spans="1:9">
      <c r="A18" s="42">
        <v>13</v>
      </c>
      <c r="B18" s="64" t="str">
        <f>IF(ISNA(INDEX(ВВОД!$U:$U,MATCH($A18,ВВОД!N:N,0))),"Не  працює",INDEX(ВВОД!$U:$U,MATCH($A18,ВВОД!N:N,0)))</f>
        <v>Не  працює</v>
      </c>
      <c r="C18" s="43" t="str">
        <f>IF(ISNA(INDEX(ВВОД!$V:V,MATCH($A18,ВВОД!N:N,0))),"",INDEX(ВВОД!$V:V,MATCH($A18,ВВОД!N:N,0)))</f>
        <v/>
      </c>
      <c r="D18" s="43" t="str">
        <f>IF(ISNA(INDEX(ВВОД!$W:$W,MATCH($A18,ВВОД!N:N,0))),"",INDEX(ВВОД!$W:$W,MATCH($A18,ВВОД!N:N,0)))</f>
        <v/>
      </c>
      <c r="E18" s="43" t="str">
        <f>IF(ISNA(INDEX(ВВОД!$X:$X,MATCH($A18,ВВОД!N:N,0))),"",INDEX(ВВОД!$X:$X,MATCH($A18,ВВОД!N:N,0)))</f>
        <v/>
      </c>
      <c r="F18" s="48" t="str">
        <f>IF(ISNA(INDEX(ВВОД!$T:T,MATCH($A18,ВВОД!N:N,0))),"",INDEX(ВВОД!$T:T,MATCH($A18,ВВОД!N:N,0)))</f>
        <v/>
      </c>
      <c r="G18" s="132" t="str">
        <f t="shared" si="0"/>
        <v/>
      </c>
      <c r="H18" s="42"/>
      <c r="I18" s="42"/>
    </row>
    <row r="19" spans="1:9">
      <c r="A19" s="42">
        <v>14</v>
      </c>
      <c r="B19" s="64" t="str">
        <f>IF(ISNA(INDEX(ВВОД!$U:$U,MATCH($A19,ВВОД!N:N,0))),"Не  працює",INDEX(ВВОД!$U:$U,MATCH($A19,ВВОД!N:N,0)))</f>
        <v>Не  працює</v>
      </c>
      <c r="C19" s="43" t="str">
        <f>IF(ISNA(INDEX(ВВОД!$V:V,MATCH($A19,ВВОД!N:N,0))),"",INDEX(ВВОД!$V:V,MATCH($A19,ВВОД!N:N,0)))</f>
        <v/>
      </c>
      <c r="D19" s="43" t="str">
        <f>IF(ISNA(INDEX(ВВОД!$W:$W,MATCH($A19,ВВОД!N:N,0))),"",INDEX(ВВОД!$W:$W,MATCH($A19,ВВОД!N:N,0)))</f>
        <v/>
      </c>
      <c r="E19" s="43" t="str">
        <f>IF(ISNA(INDEX(ВВОД!$X:$X,MATCH($A19,ВВОД!N:N,0))),"",INDEX(ВВОД!$X:$X,MATCH($A19,ВВОД!N:N,0)))</f>
        <v/>
      </c>
      <c r="F19" s="48" t="str">
        <f>IF(ISNA(INDEX(ВВОД!$T:T,MATCH($A19,ВВОД!N:N,0))),"",INDEX(ВВОД!$T:T,MATCH($A19,ВВОД!N:N,0)))</f>
        <v/>
      </c>
      <c r="G19" s="132" t="str">
        <f t="shared" si="0"/>
        <v/>
      </c>
      <c r="H19" s="42"/>
      <c r="I19" s="42"/>
    </row>
    <row r="20" spans="1:9">
      <c r="A20" s="42">
        <v>15</v>
      </c>
      <c r="B20" s="64" t="str">
        <f>IF(ISNA(INDEX(ВВОД!$U:$U,MATCH($A20,ВВОД!N:N,0))),"Не  працює",INDEX(ВВОД!$U:$U,MATCH($A20,ВВОД!N:N,0)))</f>
        <v>Вихідний</v>
      </c>
      <c r="C20" s="43">
        <f>IF(ISNA(INDEX(ВВОД!$V:V,MATCH($A20,ВВОД!N:N,0))),"",INDEX(ВВОД!$V:V,MATCH($A20,ВВОД!N:N,0)))</f>
        <v>0</v>
      </c>
      <c r="D20" s="43">
        <f>IF(ISNA(INDEX(ВВОД!$W:$W,MATCH($A20,ВВОД!N:N,0))),"",INDEX(ВВОД!$W:$W,MATCH($A20,ВВОД!N:N,0)))</f>
        <v>0</v>
      </c>
      <c r="E20" s="43">
        <f>IF(ISNA(INDEX(ВВОД!$X:$X,MATCH($A20,ВВОД!N:N,0))),"",INDEX(ВВОД!$X:$X,MATCH($A20,ВВОД!N:N,0)))</f>
        <v>0</v>
      </c>
      <c r="F20" s="48">
        <f>IF(ISNA(INDEX(ВВОД!$T:T,MATCH($A20,ВВОД!N:N,0))),"",INDEX(ВВОД!$T:T,MATCH($A20,ВВОД!N:N,0)))</f>
        <v>0</v>
      </c>
      <c r="G20" s="132">
        <f t="shared" si="0"/>
        <v>0</v>
      </c>
      <c r="H20" s="42"/>
      <c r="I20" s="42"/>
    </row>
    <row r="21" spans="1:9">
      <c r="A21" s="42">
        <v>16</v>
      </c>
      <c r="B21" s="64" t="str">
        <f>IF(ISNA(INDEX(ВВОД!$U:$U,MATCH($A21,ВВОД!N:N,0))),"Не  працює",INDEX(ВВОД!$U:$U,MATCH($A21,ВВОД!N:N,0)))</f>
        <v>Вихідний</v>
      </c>
      <c r="C21" s="43">
        <f>IF(ISNA(INDEX(ВВОД!$V:V,MATCH($A21,ВВОД!N:N,0))),"",INDEX(ВВОД!$V:V,MATCH($A21,ВВОД!N:N,0)))</f>
        <v>0</v>
      </c>
      <c r="D21" s="43">
        <f>IF(ISNA(INDEX(ВВОД!$W:$W,MATCH($A21,ВВОД!N:N,0))),"",INDEX(ВВОД!$W:$W,MATCH($A21,ВВОД!N:N,0)))</f>
        <v>0</v>
      </c>
      <c r="E21" s="43">
        <f>IF(ISNA(INDEX(ВВОД!$X:$X,MATCH($A21,ВВОД!N:N,0))),"",INDEX(ВВОД!$X:$X,MATCH($A21,ВВОД!N:N,0)))</f>
        <v>0</v>
      </c>
      <c r="F21" s="48">
        <f>IF(ISNA(INDEX(ВВОД!$T:T,MATCH($A21,ВВОД!N:N,0))),"",INDEX(ВВОД!$T:T,MATCH($A21,ВВОД!N:N,0)))</f>
        <v>0</v>
      </c>
      <c r="G21" s="132">
        <f t="shared" si="0"/>
        <v>0</v>
      </c>
      <c r="H21" s="42"/>
      <c r="I21" s="42"/>
    </row>
    <row r="22" spans="1:9">
      <c r="A22" s="42">
        <v>17</v>
      </c>
      <c r="B22" s="64" t="str">
        <f>IF(ISNA(INDEX(ВВОД!$U:$U,MATCH($A22,ВВОД!N:N,0))),"Не  працює",INDEX(ВВОД!$U:$U,MATCH($A22,ВВОД!N:N,0)))</f>
        <v>Не  працює</v>
      </c>
      <c r="C22" s="43" t="str">
        <f>IF(ISNA(INDEX(ВВОД!$V:V,MATCH($A22,ВВОД!N:N,0))),"",INDEX(ВВОД!$V:V,MATCH($A22,ВВОД!N:N,0)))</f>
        <v/>
      </c>
      <c r="D22" s="43" t="str">
        <f>IF(ISNA(INDEX(ВВОД!$W:$W,MATCH($A22,ВВОД!N:N,0))),"",INDEX(ВВОД!$W:$W,MATCH($A22,ВВОД!N:N,0)))</f>
        <v/>
      </c>
      <c r="E22" s="43" t="str">
        <f>IF(ISNA(INDEX(ВВОД!$X:$X,MATCH($A22,ВВОД!N:N,0))),"",INDEX(ВВОД!$X:$X,MATCH($A22,ВВОД!N:N,0)))</f>
        <v/>
      </c>
      <c r="F22" s="48" t="str">
        <f>IF(ISNA(INDEX(ВВОД!$T:T,MATCH($A22,ВВОД!N:N,0))),"",INDEX(ВВОД!$T:T,MATCH($A22,ВВОД!N:N,0)))</f>
        <v/>
      </c>
      <c r="G22" s="132" t="str">
        <f t="shared" si="0"/>
        <v/>
      </c>
      <c r="H22" s="42"/>
      <c r="I22" s="42"/>
    </row>
    <row r="23" spans="1:9">
      <c r="A23" s="42">
        <v>18</v>
      </c>
      <c r="B23" s="64" t="str">
        <f>IF(ISNA(INDEX(ВВОД!$U:$U,MATCH($A23,ВВОД!N:N,0))),"Не  працює",INDEX(ВВОД!$U:$U,MATCH($A23,ВВОД!N:N,0)))</f>
        <v>Не  працює</v>
      </c>
      <c r="C23" s="43" t="str">
        <f>IF(ISNA(INDEX(ВВОД!$V:V,MATCH($A23,ВВОД!N:N,0))),"",INDEX(ВВОД!$V:V,MATCH($A23,ВВОД!N:N,0)))</f>
        <v/>
      </c>
      <c r="D23" s="43" t="str">
        <f>IF(ISNA(INDEX(ВВОД!$W:$W,MATCH($A23,ВВОД!N:N,0))),"",INDEX(ВВОД!$W:$W,MATCH($A23,ВВОД!N:N,0)))</f>
        <v/>
      </c>
      <c r="E23" s="43" t="str">
        <f>IF(ISNA(INDEX(ВВОД!$X:$X,MATCH($A23,ВВОД!N:N,0))),"",INDEX(ВВОД!$X:$X,MATCH($A23,ВВОД!N:N,0)))</f>
        <v/>
      </c>
      <c r="F23" s="48" t="str">
        <f>IF(ISNA(INDEX(ВВОД!$T:T,MATCH($A23,ВВОД!N:N,0))),"",INDEX(ВВОД!$T:T,MATCH($A23,ВВОД!N:N,0)))</f>
        <v/>
      </c>
      <c r="G23" s="132" t="str">
        <f t="shared" si="0"/>
        <v/>
      </c>
      <c r="H23" s="42"/>
      <c r="I23" s="42"/>
    </row>
    <row r="24" spans="1:9">
      <c r="A24" s="42">
        <v>19</v>
      </c>
      <c r="B24" s="64" t="str">
        <f>IF(ISNA(INDEX(ВВОД!$U:$U,MATCH($A24,ВВОД!N:N,0))),"Не  працює",INDEX(ВВОД!$U:$U,MATCH($A24,ВВОД!N:N,0)))</f>
        <v>Не  працює</v>
      </c>
      <c r="C24" s="43" t="str">
        <f>IF(ISNA(INDEX(ВВОД!$V:V,MATCH($A24,ВВОД!N:N,0))),"",INDEX(ВВОД!$V:V,MATCH($A24,ВВОД!N:N,0)))</f>
        <v/>
      </c>
      <c r="D24" s="43" t="str">
        <f>IF(ISNA(INDEX(ВВОД!$W:$W,MATCH($A24,ВВОД!N:N,0))),"",INDEX(ВВОД!$W:$W,MATCH($A24,ВВОД!N:N,0)))</f>
        <v/>
      </c>
      <c r="E24" s="43" t="str">
        <f>IF(ISNA(INDEX(ВВОД!$X:$X,MATCH($A24,ВВОД!N:N,0))),"",INDEX(ВВОД!$X:$X,MATCH($A24,ВВОД!N:N,0)))</f>
        <v/>
      </c>
      <c r="F24" s="48" t="str">
        <f>IF(ISNA(INDEX(ВВОД!$T:T,MATCH($A24,ВВОД!N:N,0))),"",INDEX(ВВОД!$T:T,MATCH($A24,ВВОД!N:N,0)))</f>
        <v/>
      </c>
      <c r="G24" s="132" t="str">
        <f t="shared" si="0"/>
        <v/>
      </c>
      <c r="H24" s="42"/>
      <c r="I24" s="42"/>
    </row>
    <row r="25" spans="1:9">
      <c r="A25" s="42">
        <v>20</v>
      </c>
      <c r="B25" s="64" t="str">
        <f>IF(ISNA(INDEX(ВВОД!$U:$U,MATCH($A25,ВВОД!N:N,0))),"Не  працює",INDEX(ВВОД!$U:$U,MATCH($A25,ВВОД!N:N,0)))</f>
        <v>Не  працює</v>
      </c>
      <c r="C25" s="43" t="str">
        <f>IF(ISNA(INDEX(ВВОД!$V:V,MATCH($A25,ВВОД!N:N,0))),"",INDEX(ВВОД!$V:V,MATCH($A25,ВВОД!N:N,0)))</f>
        <v/>
      </c>
      <c r="D25" s="43" t="str">
        <f>IF(ISNA(INDEX(ВВОД!$W:$W,MATCH($A25,ВВОД!N:N,0))),"",INDEX(ВВОД!$W:$W,MATCH($A25,ВВОД!N:N,0)))</f>
        <v/>
      </c>
      <c r="E25" s="43" t="str">
        <f>IF(ISNA(INDEX(ВВОД!$X:$X,MATCH($A25,ВВОД!N:N,0))),"",INDEX(ВВОД!$X:$X,MATCH($A25,ВВОД!N:N,0)))</f>
        <v/>
      </c>
      <c r="F25" s="48" t="str">
        <f>IF(ISNA(INDEX(ВВОД!$T:T,MATCH($A25,ВВОД!N:N,0))),"",INDEX(ВВОД!$T:T,MATCH($A25,ВВОД!N:N,0)))</f>
        <v/>
      </c>
      <c r="G25" s="132" t="str">
        <f t="shared" si="0"/>
        <v/>
      </c>
      <c r="H25" s="42"/>
      <c r="I25" s="42"/>
    </row>
    <row r="26" spans="1:9">
      <c r="A26" s="42">
        <v>21</v>
      </c>
      <c r="B26" s="64" t="str">
        <f>IF(ISNA(INDEX(ВВОД!$U:$U,MATCH($A26,ВВОД!N:N,0))),"Не  працює",INDEX(ВВОД!$U:$U,MATCH($A26,ВВОД!N:N,0)))</f>
        <v>Не  працює</v>
      </c>
      <c r="C26" s="43" t="str">
        <f>IF(ISNA(INDEX(ВВОД!$V:V,MATCH($A26,ВВОД!N:N,0))),"",INDEX(ВВОД!$V:V,MATCH($A26,ВВОД!N:N,0)))</f>
        <v/>
      </c>
      <c r="D26" s="43" t="str">
        <f>IF(ISNA(INDEX(ВВОД!$W:$W,MATCH($A26,ВВОД!N:N,0))),"",INDEX(ВВОД!$W:$W,MATCH($A26,ВВОД!N:N,0)))</f>
        <v/>
      </c>
      <c r="E26" s="43" t="str">
        <f>IF(ISNA(INDEX(ВВОД!$X:$X,MATCH($A26,ВВОД!N:N,0))),"",INDEX(ВВОД!$X:$X,MATCH($A26,ВВОД!N:N,0)))</f>
        <v/>
      </c>
      <c r="F26" s="48" t="str">
        <f>IF(ISNA(INDEX(ВВОД!$T:T,MATCH($A26,ВВОД!N:N,0))),"",INDEX(ВВОД!$T:T,MATCH($A26,ВВОД!N:N,0)))</f>
        <v/>
      </c>
      <c r="G26" s="132" t="str">
        <f t="shared" si="0"/>
        <v/>
      </c>
      <c r="H26" s="42"/>
      <c r="I26" s="42"/>
    </row>
    <row r="27" spans="1:9">
      <c r="A27" s="42">
        <v>22</v>
      </c>
      <c r="B27" s="64" t="str">
        <f>IF(ISNA(INDEX(ВВОД!$U:$U,MATCH($A27,ВВОД!N:N,0))),"Не  працює",INDEX(ВВОД!$U:$U,MATCH($A27,ВВОД!N:N,0)))</f>
        <v>Вихідний</v>
      </c>
      <c r="C27" s="43">
        <f>IF(ISNA(INDEX(ВВОД!$V:V,MATCH($A27,ВВОД!N:N,0))),"",INDEX(ВВОД!$V:V,MATCH($A27,ВВОД!N:N,0)))</f>
        <v>0</v>
      </c>
      <c r="D27" s="43">
        <f>IF(ISNA(INDEX(ВВОД!$W:$W,MATCH($A27,ВВОД!N:N,0))),"",INDEX(ВВОД!$W:$W,MATCH($A27,ВВОД!N:N,0)))</f>
        <v>0</v>
      </c>
      <c r="E27" s="43">
        <f>IF(ISNA(INDEX(ВВОД!$X:$X,MATCH($A27,ВВОД!N:N,0))),"",INDEX(ВВОД!$X:$X,MATCH($A27,ВВОД!N:N,0)))</f>
        <v>0</v>
      </c>
      <c r="F27" s="48">
        <f>IF(ISNA(INDEX(ВВОД!$T:T,MATCH($A27,ВВОД!N:N,0))),"",INDEX(ВВОД!$T:T,MATCH($A27,ВВОД!N:N,0)))</f>
        <v>0</v>
      </c>
      <c r="G27" s="132">
        <f t="shared" si="0"/>
        <v>0</v>
      </c>
      <c r="H27" s="42"/>
      <c r="I27" s="42"/>
    </row>
    <row r="28" spans="1:9">
      <c r="A28" s="42">
        <v>23</v>
      </c>
      <c r="B28" s="64" t="str">
        <f>IF(ISNA(INDEX(ВВОД!$U:$U,MATCH($A28,ВВОД!N:N,0))),"Не  працює",INDEX(ВВОД!$U:$U,MATCH($A28,ВВОД!N:N,0)))</f>
        <v>Вихідний</v>
      </c>
      <c r="C28" s="43">
        <f>IF(ISNA(INDEX(ВВОД!$V:V,MATCH($A28,ВВОД!N:N,0))),"",INDEX(ВВОД!$V:V,MATCH($A28,ВВОД!N:N,0)))</f>
        <v>0</v>
      </c>
      <c r="D28" s="43">
        <f>IF(ISNA(INDEX(ВВОД!$W:$W,MATCH($A28,ВВОД!N:N,0))),"",INDEX(ВВОД!$W:$W,MATCH($A28,ВВОД!N:N,0)))</f>
        <v>0</v>
      </c>
      <c r="E28" s="43">
        <f>IF(ISNA(INDEX(ВВОД!$X:$X,MATCH($A28,ВВОД!N:N,0))),"",INDEX(ВВОД!$X:$X,MATCH($A28,ВВОД!N:N,0)))</f>
        <v>0</v>
      </c>
      <c r="F28" s="48">
        <f>IF(ISNA(INDEX(ВВОД!$T:T,MATCH($A28,ВВОД!N:N,0))),"",INDEX(ВВОД!$T:T,MATCH($A28,ВВОД!N:N,0)))</f>
        <v>0</v>
      </c>
      <c r="G28" s="132">
        <f t="shared" si="0"/>
        <v>0</v>
      </c>
      <c r="H28" s="42"/>
      <c r="I28" s="42"/>
    </row>
    <row r="29" spans="1:9">
      <c r="A29" s="42">
        <v>24</v>
      </c>
      <c r="B29" s="64" t="str">
        <f>IF(ISNA(INDEX(ВВОД!$U:$U,MATCH($A29,ВВОД!N:N,0))),"Не  працює",INDEX(ВВОД!$U:$U,MATCH($A29,ВВОД!N:N,0)))</f>
        <v>Не  працює</v>
      </c>
      <c r="C29" s="43" t="str">
        <f>IF(ISNA(INDEX(ВВОД!$V:V,MATCH($A29,ВВОД!N:N,0))),"",INDEX(ВВОД!$V:V,MATCH($A29,ВВОД!N:N,0)))</f>
        <v/>
      </c>
      <c r="D29" s="43" t="str">
        <f>IF(ISNA(INDEX(ВВОД!$W:$W,MATCH($A29,ВВОД!N:N,0))),"",INDEX(ВВОД!$W:$W,MATCH($A29,ВВОД!N:N,0)))</f>
        <v/>
      </c>
      <c r="E29" s="43" t="str">
        <f>IF(ISNA(INDEX(ВВОД!$X:$X,MATCH($A29,ВВОД!N:N,0))),"",INDEX(ВВОД!$X:$X,MATCH($A29,ВВОД!N:N,0)))</f>
        <v/>
      </c>
      <c r="F29" s="48" t="str">
        <f>IF(ISNA(INDEX(ВВОД!$T:T,MATCH($A29,ВВОД!N:N,0))),"",INDEX(ВВОД!$T:T,MATCH($A29,ВВОД!N:N,0)))</f>
        <v/>
      </c>
      <c r="G29" s="132" t="str">
        <f t="shared" si="0"/>
        <v/>
      </c>
      <c r="H29" s="42"/>
      <c r="I29" s="42"/>
    </row>
    <row r="30" spans="1:9">
      <c r="A30" s="42">
        <v>25</v>
      </c>
      <c r="B30" s="64" t="str">
        <f>IF(ISNA(INDEX(ВВОД!$U:$U,MATCH($A30,ВВОД!N:N,0))),"Не  працює",INDEX(ВВОД!$U:$U,MATCH($A30,ВВОД!N:N,0)))</f>
        <v>Не  працює</v>
      </c>
      <c r="C30" s="43" t="str">
        <f>IF(ISNA(INDEX(ВВОД!$V:V,MATCH($A30,ВВОД!N:N,0))),"",INDEX(ВВОД!$V:V,MATCH($A30,ВВОД!N:N,0)))</f>
        <v/>
      </c>
      <c r="D30" s="43" t="str">
        <f>IF(ISNA(INDEX(ВВОД!$W:$W,MATCH($A30,ВВОД!N:N,0))),"",INDEX(ВВОД!$W:$W,MATCH($A30,ВВОД!N:N,0)))</f>
        <v/>
      </c>
      <c r="E30" s="43" t="str">
        <f>IF(ISNA(INDEX(ВВОД!$X:$X,MATCH($A30,ВВОД!N:N,0))),"",INDEX(ВВОД!$X:$X,MATCH($A30,ВВОД!N:N,0)))</f>
        <v/>
      </c>
      <c r="F30" s="48" t="str">
        <f>IF(ISNA(INDEX(ВВОД!$T:T,MATCH($A30,ВВОД!N:N,0))),"",INDEX(ВВОД!$T:T,MATCH($A30,ВВОД!N:N,0)))</f>
        <v/>
      </c>
      <c r="G30" s="132" t="str">
        <f t="shared" si="0"/>
        <v/>
      </c>
      <c r="H30" s="42"/>
      <c r="I30" s="42"/>
    </row>
    <row r="31" spans="1:9">
      <c r="A31" s="42">
        <v>26</v>
      </c>
      <c r="B31" s="64" t="str">
        <f>IF(ISNA(INDEX(ВВОД!$U:$U,MATCH($A31,ВВОД!N:N,0))),"Не  працює",INDEX(ВВОД!$U:$U,MATCH($A31,ВВОД!N:N,0)))</f>
        <v>Не  працює</v>
      </c>
      <c r="C31" s="43" t="str">
        <f>IF(ISNA(INDEX(ВВОД!$V:V,MATCH($A31,ВВОД!N:N,0))),"",INDEX(ВВОД!$V:V,MATCH($A31,ВВОД!N:N,0)))</f>
        <v/>
      </c>
      <c r="D31" s="43" t="str">
        <f>IF(ISNA(INDEX(ВВОД!$W:$W,MATCH($A31,ВВОД!N:N,0))),"",INDEX(ВВОД!$W:$W,MATCH($A31,ВВОД!N:N,0)))</f>
        <v/>
      </c>
      <c r="E31" s="43" t="str">
        <f>IF(ISNA(INDEX(ВВОД!$X:$X,MATCH($A31,ВВОД!N:N,0))),"",INDEX(ВВОД!$X:$X,MATCH($A31,ВВОД!N:N,0)))</f>
        <v/>
      </c>
      <c r="F31" s="48" t="str">
        <f>IF(ISNA(INDEX(ВВОД!$T:T,MATCH($A31,ВВОД!N:N,0))),"",INDEX(ВВОД!$T:T,MATCH($A31,ВВОД!N:N,0)))</f>
        <v/>
      </c>
      <c r="G31" s="132" t="str">
        <f t="shared" si="0"/>
        <v/>
      </c>
      <c r="H31" s="42"/>
      <c r="I31" s="42"/>
    </row>
    <row r="32" spans="1:9">
      <c r="A32" s="42">
        <v>27</v>
      </c>
      <c r="B32" s="64" t="str">
        <f>IF(ISNA(INDEX(ВВОД!$U:$U,MATCH($A32,ВВОД!N:N,0))),"Не  працює",INDEX(ВВОД!$U:$U,MATCH($A32,ВВОД!N:N,0)))</f>
        <v>Не  працює</v>
      </c>
      <c r="C32" s="43" t="str">
        <f>IF(ISNA(INDEX(ВВОД!$V:V,MATCH($A32,ВВОД!N:N,0))),"",INDEX(ВВОД!$V:V,MATCH($A32,ВВОД!N:N,0)))</f>
        <v/>
      </c>
      <c r="D32" s="43" t="str">
        <f>IF(ISNA(INDEX(ВВОД!$W:$W,MATCH($A32,ВВОД!N:N,0))),"",INDEX(ВВОД!$W:$W,MATCH($A32,ВВОД!N:N,0)))</f>
        <v/>
      </c>
      <c r="E32" s="43" t="str">
        <f>IF(ISNA(INDEX(ВВОД!$X:$X,MATCH($A32,ВВОД!N:N,0))),"",INDEX(ВВОД!$X:$X,MATCH($A32,ВВОД!N:N,0)))</f>
        <v/>
      </c>
      <c r="F32" s="48" t="str">
        <f>IF(ISNA(INDEX(ВВОД!$T:T,MATCH($A32,ВВОД!N:N,0))),"",INDEX(ВВОД!$T:T,MATCH($A32,ВВОД!N:N,0)))</f>
        <v/>
      </c>
      <c r="G32" s="132" t="str">
        <f t="shared" si="0"/>
        <v/>
      </c>
      <c r="H32" s="42"/>
      <c r="I32" s="42"/>
    </row>
    <row r="33" spans="1:9">
      <c r="A33" s="42">
        <v>28</v>
      </c>
      <c r="B33" s="64" t="str">
        <f>IF(ISNA(INDEX(ВВОД!$U:$U,MATCH($A33,ВВОД!N:N,0))),"Не  працює",INDEX(ВВОД!$U:$U,MATCH($A33,ВВОД!N:N,0)))</f>
        <v>Не  працює</v>
      </c>
      <c r="C33" s="43" t="str">
        <f>IF(ISNA(INDEX(ВВОД!$V:V,MATCH($A33,ВВОД!N:N,0))),"",INDEX(ВВОД!$V:V,MATCH($A33,ВВОД!N:N,0)))</f>
        <v/>
      </c>
      <c r="D33" s="43" t="str">
        <f>IF(ISNA(INDEX(ВВОД!$W:$W,MATCH($A33,ВВОД!N:N,0))),"",INDEX(ВВОД!$W:$W,MATCH($A33,ВВОД!N:N,0)))</f>
        <v/>
      </c>
      <c r="E33" s="43" t="str">
        <f>IF(ISNA(INDEX(ВВОД!$X:$X,MATCH($A33,ВВОД!N:N,0))),"",INDEX(ВВОД!$X:$X,MATCH($A33,ВВОД!N:N,0)))</f>
        <v/>
      </c>
      <c r="F33" s="48" t="str">
        <f>IF(ISNA(INDEX(ВВОД!$T:T,MATCH($A33,ВВОД!N:N,0))),"",INDEX(ВВОД!$T:T,MATCH($A33,ВВОД!N:N,0)))</f>
        <v/>
      </c>
      <c r="G33" s="132" t="str">
        <f t="shared" si="0"/>
        <v/>
      </c>
      <c r="H33" s="42"/>
      <c r="I33" s="42"/>
    </row>
    <row r="34" spans="1:9">
      <c r="A34" s="42">
        <v>29</v>
      </c>
      <c r="B34" s="64" t="str">
        <f>IF(ISNA(INDEX(ВВОД!$U:$U,MATCH($A34,ВВОД!N:N,0))),"Не  працює",INDEX(ВВОД!$U:$U,MATCH($A34,ВВОД!N:N,0)))</f>
        <v>Вихідний</v>
      </c>
      <c r="C34" s="43">
        <f>IF(ISNA(INDEX(ВВОД!$V:V,MATCH($A34,ВВОД!N:N,0))),"",INDEX(ВВОД!$V:V,MATCH($A34,ВВОД!N:N,0)))</f>
        <v>0</v>
      </c>
      <c r="D34" s="43">
        <f>IF(ISNA(INDEX(ВВОД!$W:$W,MATCH($A34,ВВОД!N:N,0))),"",INDEX(ВВОД!$W:$W,MATCH($A34,ВВОД!N:N,0)))</f>
        <v>0</v>
      </c>
      <c r="E34" s="43">
        <f>IF(ISNA(INDEX(ВВОД!$X:$X,MATCH($A34,ВВОД!N:N,0))),"",INDEX(ВВОД!$X:$X,MATCH($A34,ВВОД!N:N,0)))</f>
        <v>0</v>
      </c>
      <c r="F34" s="48">
        <f>IF(ISNA(INDEX(ВВОД!$T:T,MATCH($A34,ВВОД!N:N,0))),"",INDEX(ВВОД!$T:T,MATCH($A34,ВВОД!N:N,0)))</f>
        <v>0</v>
      </c>
      <c r="G34" s="132">
        <f t="shared" si="0"/>
        <v>0</v>
      </c>
      <c r="H34" s="42"/>
      <c r="I34" s="42"/>
    </row>
    <row r="35" spans="1:9">
      <c r="A35" s="42">
        <v>30</v>
      </c>
      <c r="B35" s="64" t="str">
        <f>IF(ISNA(INDEX(ВВОД!$U:$U,MATCH($A35,ВВОД!N:N,0))),"Не  працює",INDEX(ВВОД!$U:$U,MATCH($A35,ВВОД!N:N,0)))</f>
        <v>Вихідний</v>
      </c>
      <c r="C35" s="43">
        <f>IF(ISNA(INDEX(ВВОД!$V:V,MATCH($A35,ВВОД!N:N,0))),"",INDEX(ВВОД!$V:V,MATCH($A35,ВВОД!N:N,0)))</f>
        <v>0</v>
      </c>
      <c r="D35" s="43">
        <f>IF(ISNA(INDEX(ВВОД!$W:$W,MATCH($A35,ВВОД!N:N,0))),"",INDEX(ВВОД!$W:$W,MATCH($A35,ВВОД!N:N,0)))</f>
        <v>0</v>
      </c>
      <c r="E35" s="43">
        <f>IF(ISNA(INDEX(ВВОД!$X:$X,MATCH($A35,ВВОД!N:N,0))),"",INDEX(ВВОД!$X:$X,MATCH($A35,ВВОД!N:N,0)))</f>
        <v>0</v>
      </c>
      <c r="F35" s="48">
        <f>IF(ISNA(INDEX(ВВОД!$T:T,MATCH($A35,ВВОД!N:N,0))),"",INDEX(ВВОД!$T:T,MATCH($A35,ВВОД!N:N,0)))</f>
        <v>0</v>
      </c>
      <c r="G35" s="132">
        <f t="shared" si="0"/>
        <v>0</v>
      </c>
      <c r="H35" s="42"/>
      <c r="I35" s="42"/>
    </row>
    <row r="36" spans="1:9">
      <c r="A36" s="42">
        <v>31</v>
      </c>
      <c r="B36" s="64" t="str">
        <f>IF(ISNA(INDEX(ВВОД!$U:$U,MATCH($A36,ВВОД!N:N,0))),"Не  працює",INDEX(ВВОД!$U:$U,MATCH($A36,ВВОД!N:N,0)))</f>
        <v>Немає</v>
      </c>
      <c r="C36" s="43">
        <f>IF(ISNA(INDEX(ВВОД!$V:V,MATCH($A36,ВВОД!N:N,0))),"",INDEX(ВВОД!$V:V,MATCH($A36,ВВОД!N:N,0)))</f>
        <v>0</v>
      </c>
      <c r="D36" s="43">
        <f>IF(ISNA(INDEX(ВВОД!$W:$W,MATCH($A36,ВВОД!N:N,0))),"",INDEX(ВВОД!$W:$W,MATCH($A36,ВВОД!N:N,0)))</f>
        <v>0</v>
      </c>
      <c r="E36" s="43">
        <f>IF(ISNA(INDEX(ВВОД!$X:$X,MATCH($A36,ВВОД!N:N,0))),"",INDEX(ВВОД!$X:$X,MATCH($A36,ВВОД!N:N,0)))</f>
        <v>0</v>
      </c>
      <c r="F36" s="48">
        <f>IF(ISNA(INDEX(ВВОД!$T:T,MATCH($A36,ВВОД!N:N,0))),"",INDEX(ВВОД!$T:T,MATCH($A36,ВВОД!N:N,0)))</f>
        <v>0</v>
      </c>
      <c r="G36" s="132">
        <f t="shared" si="0"/>
        <v>0</v>
      </c>
      <c r="H36" s="42"/>
      <c r="I36" s="42"/>
    </row>
    <row r="37" spans="1:9">
      <c r="A37" s="42"/>
      <c r="B37" s="65" t="s">
        <v>78</v>
      </c>
      <c r="C37" s="42"/>
      <c r="D37" s="43"/>
      <c r="E37" s="42"/>
      <c r="F37" s="48">
        <f>SUM(F6:F36)</f>
        <v>0</v>
      </c>
      <c r="G37" s="133">
        <f>SUM(G6:G36)</f>
        <v>0</v>
      </c>
      <c r="H37" s="42"/>
      <c r="I37" s="42"/>
    </row>
    <row r="38" spans="1:9">
      <c r="B38" s="66"/>
      <c r="C38" s="45"/>
      <c r="D38" s="45"/>
      <c r="E38" s="45"/>
    </row>
    <row r="39" spans="1:9">
      <c r="C39" s="41" t="s">
        <v>5</v>
      </c>
      <c r="D39" s="47"/>
      <c r="E39" s="46"/>
      <c r="F39" s="46"/>
    </row>
  </sheetData>
  <mergeCells count="11">
    <mergeCell ref="C4:C5"/>
    <mergeCell ref="D4:D5"/>
    <mergeCell ref="E4:E5"/>
    <mergeCell ref="F4:I4"/>
    <mergeCell ref="A1:I1"/>
    <mergeCell ref="B3:C3"/>
    <mergeCell ref="D3:H3"/>
    <mergeCell ref="A4:A5"/>
    <mergeCell ref="B4:B5"/>
    <mergeCell ref="E2:G2"/>
    <mergeCell ref="B2:D2"/>
  </mergeCells>
  <pageMargins left="0.19685039370078741" right="0.19685039370078741" top="0.19685039370078741" bottom="0.19685039370078741" header="0" footer="0"/>
  <pageSetup paperSize="9" orientation="portrait" horizontalDpi="4294967294" verticalDpi="300" r:id="rId1"/>
  <headerFooter alignWithMargins="0"/>
  <ignoredErrors>
    <ignoredError sqref="B37:F37 B6:E6 B7:E36 F6:F36 G6:G36" unlockedFormula="1"/>
    <ignoredError sqref="G37" evalError="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>
  <sheetPr codeName="Лист8">
    <tabColor indexed="27"/>
  </sheetPr>
  <dimension ref="A1:Z39"/>
  <sheetViews>
    <sheetView showZeros="0" zoomScaleSheetLayoutView="75" workbookViewId="0">
      <selection activeCell="I2" sqref="I2"/>
    </sheetView>
  </sheetViews>
  <sheetFormatPr defaultRowHeight="12.75"/>
  <cols>
    <col min="1" max="1" width="4.5703125" style="13" customWidth="1"/>
    <col min="2" max="2" width="26" style="72" customWidth="1"/>
    <col min="3" max="3" width="9.28515625" style="74" customWidth="1"/>
    <col min="4" max="4" width="14.7109375" style="74" customWidth="1"/>
    <col min="5" max="5" width="30" style="74" customWidth="1"/>
    <col min="6" max="6" width="5.42578125" style="2" customWidth="1"/>
    <col min="7" max="7" width="4.140625" style="13" customWidth="1"/>
    <col min="8" max="8" width="4" style="1" customWidth="1"/>
    <col min="9" max="9" width="4" style="2" customWidth="1"/>
    <col min="10" max="10" width="9.28515625" style="1" customWidth="1"/>
    <col min="11" max="11" width="9.140625" style="1"/>
    <col min="12" max="12" width="9.140625" style="2"/>
    <col min="13" max="14" width="9.140625" style="1"/>
    <col min="15" max="16" width="9.140625" style="2"/>
    <col min="17" max="18" width="9.140625" style="13"/>
    <col min="19" max="19" width="9.140625" style="1"/>
    <col min="20" max="20" width="9.140625" style="2"/>
    <col min="21" max="22" width="9.140625" style="1"/>
    <col min="23" max="23" width="9.140625" style="2"/>
    <col min="24" max="25" width="9.140625" style="1"/>
    <col min="26" max="26" width="9.140625" style="2"/>
    <col min="27" max="16384" width="9.140625" style="1"/>
  </cols>
  <sheetData>
    <row r="1" spans="1:26" s="18" customFormat="1" ht="15">
      <c r="A1" s="1385" t="s">
        <v>76</v>
      </c>
      <c r="B1" s="1385"/>
      <c r="C1" s="1385"/>
      <c r="D1" s="1385"/>
      <c r="E1" s="1385"/>
      <c r="F1" s="1385"/>
      <c r="G1" s="1385"/>
      <c r="H1" s="1385"/>
      <c r="I1" s="1385"/>
      <c r="L1" s="11"/>
      <c r="O1" s="11"/>
      <c r="P1" s="11"/>
      <c r="Q1" s="19"/>
      <c r="R1" s="19"/>
      <c r="T1" s="11"/>
      <c r="W1" s="11"/>
      <c r="Z1" s="11"/>
    </row>
    <row r="2" spans="1:26" s="18" customFormat="1" ht="15">
      <c r="A2" s="3"/>
      <c r="B2" s="1418" t="s">
        <v>293</v>
      </c>
      <c r="C2" s="1418"/>
      <c r="D2" s="1418"/>
      <c r="E2" s="24" t="str">
        <f>ВВОД!D2</f>
        <v>Червень 2024</v>
      </c>
      <c r="F2" s="21"/>
      <c r="G2" s="3"/>
      <c r="L2" s="11"/>
      <c r="O2" s="11"/>
      <c r="P2" s="11"/>
      <c r="Q2" s="19"/>
      <c r="R2" s="19"/>
      <c r="T2" s="11"/>
      <c r="W2" s="11"/>
      <c r="Z2" s="11"/>
    </row>
    <row r="3" spans="1:26" ht="30" customHeight="1">
      <c r="A3" s="14"/>
      <c r="B3" s="1404" t="s">
        <v>79</v>
      </c>
      <c r="C3" s="1404"/>
      <c r="D3" s="1404"/>
      <c r="E3" s="1391" t="s">
        <v>1076</v>
      </c>
      <c r="F3" s="1391"/>
      <c r="G3" s="1391"/>
      <c r="H3" s="15"/>
      <c r="I3" s="15"/>
    </row>
    <row r="4" spans="1:26" ht="26.25" customHeight="1">
      <c r="A4" s="1386" t="s">
        <v>62</v>
      </c>
      <c r="B4" s="1380" t="s">
        <v>63</v>
      </c>
      <c r="C4" s="1380" t="s">
        <v>64</v>
      </c>
      <c r="D4" s="1380" t="s">
        <v>65</v>
      </c>
      <c r="E4" s="1380" t="s">
        <v>70</v>
      </c>
      <c r="F4" s="1382" t="s">
        <v>66</v>
      </c>
      <c r="G4" s="1383"/>
      <c r="H4" s="1383"/>
      <c r="I4" s="1384"/>
    </row>
    <row r="5" spans="1:26" ht="36.75">
      <c r="A5" s="1392"/>
      <c r="B5" s="1381"/>
      <c r="C5" s="1381"/>
      <c r="D5" s="1381"/>
      <c r="E5" s="1381"/>
      <c r="F5" s="5" t="s">
        <v>42</v>
      </c>
      <c r="G5" s="77" t="s">
        <v>45</v>
      </c>
      <c r="H5" s="6" t="str">
        <f>IF(H37=0,"Дата","Зварки")</f>
        <v>Дата</v>
      </c>
      <c r="I5" s="134" t="s">
        <v>67</v>
      </c>
    </row>
    <row r="6" spans="1:26">
      <c r="A6" s="4">
        <v>1</v>
      </c>
      <c r="B6" s="68" t="str">
        <f>IF(ISNA(INDEX(ВВОД!$U:$U,MATCH($A6,ВВОД!H:H,0))),"Не  працює",INDEX(ВВОД!$U:$U,MATCH($A6,ВВОД!H:H,0)))</f>
        <v>Вихідний</v>
      </c>
      <c r="C6" s="69">
        <f>IF(ISNA(INDEX(ВВОД!$V:$V,MATCH($A6,ВВОД!H:H,0))),"",INDEX(ВВОД!$V:$V,MATCH($A6,ВВОД!H:H,0)))</f>
        <v>0</v>
      </c>
      <c r="D6" s="69">
        <f>IF(ISNA(INDEX(ВВОД!$W:$W,MATCH($A6,ВВОД!H:H,0))),"",INDEX(ВВОД!$W:$W,MATCH($A6,ВВОД!H:H,0)))</f>
        <v>0</v>
      </c>
      <c r="E6" s="69">
        <f>IF(ISNA(INDEX(ВВОД!$X:$X,MATCH($A6,ВВОД!H:H,0))),"",INDEX(ВВОД!$X:$X,MATCH($A6,ВВОД!H:H,0)))</f>
        <v>0</v>
      </c>
      <c r="F6" s="8">
        <f>IF(ISNA(INDEX(ВВОД!$Q:$Q,MATCH($A6,ВВОД!H:H,0))),"",INDEX(ВВОД!$Q:$Q,MATCH($A6,ВВОД!H:H,0)))</f>
        <v>0</v>
      </c>
      <c r="G6" s="75">
        <f>IF(ISNA(INDEX(ВВОД!$R:$R,MATCH($A6,ВВОД!H:H,0))),"",INDEX(ВВОД!$R:$R,MATCH($A6,ВВОД!H:H,0)))</f>
        <v>0</v>
      </c>
      <c r="H6" s="9">
        <f>IF(ISNA(INDEX(ВВОД!$T:$T,MATCH($A6,ВВОД!H:H,0))),"",INDEX(ВВОД!$T:$T,MATCH($A6,ВВОД!H:H,0)))</f>
        <v>0</v>
      </c>
      <c r="I6" s="5"/>
    </row>
    <row r="7" spans="1:26">
      <c r="A7" s="17">
        <v>2</v>
      </c>
      <c r="B7" s="68" t="str">
        <f>IF(ISNA(INDEX(ВВОД!$U:$U,MATCH($A7,ВВОД!H:H,0))),"Не  працює",INDEX(ВВОД!$U:$U,MATCH($A7,ВВОД!H:H,0)))</f>
        <v>Вихідний</v>
      </c>
      <c r="C7" s="69">
        <f>IF(ISNA(INDEX(ВВОД!$V:$V,MATCH($A7,ВВОД!H:H,0))),"",INDEX(ВВОД!$V:$V,MATCH($A7,ВВОД!H:H,0)))</f>
        <v>0</v>
      </c>
      <c r="D7" s="69">
        <f>IF(ISNA(INDEX(ВВОД!$W:$W,MATCH($A7,ВВОД!H:H,0))),"",INDEX(ВВОД!$W:$W,MATCH($A7,ВВОД!H:H,0)))</f>
        <v>0</v>
      </c>
      <c r="E7" s="69">
        <f>IF(ISNA(INDEX(ВВОД!$X:$X,MATCH($A7,ВВОД!H:H,0))),"",INDEX(ВВОД!$X:$X,MATCH($A7,ВВОД!H:H,0)))</f>
        <v>0</v>
      </c>
      <c r="F7" s="8">
        <f>IF(ISNA(INDEX(ВВОД!$Q:$Q,MATCH($A7,ВВОД!H:H,0))),"",INDEX(ВВОД!$Q:$Q,MATCH($A7,ВВОД!H:H,0)))</f>
        <v>0</v>
      </c>
      <c r="G7" s="75">
        <f>IF(ISNA(INDEX(ВВОД!$R:$R,MATCH($A7,ВВОД!H:H,0))),"",INDEX(ВВОД!$R:$R,MATCH($A7,ВВОД!H:H,0)))</f>
        <v>0</v>
      </c>
      <c r="H7" s="9">
        <f>IF(ISNA(INDEX(ВВОД!$T:$T,MATCH($A7,ВВОД!H:H,0))),"",INDEX(ВВОД!$T:$T,MATCH($A7,ВВОД!H:H,0)))</f>
        <v>0</v>
      </c>
      <c r="I7" s="5"/>
    </row>
    <row r="8" spans="1:26">
      <c r="A8" s="17">
        <v>3</v>
      </c>
      <c r="B8" s="68" t="str">
        <f>IF(ISNA(INDEX(ВВОД!$U:$U,MATCH($A8,ВВОД!H:H,0))),"Не  працює",INDEX(ВВОД!$U:$U,MATCH($A8,ВВОД!H:H,0)))</f>
        <v>Не  працює</v>
      </c>
      <c r="C8" s="69" t="str">
        <f>IF(ISNA(INDEX(ВВОД!$V:$V,MATCH($A8,ВВОД!H:H,0))),"",INDEX(ВВОД!$V:$V,MATCH($A8,ВВОД!H:H,0)))</f>
        <v/>
      </c>
      <c r="D8" s="69" t="str">
        <f>IF(ISNA(INDEX(ВВОД!$W:$W,MATCH($A8,ВВОД!H:H,0))),"",INDEX(ВВОД!$W:$W,MATCH($A8,ВВОД!H:H,0)))</f>
        <v/>
      </c>
      <c r="E8" s="69" t="str">
        <f>IF(ISNA(INDEX(ВВОД!$X:$X,MATCH($A8,ВВОД!H:H,0))),"",INDEX(ВВОД!$X:$X,MATCH($A8,ВВОД!H:H,0)))</f>
        <v/>
      </c>
      <c r="F8" s="8" t="str">
        <f>IF(ISNA(INDEX(ВВОД!$Q:$Q,MATCH($A8,ВВОД!H:H,0))),"",INDEX(ВВОД!$Q:$Q,MATCH($A8,ВВОД!H:H,0)))</f>
        <v/>
      </c>
      <c r="G8" s="75" t="str">
        <f>IF(ISNA(INDEX(ВВОД!$R:$R,MATCH($A8,ВВОД!H:H,0))),"",INDEX(ВВОД!$R:$R,MATCH($A8,ВВОД!H:H,0)))</f>
        <v/>
      </c>
      <c r="H8" s="9" t="str">
        <f>IF(ISNA(INDEX(ВВОД!$T:$T,MATCH($A8,ВВОД!H:H,0))),"",INDEX(ВВОД!$T:$T,MATCH($A8,ВВОД!H:H,0)))</f>
        <v/>
      </c>
      <c r="I8" s="5"/>
    </row>
    <row r="9" spans="1:26">
      <c r="A9" s="17">
        <v>4</v>
      </c>
      <c r="B9" s="68" t="str">
        <f>IF(ISNA(INDEX(ВВОД!$U:$U,MATCH($A9,ВВОД!H:H,0))),"Не  працює",INDEX(ВВОД!$U:$U,MATCH($A9,ВВОД!H:H,0)))</f>
        <v>Не  працює</v>
      </c>
      <c r="C9" s="69" t="str">
        <f>IF(ISNA(INDEX(ВВОД!$V:$V,MATCH($A9,ВВОД!H:H,0))),"",INDEX(ВВОД!$V:$V,MATCH($A9,ВВОД!H:H,0)))</f>
        <v/>
      </c>
      <c r="D9" s="69" t="str">
        <f>IF(ISNA(INDEX(ВВОД!$W:$W,MATCH($A9,ВВОД!H:H,0))),"",INDEX(ВВОД!$W:$W,MATCH($A9,ВВОД!H:H,0)))</f>
        <v/>
      </c>
      <c r="E9" s="69" t="str">
        <f>IF(ISNA(INDEX(ВВОД!$X:$X,MATCH($A9,ВВОД!H:H,0))),"",INDEX(ВВОД!$X:$X,MATCH($A9,ВВОД!H:H,0)))</f>
        <v/>
      </c>
      <c r="F9" s="8" t="str">
        <f>IF(ISNA(INDEX(ВВОД!$Q:$Q,MATCH($A9,ВВОД!H:H,0))),"",INDEX(ВВОД!$Q:$Q,MATCH($A9,ВВОД!H:H,0)))</f>
        <v/>
      </c>
      <c r="G9" s="75" t="str">
        <f>IF(ISNA(INDEX(ВВОД!$R:$R,MATCH($A9,ВВОД!H:H,0))),"",INDEX(ВВОД!$R:$R,MATCH($A9,ВВОД!H:H,0)))</f>
        <v/>
      </c>
      <c r="H9" s="9" t="str">
        <f>IF(ISNA(INDEX(ВВОД!$T:$T,MATCH($A9,ВВОД!H:H,0))),"",INDEX(ВВОД!$T:$T,MATCH($A9,ВВОД!H:H,0)))</f>
        <v/>
      </c>
      <c r="I9" s="5"/>
    </row>
    <row r="10" spans="1:26">
      <c r="A10" s="17">
        <v>5</v>
      </c>
      <c r="B10" s="68" t="str">
        <f>IF(ISNA(INDEX(ВВОД!$U:$U,MATCH($A10,ВВОД!H:H,0))),"Не  працює",INDEX(ВВОД!$U:$U,MATCH($A10,ВВОД!H:H,0)))</f>
        <v>Не  працює</v>
      </c>
      <c r="C10" s="69" t="str">
        <f>IF(ISNA(INDEX(ВВОД!$V:$V,MATCH($A10,ВВОД!H:H,0))),"",INDEX(ВВОД!$V:$V,MATCH($A10,ВВОД!H:H,0)))</f>
        <v/>
      </c>
      <c r="D10" s="69" t="str">
        <f>IF(ISNA(INDEX(ВВОД!$W:$W,MATCH($A10,ВВОД!H:H,0))),"",INDEX(ВВОД!$W:$W,MATCH($A10,ВВОД!H:H,0)))</f>
        <v/>
      </c>
      <c r="E10" s="69" t="str">
        <f>IF(ISNA(INDEX(ВВОД!$X:$X,MATCH($A10,ВВОД!H:H,0))),"",INDEX(ВВОД!$X:$X,MATCH($A10,ВВОД!H:H,0)))</f>
        <v/>
      </c>
      <c r="F10" s="8" t="str">
        <f>IF(ISNA(INDEX(ВВОД!$Q:$Q,MATCH($A10,ВВОД!H:H,0))),"",INDEX(ВВОД!$Q:$Q,MATCH($A10,ВВОД!H:H,0)))</f>
        <v/>
      </c>
      <c r="G10" s="75" t="str">
        <f>IF(ISNA(INDEX(ВВОД!$R:$R,MATCH($A10,ВВОД!H:H,0))),"",INDEX(ВВОД!$R:$R,MATCH($A10,ВВОД!H:H,0)))</f>
        <v/>
      </c>
      <c r="H10" s="9" t="str">
        <f>IF(ISNA(INDEX(ВВОД!$T:$T,MATCH($A10,ВВОД!H:H,0))),"",INDEX(ВВОД!$T:$T,MATCH($A10,ВВОД!H:H,0)))</f>
        <v/>
      </c>
      <c r="I10" s="5"/>
    </row>
    <row r="11" spans="1:26">
      <c r="A11" s="17">
        <v>6</v>
      </c>
      <c r="B11" s="68" t="str">
        <f>IF(ISNA(INDEX(ВВОД!$U:$U,MATCH($A11,ВВОД!H:H,0))),"Не  працює",INDEX(ВВОД!$U:$U,MATCH($A11,ВВОД!H:H,0)))</f>
        <v>Не  працює</v>
      </c>
      <c r="C11" s="69" t="str">
        <f>IF(ISNA(INDEX(ВВОД!$V:$V,MATCH($A11,ВВОД!H:H,0))),"",INDEX(ВВОД!$V:$V,MATCH($A11,ВВОД!H:H,0)))</f>
        <v/>
      </c>
      <c r="D11" s="69" t="str">
        <f>IF(ISNA(INDEX(ВВОД!$W:$W,MATCH($A11,ВВОД!H:H,0))),"",INDEX(ВВОД!$W:$W,MATCH($A11,ВВОД!H:H,0)))</f>
        <v/>
      </c>
      <c r="E11" s="69" t="str">
        <f>IF(ISNA(INDEX(ВВОД!$X:$X,MATCH($A11,ВВОД!H:H,0))),"",INDEX(ВВОД!$X:$X,MATCH($A11,ВВОД!H:H,0)))</f>
        <v/>
      </c>
      <c r="F11" s="8" t="str">
        <f>IF(ISNA(INDEX(ВВОД!$Q:$Q,MATCH($A11,ВВОД!H:H,0))),"",INDEX(ВВОД!$Q:$Q,MATCH($A11,ВВОД!H:H,0)))</f>
        <v/>
      </c>
      <c r="G11" s="75" t="str">
        <f>IF(ISNA(INDEX(ВВОД!$R:$R,MATCH($A11,ВВОД!H:H,0))),"",INDEX(ВВОД!$R:$R,MATCH($A11,ВВОД!H:H,0)))</f>
        <v/>
      </c>
      <c r="H11" s="9" t="str">
        <f>IF(ISNA(INDEX(ВВОД!$T:$T,MATCH($A11,ВВОД!H:H,0))),"",INDEX(ВВОД!$T:$T,MATCH($A11,ВВОД!H:H,0)))</f>
        <v/>
      </c>
      <c r="I11" s="5"/>
    </row>
    <row r="12" spans="1:26">
      <c r="A12" s="17">
        <v>7</v>
      </c>
      <c r="B12" s="68" t="str">
        <f>IF(ISNA(INDEX(ВВОД!$U:$U,MATCH($A12,ВВОД!H:H,0))),"Не  працює",INDEX(ВВОД!$U:$U,MATCH($A12,ВВОД!H:H,0)))</f>
        <v>Не  працює</v>
      </c>
      <c r="C12" s="69" t="str">
        <f>IF(ISNA(INDEX(ВВОД!$V:$V,MATCH($A12,ВВОД!H:H,0))),"",INDEX(ВВОД!$V:$V,MATCH($A12,ВВОД!H:H,0)))</f>
        <v/>
      </c>
      <c r="D12" s="69" t="str">
        <f>IF(ISNA(INDEX(ВВОД!$W:$W,MATCH($A12,ВВОД!H:H,0))),"",INDEX(ВВОД!$W:$W,MATCH($A12,ВВОД!H:H,0)))</f>
        <v/>
      </c>
      <c r="E12" s="69" t="str">
        <f>IF(ISNA(INDEX(ВВОД!$X:$X,MATCH($A12,ВВОД!H:H,0))),"",INDEX(ВВОД!$X:$X,MATCH($A12,ВВОД!H:H,0)))</f>
        <v/>
      </c>
      <c r="F12" s="8" t="str">
        <f>IF(ISNA(INDEX(ВВОД!$Q:$Q,MATCH($A12,ВВОД!H:H,0))),"",INDEX(ВВОД!$Q:$Q,MATCH($A12,ВВОД!H:H,0)))</f>
        <v/>
      </c>
      <c r="G12" s="75" t="str">
        <f>IF(ISNA(INDEX(ВВОД!$R:$R,MATCH($A12,ВВОД!H:H,0))),"",INDEX(ВВОД!$R:$R,MATCH($A12,ВВОД!H:H,0)))</f>
        <v/>
      </c>
      <c r="H12" s="9" t="str">
        <f>IF(ISNA(INDEX(ВВОД!$T:$T,MATCH($A12,ВВОД!H:H,0))),"",INDEX(ВВОД!$T:$T,MATCH($A12,ВВОД!H:H,0)))</f>
        <v/>
      </c>
      <c r="I12" s="5"/>
    </row>
    <row r="13" spans="1:26">
      <c r="A13" s="17">
        <v>8</v>
      </c>
      <c r="B13" s="68" t="str">
        <f>IF(ISNA(INDEX(ВВОД!$U:$U,MATCH($A13,ВВОД!H:H,0))),"Не  працює",INDEX(ВВОД!$U:$U,MATCH($A13,ВВОД!H:H,0)))</f>
        <v>Вихідний</v>
      </c>
      <c r="C13" s="69">
        <f>IF(ISNA(INDEX(ВВОД!$V:$V,MATCH($A13,ВВОД!H:H,0))),"",INDEX(ВВОД!$V:$V,MATCH($A13,ВВОД!H:H,0)))</f>
        <v>0</v>
      </c>
      <c r="D13" s="69">
        <f>IF(ISNA(INDEX(ВВОД!$W:$W,MATCH($A13,ВВОД!H:H,0))),"",INDEX(ВВОД!$W:$W,MATCH($A13,ВВОД!H:H,0)))</f>
        <v>0</v>
      </c>
      <c r="E13" s="69">
        <f>IF(ISNA(INDEX(ВВОД!$X:$X,MATCH($A13,ВВОД!H:H,0))),"",INDEX(ВВОД!$X:$X,MATCH($A13,ВВОД!H:H,0)))</f>
        <v>0</v>
      </c>
      <c r="F13" s="8">
        <f>IF(ISNA(INDEX(ВВОД!$Q:$Q,MATCH($A13,ВВОД!H:H,0))),"",INDEX(ВВОД!$Q:$Q,MATCH($A13,ВВОД!H:H,0)))</f>
        <v>0</v>
      </c>
      <c r="G13" s="75">
        <f>IF(ISNA(INDEX(ВВОД!$R:$R,MATCH($A13,ВВОД!H:H,0))),"",INDEX(ВВОД!$R:$R,MATCH($A13,ВВОД!H:H,0)))</f>
        <v>0</v>
      </c>
      <c r="H13" s="9">
        <f>IF(ISNA(INDEX(ВВОД!$T:$T,MATCH($A13,ВВОД!H:H,0))),"",INDEX(ВВОД!$T:$T,MATCH($A13,ВВОД!H:H,0)))</f>
        <v>0</v>
      </c>
      <c r="I13" s="5"/>
    </row>
    <row r="14" spans="1:26">
      <c r="A14" s="17">
        <v>9</v>
      </c>
      <c r="B14" s="68" t="str">
        <f>IF(ISNA(INDEX(ВВОД!$U:$U,MATCH($A14,ВВОД!H:H,0))),"Не  працює",INDEX(ВВОД!$U:$U,MATCH($A14,ВВОД!H:H,0)))</f>
        <v>Вихідний</v>
      </c>
      <c r="C14" s="69">
        <f>IF(ISNA(INDEX(ВВОД!$V:$V,MATCH($A14,ВВОД!H:H,0))),"",INDEX(ВВОД!$V:$V,MATCH($A14,ВВОД!H:H,0)))</f>
        <v>0</v>
      </c>
      <c r="D14" s="69">
        <f>IF(ISNA(INDEX(ВВОД!$W:$W,MATCH($A14,ВВОД!H:H,0))),"",INDEX(ВВОД!$W:$W,MATCH($A14,ВВОД!H:H,0)))</f>
        <v>0</v>
      </c>
      <c r="E14" s="69">
        <f>IF(ISNA(INDEX(ВВОД!$X:$X,MATCH($A14,ВВОД!H:H,0))),"",INDEX(ВВОД!$X:$X,MATCH($A14,ВВОД!H:H,0)))</f>
        <v>0</v>
      </c>
      <c r="F14" s="8">
        <f>IF(ISNA(INDEX(ВВОД!$Q:$Q,MATCH($A14,ВВОД!H:H,0))),"",INDEX(ВВОД!$Q:$Q,MATCH($A14,ВВОД!H:H,0)))</f>
        <v>0</v>
      </c>
      <c r="G14" s="75">
        <f>IF(ISNA(INDEX(ВВОД!$R:$R,MATCH($A14,ВВОД!H:H,0))),"",INDEX(ВВОД!$R:$R,MATCH($A14,ВВОД!H:H,0)))</f>
        <v>0</v>
      </c>
      <c r="H14" s="9">
        <f>IF(ISNA(INDEX(ВВОД!$T:$T,MATCH($A14,ВВОД!H:H,0))),"",INDEX(ВВОД!$T:$T,MATCH($A14,ВВОД!H:H,0)))</f>
        <v>0</v>
      </c>
      <c r="I14" s="5"/>
    </row>
    <row r="15" spans="1:26">
      <c r="A15" s="17">
        <v>10</v>
      </c>
      <c r="B15" s="68" t="str">
        <f>IF(ISNA(INDEX(ВВОД!$U:$U,MATCH($A15,ВВОД!H:H,0))),"Не  працює",INDEX(ВВОД!$U:$U,MATCH($A15,ВВОД!H:H,0)))</f>
        <v>Не  працює</v>
      </c>
      <c r="C15" s="69" t="str">
        <f>IF(ISNA(INDEX(ВВОД!$V:$V,MATCH($A15,ВВОД!H:H,0))),"",INDEX(ВВОД!$V:$V,MATCH($A15,ВВОД!H:H,0)))</f>
        <v/>
      </c>
      <c r="D15" s="69" t="str">
        <f>IF(ISNA(INDEX(ВВОД!$W:$W,MATCH($A15,ВВОД!H:H,0))),"",INDEX(ВВОД!$W:$W,MATCH($A15,ВВОД!H:H,0)))</f>
        <v/>
      </c>
      <c r="E15" s="69" t="str">
        <f>IF(ISNA(INDEX(ВВОД!$X:$X,MATCH($A15,ВВОД!H:H,0))),"",INDEX(ВВОД!$X:$X,MATCH($A15,ВВОД!H:H,0)))</f>
        <v/>
      </c>
      <c r="F15" s="8" t="str">
        <f>IF(ISNA(INDEX(ВВОД!$Q:$Q,MATCH($A15,ВВОД!H:H,0))),"",INDEX(ВВОД!$Q:$Q,MATCH($A15,ВВОД!H:H,0)))</f>
        <v/>
      </c>
      <c r="G15" s="75" t="str">
        <f>IF(ISNA(INDEX(ВВОД!$R:$R,MATCH($A15,ВВОД!H:H,0))),"",INDEX(ВВОД!$R:$R,MATCH($A15,ВВОД!H:H,0)))</f>
        <v/>
      </c>
      <c r="H15" s="9" t="str">
        <f>IF(ISNA(INDEX(ВВОД!$T:$T,MATCH($A15,ВВОД!H:H,0))),"",INDEX(ВВОД!$T:$T,MATCH($A15,ВВОД!H:H,0)))</f>
        <v/>
      </c>
      <c r="I15" s="5"/>
    </row>
    <row r="16" spans="1:26">
      <c r="A16" s="17">
        <v>11</v>
      </c>
      <c r="B16" s="68" t="str">
        <f>IF(ISNA(INDEX(ВВОД!$U:$U,MATCH($A16,ВВОД!H:H,0))),"Не  працює",INDEX(ВВОД!$U:$U,MATCH($A16,ВВОД!H:H,0)))</f>
        <v>Не  працює</v>
      </c>
      <c r="C16" s="69" t="str">
        <f>IF(ISNA(INDEX(ВВОД!$V:$V,MATCH($A16,ВВОД!H:H,0))),"",INDEX(ВВОД!$V:$V,MATCH($A16,ВВОД!H:H,0)))</f>
        <v/>
      </c>
      <c r="D16" s="69" t="str">
        <f>IF(ISNA(INDEX(ВВОД!$W:$W,MATCH($A16,ВВОД!H:H,0))),"",INDEX(ВВОД!$W:$W,MATCH($A16,ВВОД!H:H,0)))</f>
        <v/>
      </c>
      <c r="E16" s="69" t="str">
        <f>IF(ISNA(INDEX(ВВОД!$X:$X,MATCH($A16,ВВОД!H:H,0))),"",INDEX(ВВОД!$X:$X,MATCH($A16,ВВОД!H:H,0)))</f>
        <v/>
      </c>
      <c r="F16" s="8" t="str">
        <f>IF(ISNA(INDEX(ВВОД!$Q:$Q,MATCH($A16,ВВОД!H:H,0))),"",INDEX(ВВОД!$Q:$Q,MATCH($A16,ВВОД!H:H,0)))</f>
        <v/>
      </c>
      <c r="G16" s="75" t="str">
        <f>IF(ISNA(INDEX(ВВОД!$R:$R,MATCH($A16,ВВОД!H:H,0))),"",INDEX(ВВОД!$R:$R,MATCH($A16,ВВОД!H:H,0)))</f>
        <v/>
      </c>
      <c r="H16" s="9" t="str">
        <f>IF(ISNA(INDEX(ВВОД!$T:$T,MATCH($A16,ВВОД!H:H,0))),"",INDEX(ВВОД!$T:$T,MATCH($A16,ВВОД!H:H,0)))</f>
        <v/>
      </c>
      <c r="I16" s="5"/>
    </row>
    <row r="17" spans="1:9">
      <c r="A17" s="17">
        <v>12</v>
      </c>
      <c r="B17" s="68" t="str">
        <f>IF(ISNA(INDEX(ВВОД!$U:$U,MATCH($A17,ВВОД!H:H,0))),"Не  працює",INDEX(ВВОД!$U:$U,MATCH($A17,ВВОД!H:H,0)))</f>
        <v>Не  працює</v>
      </c>
      <c r="C17" s="69" t="str">
        <f>IF(ISNA(INDEX(ВВОД!$V:$V,MATCH($A17,ВВОД!H:H,0))),"",INDEX(ВВОД!$V:$V,MATCH($A17,ВВОД!H:H,0)))</f>
        <v/>
      </c>
      <c r="D17" s="69" t="str">
        <f>IF(ISNA(INDEX(ВВОД!$W:$W,MATCH($A17,ВВОД!H:H,0))),"",INDEX(ВВОД!$W:$W,MATCH($A17,ВВОД!H:H,0)))</f>
        <v/>
      </c>
      <c r="E17" s="69" t="str">
        <f>IF(ISNA(INDEX(ВВОД!$X:$X,MATCH($A17,ВВОД!H:H,0))),"",INDEX(ВВОД!$X:$X,MATCH($A17,ВВОД!H:H,0)))</f>
        <v/>
      </c>
      <c r="F17" s="8" t="str">
        <f>IF(ISNA(INDEX(ВВОД!$Q:$Q,MATCH($A17,ВВОД!H:H,0))),"",INDEX(ВВОД!$Q:$Q,MATCH($A17,ВВОД!H:H,0)))</f>
        <v/>
      </c>
      <c r="G17" s="75" t="str">
        <f>IF(ISNA(INDEX(ВВОД!$R:$R,MATCH($A17,ВВОД!H:H,0))),"",INDEX(ВВОД!$R:$R,MATCH($A17,ВВОД!H:H,0)))</f>
        <v/>
      </c>
      <c r="H17" s="9" t="str">
        <f>IF(ISNA(INDEX(ВВОД!$T:$T,MATCH($A17,ВВОД!H:H,0))),"",INDEX(ВВОД!$T:$T,MATCH($A17,ВВОД!H:H,0)))</f>
        <v/>
      </c>
      <c r="I17" s="5"/>
    </row>
    <row r="18" spans="1:9">
      <c r="A18" s="17">
        <v>13</v>
      </c>
      <c r="B18" s="68" t="str">
        <f>IF(ISNA(INDEX(ВВОД!$U:$U,MATCH($A18,ВВОД!H:H,0))),"Не  працює",INDEX(ВВОД!$U:$U,MATCH($A18,ВВОД!H:H,0)))</f>
        <v>Не  працює</v>
      </c>
      <c r="C18" s="69" t="str">
        <f>IF(ISNA(INDEX(ВВОД!$V:$V,MATCH($A18,ВВОД!H:H,0))),"",INDEX(ВВОД!$V:$V,MATCH($A18,ВВОД!H:H,0)))</f>
        <v/>
      </c>
      <c r="D18" s="69" t="str">
        <f>IF(ISNA(INDEX(ВВОД!$W:$W,MATCH($A18,ВВОД!H:H,0))),"",INDEX(ВВОД!$W:$W,MATCH($A18,ВВОД!H:H,0)))</f>
        <v/>
      </c>
      <c r="E18" s="69" t="str">
        <f>IF(ISNA(INDEX(ВВОД!$X:$X,MATCH($A18,ВВОД!H:H,0))),"",INDEX(ВВОД!$X:$X,MATCH($A18,ВВОД!H:H,0)))</f>
        <v/>
      </c>
      <c r="F18" s="8" t="str">
        <f>IF(ISNA(INDEX(ВВОД!$Q:$Q,MATCH($A18,ВВОД!H:H,0))),"",INDEX(ВВОД!$Q:$Q,MATCH($A18,ВВОД!H:H,0)))</f>
        <v/>
      </c>
      <c r="G18" s="75" t="str">
        <f>IF(ISNA(INDEX(ВВОД!$R:$R,MATCH($A18,ВВОД!H:H,0))),"",INDEX(ВВОД!$R:$R,MATCH($A18,ВВОД!H:H,0)))</f>
        <v/>
      </c>
      <c r="H18" s="9" t="str">
        <f>IF(ISNA(INDEX(ВВОД!$T:$T,MATCH($A18,ВВОД!H:H,0))),"",INDEX(ВВОД!$T:$T,MATCH($A18,ВВОД!H:H,0)))</f>
        <v/>
      </c>
      <c r="I18" s="5"/>
    </row>
    <row r="19" spans="1:9">
      <c r="A19" s="17">
        <v>14</v>
      </c>
      <c r="B19" s="68" t="str">
        <f>IF(ISNA(INDEX(ВВОД!$U:$U,MATCH($A19,ВВОД!H:H,0))),"Не  працює",INDEX(ВВОД!$U:$U,MATCH($A19,ВВОД!H:H,0)))</f>
        <v>Не  працює</v>
      </c>
      <c r="C19" s="69" t="str">
        <f>IF(ISNA(INDEX(ВВОД!$V:$V,MATCH($A19,ВВОД!H:H,0))),"",INDEX(ВВОД!$V:$V,MATCH($A19,ВВОД!H:H,0)))</f>
        <v/>
      </c>
      <c r="D19" s="69" t="str">
        <f>IF(ISNA(INDEX(ВВОД!$W:$W,MATCH($A19,ВВОД!H:H,0))),"",INDEX(ВВОД!$W:$W,MATCH($A19,ВВОД!H:H,0)))</f>
        <v/>
      </c>
      <c r="E19" s="69" t="str">
        <f>IF(ISNA(INDEX(ВВОД!$X:$X,MATCH($A19,ВВОД!H:H,0))),"",INDEX(ВВОД!$X:$X,MATCH($A19,ВВОД!H:H,0)))</f>
        <v/>
      </c>
      <c r="F19" s="8" t="str">
        <f>IF(ISNA(INDEX(ВВОД!$Q:$Q,MATCH($A19,ВВОД!H:H,0))),"",INDEX(ВВОД!$Q:$Q,MATCH($A19,ВВОД!H:H,0)))</f>
        <v/>
      </c>
      <c r="G19" s="75" t="str">
        <f>IF(ISNA(INDEX(ВВОД!$R:$R,MATCH($A19,ВВОД!H:H,0))),"",INDEX(ВВОД!$R:$R,MATCH($A19,ВВОД!H:H,0)))</f>
        <v/>
      </c>
      <c r="H19" s="9" t="str">
        <f>IF(ISNA(INDEX(ВВОД!$T:$T,MATCH($A19,ВВОД!H:H,0))),"",INDEX(ВВОД!$T:$T,MATCH($A19,ВВОД!H:H,0)))</f>
        <v/>
      </c>
      <c r="I19" s="5"/>
    </row>
    <row r="20" spans="1:9">
      <c r="A20" s="17">
        <v>15</v>
      </c>
      <c r="B20" s="68" t="str">
        <f>IF(ISNA(INDEX(ВВОД!$U:$U,MATCH($A20,ВВОД!H:H,0))),"Не  працює",INDEX(ВВОД!$U:$U,MATCH($A20,ВВОД!H:H,0)))</f>
        <v>Вихідний</v>
      </c>
      <c r="C20" s="69">
        <f>IF(ISNA(INDEX(ВВОД!$V:$V,MATCH($A20,ВВОД!H:H,0))),"",INDEX(ВВОД!$V:$V,MATCH($A20,ВВОД!H:H,0)))</f>
        <v>0</v>
      </c>
      <c r="D20" s="69">
        <f>IF(ISNA(INDEX(ВВОД!$W:$W,MATCH($A20,ВВОД!H:H,0))),"",INDEX(ВВОД!$W:$W,MATCH($A20,ВВОД!H:H,0)))</f>
        <v>0</v>
      </c>
      <c r="E20" s="69">
        <f>IF(ISNA(INDEX(ВВОД!$X:$X,MATCH($A20,ВВОД!H:H,0))),"",INDEX(ВВОД!$X:$X,MATCH($A20,ВВОД!H:H,0)))</f>
        <v>0</v>
      </c>
      <c r="F20" s="8">
        <f>IF(ISNA(INDEX(ВВОД!$Q:$Q,MATCH($A20,ВВОД!H:H,0))),"",INDEX(ВВОД!$Q:$Q,MATCH($A20,ВВОД!H:H,0)))</f>
        <v>0</v>
      </c>
      <c r="G20" s="75">
        <f>IF(ISNA(INDEX(ВВОД!$R:$R,MATCH($A20,ВВОД!H:H,0))),"",INDEX(ВВОД!$R:$R,MATCH($A20,ВВОД!H:H,0)))</f>
        <v>0</v>
      </c>
      <c r="H20" s="9">
        <f>IF(ISNA(INDEX(ВВОД!$T:$T,MATCH($A20,ВВОД!H:H,0))),"",INDEX(ВВОД!$T:$T,MATCH($A20,ВВОД!H:H,0)))</f>
        <v>0</v>
      </c>
      <c r="I20" s="5"/>
    </row>
    <row r="21" spans="1:9">
      <c r="A21" s="17">
        <v>16</v>
      </c>
      <c r="B21" s="68" t="str">
        <f>IF(ISNA(INDEX(ВВОД!$U:$U,MATCH($A21,ВВОД!H:H,0))),"Не  працює",INDEX(ВВОД!$U:$U,MATCH($A21,ВВОД!H:H,0)))</f>
        <v>Вихідний</v>
      </c>
      <c r="C21" s="69">
        <f>IF(ISNA(INDEX(ВВОД!$V:$V,MATCH($A21,ВВОД!H:H,0))),"",INDEX(ВВОД!$V:$V,MATCH($A21,ВВОД!H:H,0)))</f>
        <v>0</v>
      </c>
      <c r="D21" s="69">
        <f>IF(ISNA(INDEX(ВВОД!$W:$W,MATCH($A21,ВВОД!H:H,0))),"",INDEX(ВВОД!$W:$W,MATCH($A21,ВВОД!H:H,0)))</f>
        <v>0</v>
      </c>
      <c r="E21" s="69">
        <f>IF(ISNA(INDEX(ВВОД!$X:$X,MATCH($A21,ВВОД!H:H,0))),"",INDEX(ВВОД!$X:$X,MATCH($A21,ВВОД!H:H,0)))</f>
        <v>0</v>
      </c>
      <c r="F21" s="8">
        <f>IF(ISNA(INDEX(ВВОД!$Q:$Q,MATCH($A21,ВВОД!H:H,0))),"",INDEX(ВВОД!$Q:$Q,MATCH($A21,ВВОД!H:H,0)))</f>
        <v>0</v>
      </c>
      <c r="G21" s="75">
        <f>IF(ISNA(INDEX(ВВОД!$R:$R,MATCH($A21,ВВОД!H:H,0))),"",INDEX(ВВОД!$R:$R,MATCH($A21,ВВОД!H:H,0)))</f>
        <v>0</v>
      </c>
      <c r="H21" s="9">
        <f>IF(ISNA(INDEX(ВВОД!$T:$T,MATCH($A21,ВВОД!H:H,0))),"",INDEX(ВВОД!$T:$T,MATCH($A21,ВВОД!H:H,0)))</f>
        <v>0</v>
      </c>
      <c r="I21" s="5"/>
    </row>
    <row r="22" spans="1:9">
      <c r="A22" s="17">
        <v>17</v>
      </c>
      <c r="B22" s="68" t="str">
        <f>IF(ISNA(INDEX(ВВОД!$U:$U,MATCH($A22,ВВОД!H:H,0))),"Не  працює",INDEX(ВВОД!$U:$U,MATCH($A22,ВВОД!H:H,0)))</f>
        <v>Не  працює</v>
      </c>
      <c r="C22" s="69" t="str">
        <f>IF(ISNA(INDEX(ВВОД!$V:$V,MATCH($A22,ВВОД!H:H,0))),"",INDEX(ВВОД!$V:$V,MATCH($A22,ВВОД!H:H,0)))</f>
        <v/>
      </c>
      <c r="D22" s="69" t="str">
        <f>IF(ISNA(INDEX(ВВОД!$W:$W,MATCH($A22,ВВОД!H:H,0))),"",INDEX(ВВОД!$W:$W,MATCH($A22,ВВОД!H:H,0)))</f>
        <v/>
      </c>
      <c r="E22" s="69" t="str">
        <f>IF(ISNA(INDEX(ВВОД!$X:$X,MATCH($A22,ВВОД!H:H,0))),"",INDEX(ВВОД!$X:$X,MATCH($A22,ВВОД!H:H,0)))</f>
        <v/>
      </c>
      <c r="F22" s="8" t="str">
        <f>IF(ISNA(INDEX(ВВОД!$Q:$Q,MATCH($A22,ВВОД!H:H,0))),"",INDEX(ВВОД!$Q:$Q,MATCH($A22,ВВОД!H:H,0)))</f>
        <v/>
      </c>
      <c r="G22" s="75" t="str">
        <f>IF(ISNA(INDEX(ВВОД!$R:$R,MATCH($A22,ВВОД!H:H,0))),"",INDEX(ВВОД!$R:$R,MATCH($A22,ВВОД!H:H,0)))</f>
        <v/>
      </c>
      <c r="H22" s="9" t="str">
        <f>IF(ISNA(INDEX(ВВОД!$T:$T,MATCH($A22,ВВОД!H:H,0))),"",INDEX(ВВОД!$T:$T,MATCH($A22,ВВОД!H:H,0)))</f>
        <v/>
      </c>
      <c r="I22" s="5"/>
    </row>
    <row r="23" spans="1:9">
      <c r="A23" s="17">
        <v>18</v>
      </c>
      <c r="B23" s="68" t="str">
        <f>IF(ISNA(INDEX(ВВОД!$U:$U,MATCH($A23,ВВОД!H:H,0))),"Не  працює",INDEX(ВВОД!$U:$U,MATCH($A23,ВВОД!H:H,0)))</f>
        <v>Не  працює</v>
      </c>
      <c r="C23" s="69" t="str">
        <f>IF(ISNA(INDEX(ВВОД!$V:$V,MATCH($A23,ВВОД!H:H,0))),"",INDEX(ВВОД!$V:$V,MATCH($A23,ВВОД!H:H,0)))</f>
        <v/>
      </c>
      <c r="D23" s="69" t="str">
        <f>IF(ISNA(INDEX(ВВОД!$W:$W,MATCH($A23,ВВОД!H:H,0))),"",INDEX(ВВОД!$W:$W,MATCH($A23,ВВОД!H:H,0)))</f>
        <v/>
      </c>
      <c r="E23" s="69" t="str">
        <f>IF(ISNA(INDEX(ВВОД!$X:$X,MATCH($A23,ВВОД!H:H,0))),"",INDEX(ВВОД!$X:$X,MATCH($A23,ВВОД!H:H,0)))</f>
        <v/>
      </c>
      <c r="F23" s="8" t="str">
        <f>IF(ISNA(INDEX(ВВОД!$Q:$Q,MATCH($A23,ВВОД!H:H,0))),"",INDEX(ВВОД!$Q:$Q,MATCH($A23,ВВОД!H:H,0)))</f>
        <v/>
      </c>
      <c r="G23" s="75" t="str">
        <f>IF(ISNA(INDEX(ВВОД!$R:$R,MATCH($A23,ВВОД!H:H,0))),"",INDEX(ВВОД!$R:$R,MATCH($A23,ВВОД!H:H,0)))</f>
        <v/>
      </c>
      <c r="H23" s="9" t="str">
        <f>IF(ISNA(INDEX(ВВОД!$T:$T,MATCH($A23,ВВОД!H:H,0))),"",INDEX(ВВОД!$T:$T,MATCH($A23,ВВОД!H:H,0)))</f>
        <v/>
      </c>
      <c r="I23" s="5"/>
    </row>
    <row r="24" spans="1:9">
      <c r="A24" s="17">
        <v>19</v>
      </c>
      <c r="B24" s="68" t="str">
        <f>IF(ISNA(INDEX(ВВОД!$U:$U,MATCH($A24,ВВОД!H:H,0))),"Не  працює",INDEX(ВВОД!$U:$U,MATCH($A24,ВВОД!H:H,0)))</f>
        <v>Не  працює</v>
      </c>
      <c r="C24" s="69" t="str">
        <f>IF(ISNA(INDEX(ВВОД!$V:$V,MATCH($A24,ВВОД!H:H,0))),"",INDEX(ВВОД!$V:$V,MATCH($A24,ВВОД!H:H,0)))</f>
        <v/>
      </c>
      <c r="D24" s="69" t="str">
        <f>IF(ISNA(INDEX(ВВОД!$W:$W,MATCH($A24,ВВОД!H:H,0))),"",INDEX(ВВОД!$W:$W,MATCH($A24,ВВОД!H:H,0)))</f>
        <v/>
      </c>
      <c r="E24" s="69" t="str">
        <f>IF(ISNA(INDEX(ВВОД!$X:$X,MATCH($A24,ВВОД!H:H,0))),"",INDEX(ВВОД!$X:$X,MATCH($A24,ВВОД!H:H,0)))</f>
        <v/>
      </c>
      <c r="F24" s="8" t="str">
        <f>IF(ISNA(INDEX(ВВОД!$Q:$Q,MATCH($A24,ВВОД!H:H,0))),"",INDEX(ВВОД!$Q:$Q,MATCH($A24,ВВОД!H:H,0)))</f>
        <v/>
      </c>
      <c r="G24" s="75" t="str">
        <f>IF(ISNA(INDEX(ВВОД!$R:$R,MATCH($A24,ВВОД!H:H,0))),"",INDEX(ВВОД!$R:$R,MATCH($A24,ВВОД!H:H,0)))</f>
        <v/>
      </c>
      <c r="H24" s="9" t="str">
        <f>IF(ISNA(INDEX(ВВОД!$T:$T,MATCH($A24,ВВОД!H:H,0))),"",INDEX(ВВОД!$T:$T,MATCH($A24,ВВОД!H:H,0)))</f>
        <v/>
      </c>
      <c r="I24" s="5"/>
    </row>
    <row r="25" spans="1:9">
      <c r="A25" s="17">
        <v>20</v>
      </c>
      <c r="B25" s="68" t="str">
        <f>IF(ISNA(INDEX(ВВОД!$U:$U,MATCH($A25,ВВОД!H:H,0))),"Не  працює",INDEX(ВВОД!$U:$U,MATCH($A25,ВВОД!H:H,0)))</f>
        <v>Не  працює</v>
      </c>
      <c r="C25" s="69" t="str">
        <f>IF(ISNA(INDEX(ВВОД!$V:$V,MATCH($A25,ВВОД!H:H,0))),"",INDEX(ВВОД!$V:$V,MATCH($A25,ВВОД!H:H,0)))</f>
        <v/>
      </c>
      <c r="D25" s="69" t="str">
        <f>IF(ISNA(INDEX(ВВОД!$W:$W,MATCH($A25,ВВОД!H:H,0))),"",INDEX(ВВОД!$W:$W,MATCH($A25,ВВОД!H:H,0)))</f>
        <v/>
      </c>
      <c r="E25" s="69" t="str">
        <f>IF(ISNA(INDEX(ВВОД!$X:$X,MATCH($A25,ВВОД!H:H,0))),"",INDEX(ВВОД!$X:$X,MATCH($A25,ВВОД!H:H,0)))</f>
        <v/>
      </c>
      <c r="F25" s="8" t="str">
        <f>IF(ISNA(INDEX(ВВОД!$Q:$Q,MATCH($A25,ВВОД!H:H,0))),"",INDEX(ВВОД!$Q:$Q,MATCH($A25,ВВОД!H:H,0)))</f>
        <v/>
      </c>
      <c r="G25" s="75" t="str">
        <f>IF(ISNA(INDEX(ВВОД!$R:$R,MATCH($A25,ВВОД!H:H,0))),"",INDEX(ВВОД!$R:$R,MATCH($A25,ВВОД!H:H,0)))</f>
        <v/>
      </c>
      <c r="H25" s="9" t="str">
        <f>IF(ISNA(INDEX(ВВОД!$T:$T,MATCH($A25,ВВОД!H:H,0))),"",INDEX(ВВОД!$T:$T,MATCH($A25,ВВОД!H:H,0)))</f>
        <v/>
      </c>
      <c r="I25" s="5"/>
    </row>
    <row r="26" spans="1:9">
      <c r="A26" s="17">
        <v>21</v>
      </c>
      <c r="B26" s="68" t="str">
        <f>IF(ISNA(INDEX(ВВОД!$U:$U,MATCH($A26,ВВОД!H:H,0))),"Не  працює",INDEX(ВВОД!$U:$U,MATCH($A26,ВВОД!H:H,0)))</f>
        <v>Не  працює</v>
      </c>
      <c r="C26" s="69" t="str">
        <f>IF(ISNA(INDEX(ВВОД!$V:$V,MATCH($A26,ВВОД!H:H,0))),"",INDEX(ВВОД!$V:$V,MATCH($A26,ВВОД!H:H,0)))</f>
        <v/>
      </c>
      <c r="D26" s="69" t="str">
        <f>IF(ISNA(INDEX(ВВОД!$W:$W,MATCH($A26,ВВОД!H:H,0))),"",INDEX(ВВОД!$W:$W,MATCH($A26,ВВОД!H:H,0)))</f>
        <v/>
      </c>
      <c r="E26" s="69" t="str">
        <f>IF(ISNA(INDEX(ВВОД!$X:$X,MATCH($A26,ВВОД!H:H,0))),"",INDEX(ВВОД!$X:$X,MATCH($A26,ВВОД!H:H,0)))</f>
        <v/>
      </c>
      <c r="F26" s="8" t="str">
        <f>IF(ISNA(INDEX(ВВОД!$Q:$Q,MATCH($A26,ВВОД!H:H,0))),"",INDEX(ВВОД!$Q:$Q,MATCH($A26,ВВОД!H:H,0)))</f>
        <v/>
      </c>
      <c r="G26" s="75" t="str">
        <f>IF(ISNA(INDEX(ВВОД!$R:$R,MATCH($A26,ВВОД!H:H,0))),"",INDEX(ВВОД!$R:$R,MATCH($A26,ВВОД!H:H,0)))</f>
        <v/>
      </c>
      <c r="H26" s="9" t="str">
        <f>IF(ISNA(INDEX(ВВОД!$T:$T,MATCH($A26,ВВОД!H:H,0))),"",INDEX(ВВОД!$T:$T,MATCH($A26,ВВОД!H:H,0)))</f>
        <v/>
      </c>
      <c r="I26" s="5"/>
    </row>
    <row r="27" spans="1:9">
      <c r="A27" s="17">
        <v>22</v>
      </c>
      <c r="B27" s="68" t="str">
        <f>IF(ISNA(INDEX(ВВОД!$U:$U,MATCH($A27,ВВОД!H:H,0))),"Не  працює",INDEX(ВВОД!$U:$U,MATCH($A27,ВВОД!H:H,0)))</f>
        <v>Вихідний</v>
      </c>
      <c r="C27" s="69">
        <f>IF(ISNA(INDEX(ВВОД!$V:$V,MATCH($A27,ВВОД!H:H,0))),"",INDEX(ВВОД!$V:$V,MATCH($A27,ВВОД!H:H,0)))</f>
        <v>0</v>
      </c>
      <c r="D27" s="69">
        <f>IF(ISNA(INDEX(ВВОД!$W:$W,MATCH($A27,ВВОД!H:H,0))),"",INDEX(ВВОД!$W:$W,MATCH($A27,ВВОД!H:H,0)))</f>
        <v>0</v>
      </c>
      <c r="E27" s="69">
        <f>IF(ISNA(INDEX(ВВОД!$X:$X,MATCH($A27,ВВОД!H:H,0))),"",INDEX(ВВОД!$X:$X,MATCH($A27,ВВОД!H:H,0)))</f>
        <v>0</v>
      </c>
      <c r="F27" s="8">
        <f>IF(ISNA(INDEX(ВВОД!$Q:$Q,MATCH($A27,ВВОД!H:H,0))),"",INDEX(ВВОД!$Q:$Q,MATCH($A27,ВВОД!H:H,0)))</f>
        <v>0</v>
      </c>
      <c r="G27" s="75">
        <f>IF(ISNA(INDEX(ВВОД!$R:$R,MATCH($A27,ВВОД!H:H,0))),"",INDEX(ВВОД!$R:$R,MATCH($A27,ВВОД!H:H,0)))</f>
        <v>0</v>
      </c>
      <c r="H27" s="9">
        <f>IF(ISNA(INDEX(ВВОД!$T:$T,MATCH($A27,ВВОД!H:H,0))),"",INDEX(ВВОД!$T:$T,MATCH($A27,ВВОД!H:H,0)))</f>
        <v>0</v>
      </c>
      <c r="I27" s="5"/>
    </row>
    <row r="28" spans="1:9">
      <c r="A28" s="17">
        <v>23</v>
      </c>
      <c r="B28" s="68" t="str">
        <f>IF(ISNA(INDEX(ВВОД!$U:$U,MATCH($A28,ВВОД!H:H,0))),"Не  працює",INDEX(ВВОД!$U:$U,MATCH($A28,ВВОД!H:H,0)))</f>
        <v>Вихідний</v>
      </c>
      <c r="C28" s="69">
        <f>IF(ISNA(INDEX(ВВОД!$V:$V,MATCH($A28,ВВОД!H:H,0))),"",INDEX(ВВОД!$V:$V,MATCH($A28,ВВОД!H:H,0)))</f>
        <v>0</v>
      </c>
      <c r="D28" s="69">
        <f>IF(ISNA(INDEX(ВВОД!$W:$W,MATCH($A28,ВВОД!H:H,0))),"",INDEX(ВВОД!$W:$W,MATCH($A28,ВВОД!H:H,0)))</f>
        <v>0</v>
      </c>
      <c r="E28" s="69">
        <f>IF(ISNA(INDEX(ВВОД!$X:$X,MATCH($A28,ВВОД!H:H,0))),"",INDEX(ВВОД!$X:$X,MATCH($A28,ВВОД!H:H,0)))</f>
        <v>0</v>
      </c>
      <c r="F28" s="8">
        <f>IF(ISNA(INDEX(ВВОД!$Q:$Q,MATCH($A28,ВВОД!H:H,0))),"",INDEX(ВВОД!$Q:$Q,MATCH($A28,ВВОД!H:H,0)))</f>
        <v>0</v>
      </c>
      <c r="G28" s="75">
        <f>IF(ISNA(INDEX(ВВОД!$R:$R,MATCH($A28,ВВОД!H:H,0))),"",INDEX(ВВОД!$R:$R,MATCH($A28,ВВОД!H:H,0)))</f>
        <v>0</v>
      </c>
      <c r="H28" s="9">
        <f>IF(ISNA(INDEX(ВВОД!$T:$T,MATCH($A28,ВВОД!H:H,0))),"",INDEX(ВВОД!$T:$T,MATCH($A28,ВВОД!H:H,0)))</f>
        <v>0</v>
      </c>
      <c r="I28" s="5"/>
    </row>
    <row r="29" spans="1:9">
      <c r="A29" s="17">
        <v>24</v>
      </c>
      <c r="B29" s="68" t="str">
        <f>IF(ISNA(INDEX(ВВОД!$U:$U,MATCH($A29,ВВОД!H:H,0))),"Не  працює",INDEX(ВВОД!$U:$U,MATCH($A29,ВВОД!H:H,0)))</f>
        <v>Не  працює</v>
      </c>
      <c r="C29" s="69" t="str">
        <f>IF(ISNA(INDEX(ВВОД!$V:$V,MATCH($A29,ВВОД!H:H,0))),"",INDEX(ВВОД!$V:$V,MATCH($A29,ВВОД!H:H,0)))</f>
        <v/>
      </c>
      <c r="D29" s="69" t="str">
        <f>IF(ISNA(INDEX(ВВОД!$W:$W,MATCH($A29,ВВОД!H:H,0))),"",INDEX(ВВОД!$W:$W,MATCH($A29,ВВОД!H:H,0)))</f>
        <v/>
      </c>
      <c r="E29" s="69" t="str">
        <f>IF(ISNA(INDEX(ВВОД!$X:$X,MATCH($A29,ВВОД!H:H,0))),"",INDEX(ВВОД!$X:$X,MATCH($A29,ВВОД!H:H,0)))</f>
        <v/>
      </c>
      <c r="F29" s="8" t="str">
        <f>IF(ISNA(INDEX(ВВОД!$Q:$Q,MATCH($A29,ВВОД!H:H,0))),"",INDEX(ВВОД!$Q:$Q,MATCH($A29,ВВОД!H:H,0)))</f>
        <v/>
      </c>
      <c r="G29" s="75" t="str">
        <f>IF(ISNA(INDEX(ВВОД!$R:$R,MATCH($A29,ВВОД!H:H,0))),"",INDEX(ВВОД!$R:$R,MATCH($A29,ВВОД!H:H,0)))</f>
        <v/>
      </c>
      <c r="H29" s="9" t="str">
        <f>IF(ISNA(INDEX(ВВОД!$T:$T,MATCH($A29,ВВОД!H:H,0))),"",INDEX(ВВОД!$T:$T,MATCH($A29,ВВОД!H:H,0)))</f>
        <v/>
      </c>
      <c r="I29" s="5"/>
    </row>
    <row r="30" spans="1:9">
      <c r="A30" s="17">
        <v>25</v>
      </c>
      <c r="B30" s="68" t="str">
        <f>IF(ISNA(INDEX(ВВОД!$U:$U,MATCH($A30,ВВОД!H:H,0))),"Не  працює",INDEX(ВВОД!$U:$U,MATCH($A30,ВВОД!H:H,0)))</f>
        <v>Не  працює</v>
      </c>
      <c r="C30" s="69" t="str">
        <f>IF(ISNA(INDEX(ВВОД!$V:$V,MATCH($A30,ВВОД!H:H,0))),"",INDEX(ВВОД!$V:$V,MATCH($A30,ВВОД!H:H,0)))</f>
        <v/>
      </c>
      <c r="D30" s="69" t="str">
        <f>IF(ISNA(INDEX(ВВОД!$W:$W,MATCH($A30,ВВОД!H:H,0))),"",INDEX(ВВОД!$W:$W,MATCH($A30,ВВОД!H:H,0)))</f>
        <v/>
      </c>
      <c r="E30" s="69" t="str">
        <f>IF(ISNA(INDEX(ВВОД!$X:$X,MATCH($A30,ВВОД!H:H,0))),"",INDEX(ВВОД!$X:$X,MATCH($A30,ВВОД!H:H,0)))</f>
        <v/>
      </c>
      <c r="F30" s="8" t="str">
        <f>IF(ISNA(INDEX(ВВОД!$Q:$Q,MATCH($A30,ВВОД!H:H,0))),"",INDEX(ВВОД!$Q:$Q,MATCH($A30,ВВОД!H:H,0)))</f>
        <v/>
      </c>
      <c r="G30" s="75" t="str">
        <f>IF(ISNA(INDEX(ВВОД!$R:$R,MATCH($A30,ВВОД!H:H,0))),"",INDEX(ВВОД!$R:$R,MATCH($A30,ВВОД!H:H,0)))</f>
        <v/>
      </c>
      <c r="H30" s="9" t="str">
        <f>IF(ISNA(INDEX(ВВОД!$T:$T,MATCH($A30,ВВОД!H:H,0))),"",INDEX(ВВОД!$T:$T,MATCH($A30,ВВОД!H:H,0)))</f>
        <v/>
      </c>
      <c r="I30" s="5"/>
    </row>
    <row r="31" spans="1:9">
      <c r="A31" s="17">
        <v>26</v>
      </c>
      <c r="B31" s="68" t="str">
        <f>IF(ISNA(INDEX(ВВОД!$U:$U,MATCH($A31,ВВОД!H:H,0))),"Не  працює",INDEX(ВВОД!$U:$U,MATCH($A31,ВВОД!H:H,0)))</f>
        <v>Не  працює</v>
      </c>
      <c r="C31" s="69" t="str">
        <f>IF(ISNA(INDEX(ВВОД!$V:$V,MATCH($A31,ВВОД!H:H,0))),"",INDEX(ВВОД!$V:$V,MATCH($A31,ВВОД!H:H,0)))</f>
        <v/>
      </c>
      <c r="D31" s="69" t="str">
        <f>IF(ISNA(INDEX(ВВОД!$W:$W,MATCH($A31,ВВОД!H:H,0))),"",INDEX(ВВОД!$W:$W,MATCH($A31,ВВОД!H:H,0)))</f>
        <v/>
      </c>
      <c r="E31" s="69" t="str">
        <f>IF(ISNA(INDEX(ВВОД!$X:$X,MATCH($A31,ВВОД!H:H,0))),"",INDEX(ВВОД!$X:$X,MATCH($A31,ВВОД!H:H,0)))</f>
        <v/>
      </c>
      <c r="F31" s="8" t="str">
        <f>IF(ISNA(INDEX(ВВОД!$Q:$Q,MATCH($A31,ВВОД!H:H,0))),"",INDEX(ВВОД!$Q:$Q,MATCH($A31,ВВОД!H:H,0)))</f>
        <v/>
      </c>
      <c r="G31" s="75" t="str">
        <f>IF(ISNA(INDEX(ВВОД!$R:$R,MATCH($A31,ВВОД!H:H,0))),"",INDEX(ВВОД!$R:$R,MATCH($A31,ВВОД!H:H,0)))</f>
        <v/>
      </c>
      <c r="H31" s="9" t="str">
        <f>IF(ISNA(INDEX(ВВОД!$T:$T,MATCH($A31,ВВОД!H:H,0))),"",INDEX(ВВОД!$T:$T,MATCH($A31,ВВОД!H:H,0)))</f>
        <v/>
      </c>
      <c r="I31" s="5"/>
    </row>
    <row r="32" spans="1:9">
      <c r="A32" s="17">
        <v>27</v>
      </c>
      <c r="B32" s="68" t="str">
        <f>IF(ISNA(INDEX(ВВОД!$U:$U,MATCH($A32,ВВОД!H:H,0))),"Не  працює",INDEX(ВВОД!$U:$U,MATCH($A32,ВВОД!H:H,0)))</f>
        <v>Не  працює</v>
      </c>
      <c r="C32" s="69" t="str">
        <f>IF(ISNA(INDEX(ВВОД!$V:$V,MATCH($A32,ВВОД!H:H,0))),"",INDEX(ВВОД!$V:$V,MATCH($A32,ВВОД!H:H,0)))</f>
        <v/>
      </c>
      <c r="D32" s="69" t="str">
        <f>IF(ISNA(INDEX(ВВОД!$W:$W,MATCH($A32,ВВОД!H:H,0))),"",INDEX(ВВОД!$W:$W,MATCH($A32,ВВОД!H:H,0)))</f>
        <v/>
      </c>
      <c r="E32" s="69" t="str">
        <f>IF(ISNA(INDEX(ВВОД!$X:$X,MATCH($A32,ВВОД!H:H,0))),"",INDEX(ВВОД!$X:$X,MATCH($A32,ВВОД!H:H,0)))</f>
        <v/>
      </c>
      <c r="F32" s="8" t="str">
        <f>IF(ISNA(INDEX(ВВОД!$Q:$Q,MATCH($A32,ВВОД!H:H,0))),"",INDEX(ВВОД!$Q:$Q,MATCH($A32,ВВОД!H:H,0)))</f>
        <v/>
      </c>
      <c r="G32" s="75" t="str">
        <f>IF(ISNA(INDEX(ВВОД!$R:$R,MATCH($A32,ВВОД!H:H,0))),"",INDEX(ВВОД!$R:$R,MATCH($A32,ВВОД!H:H,0)))</f>
        <v/>
      </c>
      <c r="H32" s="9" t="str">
        <f>IF(ISNA(INDEX(ВВОД!$T:$T,MATCH($A32,ВВОД!H:H,0))),"",INDEX(ВВОД!$T:$T,MATCH($A32,ВВОД!H:H,0)))</f>
        <v/>
      </c>
      <c r="I32" s="5"/>
    </row>
    <row r="33" spans="1:9">
      <c r="A33" s="17">
        <v>28</v>
      </c>
      <c r="B33" s="68" t="str">
        <f>IF(ISNA(INDEX(ВВОД!$U:$U,MATCH($A33,ВВОД!H:H,0))),"Не  працює",INDEX(ВВОД!$U:$U,MATCH($A33,ВВОД!H:H,0)))</f>
        <v>Не  працює</v>
      </c>
      <c r="C33" s="69" t="str">
        <f>IF(ISNA(INDEX(ВВОД!$V:$V,MATCH($A33,ВВОД!H:H,0))),"",INDEX(ВВОД!$V:$V,MATCH($A33,ВВОД!H:H,0)))</f>
        <v/>
      </c>
      <c r="D33" s="69" t="str">
        <f>IF(ISNA(INDEX(ВВОД!$W:$W,MATCH($A33,ВВОД!H:H,0))),"",INDEX(ВВОД!$W:$W,MATCH($A33,ВВОД!H:H,0)))</f>
        <v/>
      </c>
      <c r="E33" s="69" t="str">
        <f>IF(ISNA(INDEX(ВВОД!$X:$X,MATCH($A33,ВВОД!H:H,0))),"",INDEX(ВВОД!$X:$X,MATCH($A33,ВВОД!H:H,0)))</f>
        <v/>
      </c>
      <c r="F33" s="8" t="str">
        <f>IF(ISNA(INDEX(ВВОД!$Q:$Q,MATCH($A33,ВВОД!H:H,0))),"",INDEX(ВВОД!$Q:$Q,MATCH($A33,ВВОД!H:H,0)))</f>
        <v/>
      </c>
      <c r="G33" s="75" t="str">
        <f>IF(ISNA(INDEX(ВВОД!$R:$R,MATCH($A33,ВВОД!H:H,0))),"",INDEX(ВВОД!$R:$R,MATCH($A33,ВВОД!H:H,0)))</f>
        <v/>
      </c>
      <c r="H33" s="9" t="str">
        <f>IF(ISNA(INDEX(ВВОД!$T:$T,MATCH($A33,ВВОД!H:H,0))),"",INDEX(ВВОД!$T:$T,MATCH($A33,ВВОД!H:H,0)))</f>
        <v/>
      </c>
      <c r="I33" s="5"/>
    </row>
    <row r="34" spans="1:9">
      <c r="A34" s="17">
        <v>29</v>
      </c>
      <c r="B34" s="68" t="str">
        <f>IF(ISNA(INDEX(ВВОД!$U:$U,MATCH($A34,ВВОД!H:H,0))),"Не  працює",INDEX(ВВОД!$U:$U,MATCH($A34,ВВОД!H:H,0)))</f>
        <v>Вихідний</v>
      </c>
      <c r="C34" s="69">
        <f>IF(ISNA(INDEX(ВВОД!$V:$V,MATCH($A34,ВВОД!H:H,0))),"",INDEX(ВВОД!$V:$V,MATCH($A34,ВВОД!H:H,0)))</f>
        <v>0</v>
      </c>
      <c r="D34" s="69">
        <f>IF(ISNA(INDEX(ВВОД!$W:$W,MATCH($A34,ВВОД!H:H,0))),"",INDEX(ВВОД!$W:$W,MATCH($A34,ВВОД!H:H,0)))</f>
        <v>0</v>
      </c>
      <c r="E34" s="69">
        <f>IF(ISNA(INDEX(ВВОД!$X:$X,MATCH($A34,ВВОД!H:H,0))),"",INDEX(ВВОД!$X:$X,MATCH($A34,ВВОД!H:H,0)))</f>
        <v>0</v>
      </c>
      <c r="F34" s="8">
        <f>IF(ISNA(INDEX(ВВОД!$Q:$Q,MATCH($A34,ВВОД!H:H,0))),"",INDEX(ВВОД!$Q:$Q,MATCH($A34,ВВОД!H:H,0)))</f>
        <v>0</v>
      </c>
      <c r="G34" s="75">
        <f>IF(ISNA(INDEX(ВВОД!$R:$R,MATCH($A34,ВВОД!H:H,0))),"",INDEX(ВВОД!$R:$R,MATCH($A34,ВВОД!H:H,0)))</f>
        <v>0</v>
      </c>
      <c r="H34" s="9">
        <f>IF(ISNA(INDEX(ВВОД!$T:$T,MATCH($A34,ВВОД!H:H,0))),"",INDEX(ВВОД!$T:$T,MATCH($A34,ВВОД!H:H,0)))</f>
        <v>0</v>
      </c>
      <c r="I34" s="5"/>
    </row>
    <row r="35" spans="1:9">
      <c r="A35" s="17">
        <v>30</v>
      </c>
      <c r="B35" s="68" t="str">
        <f>IF(ISNA(INDEX(ВВОД!$U:$U,MATCH($A35,ВВОД!H:H,0))),"Не  працює",INDEX(ВВОД!$U:$U,MATCH($A35,ВВОД!H:H,0)))</f>
        <v>Вихідний</v>
      </c>
      <c r="C35" s="69">
        <f>IF(ISNA(INDEX(ВВОД!$V:$V,MATCH($A35,ВВОД!H:H,0))),"",INDEX(ВВОД!$V:$V,MATCH($A35,ВВОД!H:H,0)))</f>
        <v>0</v>
      </c>
      <c r="D35" s="69">
        <f>IF(ISNA(INDEX(ВВОД!$W:$W,MATCH($A35,ВВОД!H:H,0))),"",INDEX(ВВОД!$W:$W,MATCH($A35,ВВОД!H:H,0)))</f>
        <v>0</v>
      </c>
      <c r="E35" s="69">
        <f>IF(ISNA(INDEX(ВВОД!$X:$X,MATCH($A35,ВВОД!H:H,0))),"",INDEX(ВВОД!$X:$X,MATCH($A35,ВВОД!H:H,0)))</f>
        <v>0</v>
      </c>
      <c r="F35" s="8">
        <f>IF(ISNA(INDEX(ВВОД!$Q:$Q,MATCH($A35,ВВОД!H:H,0))),"",INDEX(ВВОД!$Q:$Q,MATCH($A35,ВВОД!H:H,0)))</f>
        <v>0</v>
      </c>
      <c r="G35" s="75">
        <f>IF(ISNA(INDEX(ВВОД!$R:$R,MATCH($A35,ВВОД!H:H,0))),"",INDEX(ВВОД!$R:$R,MATCH($A35,ВВОД!H:H,0)))</f>
        <v>0</v>
      </c>
      <c r="H35" s="9">
        <f>IF(ISNA(INDEX(ВВОД!$T:$T,MATCH($A35,ВВОД!H:H,0))),"",INDEX(ВВОД!$T:$T,MATCH($A35,ВВОД!H:H,0)))</f>
        <v>0</v>
      </c>
      <c r="I35" s="5"/>
    </row>
    <row r="36" spans="1:9">
      <c r="A36" s="17">
        <v>31</v>
      </c>
      <c r="B36" s="68" t="str">
        <f>IF(ISNA(INDEX(ВВОД!$U:$U,MATCH($A36,ВВОД!H:H,0))),"Не  працює",INDEX(ВВОД!$U:$U,MATCH($A36,ВВОД!H:H,0)))</f>
        <v>Немає</v>
      </c>
      <c r="C36" s="69">
        <f>IF(ISNA(INDEX(ВВОД!$V:$V,MATCH($A36,ВВОД!H:H,0))),"",INDEX(ВВОД!$V:$V,MATCH($A36,ВВОД!H:H,0)))</f>
        <v>0</v>
      </c>
      <c r="D36" s="69">
        <f>IF(ISNA(INDEX(ВВОД!$W:$W,MATCH($A36,ВВОД!H:H,0))),"",INDEX(ВВОД!$W:$W,MATCH($A36,ВВОД!H:H,0)))</f>
        <v>0</v>
      </c>
      <c r="E36" s="69">
        <f>IF(ISNA(INDEX(ВВОД!$X:$X,MATCH($A36,ВВОД!H:H,0))),"",INDEX(ВВОД!$X:$X,MATCH($A36,ВВОД!H:H,0)))</f>
        <v>0</v>
      </c>
      <c r="F36" s="8">
        <f>IF(ISNA(INDEX(ВВОД!$Q:$Q,MATCH($A36,ВВОД!H:H,0))),"",INDEX(ВВОД!$Q:$Q,MATCH($A36,ВВОД!H:H,0)))</f>
        <v>0</v>
      </c>
      <c r="G36" s="75">
        <f>IF(ISNA(INDEX(ВВОД!$R:$R,MATCH($A36,ВВОД!H:H,0))),"",INDEX(ВВОД!$R:$R,MATCH($A36,ВВОД!H:H,0)))</f>
        <v>0</v>
      </c>
      <c r="H36" s="9">
        <f>IF(ISNA(INDEX(ВВОД!$T:$T,MATCH($A36,ВВОД!H:H,0))),"",INDEX(ВВОД!$T:$T,MATCH($A36,ВВОД!H:H,0)))</f>
        <v>0</v>
      </c>
      <c r="I36" s="5"/>
    </row>
    <row r="37" spans="1:9">
      <c r="A37" s="17"/>
      <c r="B37" s="70" t="s">
        <v>78</v>
      </c>
      <c r="C37" s="71"/>
      <c r="D37" s="71"/>
      <c r="E37" s="71"/>
      <c r="F37" s="5">
        <f>SUM(F6:F36)</f>
        <v>0</v>
      </c>
      <c r="G37" s="17">
        <f>SUM(G6:G36)</f>
        <v>0</v>
      </c>
      <c r="H37" s="17">
        <f>SUM(H6:H36)</f>
        <v>0</v>
      </c>
      <c r="I37" s="5"/>
    </row>
    <row r="39" spans="1:9">
      <c r="C39" s="116" t="s">
        <v>5</v>
      </c>
      <c r="D39" s="73"/>
    </row>
  </sheetData>
  <mergeCells count="10">
    <mergeCell ref="F4:I4"/>
    <mergeCell ref="A1:I1"/>
    <mergeCell ref="E3:G3"/>
    <mergeCell ref="B2:D2"/>
    <mergeCell ref="B3:D3"/>
    <mergeCell ref="A4:A5"/>
    <mergeCell ref="B4:B5"/>
    <mergeCell ref="C4:C5"/>
    <mergeCell ref="D4:D5"/>
    <mergeCell ref="E4:E5"/>
  </mergeCells>
  <phoneticPr fontId="6" type="noConversion"/>
  <printOptions horizontalCentered="1"/>
  <pageMargins left="0.19685039370078741" right="0.19685039370078741" top="0.19685039370078741" bottom="0.19685039370078741" header="0" footer="0"/>
  <pageSetup paperSize="9" orientation="portrait" horizontalDpi="4294967294" verticalDpi="4294967293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FF7C80"/>
    <pageSetUpPr fitToPage="1"/>
  </sheetPr>
  <dimension ref="A1:X99"/>
  <sheetViews>
    <sheetView showZeros="0" zoomScaleSheetLayoutView="75" workbookViewId="0">
      <selection activeCell="G2" sqref="G2"/>
    </sheetView>
  </sheetViews>
  <sheetFormatPr defaultRowHeight="12.75"/>
  <cols>
    <col min="1" max="1" width="4" style="13" customWidth="1"/>
    <col min="2" max="2" width="20.7109375" style="86" customWidth="1"/>
    <col min="3" max="3" width="8.5703125" style="74" customWidth="1"/>
    <col min="4" max="4" width="14.28515625" style="74" customWidth="1"/>
    <col min="5" max="5" width="29.7109375" style="74" customWidth="1"/>
    <col min="6" max="6" width="11.42578125" style="122" customWidth="1"/>
    <col min="7" max="7" width="13.42578125" style="97" customWidth="1"/>
    <col min="8" max="8" width="9.28515625" style="1" customWidth="1"/>
    <col min="9" max="9" width="9.140625" style="1"/>
    <col min="10" max="10" width="9.140625" style="2"/>
    <col min="11" max="12" width="9.140625" style="1"/>
    <col min="13" max="14" width="9.140625" style="2"/>
    <col min="15" max="16" width="9.140625" style="13"/>
    <col min="17" max="17" width="9.140625" style="1"/>
    <col min="18" max="18" width="9.140625" style="2"/>
    <col min="19" max="20" width="9.140625" style="1"/>
    <col min="21" max="21" width="9.140625" style="2"/>
    <col min="22" max="23" width="9.140625" style="1"/>
    <col min="24" max="24" width="9.140625" style="2"/>
    <col min="25" max="16384" width="9.140625" style="1"/>
  </cols>
  <sheetData>
    <row r="1" spans="1:24" s="18" customFormat="1" ht="15" customHeight="1">
      <c r="A1" s="1385" t="s">
        <v>381</v>
      </c>
      <c r="B1" s="1385"/>
      <c r="C1" s="1385"/>
      <c r="D1" s="1385"/>
      <c r="E1" s="1385"/>
      <c r="F1" s="1385"/>
      <c r="G1" s="1385"/>
      <c r="H1" s="11"/>
      <c r="I1" s="11"/>
      <c r="J1" s="11"/>
      <c r="M1" s="11"/>
      <c r="N1" s="11"/>
      <c r="O1" s="19"/>
      <c r="P1" s="19"/>
      <c r="R1" s="11"/>
      <c r="U1" s="11"/>
      <c r="X1" s="11"/>
    </row>
    <row r="2" spans="1:24" s="18" customFormat="1" ht="15">
      <c r="A2" s="20"/>
      <c r="B2" s="1418" t="s">
        <v>74</v>
      </c>
      <c r="C2" s="1418"/>
      <c r="D2" s="1418"/>
      <c r="E2" s="24" t="str">
        <f>ВВОД!D2</f>
        <v>Червень 2024</v>
      </c>
      <c r="F2" s="14"/>
      <c r="G2" s="62"/>
      <c r="J2" s="11"/>
      <c r="M2" s="11"/>
      <c r="N2" s="11"/>
      <c r="O2" s="19"/>
      <c r="P2" s="19"/>
      <c r="R2" s="11"/>
      <c r="U2" s="11"/>
      <c r="X2" s="11"/>
    </row>
    <row r="3" spans="1:24">
      <c r="A3" s="14"/>
      <c r="B3" s="1404"/>
      <c r="C3" s="1404"/>
      <c r="E3" s="15"/>
      <c r="F3" s="121"/>
      <c r="G3" s="94"/>
    </row>
    <row r="4" spans="1:24" ht="38.25">
      <c r="A4" s="95" t="s">
        <v>62</v>
      </c>
      <c r="B4" s="93" t="s">
        <v>63</v>
      </c>
      <c r="C4" s="93" t="s">
        <v>64</v>
      </c>
      <c r="D4" s="93" t="s">
        <v>80</v>
      </c>
      <c r="E4" s="93" t="s">
        <v>47</v>
      </c>
      <c r="F4" s="85" t="s">
        <v>305</v>
      </c>
      <c r="G4" s="85" t="s">
        <v>298</v>
      </c>
    </row>
    <row r="5" spans="1:24">
      <c r="A5" s="17">
        <f>SUM(ВВОД!D101:N101)</f>
        <v>10</v>
      </c>
      <c r="B5" s="115" t="s">
        <v>24</v>
      </c>
      <c r="C5" s="89" t="s">
        <v>21</v>
      </c>
      <c r="D5" s="90" t="s">
        <v>25</v>
      </c>
      <c r="E5" s="90" t="s">
        <v>382</v>
      </c>
      <c r="F5" s="120" t="str">
        <f>IFERROR(INDEX(ВВОД!$D$4:$N$4,1,MATCH(A5,ВВОД!D101:N101,0)),"")</f>
        <v>РДМ-24 №232</v>
      </c>
      <c r="G5" s="96" t="str">
        <f>IFERROR(INDEX(ВВОД!$D$3:$N$3,1,MATCH(A5,ВВОД!D101:N101,0)),"")</f>
        <v>Лабурєв М. В.</v>
      </c>
    </row>
    <row r="6" spans="1:24">
      <c r="A6" s="17">
        <f>SUM(ВВОД!D102:N102)</f>
        <v>19</v>
      </c>
      <c r="B6" s="115" t="s">
        <v>24</v>
      </c>
      <c r="C6" s="89" t="s">
        <v>21</v>
      </c>
      <c r="D6" s="90" t="s">
        <v>25</v>
      </c>
      <c r="E6" s="90" t="s">
        <v>382</v>
      </c>
      <c r="F6" s="120" t="str">
        <f>IFERROR(INDEX(ВВОД!$D$4:$N$4,1,MATCH(A6,ВВОД!D102:N102,0)),"")</f>
        <v>РДМ-22 №820</v>
      </c>
      <c r="G6" s="96" t="str">
        <f>IFERROR(INDEX(ВВОД!$D$3:$N$3,1,MATCH(A6,ВВОД!D102:N102,0)),"")</f>
        <v>Калашніков С. А.</v>
      </c>
    </row>
    <row r="7" spans="1:24" ht="25.5">
      <c r="A7" s="17">
        <f>SUM(ВВОД!D103:N103)</f>
        <v>0</v>
      </c>
      <c r="B7" s="115" t="s">
        <v>665</v>
      </c>
      <c r="C7" s="89" t="s">
        <v>4</v>
      </c>
      <c r="D7" s="90" t="s">
        <v>972</v>
      </c>
      <c r="E7" s="90" t="s">
        <v>973</v>
      </c>
      <c r="F7" s="120" t="str">
        <f>IFERROR(INDEX(ВВОД!$D$4:$N$4,1,MATCH(A7,ВВОД!D103:N103,0)),"")</f>
        <v/>
      </c>
      <c r="G7" s="96" t="str">
        <f>IFERROR(INDEX(ВВОД!$D$3:$N$3,1,MATCH(A7,ВВОД!D103:N103,0)),"")</f>
        <v/>
      </c>
    </row>
    <row r="8" spans="1:24" ht="38.25">
      <c r="A8" s="17">
        <f>SUM(ВВОД!D104:N104)</f>
        <v>20</v>
      </c>
      <c r="B8" s="88" t="s">
        <v>363</v>
      </c>
      <c r="C8" s="99" t="s">
        <v>383</v>
      </c>
      <c r="D8" s="90" t="s">
        <v>431</v>
      </c>
      <c r="E8" s="90" t="s">
        <v>364</v>
      </c>
      <c r="F8" s="120" t="str">
        <f>IFERROR(INDEX(ВВОД!$D$4:$N$4,1,MATCH(A8,ВВОД!D104:N104,0)),"")</f>
        <v>РДМ-22 №820</v>
      </c>
      <c r="G8" s="96" t="str">
        <f>IFERROR(INDEX(ВВОД!$D$3:$N$3,1,MATCH(A8,ВВОД!D104:N104,0)),"")</f>
        <v>Калашніков С. А.</v>
      </c>
    </row>
    <row r="9" spans="1:24" ht="38.25">
      <c r="A9" s="17">
        <f>SUM(ВВОД!D105:N105)</f>
        <v>0</v>
      </c>
      <c r="B9" s="88" t="s">
        <v>363</v>
      </c>
      <c r="C9" s="99" t="s">
        <v>383</v>
      </c>
      <c r="D9" s="90" t="s">
        <v>431</v>
      </c>
      <c r="E9" s="90" t="s">
        <v>364</v>
      </c>
      <c r="F9" s="120" t="str">
        <f>IFERROR(INDEX(ВВОД!$D$4:$N$4,1,MATCH(A9,ВВОД!D105:N105,0)),"")</f>
        <v/>
      </c>
      <c r="G9" s="96" t="str">
        <f>IFERROR(INDEX(ВВОД!$D$3:$N$3,1,MATCH(A9,ВВОД!D105:N105,0)),"")</f>
        <v/>
      </c>
    </row>
    <row r="10" spans="1:24" ht="25.5">
      <c r="A10" s="17">
        <f>SUM(ВВОД!D106:N106)</f>
        <v>0</v>
      </c>
      <c r="B10" s="88" t="s">
        <v>928</v>
      </c>
      <c r="C10" s="99" t="s">
        <v>931</v>
      </c>
      <c r="D10" s="90" t="s">
        <v>929</v>
      </c>
      <c r="E10" s="90" t="s">
        <v>930</v>
      </c>
      <c r="F10" s="120" t="str">
        <f>IFERROR(INDEX(ВВОД!$D$4:$N$4,1,MATCH(A10,ВВОД!D106:N106,0)),"")</f>
        <v/>
      </c>
      <c r="G10" s="96" t="str">
        <f>IFERROR(INDEX(ВВОД!$D$3:$N$3,1,MATCH(A10,ВВОД!D106:N106,0)),"")</f>
        <v/>
      </c>
    </row>
    <row r="11" spans="1:24" ht="25.5">
      <c r="A11" s="17">
        <f>SUM(ВВОД!D107:N107)</f>
        <v>0</v>
      </c>
      <c r="B11" s="88" t="s">
        <v>928</v>
      </c>
      <c r="C11" s="99" t="s">
        <v>931</v>
      </c>
      <c r="D11" s="90" t="s">
        <v>929</v>
      </c>
      <c r="E11" s="90" t="s">
        <v>930</v>
      </c>
      <c r="F11" s="120" t="str">
        <f>IFERROR(INDEX(ВВОД!$D$4:$N$4,1,MATCH(A11,ВВОД!D107:N107,0)),"")</f>
        <v/>
      </c>
      <c r="G11" s="96" t="str">
        <f>IFERROR(INDEX(ВВОД!$D$3:$N$3,1,MATCH(A11,ВВОД!D107:N107,0)),"")</f>
        <v/>
      </c>
    </row>
    <row r="12" spans="1:24" ht="25.5" customHeight="1">
      <c r="A12" s="17">
        <f>SUM(ВВОД!D108:N108)</f>
        <v>0</v>
      </c>
      <c r="B12" s="88" t="s">
        <v>928</v>
      </c>
      <c r="C12" s="99" t="s">
        <v>1428</v>
      </c>
      <c r="D12" s="90" t="s">
        <v>929</v>
      </c>
      <c r="E12" s="90" t="s">
        <v>1429</v>
      </c>
      <c r="F12" s="120" t="str">
        <f>IFERROR(INDEX(ВВОД!$D$4:$N$4,1,MATCH(A12,ВВОД!D108:N108,0)),"")</f>
        <v/>
      </c>
      <c r="G12" s="96" t="str">
        <f>IFERROR(INDEX(ВВОД!$D$3:$N$3,1,MATCH(A12,ВВОД!D108:N108,0)),"")</f>
        <v/>
      </c>
    </row>
    <row r="13" spans="1:24" ht="51">
      <c r="A13" s="17">
        <f>SUM(ВВОД!D109:N109)</f>
        <v>11</v>
      </c>
      <c r="B13" s="88" t="s">
        <v>982</v>
      </c>
      <c r="C13" s="99" t="s">
        <v>983</v>
      </c>
      <c r="D13" s="90" t="s">
        <v>981</v>
      </c>
      <c r="E13" s="90" t="s">
        <v>980</v>
      </c>
      <c r="F13" s="120" t="str">
        <f>IFERROR(INDEX(ВВОД!$D$4:$N$4,1,MATCH(A13,ВВОД!D109:N109,0)),"")</f>
        <v>РДМ-24 №232</v>
      </c>
      <c r="G13" s="96" t="str">
        <f>IFERROR(INDEX(ВВОД!$D$3:$N$3,1,MATCH(A13,ВВОД!D109:N109,0)),"")</f>
        <v>Лабурєв М. В.</v>
      </c>
    </row>
    <row r="14" spans="1:24" ht="25.5">
      <c r="A14" s="17">
        <f>SUM(ВВОД!D110:N110)</f>
        <v>21</v>
      </c>
      <c r="B14" s="88" t="s">
        <v>26</v>
      </c>
      <c r="C14" s="99" t="s">
        <v>384</v>
      </c>
      <c r="D14" s="69" t="s">
        <v>366</v>
      </c>
      <c r="E14" s="90" t="s">
        <v>365</v>
      </c>
      <c r="F14" s="120" t="str">
        <f>IFERROR(INDEX(ВВОД!$D$4:$N$4,1,MATCH(A14,ВВОД!D110:N110,0)),"")</f>
        <v>РДМ-22 №820</v>
      </c>
      <c r="G14" s="96" t="str">
        <f>IFERROR(INDEX(ВВОД!$D$3:$N$3,1,MATCH(A14,ВВОД!D110:N110,0)),"")</f>
        <v>Калашніков С. А.</v>
      </c>
    </row>
    <row r="15" spans="1:24" ht="25.5">
      <c r="A15" s="17">
        <f>SUM(ВВОД!D111:N111)</f>
        <v>0</v>
      </c>
      <c r="B15" s="88" t="s">
        <v>26</v>
      </c>
      <c r="C15" s="99" t="s">
        <v>384</v>
      </c>
      <c r="D15" s="69" t="s">
        <v>366</v>
      </c>
      <c r="E15" s="90" t="s">
        <v>365</v>
      </c>
      <c r="F15" s="120" t="str">
        <f>IFERROR(INDEX(ВВОД!$D$4:$N$4,1,MATCH(A15,ВВОД!D111:N111,0)),"")</f>
        <v/>
      </c>
      <c r="G15" s="96" t="str">
        <f>IFERROR(INDEX(ВВОД!$D$3:$N$3,1,MATCH(A15,ВВОД!D111:N111,0)),"")</f>
        <v/>
      </c>
    </row>
    <row r="16" spans="1:24" ht="25.5">
      <c r="A16" s="17">
        <f>SUM(ВВОД!D112:N112)</f>
        <v>3</v>
      </c>
      <c r="B16" s="88" t="s">
        <v>178</v>
      </c>
      <c r="C16" s="99" t="s">
        <v>385</v>
      </c>
      <c r="D16" s="90" t="s">
        <v>756</v>
      </c>
      <c r="E16" s="90" t="s">
        <v>386</v>
      </c>
      <c r="F16" s="120" t="str">
        <f>IFERROR(INDEX(ВВОД!$D$4:$N$4,1,MATCH(A16,ВВОД!D112:N112,0)),"")</f>
        <v>РДМ-24 №110</v>
      </c>
      <c r="G16" s="96" t="str">
        <f>IFERROR(INDEX(ВВОД!$D$3:$N$3,1,MATCH(A16,ВВОД!D112:N112,0)),"")</f>
        <v>Полєжай П. В.</v>
      </c>
    </row>
    <row r="17" spans="1:7" ht="25.5">
      <c r="A17" s="17">
        <f>SUM(ВВОД!D113:N113)</f>
        <v>12</v>
      </c>
      <c r="B17" s="88" t="s">
        <v>178</v>
      </c>
      <c r="C17" s="99" t="s">
        <v>385</v>
      </c>
      <c r="D17" s="90" t="s">
        <v>756</v>
      </c>
      <c r="E17" s="90" t="s">
        <v>386</v>
      </c>
      <c r="F17" s="120" t="str">
        <f>IFERROR(INDEX(ВВОД!$D$4:$N$4,1,MATCH(A17,ВВОД!D113:N113,0)),"")</f>
        <v>РДМ-24 №232</v>
      </c>
      <c r="G17" s="96" t="str">
        <f>IFERROR(INDEX(ВВОД!$D$3:$N$3,1,MATCH(A17,ВВОД!D113:N113,0)),"")</f>
        <v>Лабурєв М. В.</v>
      </c>
    </row>
    <row r="18" spans="1:7" ht="38.25">
      <c r="A18" s="17">
        <f>SUM(ВВОД!D114:N114)</f>
        <v>24</v>
      </c>
      <c r="B18" s="88" t="s">
        <v>147</v>
      </c>
      <c r="C18" s="99" t="s">
        <v>387</v>
      </c>
      <c r="D18" s="69" t="s">
        <v>367</v>
      </c>
      <c r="E18" s="90" t="s">
        <v>368</v>
      </c>
      <c r="F18" s="120" t="str">
        <f>IFERROR(INDEX(ВВОД!$D$4:$N$4,1,MATCH(A18,ВВОД!D114:N114,0)),"")</f>
        <v>РДМ-22 №820</v>
      </c>
      <c r="G18" s="96" t="str">
        <f>IFERROR(INDEX(ВВОД!$D$3:$N$3,1,MATCH(A18,ВВОД!D114:N114,0)),"")</f>
        <v>Калашніков С. А.</v>
      </c>
    </row>
    <row r="19" spans="1:7" ht="25.5">
      <c r="A19" s="17">
        <f>SUM(ВВОД!D115:N115)</f>
        <v>0</v>
      </c>
      <c r="B19" s="88" t="s">
        <v>817</v>
      </c>
      <c r="C19" s="99" t="s">
        <v>819</v>
      </c>
      <c r="D19" s="69" t="s">
        <v>367</v>
      </c>
      <c r="E19" s="90" t="s">
        <v>818</v>
      </c>
      <c r="F19" s="120" t="str">
        <f>IFERROR(INDEX(ВВОД!$D$4:$N$4,1,MATCH(A19,ВВОД!D115:N115,0)),"")</f>
        <v/>
      </c>
      <c r="G19" s="96" t="str">
        <f>IFERROR(INDEX(ВВОД!$D$3:$N$3,1,MATCH(A19,ВВОД!D115:N115,0)),"")</f>
        <v/>
      </c>
    </row>
    <row r="20" spans="1:7">
      <c r="A20" s="17">
        <f>SUM(ВВОД!D116:N116)</f>
        <v>4</v>
      </c>
      <c r="B20" s="88" t="s">
        <v>388</v>
      </c>
      <c r="C20" s="99" t="s">
        <v>55</v>
      </c>
      <c r="D20" s="69" t="s">
        <v>54</v>
      </c>
      <c r="E20" s="90"/>
      <c r="F20" s="120" t="str">
        <f>IFERROR(INDEX(ВВОД!$D$4:$N$4,1,MATCH(A20,ВВОД!D116:N116,0)),"")</f>
        <v>РДМ-24 №110</v>
      </c>
      <c r="G20" s="96" t="str">
        <f>IFERROR(INDEX(ВВОД!$D$3:$N$3,1,MATCH(A20,ВВОД!D116:N116,0)),"")</f>
        <v>Полєжай П. В.</v>
      </c>
    </row>
    <row r="21" spans="1:7" ht="25.5">
      <c r="A21" s="17">
        <f>SUM(ВВОД!D117:N117)</f>
        <v>13</v>
      </c>
      <c r="B21" s="88" t="s">
        <v>965</v>
      </c>
      <c r="C21" s="99" t="s">
        <v>962</v>
      </c>
      <c r="D21" s="69" t="s">
        <v>963</v>
      </c>
      <c r="E21" s="90" t="s">
        <v>964</v>
      </c>
      <c r="F21" s="120" t="str">
        <f>IFERROR(INDEX(ВВОД!$D$4:$N$4,1,MATCH(A21,ВВОД!D117:N117,0)),"")</f>
        <v>РДМ-24 №232</v>
      </c>
      <c r="G21" s="96" t="str">
        <f>IFERROR(INDEX(ВВОД!$D$3:$N$3,1,MATCH(A21,ВВОД!D117:N117,0)),"")</f>
        <v>Лабурєв М. В.</v>
      </c>
    </row>
    <row r="22" spans="1:7" ht="25.5">
      <c r="A22" s="17">
        <f>SUM(ВВОД!D118:N118)</f>
        <v>25</v>
      </c>
      <c r="B22" s="88" t="s">
        <v>393</v>
      </c>
      <c r="C22" s="99" t="s">
        <v>291</v>
      </c>
      <c r="D22" s="90"/>
      <c r="E22" s="90" t="s">
        <v>292</v>
      </c>
      <c r="F22" s="120" t="str">
        <f>IFERROR(INDEX(ВВОД!$D$4:$N$4,1,MATCH(A22,ВВОД!D118:N118,0)),"")</f>
        <v>РДМ-22 №820</v>
      </c>
      <c r="G22" s="96" t="str">
        <f>IFERROR(INDEX(ВВОД!$D$3:$N$3,1,MATCH(A22,ВВОД!D118:N118,0)),"")</f>
        <v>Калашніков С. А.</v>
      </c>
    </row>
    <row r="23" spans="1:7" ht="38.25">
      <c r="A23" s="17">
        <f>SUM(ВВОД!D119:N119)</f>
        <v>0</v>
      </c>
      <c r="B23" s="88" t="s">
        <v>393</v>
      </c>
      <c r="C23" s="99" t="s">
        <v>370</v>
      </c>
      <c r="D23" s="90"/>
      <c r="E23" s="90" t="s">
        <v>371</v>
      </c>
      <c r="F23" s="120" t="str">
        <f>IFERROR(INDEX(ВВОД!$D$4:$N$4,1,MATCH(A23,ВВОД!D119:N119,0)),"")</f>
        <v/>
      </c>
      <c r="G23" s="96" t="str">
        <f>IFERROR(INDEX(ВВОД!$D$3:$N$3,1,MATCH(A23,ВВОД!D119:N119,0)),"")</f>
        <v/>
      </c>
    </row>
    <row r="24" spans="1:7" ht="25.5">
      <c r="A24" s="17">
        <f>SUM(ВВОД!D120:N120)</f>
        <v>7</v>
      </c>
      <c r="B24" s="88" t="s">
        <v>393</v>
      </c>
      <c r="C24" s="99" t="s">
        <v>752</v>
      </c>
      <c r="D24" s="90"/>
      <c r="E24" s="90" t="s">
        <v>753</v>
      </c>
      <c r="F24" s="120" t="str">
        <f>IFERROR(INDEX(ВВОД!$D$4:$N$4,1,MATCH(A24,ВВОД!D120:N120,0)),"")</f>
        <v>РДМ-24 №110</v>
      </c>
      <c r="G24" s="96" t="str">
        <f>IFERROR(INDEX(ВВОД!$D$3:$N$3,1,MATCH(A24,ВВОД!D120:N120,0)),"")</f>
        <v>Полєжай П. В.</v>
      </c>
    </row>
    <row r="25" spans="1:7" ht="38.25">
      <c r="A25" s="17">
        <f>SUM(ВВОД!D121:N121)</f>
        <v>19</v>
      </c>
      <c r="B25" s="88" t="s">
        <v>393</v>
      </c>
      <c r="C25" s="99" t="s">
        <v>960</v>
      </c>
      <c r="D25" s="90" t="s">
        <v>961</v>
      </c>
      <c r="E25" s="90" t="s">
        <v>959</v>
      </c>
      <c r="F25" s="120" t="str">
        <f>IFERROR(INDEX(ВВОД!$D$4:$N$4,1,MATCH(A25,ВВОД!D121:N121,0)),"")</f>
        <v>РДМ-2 №1027</v>
      </c>
      <c r="G25" s="96" t="str">
        <f>IFERROR(INDEX(ВВОД!$D$3:$N$3,1,MATCH(A25,ВВОД!D121:N121,0)),"")</f>
        <v>Левковський С. О.</v>
      </c>
    </row>
    <row r="26" spans="1:7" ht="25.5">
      <c r="A26" s="17">
        <f>SUM(ВВОД!D122:N122)</f>
        <v>0</v>
      </c>
      <c r="B26" s="88" t="s">
        <v>393</v>
      </c>
      <c r="C26" s="99" t="s">
        <v>339</v>
      </c>
      <c r="D26" s="90"/>
      <c r="E26" s="90" t="s">
        <v>340</v>
      </c>
      <c r="F26" s="120" t="str">
        <f>IFERROR(INDEX(ВВОД!$D$4:$N$4,1,MATCH(A26,ВВОД!D122:N122,0)),"")</f>
        <v/>
      </c>
      <c r="G26" s="96" t="str">
        <f>IFERROR(INDEX(ВВОД!$D$3:$N$3,1,MATCH(A26,ВВОД!D122:N122,0)),"")</f>
        <v/>
      </c>
    </row>
    <row r="27" spans="1:7" ht="25.5">
      <c r="A27" s="17">
        <f>SUM(ВВОД!D123:N123)</f>
        <v>0</v>
      </c>
      <c r="B27" s="88" t="s">
        <v>393</v>
      </c>
      <c r="C27" s="99" t="s">
        <v>374</v>
      </c>
      <c r="D27" s="69"/>
      <c r="E27" s="90" t="s">
        <v>209</v>
      </c>
      <c r="F27" s="120" t="str">
        <f>IFERROR(INDEX(ВВОД!$D$4:$N$4,1,MATCH(A27,ВВОД!D123:N123,0)),"")</f>
        <v/>
      </c>
      <c r="G27" s="96" t="str">
        <f>IFERROR(INDEX(ВВОД!$D$3:$N$3,1,MATCH(A27,ВВОД!D123:N123,0)),"")</f>
        <v/>
      </c>
    </row>
    <row r="28" spans="1:7" ht="25.5">
      <c r="A28" s="17">
        <f>SUM(ВВОД!D124:N124)</f>
        <v>10</v>
      </c>
      <c r="B28" s="88" t="s">
        <v>393</v>
      </c>
      <c r="C28" s="99" t="s">
        <v>373</v>
      </c>
      <c r="D28" s="69"/>
      <c r="E28" s="90" t="s">
        <v>372</v>
      </c>
      <c r="F28" s="120" t="str">
        <f>IFERROR(INDEX(ВВОД!$D$4:$N$4,1,MATCH(A28,ВВОД!D124:N124,0)),"")</f>
        <v>РДМ-24 №110</v>
      </c>
      <c r="G28" s="96" t="str">
        <f>IFERROR(INDEX(ВВОД!$D$3:$N$3,1,MATCH(A28,ВВОД!D124:N124,0)),"")</f>
        <v>Полєжай П. В.</v>
      </c>
    </row>
    <row r="29" spans="1:7" ht="25.5">
      <c r="A29" s="17">
        <f>SUM(ВВОД!D125:N125)</f>
        <v>20</v>
      </c>
      <c r="B29" s="88" t="s">
        <v>393</v>
      </c>
      <c r="C29" s="99" t="s">
        <v>1426</v>
      </c>
      <c r="D29" s="69"/>
      <c r="E29" s="90" t="s">
        <v>1425</v>
      </c>
      <c r="F29" s="120" t="str">
        <f>IFERROR(INDEX(ВВОД!$D$4:$N$4,1,MATCH(A29,ВВОД!D125:N125,0)),"")</f>
        <v>РДМ-2 №1027</v>
      </c>
      <c r="G29" s="96" t="str">
        <f>IFERROR(INDEX(ВВОД!$D$3:$N$3,1,MATCH(A29,ВВОД!D125:N125,0)),"")</f>
        <v>Левковський С. О.</v>
      </c>
    </row>
    <row r="30" spans="1:7">
      <c r="A30" s="17">
        <f>SUM(ВВОД!D126:N126)</f>
        <v>0</v>
      </c>
      <c r="B30" s="88" t="s">
        <v>393</v>
      </c>
      <c r="C30" s="99" t="s">
        <v>375</v>
      </c>
      <c r="D30" s="69"/>
      <c r="E30" s="90" t="s">
        <v>389</v>
      </c>
      <c r="F30" s="120" t="str">
        <f>IFERROR(INDEX(ВВОД!$D$4:$N$4,1,MATCH(A30,ВВОД!D126:N126,0)),"")</f>
        <v/>
      </c>
      <c r="G30" s="96" t="str">
        <f>IFERROR(INDEX(ВВОД!$D$3:$N$3,1,MATCH(A30,ВВОД!D126:N126,0)),"")</f>
        <v/>
      </c>
    </row>
    <row r="31" spans="1:7">
      <c r="A31" s="17">
        <f>SUM(ВВОД!D127:N127)</f>
        <v>0</v>
      </c>
      <c r="B31" s="88" t="s">
        <v>393</v>
      </c>
      <c r="C31" s="99" t="s">
        <v>390</v>
      </c>
      <c r="D31" s="69"/>
      <c r="E31" s="90" t="s">
        <v>379</v>
      </c>
      <c r="F31" s="120" t="str">
        <f>IFERROR(INDEX(ВВОД!$D$4:$N$4,1,MATCH(A31,ВВОД!D127:N127,0)),"")</f>
        <v/>
      </c>
      <c r="G31" s="96" t="str">
        <f>IFERROR(INDEX(ВВОД!$D$3:$N$3,1,MATCH(A31,ВВОД!D127:N127,0)),"")</f>
        <v/>
      </c>
    </row>
    <row r="32" spans="1:7" ht="25.5">
      <c r="A32" s="17">
        <f>SUM(ВВОД!D128:N128)</f>
        <v>0</v>
      </c>
      <c r="B32" s="88" t="s">
        <v>393</v>
      </c>
      <c r="C32" s="99" t="s">
        <v>376</v>
      </c>
      <c r="D32" s="69"/>
      <c r="E32" s="90" t="s">
        <v>377</v>
      </c>
      <c r="F32" s="120" t="str">
        <f>IFERROR(INDEX(ВВОД!$D$4:$N$4,1,MATCH(A32,ВВОД!D128:N128,0)),"")</f>
        <v/>
      </c>
      <c r="G32" s="96" t="str">
        <f>IFERROR(INDEX(ВВОД!$D$3:$N$3,1,MATCH(A32,ВВОД!D128:N128,0)),"")</f>
        <v/>
      </c>
    </row>
    <row r="33" spans="1:7" ht="25.5">
      <c r="A33" s="17">
        <f>SUM(ВВОД!D129:N129)</f>
        <v>11</v>
      </c>
      <c r="B33" s="88" t="s">
        <v>393</v>
      </c>
      <c r="C33" s="99" t="s">
        <v>378</v>
      </c>
      <c r="D33" s="90"/>
      <c r="E33" s="90" t="s">
        <v>292</v>
      </c>
      <c r="F33" s="120" t="str">
        <f>IFERROR(INDEX(ВВОД!$D$4:$N$4,1,MATCH(A33,ВВОД!D129:N129,0)),"")</f>
        <v>РДМ-24 №110</v>
      </c>
      <c r="G33" s="96" t="str">
        <f>IFERROR(INDEX(ВВОД!$D$3:$N$3,1,MATCH(A33,ВВОД!D129:N129,0)),"")</f>
        <v>Полєжай П. В.</v>
      </c>
    </row>
    <row r="34" spans="1:7" ht="38.25">
      <c r="A34" s="17">
        <f>SUM(ВВОД!D130:N130)</f>
        <v>21</v>
      </c>
      <c r="B34" s="88" t="s">
        <v>393</v>
      </c>
      <c r="C34" s="99" t="s">
        <v>380</v>
      </c>
      <c r="D34" s="90"/>
      <c r="E34" s="90" t="s">
        <v>371</v>
      </c>
      <c r="F34" s="120" t="str">
        <f>IFERROR(INDEX(ВВОД!$D$4:$N$4,1,MATCH(A34,ВВОД!D130:N130,0)),"")</f>
        <v>РДМ-2 №2713</v>
      </c>
      <c r="G34" s="96" t="str">
        <f>IFERROR(INDEX(ВВОД!$D$3:$N$3,1,MATCH(A34,ВВОД!D130:N130,0)),"")</f>
        <v>Руденко</v>
      </c>
    </row>
    <row r="35" spans="1:7">
      <c r="A35" s="17">
        <f>SUM(ВВОД!D131:N131)</f>
        <v>0</v>
      </c>
      <c r="B35" s="88" t="s">
        <v>73</v>
      </c>
      <c r="C35" s="99" t="s">
        <v>21</v>
      </c>
      <c r="D35" s="90" t="s">
        <v>270</v>
      </c>
      <c r="E35" s="90" t="s">
        <v>269</v>
      </c>
      <c r="F35" s="120" t="str">
        <f>IFERROR(INDEX(ВВОД!$D$4:$N$4,1,MATCH(A35,ВВОД!D131:N131,0)),"")</f>
        <v/>
      </c>
      <c r="G35" s="96" t="str">
        <f>IFERROR(INDEX(ВВОД!$D$3:$N$3,1,MATCH(A35,ВВОД!D131:N131,0)),"")</f>
        <v/>
      </c>
    </row>
    <row r="36" spans="1:7">
      <c r="A36" s="17">
        <f>SUM(ВВОД!D132:N132)</f>
        <v>0</v>
      </c>
      <c r="B36" s="88" t="s">
        <v>73</v>
      </c>
      <c r="C36" s="99" t="s">
        <v>21</v>
      </c>
      <c r="D36" s="90" t="s">
        <v>270</v>
      </c>
      <c r="E36" s="90" t="s">
        <v>269</v>
      </c>
      <c r="F36" s="120" t="str">
        <f>IFERROR(INDEX(ВВОД!$D$4:$N$4,1,MATCH(A36,ВВОД!D132:N132,0)),"")</f>
        <v/>
      </c>
      <c r="G36" s="96" t="str">
        <f>IFERROR(INDEX(ВВОД!$D$3:$N$3,1,MATCH(A36,ВВОД!D132:N132,0)),"")</f>
        <v/>
      </c>
    </row>
    <row r="37" spans="1:7" ht="25.5">
      <c r="A37" s="17">
        <f>SUM(ВВОД!D151:N151)</f>
        <v>0</v>
      </c>
      <c r="B37" s="88" t="s">
        <v>677</v>
      </c>
      <c r="C37" s="99" t="s">
        <v>190</v>
      </c>
      <c r="D37" s="90" t="s">
        <v>680</v>
      </c>
      <c r="E37" s="90" t="s">
        <v>681</v>
      </c>
      <c r="F37" s="120" t="str">
        <f>IFERROR(INDEX(ВВОД!$D$4:$N$4,1,MATCH(A37,ВВОД!D151:N151,0)),"")</f>
        <v/>
      </c>
      <c r="G37" s="96" t="str">
        <f>IFERROR(INDEX(ВВОД!$D$3:$N$3,1,MATCH(A37,ВВОД!D151:N151,0)),"")</f>
        <v/>
      </c>
    </row>
    <row r="38" spans="1:7">
      <c r="A38" s="17">
        <f>SUM(ВВОД!D152:N152)</f>
        <v>0</v>
      </c>
      <c r="B38" s="88" t="s">
        <v>6</v>
      </c>
      <c r="C38" s="99" t="s">
        <v>19</v>
      </c>
      <c r="D38" s="90" t="s">
        <v>284</v>
      </c>
      <c r="E38" s="90" t="s">
        <v>286</v>
      </c>
      <c r="F38" s="120" t="str">
        <f>IFERROR(INDEX(ВВОД!$D$4:$N$4,1,MATCH(A38,ВВОД!D152:N152,0)),"")</f>
        <v/>
      </c>
      <c r="G38" s="96" t="str">
        <f>IFERROR(INDEX(ВВОД!$D$3:$N$3,1,MATCH(A38,ВВОД!D152:N152,0)),"")</f>
        <v/>
      </c>
    </row>
    <row r="39" spans="1:7">
      <c r="A39" s="17">
        <f>SUM(ВВОД!D153:N153)</f>
        <v>0</v>
      </c>
      <c r="B39" s="88" t="s">
        <v>6</v>
      </c>
      <c r="C39" s="99" t="s">
        <v>19</v>
      </c>
      <c r="D39" s="90" t="s">
        <v>284</v>
      </c>
      <c r="E39" s="90" t="s">
        <v>286</v>
      </c>
      <c r="F39" s="120" t="str">
        <f>IFERROR(INDEX(ВВОД!$D$4:$N$4,1,MATCH(A39,ВВОД!D153:N153,0)),"")</f>
        <v/>
      </c>
      <c r="G39" s="96" t="str">
        <f>IFERROR(INDEX(ВВОД!$D$3:$N$3,1,MATCH(A39,ВВОД!D153:N153,0)),"")</f>
        <v/>
      </c>
    </row>
    <row r="40" spans="1:7">
      <c r="A40" s="17">
        <f>SUM(ВВОД!D154:N154)</f>
        <v>0</v>
      </c>
      <c r="B40" s="88" t="s">
        <v>6</v>
      </c>
      <c r="C40" s="99" t="s">
        <v>19</v>
      </c>
      <c r="D40" s="90" t="s">
        <v>285</v>
      </c>
      <c r="E40" s="90" t="s">
        <v>235</v>
      </c>
      <c r="F40" s="120" t="str">
        <f>IFERROR(INDEX(ВВОД!$D$4:$N$4,1,MATCH(A40,ВВОД!D154:N154,0)),"")</f>
        <v/>
      </c>
      <c r="G40" s="96" t="str">
        <f>IFERROR(INDEX(ВВОД!$D$3:$N$3,1,MATCH(A40,ВВОД!D154:N154,0)),"")</f>
        <v/>
      </c>
    </row>
    <row r="41" spans="1:7">
      <c r="A41" s="17">
        <f>SUM(ВВОД!D155:N155)</f>
        <v>0</v>
      </c>
      <c r="B41" s="88" t="s">
        <v>6</v>
      </c>
      <c r="C41" s="99" t="s">
        <v>19</v>
      </c>
      <c r="D41" s="90" t="s">
        <v>285</v>
      </c>
      <c r="E41" s="90" t="s">
        <v>235</v>
      </c>
      <c r="F41" s="120" t="str">
        <f>IFERROR(INDEX(ВВОД!$D$4:$N$4,1,MATCH(A41,ВВОД!D155:N155,0)),"")</f>
        <v/>
      </c>
      <c r="G41" s="96" t="str">
        <f>IFERROR(INDEX(ВВОД!$D$3:$N$3,1,MATCH(A41,ВВОД!D155:N155,0)),"")</f>
        <v/>
      </c>
    </row>
    <row r="42" spans="1:7" ht="25.5">
      <c r="A42" s="17">
        <f>SUM(ВВОД!D156:N156)</f>
        <v>0</v>
      </c>
      <c r="B42" s="88" t="s">
        <v>27</v>
      </c>
      <c r="C42" s="99" t="s">
        <v>19</v>
      </c>
      <c r="D42" s="90" t="s">
        <v>28</v>
      </c>
      <c r="E42" s="90" t="s">
        <v>146</v>
      </c>
      <c r="F42" s="120" t="str">
        <f>IFERROR(INDEX(ВВОД!$D$4:$N$4,1,MATCH(A42,ВВОД!D156:N156,0)),"")</f>
        <v/>
      </c>
      <c r="G42" s="96" t="str">
        <f>IFERROR(INDEX(ВВОД!$D$3:$N$3,1,MATCH(A42,ВВОД!D156:N156,0)),"")</f>
        <v/>
      </c>
    </row>
    <row r="43" spans="1:7" ht="25.5">
      <c r="A43" s="17">
        <f>SUM(ВВОД!D157:N157)</f>
        <v>0</v>
      </c>
      <c r="B43" s="88" t="s">
        <v>27</v>
      </c>
      <c r="C43" s="99" t="s">
        <v>19</v>
      </c>
      <c r="D43" s="90" t="s">
        <v>28</v>
      </c>
      <c r="E43" s="90" t="s">
        <v>146</v>
      </c>
      <c r="F43" s="120" t="str">
        <f>IFERROR(INDEX(ВВОД!$D$4:$N$4,1,MATCH(A43,ВВОД!D157:N157,0)),"")</f>
        <v/>
      </c>
      <c r="G43" s="96" t="str">
        <f>IFERROR(INDEX(ВВОД!$D$3:$N$3,1,MATCH(A43,ВВОД!D157:N157,0)),"")</f>
        <v/>
      </c>
    </row>
    <row r="44" spans="1:7" ht="25.5">
      <c r="A44" s="17">
        <f>SUM(ВВОД!D325:N325)</f>
        <v>0</v>
      </c>
      <c r="B44" s="98" t="s">
        <v>392</v>
      </c>
      <c r="C44" s="99"/>
      <c r="D44" s="90"/>
      <c r="E44" s="100" t="s">
        <v>115</v>
      </c>
      <c r="F44" s="120" t="str">
        <f>IFERROR(INDEX(ВВОД!$D$4:$N$4,1,MATCH(A44,ВВОД!D325:N325,0)),"")</f>
        <v/>
      </c>
      <c r="G44" s="96" t="str">
        <f>IFERROR(INDEX(ВВОД!$D$3:$N$3,1,MATCH(A44,ВВОД!D325:N325,0)),"")</f>
        <v/>
      </c>
    </row>
    <row r="45" spans="1:7" ht="25.5">
      <c r="A45" s="17">
        <f>SUM(ВВОД!D326:N326)</f>
        <v>0</v>
      </c>
      <c r="B45" s="98" t="s">
        <v>132</v>
      </c>
      <c r="C45" s="99"/>
      <c r="D45" s="90"/>
      <c r="E45" s="100" t="s">
        <v>116</v>
      </c>
      <c r="F45" s="120" t="str">
        <f>IFERROR(INDEX(ВВОД!$D$4:$N$4,1,MATCH(A45,ВВОД!D326:N326,0)),"")</f>
        <v/>
      </c>
      <c r="G45" s="96" t="str">
        <f>IFERROR(INDEX(ВВОД!$D$3:$N$3,1,MATCH(A45,ВВОД!D326:N326,0)),"")</f>
        <v/>
      </c>
    </row>
    <row r="46" spans="1:7" ht="25.5">
      <c r="A46" s="17">
        <f>SUM(ВВОД!D328:N328)</f>
        <v>0</v>
      </c>
      <c r="B46" s="98" t="s">
        <v>391</v>
      </c>
      <c r="C46" s="99"/>
      <c r="D46" s="90"/>
      <c r="E46" s="100" t="s">
        <v>117</v>
      </c>
      <c r="F46" s="120" t="str">
        <f>IFERROR(INDEX(ВВОД!$D$4:$N$4,1,MATCH(A46,ВВОД!D328:N328,0)),"")</f>
        <v/>
      </c>
      <c r="G46" s="96" t="str">
        <f>IFERROR(INDEX(ВВОД!$D$3:$N$3,1,MATCH(A46,ВВОД!D328:N328,0)),"")</f>
        <v/>
      </c>
    </row>
    <row r="47" spans="1:7" ht="25.5">
      <c r="A47" s="17">
        <f>SUM(ВВОД!D327:N327)</f>
        <v>0</v>
      </c>
      <c r="B47" s="98" t="s">
        <v>394</v>
      </c>
      <c r="C47" s="99"/>
      <c r="D47" s="90"/>
      <c r="E47" s="100" t="s">
        <v>118</v>
      </c>
      <c r="F47" s="120" t="str">
        <f>IFERROR(INDEX(ВВОД!$D$4:$N$4,1,MATCH(A47,ВВОД!D327:N327,0)),"")</f>
        <v/>
      </c>
      <c r="G47" s="96" t="str">
        <f>IFERROR(INDEX(ВВОД!$D$3:$N$3,1,MATCH(A47,ВВОД!D327:N327,0)),"")</f>
        <v/>
      </c>
    </row>
    <row r="48" spans="1:7" ht="25.5">
      <c r="A48" s="137">
        <f>SUM(ВВОД!D532:N532)</f>
        <v>0</v>
      </c>
      <c r="B48" s="91" t="s">
        <v>24</v>
      </c>
      <c r="C48" s="99" t="s">
        <v>21</v>
      </c>
      <c r="D48" s="90" t="s">
        <v>1067</v>
      </c>
      <c r="E48" s="90" t="s">
        <v>358</v>
      </c>
      <c r="F48" s="124" t="str">
        <f>IFERROR(INDEX(ВВОД!$D$4:$N$4,1,MATCH(A48,ВВОД!D532:N532,0)),"")</f>
        <v/>
      </c>
      <c r="G48" s="96" t="str">
        <f>IFERROR(INDEX(ВВОД!$D$3:$N$3,1,MATCH(A48,ВВОД!D532:N532,0)),"")</f>
        <v/>
      </c>
    </row>
    <row r="49" spans="1:7">
      <c r="A49" s="137">
        <f>SUM(ВВОД!D533:N533)</f>
        <v>0</v>
      </c>
      <c r="B49" s="91" t="s">
        <v>24</v>
      </c>
      <c r="C49" s="99" t="s">
        <v>21</v>
      </c>
      <c r="D49" s="90" t="s">
        <v>1068</v>
      </c>
      <c r="E49" s="90" t="s">
        <v>358</v>
      </c>
      <c r="F49" s="124" t="str">
        <f>IFERROR(INDEX(ВВОД!$D$4:$N$4,1,MATCH(A49,ВВОД!D533:N533,0)),"")</f>
        <v/>
      </c>
      <c r="G49" s="96" t="str">
        <f>IFERROR(INDEX(ВВОД!$D$3:$N$3,1,MATCH(A49,ВВОД!D533:N533,0)),"")</f>
        <v/>
      </c>
    </row>
    <row r="50" spans="1:7" ht="25.5">
      <c r="A50" s="137">
        <f>SUM(ВВОД!D534:N534)</f>
        <v>0</v>
      </c>
      <c r="B50" s="91" t="s">
        <v>24</v>
      </c>
      <c r="C50" s="99" t="s">
        <v>21</v>
      </c>
      <c r="D50" s="90" t="s">
        <v>1069</v>
      </c>
      <c r="E50" s="90" t="s">
        <v>358</v>
      </c>
      <c r="F50" s="124" t="str">
        <f>IFERROR(INDEX(ВВОД!$D$4:$N$4,1,MATCH(A50,ВВОД!D534:N534,0)),"")</f>
        <v/>
      </c>
      <c r="G50" s="96" t="str">
        <f>IFERROR(INDEX(ВВОД!$D$3:$N$3,1,MATCH(A50,ВВОД!D534:N534,0)),"")</f>
        <v/>
      </c>
    </row>
    <row r="51" spans="1:7" ht="25.5">
      <c r="A51" s="137">
        <f>SUM(ВВОД!D535:N535)</f>
        <v>0</v>
      </c>
      <c r="B51" s="91" t="s">
        <v>665</v>
      </c>
      <c r="C51" s="99" t="s">
        <v>21</v>
      </c>
      <c r="D51" s="90" t="s">
        <v>1070</v>
      </c>
      <c r="E51" s="90" t="s">
        <v>358</v>
      </c>
      <c r="F51" s="124" t="str">
        <f>IFERROR(INDEX(ВВОД!$D$4:$N$4,1,MATCH(A51,ВВОД!D535:N535,0)),"")</f>
        <v/>
      </c>
      <c r="G51" s="96" t="str">
        <f>IFERROR(INDEX(ВВОД!$D$3:$N$3,1,MATCH(A51,ВВОД!D535:N535,0)),"")</f>
        <v/>
      </c>
    </row>
    <row r="52" spans="1:7" ht="25.5">
      <c r="A52" s="137">
        <f>SUM(ВВОД!D536:N536)</f>
        <v>0</v>
      </c>
      <c r="B52" s="91" t="s">
        <v>393</v>
      </c>
      <c r="C52" s="99" t="s">
        <v>21</v>
      </c>
      <c r="D52" s="90" t="s">
        <v>1071</v>
      </c>
      <c r="E52" s="90" t="s">
        <v>358</v>
      </c>
      <c r="F52" s="124" t="str">
        <f>IFERROR(INDEX(ВВОД!$D$4:$N$4,1,MATCH(A52,ВВОД!D536:N536,0)),"")</f>
        <v/>
      </c>
      <c r="G52" s="96" t="str">
        <f>IFERROR(INDEX(ВВОД!$D$3:$N$3,1,MATCH(A52,ВВОД!D536:N536,0)),"")</f>
        <v/>
      </c>
    </row>
    <row r="53" spans="1:7" ht="25.5">
      <c r="A53" s="137">
        <f>SUM(ВВОД!D537:N537)</f>
        <v>0</v>
      </c>
      <c r="B53" s="91" t="s">
        <v>393</v>
      </c>
      <c r="C53" s="99" t="s">
        <v>21</v>
      </c>
      <c r="D53" s="90" t="s">
        <v>1097</v>
      </c>
      <c r="E53" s="90" t="s">
        <v>358</v>
      </c>
      <c r="F53" s="124" t="str">
        <f>IFERROR(INDEX(ВВОД!$D$4:$N$4,1,MATCH(A53,ВВОД!D537:N537,0)),"")</f>
        <v/>
      </c>
      <c r="G53" s="96" t="str">
        <f>IFERROR(INDEX(ВВОД!$D$3:$N$3,1,MATCH(A53,ВВОД!D537:N537,0)),"")</f>
        <v/>
      </c>
    </row>
    <row r="54" spans="1:7">
      <c r="A54" s="137">
        <f>SUM(ВВОД!D538:N538)</f>
        <v>0</v>
      </c>
      <c r="B54" s="91" t="s">
        <v>393</v>
      </c>
      <c r="C54" s="99" t="s">
        <v>21</v>
      </c>
      <c r="D54" s="90" t="s">
        <v>1098</v>
      </c>
      <c r="E54" s="90" t="s">
        <v>358</v>
      </c>
      <c r="F54" s="124" t="str">
        <f>IFERROR(INDEX(ВВОД!$D$4:$N$4,1,MATCH(A54,ВВОД!D538:N538,0)),"")</f>
        <v/>
      </c>
      <c r="G54" s="96" t="str">
        <f>IFERROR(INDEX(ВВОД!$D$3:$N$3,1,MATCH(A54,ВВОД!D538:N538,0)),"")</f>
        <v/>
      </c>
    </row>
    <row r="55" spans="1:7" ht="25.5">
      <c r="A55" s="139">
        <f>SUM(ВВОД!D539:N539)</f>
        <v>0</v>
      </c>
      <c r="B55" s="91" t="s">
        <v>393</v>
      </c>
      <c r="C55" s="99" t="s">
        <v>21</v>
      </c>
      <c r="D55" s="90" t="s">
        <v>1099</v>
      </c>
      <c r="E55" s="90" t="s">
        <v>358</v>
      </c>
      <c r="F55" s="124" t="str">
        <f>IFERROR(INDEX(ВВОД!$D$4:$N$4,1,MATCH(A55,ВВОД!D539:N539,0)),"")</f>
        <v/>
      </c>
      <c r="G55" s="96" t="str">
        <f>IFERROR(INDEX(ВВОД!$D$3:$N$3,1,MATCH(A55,ВВОД!D539:N539,0)),"")</f>
        <v/>
      </c>
    </row>
    <row r="56" spans="1:7">
      <c r="A56" s="139">
        <f>SUM(ВВОД!D540:N540)</f>
        <v>0</v>
      </c>
      <c r="B56" s="91" t="s">
        <v>393</v>
      </c>
      <c r="C56" s="99" t="s">
        <v>21</v>
      </c>
      <c r="D56" s="90" t="s">
        <v>1100</v>
      </c>
      <c r="E56" s="90" t="s">
        <v>358</v>
      </c>
      <c r="F56" s="124" t="str">
        <f>IFERROR(INDEX(ВВОД!$D$4:$N$4,1,MATCH(A56,ВВОД!D540:N540,0)),"")</f>
        <v/>
      </c>
      <c r="G56" s="96" t="str">
        <f>IFERROR(INDEX(ВВОД!$D$3:$N$3,1,MATCH(A56,ВВОД!D540:N540,0)),"")</f>
        <v/>
      </c>
    </row>
    <row r="57" spans="1:7" ht="25.5">
      <c r="A57" s="139">
        <f>SUM(ВВОД!D541:N541)</f>
        <v>0</v>
      </c>
      <c r="B57" s="91" t="s">
        <v>393</v>
      </c>
      <c r="C57" s="99" t="s">
        <v>21</v>
      </c>
      <c r="D57" s="90" t="s">
        <v>1101</v>
      </c>
      <c r="E57" s="90" t="s">
        <v>358</v>
      </c>
      <c r="F57" s="124" t="str">
        <f>IFERROR(INDEX(ВВОД!$D$4:$N$4,1,MATCH(A57,ВВОД!D541:N541,0)),"")</f>
        <v/>
      </c>
      <c r="G57" s="96" t="str">
        <f>IFERROR(INDEX(ВВОД!$D$3:$N$3,1,MATCH(A57,ВВОД!D541:N541,0)),"")</f>
        <v/>
      </c>
    </row>
    <row r="58" spans="1:7" ht="25.5">
      <c r="A58" s="139">
        <f>SUM(ВВОД!D542:N542)</f>
        <v>0</v>
      </c>
      <c r="B58" s="91" t="s">
        <v>393</v>
      </c>
      <c r="C58" s="99" t="s">
        <v>21</v>
      </c>
      <c r="D58" s="90" t="s">
        <v>1102</v>
      </c>
      <c r="E58" s="90" t="s">
        <v>358</v>
      </c>
      <c r="F58" s="124" t="str">
        <f>IFERROR(INDEX(ВВОД!$D$4:$N$4,1,MATCH(A58,ВВОД!D542:N542,0)),"")</f>
        <v/>
      </c>
      <c r="G58" s="96" t="str">
        <f>IFERROR(INDEX(ВВОД!$D$3:$N$3,1,MATCH(A58,ВВОД!D542:N542,0)),"")</f>
        <v/>
      </c>
    </row>
    <row r="59" spans="1:7">
      <c r="A59" s="139">
        <f>SUM(ВВОД!D543:N543)</f>
        <v>0</v>
      </c>
      <c r="B59" s="91" t="s">
        <v>393</v>
      </c>
      <c r="C59" s="99" t="s">
        <v>21</v>
      </c>
      <c r="D59" s="90" t="s">
        <v>1103</v>
      </c>
      <c r="E59" s="90" t="s">
        <v>358</v>
      </c>
      <c r="F59" s="124" t="str">
        <f>IFERROR(INDEX(ВВОД!$D$4:$N$4,1,MATCH(A59,ВВОД!D543:N543,0)),"")</f>
        <v/>
      </c>
      <c r="G59" s="96" t="str">
        <f>IFERROR(INDEX(ВВОД!$D$3:$N$3,1,MATCH(A59,ВВОД!D543:N543,0)),"")</f>
        <v/>
      </c>
    </row>
    <row r="60" spans="1:7" ht="25.5">
      <c r="A60" s="141">
        <f>SUM(ВВОД!D544:N544)</f>
        <v>0</v>
      </c>
      <c r="B60" s="91" t="s">
        <v>393</v>
      </c>
      <c r="C60" s="99" t="s">
        <v>21</v>
      </c>
      <c r="D60" s="90" t="s">
        <v>1104</v>
      </c>
      <c r="E60" s="90" t="s">
        <v>358</v>
      </c>
      <c r="F60" s="124" t="str">
        <f>IFERROR(INDEX(ВВОД!$D$4:$N$4,1,MATCH(A60,ВВОД!D544:N544,0)),"")</f>
        <v/>
      </c>
      <c r="G60" s="96" t="str">
        <f>IFERROR(INDEX(ВВОД!$D$3:$N$3,1,MATCH(A60,ВВОД!D544:N544,0)),"")</f>
        <v/>
      </c>
    </row>
    <row r="61" spans="1:7" ht="25.5">
      <c r="A61" s="168">
        <f>SUM(ВВОД!D545:N545)</f>
        <v>0</v>
      </c>
      <c r="B61" s="91" t="s">
        <v>1106</v>
      </c>
      <c r="C61" s="99" t="s">
        <v>21</v>
      </c>
      <c r="D61" s="90" t="s">
        <v>1105</v>
      </c>
      <c r="E61" s="90" t="s">
        <v>358</v>
      </c>
      <c r="F61" s="124" t="str">
        <f>IFERROR(INDEX(ВВОД!$D$4:$N$4,1,MATCH(A61,ВВОД!D545:N545,0)),"")</f>
        <v/>
      </c>
      <c r="G61" s="96" t="str">
        <f>IFERROR(INDEX(ВВОД!$D$3:$N$3,1,MATCH(A61,ВВОД!D545:N545,0)),"")</f>
        <v/>
      </c>
    </row>
    <row r="62" spans="1:7" ht="25.5">
      <c r="A62" s="191">
        <f>SUM(ВВОД!D546:N546)</f>
        <v>0</v>
      </c>
      <c r="B62" s="91" t="s">
        <v>1106</v>
      </c>
      <c r="C62" s="99" t="s">
        <v>21</v>
      </c>
      <c r="D62" s="90" t="s">
        <v>1105</v>
      </c>
      <c r="E62" s="90" t="s">
        <v>358</v>
      </c>
      <c r="F62" s="124" t="str">
        <f>IFERROR(INDEX(ВВОД!$D$4:$N$4,1,MATCH(A62,ВВОД!D546:N546,0)),"")</f>
        <v/>
      </c>
      <c r="G62" s="96" t="str">
        <f>IFERROR(INDEX(ВВОД!$D$3:$N$3,1,MATCH(A62,ВВОД!D546:N546,0)),"")</f>
        <v/>
      </c>
    </row>
    <row r="63" spans="1:7">
      <c r="A63" s="143">
        <f>SUM(ВВОД!D634:N634)</f>
        <v>0</v>
      </c>
      <c r="B63" s="91" t="s">
        <v>393</v>
      </c>
      <c r="C63" s="99" t="s">
        <v>19</v>
      </c>
      <c r="D63" s="90" t="s">
        <v>881</v>
      </c>
      <c r="E63" s="90" t="s">
        <v>358</v>
      </c>
      <c r="F63" s="124" t="str">
        <f>IFERROR(INDEX(ВВОД!$D$4:$N$4,1,MATCH(A63,ВВОД!D634:N634,0)),"")</f>
        <v/>
      </c>
      <c r="G63" s="96" t="str">
        <f>IFERROR(INDEX(ВВОД!$D$3:$N$3,1,MATCH(A63,ВВОД!D634:N634,0)),"")</f>
        <v/>
      </c>
    </row>
    <row r="64" spans="1:7">
      <c r="A64" s="123">
        <f>SUM(ВВОД!D635:N635)</f>
        <v>0</v>
      </c>
      <c r="B64" s="91" t="s">
        <v>393</v>
      </c>
      <c r="C64" s="99" t="s">
        <v>19</v>
      </c>
      <c r="D64" s="90" t="s">
        <v>511</v>
      </c>
      <c r="E64" s="90" t="s">
        <v>358</v>
      </c>
      <c r="F64" s="124" t="str">
        <f>IFERROR(INDEX(ВВОД!$D$4:$N$4,1,MATCH(A64,ВВОД!D635:N635,0)),"")</f>
        <v/>
      </c>
      <c r="G64" s="96" t="str">
        <f>IFERROR(INDEX(ВВОД!$D$3:$N$3,1,MATCH(A64,ВВОД!D635:N635,0)),"")</f>
        <v/>
      </c>
    </row>
    <row r="65" spans="1:7" ht="25.5">
      <c r="A65" s="123">
        <f>SUM(ВВОД!D636:N636)</f>
        <v>0</v>
      </c>
      <c r="B65" s="91" t="s">
        <v>393</v>
      </c>
      <c r="C65" s="99" t="s">
        <v>19</v>
      </c>
      <c r="D65" s="90" t="s">
        <v>1131</v>
      </c>
      <c r="E65" s="90" t="s">
        <v>358</v>
      </c>
      <c r="F65" s="124" t="str">
        <f>IFERROR(INDEX(ВВОД!$D$4:$N$4,1,MATCH(A65,ВВОД!D636:N636,0)),"")</f>
        <v/>
      </c>
      <c r="G65" s="96" t="str">
        <f>IFERROR(INDEX(ВВОД!$D$3:$N$3,1,MATCH(A65,ВВОД!D636:N636,0)),"")</f>
        <v/>
      </c>
    </row>
    <row r="66" spans="1:7">
      <c r="A66" s="123">
        <f>SUM(ВВОД!D637:N637)</f>
        <v>0</v>
      </c>
      <c r="B66" s="91" t="s">
        <v>393</v>
      </c>
      <c r="C66" s="99" t="s">
        <v>19</v>
      </c>
      <c r="D66" s="90" t="s">
        <v>1132</v>
      </c>
      <c r="E66" s="90" t="s">
        <v>358</v>
      </c>
      <c r="F66" s="124" t="str">
        <f>IFERROR(INDEX(ВВОД!$D$4:$N$4,1,MATCH(A66,ВВОД!D637:N637,0)),"")</f>
        <v/>
      </c>
      <c r="G66" s="96" t="str">
        <f>IFERROR(INDEX(ВВОД!$D$3:$N$3,1,MATCH(A66,ВВОД!D637:N637,0)),"")</f>
        <v/>
      </c>
    </row>
    <row r="67" spans="1:7" ht="25.5">
      <c r="A67" s="123">
        <f>SUM(ВВОД!D638:N638)</f>
        <v>0</v>
      </c>
      <c r="B67" s="91" t="s">
        <v>393</v>
      </c>
      <c r="C67" s="99" t="s">
        <v>19</v>
      </c>
      <c r="D67" s="90" t="s">
        <v>1133</v>
      </c>
      <c r="E67" s="90" t="s">
        <v>358</v>
      </c>
      <c r="F67" s="124" t="str">
        <f>IFERROR(INDEX(ВВОД!$D$4:$N$4,1,MATCH(A67,ВВОД!D638:N638,0)),"")</f>
        <v/>
      </c>
      <c r="G67" s="96" t="str">
        <f>IFERROR(INDEX(ВВОД!$D$3:$N$3,1,MATCH(A67,ВВОД!D638:N638,0)),"")</f>
        <v/>
      </c>
    </row>
    <row r="68" spans="1:7" ht="25.5">
      <c r="A68" s="123">
        <f>SUM(ВВОД!D639:N639)</f>
        <v>0</v>
      </c>
      <c r="B68" s="91" t="s">
        <v>393</v>
      </c>
      <c r="C68" s="99" t="s">
        <v>19</v>
      </c>
      <c r="D68" s="90" t="s">
        <v>1134</v>
      </c>
      <c r="E68" s="90" t="s">
        <v>358</v>
      </c>
      <c r="F68" s="124" t="str">
        <f>IFERROR(INDEX(ВВОД!$D$4:$N$4,1,MATCH(A68,ВВОД!D639:N639,0)),"")</f>
        <v/>
      </c>
      <c r="G68" s="96" t="str">
        <f>IFERROR(INDEX(ВВОД!$D$3:$N$3,1,MATCH(A68,ВВОД!D639:N639,0)),"")</f>
        <v/>
      </c>
    </row>
    <row r="69" spans="1:7">
      <c r="A69" s="129">
        <f>SUM(ВВОД!D640:N640)</f>
        <v>0</v>
      </c>
      <c r="B69" s="91" t="s">
        <v>393</v>
      </c>
      <c r="C69" s="99" t="s">
        <v>19</v>
      </c>
      <c r="D69" s="90" t="s">
        <v>1135</v>
      </c>
      <c r="E69" s="90" t="s">
        <v>358</v>
      </c>
      <c r="F69" s="124" t="str">
        <f>IFERROR(INDEX(ВВОД!$D$4:$N$4,1,MATCH(A69,ВВОД!D640:N640,0)),"")</f>
        <v/>
      </c>
      <c r="G69" s="96" t="str">
        <f>IFERROR(INDEX(ВВОД!$D$3:$N$3,1,MATCH(A69,ВВОД!D640:N640,0)),"")</f>
        <v/>
      </c>
    </row>
    <row r="70" spans="1:7" ht="25.5">
      <c r="A70" s="129">
        <f>SUM(ВВОД!D641:N641)</f>
        <v>0</v>
      </c>
      <c r="B70" s="91" t="s">
        <v>393</v>
      </c>
      <c r="C70" s="99" t="s">
        <v>19</v>
      </c>
      <c r="D70" s="90" t="s">
        <v>1136</v>
      </c>
      <c r="E70" s="90" t="s">
        <v>358</v>
      </c>
      <c r="F70" s="124" t="str">
        <f>IFERROR(INDEX(ВВОД!$D$4:$N$4,1,MATCH(A70,ВВОД!D641:N641,0)),"")</f>
        <v/>
      </c>
      <c r="G70" s="96" t="str">
        <f>IFERROR(INDEX(ВВОД!$D$3:$N$3,1,MATCH(A70,ВВОД!D641:N641,0)),"")</f>
        <v/>
      </c>
    </row>
    <row r="71" spans="1:7">
      <c r="A71" s="129">
        <f>SUM(ВВОД!D642:N642)</f>
        <v>0</v>
      </c>
      <c r="B71" s="91" t="s">
        <v>393</v>
      </c>
      <c r="C71" s="99" t="s">
        <v>19</v>
      </c>
      <c r="D71" s="90" t="s">
        <v>1137</v>
      </c>
      <c r="E71" s="90" t="s">
        <v>358</v>
      </c>
      <c r="F71" s="124" t="str">
        <f>IFERROR(INDEX(ВВОД!$D$4:$N$4,1,MATCH(A71,ВВОД!D642:N642,0)),"")</f>
        <v/>
      </c>
      <c r="G71" s="96" t="str">
        <f>IFERROR(INDEX(ВВОД!$D$3:$N$3,1,MATCH(A71,ВВОД!D642:N642,0)),"")</f>
        <v/>
      </c>
    </row>
    <row r="72" spans="1:7" ht="25.5">
      <c r="A72" s="129">
        <f>SUM(ВВОД!D643:N643)</f>
        <v>0</v>
      </c>
      <c r="B72" s="91" t="s">
        <v>393</v>
      </c>
      <c r="C72" s="99" t="s">
        <v>19</v>
      </c>
      <c r="D72" s="90" t="s">
        <v>1138</v>
      </c>
      <c r="E72" s="90" t="s">
        <v>358</v>
      </c>
      <c r="F72" s="124" t="str">
        <f>IFERROR(INDEX(ВВОД!$D$4:$N$4,1,MATCH(A72,ВВОД!D643:N643,0)),"")</f>
        <v/>
      </c>
      <c r="G72" s="96" t="str">
        <f>IFERROR(INDEX(ВВОД!$D$3:$N$3,1,MATCH(A72,ВВОД!D643:N643,0)),"")</f>
        <v/>
      </c>
    </row>
    <row r="73" spans="1:7">
      <c r="A73" s="129">
        <f>SUM(ВВОД!D644:N644)</f>
        <v>0</v>
      </c>
      <c r="B73" s="91" t="s">
        <v>393</v>
      </c>
      <c r="C73" s="99" t="s">
        <v>19</v>
      </c>
      <c r="D73" s="90" t="s">
        <v>1139</v>
      </c>
      <c r="E73" s="90" t="s">
        <v>358</v>
      </c>
      <c r="F73" s="124" t="str">
        <f>IFERROR(INDEX(ВВОД!$D$4:$N$4,1,MATCH(A73,ВВОД!D644:N644,0)),"")</f>
        <v/>
      </c>
      <c r="G73" s="96" t="str">
        <f>IFERROR(INDEX(ВВОД!$D$3:$N$3,1,MATCH(A73,ВВОД!D644:N644,0)),"")</f>
        <v/>
      </c>
    </row>
    <row r="74" spans="1:7">
      <c r="A74" s="129">
        <f>SUM(ВВОД!D645:N645)</f>
        <v>0</v>
      </c>
      <c r="B74" s="91" t="s">
        <v>27</v>
      </c>
      <c r="C74" s="99" t="s">
        <v>19</v>
      </c>
      <c r="D74" s="90" t="s">
        <v>1140</v>
      </c>
      <c r="E74" s="90" t="s">
        <v>358</v>
      </c>
      <c r="F74" s="124" t="str">
        <f>IFERROR(INDEX(ВВОД!$D$4:$N$4,1,MATCH(A74,ВВОД!D645:N645,0)),"")</f>
        <v/>
      </c>
      <c r="G74" s="96" t="str">
        <f>IFERROR(INDEX(ВВОД!$D$3:$N$3,1,MATCH(A74,ВВОД!D645:N645,0)),"")</f>
        <v/>
      </c>
    </row>
    <row r="75" spans="1:7">
      <c r="A75" s="129">
        <f>SUM(ВВОД!D646:N646)</f>
        <v>0</v>
      </c>
      <c r="B75" s="91" t="s">
        <v>27</v>
      </c>
      <c r="C75" s="99" t="s">
        <v>19</v>
      </c>
      <c r="D75" s="90" t="s">
        <v>1141</v>
      </c>
      <c r="E75" s="90" t="s">
        <v>358</v>
      </c>
      <c r="F75" s="124" t="str">
        <f>IFERROR(INDEX(ВВОД!$D$4:$N$4,1,MATCH(A75,ВВОД!D646:N646,0)),"")</f>
        <v/>
      </c>
      <c r="G75" s="96" t="str">
        <f>IFERROR(INDEX(ВВОД!$D$3:$N$3,1,MATCH(A75,ВВОД!D646:N646,0)),"")</f>
        <v/>
      </c>
    </row>
    <row r="76" spans="1:7">
      <c r="A76" s="129">
        <f>SUM(ВВОД!D647:N647)</f>
        <v>0</v>
      </c>
      <c r="B76" s="91" t="s">
        <v>27</v>
      </c>
      <c r="C76" s="99" t="s">
        <v>19</v>
      </c>
      <c r="D76" s="90" t="s">
        <v>1142</v>
      </c>
      <c r="E76" s="90" t="s">
        <v>358</v>
      </c>
      <c r="F76" s="124" t="str">
        <f>IFERROR(INDEX(ВВОД!$D$4:$N$4,1,MATCH(A76,ВВОД!D647:N647,0)),"")</f>
        <v/>
      </c>
      <c r="G76" s="96" t="str">
        <f>IFERROR(INDEX(ВВОД!$D$3:$N$3,1,MATCH(A76,ВВОД!D647:N647,0)),"")</f>
        <v/>
      </c>
    </row>
    <row r="77" spans="1:7">
      <c r="A77" s="129">
        <f>SUM(ВВОД!D648:N648)</f>
        <v>0</v>
      </c>
      <c r="B77" s="91" t="s">
        <v>27</v>
      </c>
      <c r="C77" s="99" t="s">
        <v>19</v>
      </c>
      <c r="D77" s="90" t="s">
        <v>1143</v>
      </c>
      <c r="E77" s="90" t="s">
        <v>358</v>
      </c>
      <c r="F77" s="124" t="str">
        <f>IFERROR(INDEX(ВВОД!$D$4:$N$4,1,MATCH(A77,ВВОД!D648:N648,0)),"")</f>
        <v/>
      </c>
      <c r="G77" s="96" t="str">
        <f>IFERROR(INDEX(ВВОД!$D$3:$N$3,1,MATCH(A77,ВВОД!D648:N648,0)),"")</f>
        <v/>
      </c>
    </row>
    <row r="78" spans="1:7" ht="25.5">
      <c r="A78" s="130">
        <f>SUM(ВВОД!D649:N649)</f>
        <v>0</v>
      </c>
      <c r="B78" s="91" t="s">
        <v>27</v>
      </c>
      <c r="C78" s="99" t="s">
        <v>19</v>
      </c>
      <c r="D78" s="90" t="s">
        <v>1144</v>
      </c>
      <c r="E78" s="90" t="s">
        <v>358</v>
      </c>
      <c r="F78" s="124" t="str">
        <f>IFERROR(INDEX(ВВОД!$D$4:$N$4,1,MATCH(A78,ВВОД!D649:N649,0)),"")</f>
        <v/>
      </c>
      <c r="G78" s="96" t="str">
        <f>IFERROR(INDEX(ВВОД!$D$3:$N$3,1,MATCH(A78,ВВОД!D649:N649,0)),"")</f>
        <v/>
      </c>
    </row>
    <row r="79" spans="1:7" ht="25.5">
      <c r="A79" s="168">
        <f>SUM(ВВОД!D650:N650)</f>
        <v>0</v>
      </c>
      <c r="B79" s="91" t="s">
        <v>27</v>
      </c>
      <c r="C79" s="99" t="s">
        <v>19</v>
      </c>
      <c r="D79" s="90" t="s">
        <v>1145</v>
      </c>
      <c r="E79" s="90" t="s">
        <v>358</v>
      </c>
      <c r="F79" s="124" t="str">
        <f>IFERROR(INDEX(ВВОД!$D$4:$N$4,1,MATCH(A79,ВВОД!D650:N650,0)),"")</f>
        <v/>
      </c>
      <c r="G79" s="96" t="str">
        <f>IFERROR(INDEX(ВВОД!$D$3:$N$3,1,MATCH(A79,ВВОД!D650:N650,0)),"")</f>
        <v/>
      </c>
    </row>
    <row r="80" spans="1:7" ht="25.5">
      <c r="A80" s="168">
        <f>SUM(ВВОД!D651:N651)</f>
        <v>0</v>
      </c>
      <c r="B80" s="91" t="s">
        <v>27</v>
      </c>
      <c r="C80" s="99" t="s">
        <v>19</v>
      </c>
      <c r="D80" s="90" t="s">
        <v>1146</v>
      </c>
      <c r="E80" s="90" t="s">
        <v>358</v>
      </c>
      <c r="F80" s="124" t="str">
        <f>IFERROR(INDEX(ВВОД!$D$4:$N$4,1,MATCH(A80,ВВОД!D651:N651,0)),"")</f>
        <v/>
      </c>
      <c r="G80" s="96" t="str">
        <f>IFERROR(INDEX(ВВОД!$D$3:$N$3,1,MATCH(A80,ВВОД!D651:N651,0)),"")</f>
        <v/>
      </c>
    </row>
    <row r="81" spans="1:7">
      <c r="A81" s="168">
        <f>SUM(ВВОД!D652:N652)</f>
        <v>0</v>
      </c>
      <c r="B81" s="91" t="s">
        <v>27</v>
      </c>
      <c r="C81" s="99" t="s">
        <v>19</v>
      </c>
      <c r="D81" s="90" t="s">
        <v>1147</v>
      </c>
      <c r="E81" s="90" t="s">
        <v>358</v>
      </c>
      <c r="F81" s="124" t="str">
        <f>IFERROR(INDEX(ВВОД!$D$4:$N$4,1,MATCH(A81,ВВОД!D652:N652,0)),"")</f>
        <v/>
      </c>
      <c r="G81" s="96" t="str">
        <f>IFERROR(INDEX(ВВОД!$D$3:$N$3,1,MATCH(A81,ВВОД!D652:N652,0)),"")</f>
        <v/>
      </c>
    </row>
    <row r="82" spans="1:7">
      <c r="A82" s="142">
        <f>SUM(ВВОД!D878:N878)</f>
        <v>0</v>
      </c>
      <c r="B82" s="91" t="s">
        <v>887</v>
      </c>
      <c r="C82" s="99" t="s">
        <v>882</v>
      </c>
      <c r="D82" s="90" t="s">
        <v>866</v>
      </c>
      <c r="E82" s="90" t="s">
        <v>358</v>
      </c>
      <c r="F82" s="124" t="str">
        <f>IFERROR(INDEX(ВВОД!$D$4:$N$4,1,MATCH(A82,ВВОД!D878:N878,0)),"")</f>
        <v/>
      </c>
      <c r="G82" s="96" t="str">
        <f>IFERROR(INDEX(ВВОД!$D$3:$N$3,1,MATCH(A82,ВВОД!D878:N878,0)),"")</f>
        <v/>
      </c>
    </row>
    <row r="83" spans="1:7">
      <c r="A83" s="142">
        <f>SUM(ВВОД!D879:N879)</f>
        <v>0</v>
      </c>
      <c r="B83" s="91" t="s">
        <v>887</v>
      </c>
      <c r="C83" s="99" t="s">
        <v>1702</v>
      </c>
      <c r="D83" s="90" t="s">
        <v>1685</v>
      </c>
      <c r="E83" s="90" t="s">
        <v>358</v>
      </c>
      <c r="F83" s="124" t="str">
        <f>IFERROR(INDEX(ВВОД!$D$4:$N$4,1,MATCH(A83,ВВОД!D879:N879,0)),"")</f>
        <v/>
      </c>
      <c r="G83" s="96" t="str">
        <f>IFERROR(INDEX(ВВОД!$D$3:$N$3,1,MATCH(A83,ВВОД!D879:N879,0)),"")</f>
        <v/>
      </c>
    </row>
    <row r="84" spans="1:7">
      <c r="A84" s="142">
        <f>SUM(ВВОД!D880:N880)</f>
        <v>0</v>
      </c>
      <c r="B84" s="91" t="s">
        <v>887</v>
      </c>
      <c r="C84" s="99" t="s">
        <v>21</v>
      </c>
      <c r="D84" s="90" t="s">
        <v>1686</v>
      </c>
      <c r="E84" s="90" t="s">
        <v>358</v>
      </c>
      <c r="F84" s="124" t="str">
        <f>IFERROR(INDEX(ВВОД!$D$4:$N$4,1,MATCH(A84,ВВОД!D880:N880,0)),"")</f>
        <v/>
      </c>
      <c r="G84" s="96" t="str">
        <f>IFERROR(INDEX(ВВОД!$D$3:$N$3,1,MATCH(A84,ВВОД!D880:N880,0)),"")</f>
        <v/>
      </c>
    </row>
    <row r="85" spans="1:7">
      <c r="A85" s="142">
        <f>SUM(ВВОД!D881:N881)</f>
        <v>0</v>
      </c>
      <c r="B85" s="91" t="s">
        <v>887</v>
      </c>
      <c r="C85" s="99" t="s">
        <v>21</v>
      </c>
      <c r="D85" s="90" t="s">
        <v>1687</v>
      </c>
      <c r="E85" s="90" t="s">
        <v>358</v>
      </c>
      <c r="F85" s="124" t="str">
        <f>IFERROR(INDEX(ВВОД!$D$4:$N$4,1,MATCH(A85,ВВОД!D881:N881,0)),"")</f>
        <v/>
      </c>
      <c r="G85" s="96" t="str">
        <f>IFERROR(INDEX(ВВОД!$D$3:$N$3,1,MATCH(A85,ВВОД!D881:N881,0)),"")</f>
        <v/>
      </c>
    </row>
    <row r="86" spans="1:7">
      <c r="A86" s="142">
        <f>SUM(ВВОД!D882:N882)</f>
        <v>0</v>
      </c>
      <c r="B86" s="91" t="s">
        <v>887</v>
      </c>
      <c r="C86" s="99" t="s">
        <v>21</v>
      </c>
      <c r="D86" s="90" t="s">
        <v>1688</v>
      </c>
      <c r="E86" s="90" t="s">
        <v>358</v>
      </c>
      <c r="F86" s="124" t="str">
        <f>IFERROR(INDEX(ВВОД!$D$4:$N$4,1,MATCH(A86,ВВОД!D882:N882,0)),"")</f>
        <v/>
      </c>
      <c r="G86" s="96" t="str">
        <f>IFERROR(INDEX(ВВОД!$D$3:$N$3,1,MATCH(A86,ВВОД!D882:N882,0)),"")</f>
        <v/>
      </c>
    </row>
    <row r="87" spans="1:7">
      <c r="A87" s="143">
        <f>SUM(ВВОД!D883:N883)</f>
        <v>0</v>
      </c>
      <c r="B87" s="91" t="s">
        <v>887</v>
      </c>
      <c r="C87" s="99" t="s">
        <v>21</v>
      </c>
      <c r="D87" s="90" t="s">
        <v>1689</v>
      </c>
      <c r="E87" s="90" t="s">
        <v>358</v>
      </c>
      <c r="F87" s="124" t="str">
        <f>IFERROR(INDEX(ВВОД!$D$4:$N$4,1,MATCH(A87,ВВОД!D883:N883,0)),"")</f>
        <v/>
      </c>
      <c r="G87" s="96" t="str">
        <f>IFERROR(INDEX(ВВОД!$D$3:$N$3,1,MATCH(A87,ВВОД!D883:N883,0)),"")</f>
        <v/>
      </c>
    </row>
    <row r="88" spans="1:7">
      <c r="A88" s="143">
        <f>SUM(ВВОД!D884:N884)</f>
        <v>0</v>
      </c>
      <c r="B88" s="91" t="s">
        <v>887</v>
      </c>
      <c r="C88" s="99" t="s">
        <v>21</v>
      </c>
      <c r="D88" s="90" t="s">
        <v>1690</v>
      </c>
      <c r="E88" s="90" t="s">
        <v>358</v>
      </c>
      <c r="F88" s="124" t="str">
        <f>IFERROR(INDEX(ВВОД!$D$4:$N$4,1,MATCH(A88,ВВОД!D884:N884,0)),"")</f>
        <v/>
      </c>
      <c r="G88" s="96" t="str">
        <f>IFERROR(INDEX(ВВОД!$D$3:$N$3,1,MATCH(A88,ВВОД!D884:N884,0)),"")</f>
        <v/>
      </c>
    </row>
    <row r="89" spans="1:7" ht="25.5">
      <c r="A89" s="143">
        <f>SUM(ВВОД!D885:N885)</f>
        <v>0</v>
      </c>
      <c r="B89" s="91" t="s">
        <v>887</v>
      </c>
      <c r="C89" s="99" t="s">
        <v>55</v>
      </c>
      <c r="D89" s="90" t="s">
        <v>1691</v>
      </c>
      <c r="E89" s="90" t="s">
        <v>358</v>
      </c>
      <c r="F89" s="124" t="str">
        <f>IFERROR(INDEX(ВВОД!$D$4:$N$4,1,MATCH(A89,ВВОД!D885:N885,0)),"")</f>
        <v/>
      </c>
      <c r="G89" s="96" t="str">
        <f>IFERROR(INDEX(ВВОД!$D$3:$N$3,1,MATCH(A89,ВВОД!D885:N885,0)),"")</f>
        <v/>
      </c>
    </row>
    <row r="90" spans="1:7">
      <c r="A90" s="143">
        <f>SUM(ВВОД!D876:N876)</f>
        <v>0</v>
      </c>
      <c r="B90" s="91" t="s">
        <v>887</v>
      </c>
      <c r="C90" s="99" t="s">
        <v>882</v>
      </c>
      <c r="D90" s="90" t="s">
        <v>890</v>
      </c>
      <c r="E90" s="90" t="s">
        <v>358</v>
      </c>
      <c r="F90" s="124" t="str">
        <f>IFERROR(INDEX(ВВОД!$D$4:$N$4,1,MATCH(A90,ВВОД!D876:N876,0)),"")</f>
        <v/>
      </c>
      <c r="G90" s="96" t="str">
        <f>IFERROR(INDEX(ВВОД!$D$3:$N$3,1,MATCH(A90,ВВОД!D876:N876,0)),"")</f>
        <v/>
      </c>
    </row>
    <row r="91" spans="1:7">
      <c r="A91" s="144">
        <f>SUM(ВВОД!D877:N877)</f>
        <v>0</v>
      </c>
      <c r="B91" s="91" t="s">
        <v>887</v>
      </c>
      <c r="C91" s="99" t="s">
        <v>882</v>
      </c>
      <c r="D91" s="90" t="s">
        <v>886</v>
      </c>
      <c r="E91" s="90" t="s">
        <v>358</v>
      </c>
      <c r="F91" s="124" t="str">
        <f>IFERROR(INDEX(ВВОД!$D$4:$N$4,1,MATCH(A91,ВВОД!D877:N877,0)),"")</f>
        <v/>
      </c>
      <c r="G91" s="96" t="str">
        <f>IFERROR(INDEX(ВВОД!$D$3:$N$3,1,MATCH(A91,ВВОД!D877:N877,0)),"")</f>
        <v/>
      </c>
    </row>
    <row r="92" spans="1:7">
      <c r="A92" s="144">
        <f>SUM(ВВОД!D907:N907)</f>
        <v>0</v>
      </c>
      <c r="B92" s="91" t="s">
        <v>904</v>
      </c>
      <c r="C92" s="99" t="s">
        <v>811</v>
      </c>
      <c r="D92" s="90" t="s">
        <v>890</v>
      </c>
      <c r="E92" s="90" t="s">
        <v>358</v>
      </c>
      <c r="F92" s="124" t="str">
        <f>IFERROR(INDEX(ВВОД!$D$4:$N$4,1,MATCH(A92,ВВОД!D907:N907,0)),"")</f>
        <v/>
      </c>
      <c r="G92" s="96" t="str">
        <f>IFERROR(INDEX(ВВОД!$D$3:$N$3,1,MATCH(A92,ВВОД!D907:N907,0)),"")</f>
        <v/>
      </c>
    </row>
    <row r="93" spans="1:7">
      <c r="A93" s="144">
        <f>SUM(ВВОД!D908:N908)</f>
        <v>0</v>
      </c>
      <c r="B93" s="91" t="s">
        <v>904</v>
      </c>
      <c r="C93" s="99" t="s">
        <v>811</v>
      </c>
      <c r="D93" s="90" t="s">
        <v>886</v>
      </c>
      <c r="E93" s="90" t="s">
        <v>358</v>
      </c>
      <c r="F93" s="124" t="str">
        <f>IFERROR(INDEX(ВВОД!$D$4:$N$4,1,MATCH(A93,ВВОД!D908:N908,0)),"")</f>
        <v/>
      </c>
      <c r="G93" s="96" t="str">
        <f>IFERROR(INDEX(ВВОД!$D$3:$N$3,1,MATCH(A93,ВВОД!D908:N908,0)),"")</f>
        <v/>
      </c>
    </row>
    <row r="94" spans="1:7">
      <c r="A94" s="144">
        <f>SUM(ВВОД!D909:N909)</f>
        <v>0</v>
      </c>
      <c r="B94" s="91" t="s">
        <v>904</v>
      </c>
      <c r="C94" s="99" t="s">
        <v>811</v>
      </c>
      <c r="D94" s="90" t="s">
        <v>866</v>
      </c>
      <c r="E94" s="90" t="s">
        <v>358</v>
      </c>
      <c r="F94" s="124" t="str">
        <f>IFERROR(INDEX(ВВОД!$D$4:$N$4,1,MATCH(A94,ВВОД!D909:N909,0)),"")</f>
        <v/>
      </c>
      <c r="G94" s="96" t="str">
        <f>IFERROR(INDEX(ВВОД!$D$3:$N$3,1,MATCH(A94,ВВОД!D909:N909,0)),"")</f>
        <v/>
      </c>
    </row>
    <row r="95" spans="1:7">
      <c r="A95" s="144">
        <f>SUM(ВВОД!D910:N910)</f>
        <v>0</v>
      </c>
      <c r="B95" s="91" t="s">
        <v>904</v>
      </c>
      <c r="C95" s="99" t="s">
        <v>811</v>
      </c>
      <c r="D95" s="90" t="s">
        <v>892</v>
      </c>
      <c r="E95" s="90" t="s">
        <v>358</v>
      </c>
      <c r="F95" s="124" t="str">
        <f>IFERROR(INDEX(ВВОД!$D$4:$N$4,1,MATCH(A95,ВВОД!D910:N910,0)),"")</f>
        <v/>
      </c>
      <c r="G95" s="96" t="str">
        <f>IFERROR(INDEX(ВВОД!$D$3:$N$3,1,MATCH(A95,ВВОД!D910:N910,0)),"")</f>
        <v/>
      </c>
    </row>
    <row r="96" spans="1:7" ht="25.5">
      <c r="A96" s="144">
        <f>SUM(ВВОД!D911:N911)</f>
        <v>0</v>
      </c>
      <c r="B96" s="91" t="s">
        <v>905</v>
      </c>
      <c r="C96" s="99" t="s">
        <v>894</v>
      </c>
      <c r="D96" s="90" t="s">
        <v>895</v>
      </c>
      <c r="E96" s="90" t="s">
        <v>358</v>
      </c>
      <c r="F96" s="124" t="str">
        <f>IFERROR(INDEX(ВВОД!$D$4:$N$4,1,MATCH(A96,ВВОД!D911:N911,0)),"")</f>
        <v/>
      </c>
      <c r="G96" s="96" t="str">
        <f>IFERROR(INDEX(ВВОД!$D$3:$N$3,1,MATCH(A96,ВВОД!D911:N911,0)),"")</f>
        <v/>
      </c>
    </row>
    <row r="97" spans="1:7">
      <c r="A97" s="144">
        <f>SUM(ВВОД!D912:N912)</f>
        <v>0</v>
      </c>
      <c r="B97" s="91" t="s">
        <v>12</v>
      </c>
      <c r="C97" s="99" t="s">
        <v>55</v>
      </c>
      <c r="D97" s="90" t="s">
        <v>898</v>
      </c>
      <c r="E97" s="90" t="s">
        <v>358</v>
      </c>
      <c r="F97" s="124" t="str">
        <f>IFERROR(INDEX(ВВОД!$D$4:$N$4,1,MATCH(A97,ВВОД!D912:N912,0)),"")</f>
        <v/>
      </c>
      <c r="G97" s="96" t="str">
        <f>IFERROR(INDEX(ВВОД!$D$3:$N$3,1,MATCH(A97,ВВОД!D912:N912,0)),"")</f>
        <v/>
      </c>
    </row>
    <row r="98" spans="1:7">
      <c r="B98" s="74"/>
    </row>
    <row r="99" spans="1:7">
      <c r="C99" s="74" t="s">
        <v>5</v>
      </c>
      <c r="D99" s="73"/>
    </row>
  </sheetData>
  <autoFilter ref="A4:G47"/>
  <mergeCells count="3">
    <mergeCell ref="A1:G1"/>
    <mergeCell ref="B2:D2"/>
    <mergeCell ref="B3:C3"/>
  </mergeCells>
  <pageMargins left="0.19685039370078741" right="0.19685039370078741" top="0.19685039370078741" bottom="0.19685039370078741" header="0" footer="0"/>
  <pageSetup paperSize="9" scale="38" fitToWidth="0" orientation="portrait" horizontalDpi="4294967293" verticalDpi="4294967293" r:id="rId1"/>
  <headerFooter alignWithMargins="0"/>
  <ignoredErrors>
    <ignoredError sqref="C30 C22:C23 C26:C28" twoDigitTextYear="1"/>
    <ignoredError sqref="F5:G6 A5:A6 F40:G43 A40:A43 F30:G36 A30:A36 A37:G39 A22:A23 F22:G23 A24 F24:G24 F8:G9 A8:A9 F10:G11 A10:A11 A25 F25:G25 F14:G20 A14:A20 A21 F21:G21 A7:G7 A13:G13 A26:A28 F26:G2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HY53"/>
  <sheetViews>
    <sheetView tabSelected="1" topLeftCell="CW10" workbookViewId="0">
      <selection activeCell="EU33" sqref="EU33"/>
    </sheetView>
  </sheetViews>
  <sheetFormatPr defaultColWidth="4.85546875" defaultRowHeight="15"/>
  <cols>
    <col min="1" max="1" width="5.42578125" style="371" customWidth="1"/>
    <col min="2" max="2" width="1.85546875" style="370" customWidth="1"/>
    <col min="3" max="33" width="1.85546875" style="363" customWidth="1"/>
    <col min="34" max="89" width="2" style="363" customWidth="1"/>
    <col min="90" max="93" width="1.85546875" style="363" customWidth="1"/>
    <col min="94" max="94" width="2" style="363" customWidth="1"/>
    <col min="95" max="95" width="4.85546875" style="363" customWidth="1"/>
    <col min="96" max="96" width="2" style="363" customWidth="1"/>
    <col min="97" max="120" width="1.85546875" style="363" customWidth="1"/>
    <col min="121" max="121" width="1.85546875" style="369" customWidth="1"/>
    <col min="122" max="122" width="1.85546875" style="363" customWidth="1"/>
    <col min="123" max="123" width="1.85546875" style="368" customWidth="1"/>
    <col min="124" max="124" width="1.85546875" style="363" customWidth="1"/>
    <col min="125" max="125" width="1.85546875" style="367" customWidth="1"/>
    <col min="126" max="129" width="1.85546875" style="363" customWidth="1"/>
    <col min="130" max="130" width="1.85546875" style="366" customWidth="1"/>
    <col min="131" max="131" width="1.85546875" style="363" customWidth="1"/>
    <col min="132" max="132" width="1.85546875" style="365" customWidth="1"/>
    <col min="133" max="133" width="1.85546875" style="363" customWidth="1"/>
    <col min="134" max="134" width="1.85546875" style="364" customWidth="1"/>
    <col min="135" max="178" width="1.85546875" style="363" customWidth="1"/>
    <col min="179" max="179" width="4.85546875" style="363" customWidth="1"/>
    <col min="180" max="231" width="1.85546875" style="363" customWidth="1"/>
    <col min="232" max="232" width="4.85546875" style="362" customWidth="1"/>
    <col min="233" max="233" width="3.7109375" style="362" customWidth="1"/>
    <col min="234" max="16384" width="4.85546875" style="362"/>
  </cols>
  <sheetData>
    <row r="1" spans="1:233" s="669" customFormat="1" ht="26.25">
      <c r="A1" s="774"/>
      <c r="B1" s="769" t="s">
        <v>2708</v>
      </c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P1" s="380"/>
      <c r="Q1" s="380"/>
      <c r="R1" s="380"/>
      <c r="S1" s="380"/>
      <c r="T1" s="380"/>
      <c r="U1" s="380"/>
      <c r="V1" s="380"/>
      <c r="W1" s="380"/>
      <c r="X1" s="380"/>
      <c r="Y1" s="380"/>
      <c r="Z1" s="380"/>
      <c r="AA1" s="380"/>
      <c r="AB1" s="380"/>
      <c r="AC1" s="380"/>
      <c r="AD1" s="380"/>
      <c r="AE1" s="380"/>
      <c r="AF1" s="380"/>
      <c r="AG1" s="380"/>
      <c r="AH1" s="380"/>
      <c r="AI1" s="380"/>
      <c r="AJ1" s="380"/>
      <c r="AK1" s="380"/>
      <c r="AL1" s="380"/>
      <c r="AM1" s="380"/>
      <c r="AN1" s="380"/>
      <c r="AO1" s="380"/>
      <c r="AP1" s="380"/>
      <c r="AQ1" s="380"/>
      <c r="AR1" s="380"/>
      <c r="AS1" s="380"/>
      <c r="AT1" s="380"/>
      <c r="AU1" s="380"/>
      <c r="AV1" s="380"/>
      <c r="AW1" s="380"/>
      <c r="AX1" s="380"/>
      <c r="AY1" s="380"/>
      <c r="AZ1" s="380"/>
      <c r="BA1" s="380"/>
      <c r="BB1" s="380"/>
      <c r="BC1" s="380"/>
      <c r="BD1" s="380"/>
      <c r="BE1" s="380"/>
      <c r="BF1" s="380"/>
      <c r="BG1" s="380"/>
      <c r="BH1" s="380"/>
      <c r="BI1" s="380"/>
      <c r="BJ1" s="380"/>
      <c r="BK1" s="380"/>
      <c r="BL1" s="380"/>
      <c r="BM1" s="380"/>
      <c r="BN1" s="380"/>
      <c r="BO1" s="380"/>
      <c r="BP1" s="380"/>
      <c r="BQ1" s="380"/>
      <c r="BR1" s="380"/>
      <c r="BS1" s="380"/>
      <c r="BT1" s="380"/>
      <c r="BU1" s="380"/>
      <c r="BV1" s="380"/>
      <c r="BW1" s="380"/>
      <c r="BX1" s="380"/>
      <c r="BY1" s="380"/>
      <c r="BZ1" s="380"/>
      <c r="CA1" s="1258" t="s">
        <v>2710</v>
      </c>
      <c r="CB1" s="1258"/>
      <c r="CC1" s="1258"/>
      <c r="CD1" s="1258"/>
      <c r="CE1" s="1258"/>
      <c r="CF1" s="1258"/>
      <c r="CG1" s="1258"/>
      <c r="CH1" s="1258"/>
      <c r="CI1" s="1258"/>
      <c r="CJ1" s="1258"/>
      <c r="CK1" s="1258"/>
      <c r="CL1" s="1258"/>
      <c r="CM1" s="1258"/>
      <c r="CN1" s="1258"/>
      <c r="CO1" s="1258"/>
      <c r="CP1" s="1258"/>
      <c r="CQ1" s="1258"/>
      <c r="CR1" s="1258"/>
      <c r="CS1" s="1258"/>
      <c r="CT1" s="1258"/>
      <c r="CU1" s="1258"/>
      <c r="CV1" s="1258"/>
      <c r="CW1" s="1258"/>
      <c r="CX1" s="1258"/>
      <c r="CY1" s="1258"/>
      <c r="CZ1" s="1258"/>
      <c r="DA1" s="1258"/>
      <c r="DB1" s="1258"/>
      <c r="DC1" s="1258"/>
      <c r="DD1" s="1258"/>
      <c r="DE1" s="1258"/>
      <c r="DF1" s="1258"/>
      <c r="DG1" s="1258"/>
      <c r="DH1" s="1258"/>
      <c r="DI1" s="1258"/>
      <c r="DJ1" s="1258"/>
      <c r="DK1" s="1258"/>
      <c r="DL1" s="1258"/>
      <c r="DM1" s="1258"/>
      <c r="DN1" s="1258"/>
      <c r="DO1" s="1258"/>
      <c r="DP1" s="1258"/>
      <c r="DQ1" s="1258"/>
      <c r="DR1" s="1258"/>
      <c r="DS1" s="1258"/>
      <c r="DT1" s="1258"/>
      <c r="DU1" s="1258"/>
      <c r="DV1" s="1258"/>
      <c r="DW1" s="1258"/>
      <c r="DX1" s="1258"/>
      <c r="DY1" s="1258"/>
      <c r="DZ1" s="1258"/>
      <c r="EA1" s="1258"/>
      <c r="EB1" s="1258"/>
      <c r="EC1" s="1258"/>
      <c r="ED1" s="1258"/>
      <c r="EE1" s="1258"/>
      <c r="EF1" s="1258"/>
      <c r="EG1" s="1258"/>
      <c r="EH1" s="1258"/>
      <c r="EI1" s="1258"/>
      <c r="EJ1" s="1258"/>
      <c r="EK1" s="1258"/>
      <c r="EL1" s="1258"/>
      <c r="EM1" s="1258"/>
      <c r="EN1" s="1258"/>
      <c r="EO1" s="1258"/>
      <c r="EP1" s="1258"/>
      <c r="EQ1" s="1258"/>
      <c r="ER1" s="1258"/>
      <c r="ES1" s="1258"/>
      <c r="ET1" s="1258"/>
      <c r="EU1" s="1258"/>
      <c r="EV1" s="1258"/>
      <c r="EW1" s="1258"/>
      <c r="EX1" s="1258"/>
      <c r="EY1" s="1258"/>
      <c r="EZ1" s="1258"/>
      <c r="FA1" s="1258"/>
      <c r="FB1" s="1258"/>
      <c r="FC1" s="1258"/>
      <c r="FD1" s="1258"/>
      <c r="FE1" s="1258"/>
      <c r="FF1" s="1258"/>
      <c r="FG1" s="1258"/>
      <c r="FH1" s="1258"/>
      <c r="FI1" s="1258"/>
      <c r="FJ1" s="1258"/>
      <c r="FK1" s="1258"/>
      <c r="FL1" s="380"/>
      <c r="FM1" s="380"/>
      <c r="FN1" s="380"/>
      <c r="FO1" s="380"/>
      <c r="FP1" s="380"/>
      <c r="FQ1" s="380"/>
      <c r="FR1" s="380"/>
      <c r="FS1" s="380"/>
      <c r="FT1" s="380"/>
      <c r="FU1" s="380"/>
      <c r="FV1" s="380"/>
      <c r="FW1" s="380"/>
      <c r="FX1" s="380"/>
      <c r="FY1" s="772" t="s">
        <v>2706</v>
      </c>
      <c r="FZ1" s="380"/>
      <c r="GA1" s="380"/>
      <c r="GB1" s="380"/>
      <c r="GC1" s="380"/>
      <c r="GD1" s="380"/>
      <c r="GE1" s="380"/>
      <c r="GF1" s="380"/>
      <c r="GG1" s="380"/>
      <c r="GH1" s="380"/>
      <c r="GI1" s="380"/>
      <c r="GJ1" s="380"/>
      <c r="GK1" s="380"/>
      <c r="GL1" s="380"/>
      <c r="GM1" s="380"/>
      <c r="GN1" s="380"/>
      <c r="GO1" s="380"/>
      <c r="GP1" s="380"/>
      <c r="GQ1" s="772"/>
      <c r="GR1" s="380"/>
      <c r="GS1" s="380" t="s">
        <v>2705</v>
      </c>
      <c r="GT1" s="380"/>
      <c r="GU1" s="773"/>
      <c r="GV1" s="773"/>
      <c r="GW1" s="773" t="s">
        <v>2704</v>
      </c>
      <c r="GX1" s="773"/>
      <c r="GY1" s="773"/>
      <c r="GZ1" s="773"/>
      <c r="HA1" s="380"/>
      <c r="HB1" s="773"/>
      <c r="HC1" s="380"/>
      <c r="HD1" s="772"/>
      <c r="HE1" s="380"/>
      <c r="HF1" s="380"/>
      <c r="HG1" s="380"/>
      <c r="HH1" s="380"/>
      <c r="HI1" s="380"/>
      <c r="HJ1" s="380"/>
      <c r="HK1" s="380"/>
      <c r="HL1" s="380"/>
      <c r="HM1" s="380"/>
      <c r="HN1" s="380"/>
      <c r="HO1" s="380"/>
      <c r="HP1" s="380"/>
      <c r="HQ1" s="380"/>
      <c r="HR1" s="380"/>
      <c r="HS1" s="380"/>
      <c r="HT1" s="380"/>
      <c r="HU1" s="380"/>
      <c r="HV1" s="380"/>
      <c r="HW1" s="380"/>
      <c r="HX1" s="380"/>
    </row>
    <row r="2" spans="1:233" s="663" customFormat="1" ht="18.75">
      <c r="A2" s="771"/>
      <c r="B2" s="1256" t="s">
        <v>2703</v>
      </c>
      <c r="C2" s="1256"/>
      <c r="D2" s="1256"/>
      <c r="E2" s="1256"/>
      <c r="F2" s="1256"/>
      <c r="G2" s="1256"/>
      <c r="H2" s="1256"/>
      <c r="I2" s="1256"/>
      <c r="J2" s="768"/>
      <c r="K2" s="768"/>
      <c r="L2" s="768"/>
      <c r="M2" s="768"/>
      <c r="N2" s="768"/>
      <c r="O2" s="769"/>
      <c r="P2" s="768"/>
      <c r="Q2" s="768"/>
      <c r="R2" s="768"/>
      <c r="S2" s="768"/>
      <c r="T2" s="768"/>
      <c r="U2" s="768"/>
      <c r="V2" s="768"/>
      <c r="W2" s="768"/>
      <c r="X2" s="768"/>
      <c r="Y2" s="768"/>
      <c r="Z2" s="768"/>
      <c r="AA2" s="768"/>
      <c r="AB2" s="768"/>
      <c r="AC2" s="768"/>
      <c r="AD2" s="768"/>
      <c r="AE2" s="768"/>
      <c r="AF2" s="768"/>
      <c r="AG2" s="768"/>
      <c r="AH2" s="768"/>
      <c r="AI2" s="768"/>
      <c r="AJ2" s="768"/>
      <c r="AK2" s="768"/>
      <c r="AL2" s="768"/>
      <c r="AM2" s="768"/>
      <c r="AN2" s="768"/>
      <c r="AO2" s="768"/>
      <c r="AP2" s="768"/>
      <c r="AQ2" s="768"/>
      <c r="AR2" s="769"/>
      <c r="AS2" s="768"/>
      <c r="AT2" s="768"/>
      <c r="AU2" s="768"/>
      <c r="AV2" s="768"/>
      <c r="AW2" s="768"/>
      <c r="AX2" s="768"/>
      <c r="AY2" s="768"/>
      <c r="AZ2" s="768"/>
      <c r="BA2" s="768"/>
      <c r="BB2" s="768"/>
      <c r="BC2" s="768"/>
      <c r="BD2" s="768"/>
      <c r="BE2" s="768"/>
      <c r="BF2" s="768"/>
      <c r="BG2" s="768"/>
      <c r="BH2" s="768"/>
      <c r="BI2" s="768"/>
      <c r="BJ2" s="768"/>
      <c r="BK2" s="768"/>
      <c r="BL2" s="768"/>
      <c r="BM2" s="768"/>
      <c r="BN2" s="768"/>
      <c r="BO2" s="768"/>
      <c r="BP2" s="768"/>
      <c r="BQ2" s="768"/>
      <c r="BR2" s="768"/>
      <c r="BS2" s="768"/>
      <c r="BT2" s="768"/>
      <c r="BU2" s="768"/>
      <c r="BV2" s="768"/>
      <c r="BW2" s="768"/>
      <c r="BX2" s="768"/>
      <c r="BY2" s="768"/>
      <c r="BZ2" s="768"/>
      <c r="CA2" s="768"/>
      <c r="CB2" s="768"/>
      <c r="CC2" s="769"/>
      <c r="CD2" s="768"/>
      <c r="CE2" s="768"/>
      <c r="CF2" s="769"/>
      <c r="CG2" s="769"/>
      <c r="CH2" s="769"/>
      <c r="CI2" s="769"/>
      <c r="CJ2" s="769"/>
      <c r="CK2" s="769"/>
      <c r="CL2" s="769"/>
      <c r="CM2" s="769"/>
      <c r="CN2" s="769"/>
      <c r="CO2" s="769"/>
      <c r="CP2" s="769"/>
      <c r="CQ2" s="769"/>
      <c r="CR2" s="769"/>
      <c r="CS2" s="769"/>
      <c r="CT2" s="769"/>
      <c r="CU2" s="769"/>
      <c r="CV2" s="769"/>
      <c r="CW2" s="769"/>
      <c r="CX2" s="769"/>
      <c r="CY2" s="769"/>
      <c r="CZ2" s="769"/>
      <c r="DA2" s="769"/>
      <c r="DB2" s="769"/>
      <c r="DC2" s="769"/>
      <c r="DD2" s="769"/>
      <c r="DE2" s="769"/>
      <c r="DF2" s="769"/>
      <c r="DG2" s="769"/>
      <c r="DH2" s="769"/>
      <c r="DI2" s="769"/>
      <c r="DJ2" s="769"/>
      <c r="DK2" s="1259">
        <f>DATE(ДАТИ!C1,ДАТИ!B1,1)</f>
        <v>45444</v>
      </c>
      <c r="DL2" s="1259"/>
      <c r="DM2" s="1259"/>
      <c r="DN2" s="1259"/>
      <c r="DO2" s="1259"/>
      <c r="DP2" s="1259"/>
      <c r="DQ2" s="1259"/>
      <c r="DR2" s="1259"/>
      <c r="DS2" s="1259"/>
      <c r="DT2" s="1259"/>
      <c r="DU2" s="1259"/>
      <c r="DV2" s="1259"/>
      <c r="DW2" s="769"/>
      <c r="DX2" s="769"/>
      <c r="DY2" s="769"/>
      <c r="DZ2" s="769"/>
      <c r="EA2" s="769"/>
      <c r="EB2" s="769"/>
      <c r="EC2" s="769"/>
      <c r="ED2" s="769"/>
      <c r="EE2" s="769"/>
      <c r="EF2" s="769"/>
      <c r="EG2" s="769"/>
      <c r="EH2" s="769"/>
      <c r="EI2" s="769"/>
      <c r="EJ2" s="770"/>
      <c r="EK2" s="770"/>
      <c r="EL2" s="770"/>
      <c r="EM2" s="770"/>
      <c r="EN2" s="770"/>
      <c r="EO2" s="770"/>
      <c r="EP2" s="770"/>
      <c r="EQ2" s="770"/>
      <c r="ER2" s="770"/>
      <c r="ES2" s="770"/>
      <c r="ET2" s="770"/>
      <c r="EU2" s="770"/>
      <c r="EV2" s="770"/>
      <c r="EW2" s="770"/>
      <c r="EX2" s="769"/>
      <c r="EY2" s="769"/>
      <c r="EZ2" s="769"/>
      <c r="FA2" s="769"/>
      <c r="FB2" s="769"/>
      <c r="FC2" s="769"/>
      <c r="FD2" s="769"/>
      <c r="FE2" s="769"/>
      <c r="FF2" s="768"/>
      <c r="FG2" s="768"/>
      <c r="FH2" s="768"/>
      <c r="FI2" s="768"/>
      <c r="FJ2" s="768"/>
      <c r="FK2" s="768"/>
      <c r="FL2" s="768"/>
      <c r="FM2" s="768"/>
      <c r="FN2" s="768"/>
      <c r="FO2" s="768"/>
      <c r="FP2" s="768"/>
      <c r="FQ2" s="768"/>
      <c r="FR2" s="768"/>
      <c r="FS2" s="768"/>
      <c r="FT2" s="768"/>
      <c r="FU2" s="768"/>
      <c r="FV2" s="768"/>
      <c r="FW2" s="768"/>
      <c r="FX2" s="768"/>
      <c r="FY2" s="768"/>
      <c r="FZ2" s="768"/>
      <c r="GA2" s="768"/>
      <c r="GB2" s="768"/>
      <c r="GC2" s="768"/>
      <c r="GD2" s="768"/>
      <c r="GE2" s="768"/>
      <c r="GF2" s="768"/>
      <c r="GG2" s="768"/>
      <c r="GH2" s="768"/>
      <c r="GI2" s="1257" t="s">
        <v>2716</v>
      </c>
      <c r="GJ2" s="1257"/>
      <c r="GK2" s="1257"/>
      <c r="GL2" s="1257"/>
      <c r="GM2" s="1257"/>
      <c r="GN2" s="1257"/>
      <c r="GO2" s="1257"/>
      <c r="GP2" s="1257"/>
      <c r="GQ2" s="1257"/>
      <c r="GR2" s="1257"/>
      <c r="GS2" s="1257"/>
      <c r="GT2" s="1257"/>
      <c r="GU2" s="1257"/>
      <c r="GV2" s="1257"/>
      <c r="GW2" s="1257"/>
      <c r="GX2" s="1257"/>
      <c r="GY2" s="1257"/>
      <c r="GZ2" s="1257"/>
      <c r="HA2" s="1257"/>
      <c r="HB2" s="768"/>
      <c r="HC2" s="768"/>
      <c r="HD2" s="768"/>
      <c r="HE2" s="768"/>
      <c r="HF2" s="769"/>
      <c r="HG2" s="768"/>
      <c r="HH2" s="768"/>
      <c r="HI2" s="768"/>
      <c r="HJ2" s="768"/>
      <c r="HK2" s="768"/>
      <c r="HL2" s="768"/>
      <c r="HM2" s="768"/>
      <c r="HN2" s="1256" t="s">
        <v>2700</v>
      </c>
      <c r="HO2" s="1256"/>
      <c r="HP2" s="1256"/>
      <c r="HQ2" s="1256"/>
      <c r="HR2" s="1256"/>
      <c r="HS2" s="1256"/>
      <c r="HT2" s="1256"/>
      <c r="HU2" s="1256"/>
      <c r="HV2" s="1256"/>
      <c r="HW2" s="1256"/>
      <c r="HX2" s="767"/>
    </row>
    <row r="3" spans="1:233" s="658" customFormat="1" ht="18.75">
      <c r="A3" s="766"/>
      <c r="B3" s="1266" t="s">
        <v>2699</v>
      </c>
      <c r="C3" s="1267"/>
      <c r="D3" s="1267"/>
      <c r="E3" s="1267"/>
      <c r="F3" s="1267"/>
      <c r="G3" s="1267"/>
      <c r="H3" s="1267"/>
      <c r="I3" s="1267"/>
      <c r="J3" s="1267"/>
      <c r="K3" s="1268"/>
      <c r="L3" s="1267"/>
      <c r="M3" s="1267"/>
      <c r="N3" s="1267"/>
      <c r="O3" s="1267"/>
      <c r="P3" s="1267"/>
      <c r="Q3" s="1267"/>
      <c r="R3" s="1268"/>
      <c r="S3" s="1267"/>
      <c r="T3" s="1267"/>
      <c r="U3" s="1267"/>
      <c r="V3" s="1267"/>
      <c r="W3" s="1267"/>
      <c r="X3" s="1267"/>
      <c r="Y3" s="1267"/>
      <c r="Z3" s="1267"/>
      <c r="AA3" s="1267"/>
      <c r="AB3" s="1267"/>
      <c r="AC3" s="1267"/>
      <c r="AD3" s="1267"/>
      <c r="AE3" s="1267"/>
      <c r="AF3" s="1268"/>
      <c r="AG3" s="1267"/>
      <c r="AH3" s="1267"/>
      <c r="AI3" s="1267"/>
      <c r="AJ3" s="1267"/>
      <c r="AK3" s="1267"/>
      <c r="AL3" s="1267"/>
      <c r="AM3" s="1267"/>
      <c r="AN3" s="1267"/>
      <c r="AO3" s="1267"/>
      <c r="AP3" s="1267"/>
      <c r="AQ3" s="1267"/>
      <c r="AR3" s="1267"/>
      <c r="AS3" s="1267"/>
      <c r="AT3" s="1267"/>
      <c r="AU3" s="1267"/>
      <c r="AV3" s="1267"/>
      <c r="AW3" s="1267"/>
      <c r="AX3" s="1267"/>
      <c r="AY3" s="1267"/>
      <c r="AZ3" s="1267"/>
      <c r="BA3" s="1267"/>
      <c r="BB3" s="1267"/>
      <c r="BC3" s="1267"/>
      <c r="BD3" s="1267"/>
      <c r="BE3" s="1267"/>
      <c r="BF3" s="1267"/>
      <c r="BG3" s="1267"/>
      <c r="BH3" s="1267"/>
      <c r="BI3" s="1267"/>
      <c r="BJ3" s="1267"/>
      <c r="BK3" s="1267"/>
      <c r="BL3" s="1267"/>
      <c r="BM3" s="1267"/>
      <c r="BN3" s="1267"/>
      <c r="BO3" s="1267"/>
      <c r="BP3" s="1267"/>
      <c r="BQ3" s="1267"/>
      <c r="BR3" s="1267"/>
      <c r="BS3" s="1267"/>
      <c r="BT3" s="1267"/>
      <c r="BU3" s="1267"/>
      <c r="BV3" s="1267"/>
      <c r="BW3" s="1267"/>
      <c r="BX3" s="1267"/>
      <c r="BY3" s="1267"/>
      <c r="BZ3" s="1267"/>
      <c r="CA3" s="1267"/>
      <c r="CB3" s="1267"/>
      <c r="CC3" s="1267"/>
      <c r="CD3" s="1267"/>
      <c r="CE3" s="1267"/>
      <c r="CF3" s="1267"/>
      <c r="CG3" s="1267"/>
      <c r="CH3" s="1267"/>
      <c r="CI3" s="1267"/>
      <c r="CJ3" s="1267"/>
      <c r="CK3" s="1267"/>
      <c r="CL3" s="1267"/>
      <c r="CM3" s="1267"/>
      <c r="CN3" s="1267"/>
      <c r="CO3" s="1267"/>
      <c r="CP3" s="1269"/>
      <c r="CQ3" s="765"/>
      <c r="CR3" s="1266" t="s">
        <v>2698</v>
      </c>
      <c r="CS3" s="1267"/>
      <c r="CT3" s="1267"/>
      <c r="CU3" s="1267"/>
      <c r="CV3" s="1267"/>
      <c r="CW3" s="1267"/>
      <c r="CX3" s="1267"/>
      <c r="CY3" s="1267"/>
      <c r="CZ3" s="1267"/>
      <c r="DA3" s="1267"/>
      <c r="DB3" s="1267"/>
      <c r="DC3" s="1267"/>
      <c r="DD3" s="1267"/>
      <c r="DE3" s="1267"/>
      <c r="DF3" s="1267"/>
      <c r="DG3" s="1267"/>
      <c r="DH3" s="1267"/>
      <c r="DI3" s="1267"/>
      <c r="DJ3" s="1267"/>
      <c r="DK3" s="1267"/>
      <c r="DL3" s="1267"/>
      <c r="DM3" s="1267"/>
      <c r="DN3" s="1267"/>
      <c r="DO3" s="1267"/>
      <c r="DP3" s="1267"/>
      <c r="DQ3" s="1267"/>
      <c r="DR3" s="1267"/>
      <c r="DS3" s="1267"/>
      <c r="DT3" s="1267"/>
      <c r="DU3" s="1267"/>
      <c r="DV3" s="1267"/>
      <c r="DW3" s="1267"/>
      <c r="DX3" s="1267"/>
      <c r="DY3" s="1267"/>
      <c r="DZ3" s="1267"/>
      <c r="EA3" s="1267"/>
      <c r="EB3" s="1267"/>
      <c r="EC3" s="1267"/>
      <c r="ED3" s="1267"/>
      <c r="EE3" s="1267"/>
      <c r="EF3" s="1267"/>
      <c r="EG3" s="1267"/>
      <c r="EH3" s="1267"/>
      <c r="EI3" s="1267"/>
      <c r="EJ3" s="1267"/>
      <c r="EK3" s="1267"/>
      <c r="EL3" s="1267"/>
      <c r="EM3" s="1267"/>
      <c r="EN3" s="1267"/>
      <c r="EO3" s="1267"/>
      <c r="EP3" s="1267"/>
      <c r="EQ3" s="1267"/>
      <c r="ER3" s="1267"/>
      <c r="ES3" s="1267"/>
      <c r="ET3" s="1267"/>
      <c r="EU3" s="1267"/>
      <c r="EV3" s="1267"/>
      <c r="EW3" s="1267"/>
      <c r="EX3" s="1267"/>
      <c r="EY3" s="1267"/>
      <c r="EZ3" s="1267"/>
      <c r="FA3" s="1267"/>
      <c r="FB3" s="1267"/>
      <c r="FC3" s="1267"/>
      <c r="FD3" s="1267"/>
      <c r="FE3" s="1267"/>
      <c r="FF3" s="1267"/>
      <c r="FG3" s="1267"/>
      <c r="FH3" s="1267"/>
      <c r="FI3" s="1267"/>
      <c r="FJ3" s="1267"/>
      <c r="FK3" s="1267"/>
      <c r="FL3" s="1267"/>
      <c r="FM3" s="1267"/>
      <c r="FN3" s="1267"/>
      <c r="FO3" s="1267"/>
      <c r="FP3" s="1267"/>
      <c r="FQ3" s="1267"/>
      <c r="FR3" s="1267"/>
      <c r="FS3" s="1267"/>
      <c r="FT3" s="1267"/>
      <c r="FU3" s="1267"/>
      <c r="FV3" s="1267"/>
      <c r="FW3" s="765"/>
      <c r="FX3" s="1266" t="s">
        <v>2697</v>
      </c>
      <c r="FY3" s="1267"/>
      <c r="FZ3" s="1267"/>
      <c r="GA3" s="1267"/>
      <c r="GB3" s="1267"/>
      <c r="GC3" s="1267"/>
      <c r="GD3" s="1267"/>
      <c r="GE3" s="1267"/>
      <c r="GF3" s="1267"/>
      <c r="GG3" s="1267"/>
      <c r="GH3" s="1267"/>
      <c r="GI3" s="1267"/>
      <c r="GJ3" s="1267"/>
      <c r="GK3" s="1267"/>
      <c r="GL3" s="1267"/>
      <c r="GM3" s="1267"/>
      <c r="GN3" s="1267"/>
      <c r="GO3" s="1267"/>
      <c r="GP3" s="1267"/>
      <c r="GQ3" s="1267"/>
      <c r="GR3" s="1267"/>
      <c r="GS3" s="1267"/>
      <c r="GT3" s="1267"/>
      <c r="GU3" s="1267"/>
      <c r="GV3" s="1267"/>
      <c r="GW3" s="1267"/>
      <c r="GX3" s="1267"/>
      <c r="GY3" s="1267"/>
      <c r="GZ3" s="1267"/>
      <c r="HA3" s="1267"/>
      <c r="HB3" s="1267"/>
      <c r="HC3" s="1267"/>
      <c r="HD3" s="1267"/>
      <c r="HE3" s="1267"/>
      <c r="HF3" s="1267"/>
      <c r="HG3" s="1269"/>
      <c r="HH3" s="1266" t="s">
        <v>2696</v>
      </c>
      <c r="HI3" s="1267"/>
      <c r="HJ3" s="1267"/>
      <c r="HK3" s="1267"/>
      <c r="HL3" s="1267"/>
      <c r="HM3" s="1267"/>
      <c r="HN3" s="1267"/>
      <c r="HO3" s="1267"/>
      <c r="HP3" s="1267"/>
      <c r="HQ3" s="1267"/>
      <c r="HR3" s="1267"/>
      <c r="HS3" s="1267"/>
      <c r="HT3" s="1267"/>
      <c r="HU3" s="1267"/>
      <c r="HV3" s="1267"/>
      <c r="HW3" s="1269"/>
      <c r="HX3" s="764"/>
    </row>
    <row r="4" spans="1:233" s="632" customFormat="1" ht="159.75">
      <c r="A4" s="763" t="s">
        <v>2695</v>
      </c>
      <c r="B4" s="749"/>
      <c r="C4" s="761"/>
      <c r="D4" s="747"/>
      <c r="E4" s="747"/>
      <c r="F4" s="747"/>
      <c r="G4" s="747"/>
      <c r="H4" s="747"/>
      <c r="I4" s="747"/>
      <c r="J4" s="747"/>
      <c r="K4" s="761" t="s">
        <v>2694</v>
      </c>
      <c r="L4" s="747" t="s">
        <v>2693</v>
      </c>
      <c r="M4" s="747" t="s">
        <v>2692</v>
      </c>
      <c r="N4" s="747" t="s">
        <v>2691</v>
      </c>
      <c r="O4" s="747" t="s">
        <v>2692</v>
      </c>
      <c r="P4" s="747" t="s">
        <v>2691</v>
      </c>
      <c r="Q4" s="747" t="s">
        <v>2690</v>
      </c>
      <c r="R4" s="761" t="s">
        <v>2689</v>
      </c>
      <c r="S4" s="747" t="s">
        <v>2688</v>
      </c>
      <c r="T4" s="747" t="s">
        <v>2687</v>
      </c>
      <c r="U4" s="747" t="s">
        <v>2686</v>
      </c>
      <c r="V4" s="747"/>
      <c r="W4" s="747"/>
      <c r="X4" s="747"/>
      <c r="Y4" s="748"/>
      <c r="Z4" s="749"/>
      <c r="AA4" s="747"/>
      <c r="AB4" s="747"/>
      <c r="AC4" s="747"/>
      <c r="AD4" s="747"/>
      <c r="AE4" s="747"/>
      <c r="AF4" s="761" t="s">
        <v>2685</v>
      </c>
      <c r="AG4" s="747" t="s">
        <v>2684</v>
      </c>
      <c r="AH4" s="747" t="s">
        <v>2683</v>
      </c>
      <c r="AI4" s="747" t="s">
        <v>2682</v>
      </c>
      <c r="AJ4" s="747" t="s">
        <v>2681</v>
      </c>
      <c r="AK4" s="747" t="s">
        <v>2680</v>
      </c>
      <c r="AL4" s="761"/>
      <c r="AM4" s="761"/>
      <c r="AN4" s="761"/>
      <c r="AO4" s="761"/>
      <c r="AP4" s="761"/>
      <c r="AQ4" s="761"/>
      <c r="AR4" s="761"/>
      <c r="AS4" s="761"/>
      <c r="AT4" s="748"/>
      <c r="AU4" s="762"/>
      <c r="AV4" s="762" t="s">
        <v>2679</v>
      </c>
      <c r="AW4" s="762"/>
      <c r="AX4" s="762" t="s">
        <v>2678</v>
      </c>
      <c r="AY4" s="762" t="s">
        <v>2677</v>
      </c>
      <c r="AZ4" s="762" t="s">
        <v>2676</v>
      </c>
      <c r="BA4" s="761" t="s">
        <v>2675</v>
      </c>
      <c r="BB4" s="747" t="s">
        <v>2674</v>
      </c>
      <c r="BC4" s="747" t="s">
        <v>2673</v>
      </c>
      <c r="BD4" s="747" t="s">
        <v>2672</v>
      </c>
      <c r="BE4" s="747" t="s">
        <v>2671</v>
      </c>
      <c r="BF4" s="747" t="s">
        <v>2670</v>
      </c>
      <c r="BG4" s="747" t="s">
        <v>2669</v>
      </c>
      <c r="BH4" s="747" t="s">
        <v>2668</v>
      </c>
      <c r="BI4" s="747" t="s">
        <v>2667</v>
      </c>
      <c r="BJ4" s="747" t="s">
        <v>2666</v>
      </c>
      <c r="BK4" s="747" t="s">
        <v>2665</v>
      </c>
      <c r="BL4" s="747" t="s">
        <v>2664</v>
      </c>
      <c r="BM4" s="747" t="s">
        <v>2663</v>
      </c>
      <c r="BN4" s="747" t="s">
        <v>2662</v>
      </c>
      <c r="BO4" s="747" t="s">
        <v>2661</v>
      </c>
      <c r="BP4" s="747" t="s">
        <v>2660</v>
      </c>
      <c r="BQ4" s="748" t="s">
        <v>2365</v>
      </c>
      <c r="BR4" s="760"/>
      <c r="BS4" s="760"/>
      <c r="BT4" s="760"/>
      <c r="BU4" s="760"/>
      <c r="BV4" s="760"/>
      <c r="BW4" s="760" t="s">
        <v>2659</v>
      </c>
      <c r="BX4" s="759" t="s">
        <v>2658</v>
      </c>
      <c r="BY4" s="747" t="s">
        <v>2657</v>
      </c>
      <c r="BZ4" s="747" t="s">
        <v>2656</v>
      </c>
      <c r="CA4" s="758" t="s">
        <v>2655</v>
      </c>
      <c r="CB4" s="747" t="s">
        <v>2654</v>
      </c>
      <c r="CC4" s="747" t="s">
        <v>2653</v>
      </c>
      <c r="CD4" s="747" t="s">
        <v>2652</v>
      </c>
      <c r="CE4" s="747" t="s">
        <v>2651</v>
      </c>
      <c r="CF4" s="747" t="s">
        <v>2650</v>
      </c>
      <c r="CG4" s="747" t="s">
        <v>2649</v>
      </c>
      <c r="CH4" s="747" t="s">
        <v>2648</v>
      </c>
      <c r="CI4" s="747" t="s">
        <v>2647</v>
      </c>
      <c r="CJ4" s="747" t="s">
        <v>2646</v>
      </c>
      <c r="CK4" s="747" t="s">
        <v>2645</v>
      </c>
      <c r="CL4" s="747" t="s">
        <v>2644</v>
      </c>
      <c r="CM4" s="747" t="s">
        <v>2643</v>
      </c>
      <c r="CN4" s="747" t="s">
        <v>2642</v>
      </c>
      <c r="CO4" s="747" t="s">
        <v>2641</v>
      </c>
      <c r="CP4" s="748" t="s">
        <v>2640</v>
      </c>
      <c r="CQ4" s="751"/>
      <c r="CR4" s="747"/>
      <c r="CS4" s="747"/>
      <c r="CT4" s="747" t="s">
        <v>2639</v>
      </c>
      <c r="CU4" s="747" t="s">
        <v>2638</v>
      </c>
      <c r="CV4" s="747" t="s">
        <v>2637</v>
      </c>
      <c r="CW4" s="748" t="s">
        <v>2636</v>
      </c>
      <c r="CX4" s="747"/>
      <c r="CY4" s="747"/>
      <c r="CZ4" s="747"/>
      <c r="DA4" s="747"/>
      <c r="DB4" s="747" t="s">
        <v>2339</v>
      </c>
      <c r="DC4" s="747" t="s">
        <v>2635</v>
      </c>
      <c r="DD4" s="748" t="s">
        <v>2634</v>
      </c>
      <c r="DE4" s="750" t="s">
        <v>2633</v>
      </c>
      <c r="DF4" s="758" t="s">
        <v>2632</v>
      </c>
      <c r="DG4" s="749" t="s">
        <v>2631</v>
      </c>
      <c r="DH4" s="750" t="s">
        <v>2630</v>
      </c>
      <c r="DI4" s="757" t="s">
        <v>2629</v>
      </c>
      <c r="DJ4" s="757" t="s">
        <v>2628</v>
      </c>
      <c r="DK4" s="756" t="s">
        <v>2627</v>
      </c>
      <c r="DL4" s="747" t="s">
        <v>2619</v>
      </c>
      <c r="DM4" s="750" t="s">
        <v>2626</v>
      </c>
      <c r="DN4" s="747" t="s">
        <v>2625</v>
      </c>
      <c r="DO4" s="747" t="s">
        <v>2624</v>
      </c>
      <c r="DP4" s="747" t="s">
        <v>2623</v>
      </c>
      <c r="DQ4" s="747" t="s">
        <v>2622</v>
      </c>
      <c r="DR4" s="747" t="s">
        <v>2621</v>
      </c>
      <c r="DS4" s="747" t="s">
        <v>2620</v>
      </c>
      <c r="DT4" s="747" t="s">
        <v>2619</v>
      </c>
      <c r="DU4" s="748" t="s">
        <v>2618</v>
      </c>
      <c r="DV4" s="747" t="s">
        <v>2617</v>
      </c>
      <c r="DW4" s="747" t="s">
        <v>2616</v>
      </c>
      <c r="DX4" s="747" t="s">
        <v>2615</v>
      </c>
      <c r="DY4" s="748" t="s">
        <v>2614</v>
      </c>
      <c r="DZ4" s="747" t="s">
        <v>2613</v>
      </c>
      <c r="EA4" s="747" t="s">
        <v>2612</v>
      </c>
      <c r="EB4" s="747" t="s">
        <v>2611</v>
      </c>
      <c r="EC4" s="747" t="s">
        <v>2610</v>
      </c>
      <c r="ED4" s="747" t="s">
        <v>2609</v>
      </c>
      <c r="EE4" s="747" t="s">
        <v>2608</v>
      </c>
      <c r="EF4" s="747" t="s">
        <v>2607</v>
      </c>
      <c r="EG4" s="755" t="s">
        <v>2606</v>
      </c>
      <c r="EH4" s="753" t="s">
        <v>2605</v>
      </c>
      <c r="EI4" s="750" t="s">
        <v>2604</v>
      </c>
      <c r="EJ4" s="754" t="s">
        <v>2603</v>
      </c>
      <c r="EK4" s="753" t="s">
        <v>2602</v>
      </c>
      <c r="EL4" s="750" t="s">
        <v>2601</v>
      </c>
      <c r="EM4" s="750" t="s">
        <v>2600</v>
      </c>
      <c r="EN4" s="747" t="s">
        <v>2599</v>
      </c>
      <c r="EO4" s="747" t="s">
        <v>2598</v>
      </c>
      <c r="EP4" s="747" t="s">
        <v>2597</v>
      </c>
      <c r="EQ4" s="747" t="s">
        <v>2596</v>
      </c>
      <c r="ER4" s="748"/>
      <c r="ES4" s="747" t="s">
        <v>2595</v>
      </c>
      <c r="ET4" s="747" t="s">
        <v>2594</v>
      </c>
      <c r="EU4" s="747" t="s">
        <v>2593</v>
      </c>
      <c r="EV4" s="747" t="s">
        <v>2592</v>
      </c>
      <c r="EW4" s="747" t="s">
        <v>2591</v>
      </c>
      <c r="EX4" s="747" t="s">
        <v>2590</v>
      </c>
      <c r="EY4" s="747" t="s">
        <v>2589</v>
      </c>
      <c r="EZ4" s="747" t="s">
        <v>2588</v>
      </c>
      <c r="FA4" s="747" t="s">
        <v>2587</v>
      </c>
      <c r="FB4" s="747" t="s">
        <v>2586</v>
      </c>
      <c r="FC4" s="747" t="s">
        <v>2585</v>
      </c>
      <c r="FD4" s="747" t="s">
        <v>2584</v>
      </c>
      <c r="FE4" s="747" t="s">
        <v>2583</v>
      </c>
      <c r="FF4" s="747" t="s">
        <v>2582</v>
      </c>
      <c r="FG4" s="747" t="s">
        <v>2581</v>
      </c>
      <c r="FH4" s="747" t="s">
        <v>2580</v>
      </c>
      <c r="FI4" s="752">
        <v>60</v>
      </c>
      <c r="FJ4" s="747" t="s">
        <v>2579</v>
      </c>
      <c r="FK4" s="747"/>
      <c r="FL4" s="747"/>
      <c r="FM4" s="747"/>
      <c r="FN4" s="747"/>
      <c r="FO4" s="747" t="s">
        <v>2578</v>
      </c>
      <c r="FP4" s="747"/>
      <c r="FQ4" s="747"/>
      <c r="FR4" s="747"/>
      <c r="FS4" s="747"/>
      <c r="FT4" s="747"/>
      <c r="FU4" s="747"/>
      <c r="FV4" s="748"/>
      <c r="FW4" s="751"/>
      <c r="FX4" s="749" t="s">
        <v>2577</v>
      </c>
      <c r="FY4" s="748" t="s">
        <v>2576</v>
      </c>
      <c r="FZ4" s="747" t="s">
        <v>2575</v>
      </c>
      <c r="GA4" s="748" t="s">
        <v>2574</v>
      </c>
      <c r="GB4" s="747" t="s">
        <v>2573</v>
      </c>
      <c r="GC4" s="747" t="s">
        <v>2572</v>
      </c>
      <c r="GD4" s="747" t="s">
        <v>2571</v>
      </c>
      <c r="GE4" s="750" t="s">
        <v>2570</v>
      </c>
      <c r="GF4" s="747"/>
      <c r="GG4" s="747" t="s">
        <v>2569</v>
      </c>
      <c r="GH4" s="747"/>
      <c r="GI4" s="747"/>
      <c r="GJ4" s="749"/>
      <c r="GK4" s="747"/>
      <c r="GL4" s="747" t="s">
        <v>2365</v>
      </c>
      <c r="GM4" s="747" t="s">
        <v>2568</v>
      </c>
      <c r="GN4" s="747" t="s">
        <v>2567</v>
      </c>
      <c r="GO4" s="747" t="s">
        <v>2566</v>
      </c>
      <c r="GP4" s="747" t="s">
        <v>2565</v>
      </c>
      <c r="GQ4" s="747" t="s">
        <v>2564</v>
      </c>
      <c r="GR4" s="747"/>
      <c r="GS4" s="747" t="s">
        <v>2372</v>
      </c>
      <c r="GT4" s="747" t="s">
        <v>2363</v>
      </c>
      <c r="GU4" s="747"/>
      <c r="GV4" s="747"/>
      <c r="GW4" s="747"/>
      <c r="GX4" s="747"/>
      <c r="GY4" s="747"/>
      <c r="GZ4" s="747"/>
      <c r="HA4" s="747"/>
      <c r="HB4" s="747" t="s">
        <v>2563</v>
      </c>
      <c r="HC4" s="747" t="s">
        <v>2562</v>
      </c>
      <c r="HD4" s="747" t="s">
        <v>2561</v>
      </c>
      <c r="HE4" s="747" t="s">
        <v>2560</v>
      </c>
      <c r="HF4" s="747" t="s">
        <v>2559</v>
      </c>
      <c r="HG4" s="748"/>
      <c r="HH4" s="747" t="s">
        <v>2558</v>
      </c>
      <c r="HI4" s="747" t="s">
        <v>2557</v>
      </c>
      <c r="HJ4" s="747"/>
      <c r="HK4" s="747"/>
      <c r="HL4" s="747"/>
      <c r="HM4" s="747"/>
      <c r="HN4" s="747"/>
      <c r="HO4" s="747"/>
      <c r="HP4" s="747"/>
      <c r="HQ4" s="747"/>
      <c r="HR4" s="747"/>
      <c r="HS4" s="747"/>
      <c r="HT4" s="747"/>
      <c r="HU4" s="747"/>
      <c r="HV4" s="748"/>
      <c r="HW4" s="747" t="s">
        <v>2360</v>
      </c>
      <c r="HX4" s="746"/>
    </row>
    <row r="5" spans="1:233" s="632" customFormat="1" ht="15" customHeight="1">
      <c r="A5" s="1302" t="s">
        <v>2552</v>
      </c>
      <c r="B5" s="1260"/>
      <c r="C5" s="1261"/>
      <c r="D5" s="1261"/>
      <c r="E5" s="1261"/>
      <c r="F5" s="1261"/>
      <c r="G5" s="1261"/>
      <c r="H5" s="1261"/>
      <c r="I5" s="1261"/>
      <c r="J5" s="1261"/>
      <c r="K5" s="1261"/>
      <c r="L5" s="1261"/>
      <c r="M5" s="1261"/>
      <c r="N5" s="1261"/>
      <c r="O5" s="1261"/>
      <c r="P5" s="1261"/>
      <c r="Q5" s="1261"/>
      <c r="R5" s="1261"/>
      <c r="S5" s="1261"/>
      <c r="T5" s="1261"/>
      <c r="U5" s="1261"/>
      <c r="V5" s="1261"/>
      <c r="W5" s="1261"/>
      <c r="X5" s="1261"/>
      <c r="Y5" s="1262"/>
      <c r="Z5" s="1260"/>
      <c r="AA5" s="1261"/>
      <c r="AB5" s="1261"/>
      <c r="AC5" s="1261"/>
      <c r="AD5" s="1261"/>
      <c r="AE5" s="1261"/>
      <c r="AF5" s="1261"/>
      <c r="AG5" s="1261"/>
      <c r="AH5" s="1261"/>
      <c r="AI5" s="1261"/>
      <c r="AJ5" s="1261"/>
      <c r="AK5" s="1261"/>
      <c r="AL5" s="1261"/>
      <c r="AM5" s="1261"/>
      <c r="AN5" s="1261"/>
      <c r="AO5" s="1261"/>
      <c r="AP5" s="1261"/>
      <c r="AQ5" s="1261"/>
      <c r="AR5" s="1261"/>
      <c r="AS5" s="1261"/>
      <c r="AT5" s="1262"/>
      <c r="AU5" s="1260"/>
      <c r="AV5" s="1261"/>
      <c r="AW5" s="1261"/>
      <c r="AX5" s="1261"/>
      <c r="AY5" s="1261"/>
      <c r="AZ5" s="1261"/>
      <c r="BA5" s="1261"/>
      <c r="BB5" s="1261"/>
      <c r="BC5" s="1261"/>
      <c r="BD5" s="1261"/>
      <c r="BE5" s="1261"/>
      <c r="BF5" s="1261"/>
      <c r="BG5" s="1261"/>
      <c r="BH5" s="1261"/>
      <c r="BI5" s="1261"/>
      <c r="BJ5" s="1261"/>
      <c r="BK5" s="1261"/>
      <c r="BL5" s="1261"/>
      <c r="BM5" s="1261"/>
      <c r="BN5" s="1261"/>
      <c r="BO5" s="1261"/>
      <c r="BP5" s="1261"/>
      <c r="BQ5" s="1262"/>
      <c r="BR5" s="1260"/>
      <c r="BS5" s="1261"/>
      <c r="BT5" s="1261"/>
      <c r="BU5" s="1261"/>
      <c r="BV5" s="1261"/>
      <c r="BW5" s="1261"/>
      <c r="BX5" s="1262"/>
      <c r="BY5" s="1275" t="s">
        <v>2040</v>
      </c>
      <c r="BZ5" s="1275"/>
      <c r="CA5" s="1275"/>
      <c r="CB5" s="1275"/>
      <c r="CC5" s="1275"/>
      <c r="CD5" s="1275"/>
      <c r="CE5" s="1275"/>
      <c r="CF5" s="1275"/>
      <c r="CG5" s="1275"/>
      <c r="CH5" s="1275"/>
      <c r="CI5" s="1275"/>
      <c r="CJ5" s="1275"/>
      <c r="CK5" s="1275"/>
      <c r="CL5" s="1260"/>
      <c r="CM5" s="1261"/>
      <c r="CN5" s="1261"/>
      <c r="CO5" s="1261"/>
      <c r="CP5" s="1262"/>
      <c r="CQ5" s="743"/>
      <c r="CR5" s="1260"/>
      <c r="CS5" s="1261"/>
      <c r="CT5" s="1261"/>
      <c r="CU5" s="1261"/>
      <c r="CV5" s="1261"/>
      <c r="CW5" s="1262"/>
      <c r="CX5" s="1260"/>
      <c r="CY5" s="1261"/>
      <c r="CZ5" s="1261"/>
      <c r="DA5" s="1261"/>
      <c r="DB5" s="1261"/>
      <c r="DC5" s="1261"/>
      <c r="DD5" s="1261"/>
      <c r="DE5" s="1261"/>
      <c r="DF5" s="1262"/>
      <c r="DG5" s="1260"/>
      <c r="DH5" s="1261"/>
      <c r="DI5" s="1261"/>
      <c r="DJ5" s="1261"/>
      <c r="DK5" s="1262"/>
      <c r="DL5" s="1260"/>
      <c r="DM5" s="1261"/>
      <c r="DN5" s="1262"/>
      <c r="DO5" s="1277" t="s">
        <v>2556</v>
      </c>
      <c r="DP5" s="1278"/>
      <c r="DQ5" s="1278"/>
      <c r="DR5" s="1278"/>
      <c r="DS5" s="1278"/>
      <c r="DT5" s="1278"/>
      <c r="DU5" s="1279"/>
      <c r="DV5" s="1277" t="s">
        <v>2034</v>
      </c>
      <c r="DW5" s="1278"/>
      <c r="DX5" s="1278"/>
      <c r="DY5" s="1278"/>
      <c r="DZ5" s="1278"/>
      <c r="EA5" s="1278"/>
      <c r="EB5" s="1278"/>
      <c r="EC5" s="1278"/>
      <c r="ED5" s="1278"/>
      <c r="EE5" s="1278"/>
      <c r="EF5" s="1278"/>
      <c r="EG5" s="1278"/>
      <c r="EH5" s="1278"/>
      <c r="EI5" s="1278"/>
      <c r="EJ5" s="1296" t="s">
        <v>2555</v>
      </c>
      <c r="EK5" s="1297"/>
      <c r="EL5" s="1297"/>
      <c r="EM5" s="1298"/>
      <c r="EN5" s="1286"/>
      <c r="EO5" s="1287"/>
      <c r="EP5" s="1290"/>
      <c r="EQ5" s="1290"/>
      <c r="ER5" s="1290"/>
      <c r="ES5" s="1291"/>
      <c r="ET5" s="1277" t="s">
        <v>2080</v>
      </c>
      <c r="EU5" s="1278"/>
      <c r="EV5" s="1278"/>
      <c r="EW5" s="1278"/>
      <c r="EX5" s="1278"/>
      <c r="EY5" s="1278"/>
      <c r="EZ5" s="1278"/>
      <c r="FA5" s="1278"/>
      <c r="FB5" s="1278"/>
      <c r="FC5" s="1278"/>
      <c r="FD5" s="1278"/>
      <c r="FE5" s="1278"/>
      <c r="FF5" s="1278"/>
      <c r="FG5" s="1278"/>
      <c r="FH5" s="1279"/>
      <c r="FI5" s="1260"/>
      <c r="FJ5" s="1261"/>
      <c r="FK5" s="1261"/>
      <c r="FL5" s="1261"/>
      <c r="FM5" s="1261"/>
      <c r="FN5" s="1261"/>
      <c r="FO5" s="1261"/>
      <c r="FP5" s="1261"/>
      <c r="FQ5" s="1261"/>
      <c r="FR5" s="1261"/>
      <c r="FS5" s="1261"/>
      <c r="FT5" s="1261"/>
      <c r="FU5" s="1261"/>
      <c r="FV5" s="1262"/>
      <c r="FW5" s="743"/>
      <c r="FX5" s="1275" t="s">
        <v>2554</v>
      </c>
      <c r="FY5" s="1275"/>
      <c r="FZ5" s="1275"/>
      <c r="GA5" s="1275"/>
      <c r="GB5" s="1275" t="s">
        <v>2553</v>
      </c>
      <c r="GC5" s="1275"/>
      <c r="GD5" s="1275"/>
      <c r="GE5" s="1275"/>
      <c r="GF5" s="1260"/>
      <c r="GG5" s="1261"/>
      <c r="GH5" s="1261"/>
      <c r="GI5" s="1262"/>
      <c r="GJ5" s="1260"/>
      <c r="GK5" s="1261"/>
      <c r="GL5" s="1261"/>
      <c r="GM5" s="1261"/>
      <c r="GN5" s="1261"/>
      <c r="GO5" s="1261"/>
      <c r="GP5" s="1261"/>
      <c r="GQ5" s="1261"/>
      <c r="GR5" s="1261"/>
      <c r="GS5" s="1261"/>
      <c r="GT5" s="1261"/>
      <c r="GU5" s="1261"/>
      <c r="GV5" s="1261"/>
      <c r="GW5" s="1261"/>
      <c r="GX5" s="1261"/>
      <c r="GY5" s="1261"/>
      <c r="GZ5" s="1261"/>
      <c r="HA5" s="1261"/>
      <c r="HB5" s="1261"/>
      <c r="HC5" s="1261"/>
      <c r="HD5" s="1261"/>
      <c r="HE5" s="1261"/>
      <c r="HF5" s="1261"/>
      <c r="HG5" s="1262"/>
      <c r="HH5" s="1260"/>
      <c r="HI5" s="1261"/>
      <c r="HJ5" s="1261"/>
      <c r="HK5" s="1261"/>
      <c r="HL5" s="1261"/>
      <c r="HM5" s="1261"/>
      <c r="HN5" s="1261"/>
      <c r="HO5" s="1261"/>
      <c r="HP5" s="1261"/>
      <c r="HQ5" s="1261"/>
      <c r="HR5" s="1261"/>
      <c r="HS5" s="1261"/>
      <c r="HT5" s="1261"/>
      <c r="HU5" s="1261"/>
      <c r="HV5" s="1262"/>
      <c r="HW5" s="1291"/>
      <c r="HX5" s="1270"/>
    </row>
    <row r="6" spans="1:233" s="632" customFormat="1" ht="15" customHeight="1">
      <c r="A6" s="1302"/>
      <c r="B6" s="1263"/>
      <c r="C6" s="1264"/>
      <c r="D6" s="1264"/>
      <c r="E6" s="1264"/>
      <c r="F6" s="1264"/>
      <c r="G6" s="1264"/>
      <c r="H6" s="1264"/>
      <c r="I6" s="1264"/>
      <c r="J6" s="1264"/>
      <c r="K6" s="1264"/>
      <c r="L6" s="1264"/>
      <c r="M6" s="1264"/>
      <c r="N6" s="1264"/>
      <c r="O6" s="1264"/>
      <c r="P6" s="1264"/>
      <c r="Q6" s="1264"/>
      <c r="R6" s="1264"/>
      <c r="S6" s="1264"/>
      <c r="T6" s="1264"/>
      <c r="U6" s="1264"/>
      <c r="V6" s="1264"/>
      <c r="W6" s="1264"/>
      <c r="X6" s="1264"/>
      <c r="Y6" s="1265"/>
      <c r="Z6" s="1263"/>
      <c r="AA6" s="1264"/>
      <c r="AB6" s="1264"/>
      <c r="AC6" s="1264"/>
      <c r="AD6" s="1264"/>
      <c r="AE6" s="1264"/>
      <c r="AF6" s="1264"/>
      <c r="AG6" s="1264"/>
      <c r="AH6" s="1264"/>
      <c r="AI6" s="1264"/>
      <c r="AJ6" s="1264"/>
      <c r="AK6" s="1264"/>
      <c r="AL6" s="1264"/>
      <c r="AM6" s="1264"/>
      <c r="AN6" s="1264"/>
      <c r="AO6" s="1264"/>
      <c r="AP6" s="1264"/>
      <c r="AQ6" s="1264"/>
      <c r="AR6" s="1264"/>
      <c r="AS6" s="1264"/>
      <c r="AT6" s="1265"/>
      <c r="AU6" s="1263"/>
      <c r="AV6" s="1264"/>
      <c r="AW6" s="1264"/>
      <c r="AX6" s="1264"/>
      <c r="AY6" s="1264"/>
      <c r="AZ6" s="1264"/>
      <c r="BA6" s="1264"/>
      <c r="BB6" s="1264"/>
      <c r="BC6" s="1264"/>
      <c r="BD6" s="1264"/>
      <c r="BE6" s="1264"/>
      <c r="BF6" s="1264"/>
      <c r="BG6" s="1264"/>
      <c r="BH6" s="1264"/>
      <c r="BI6" s="1264"/>
      <c r="BJ6" s="1264"/>
      <c r="BK6" s="1264"/>
      <c r="BL6" s="1264"/>
      <c r="BM6" s="1264"/>
      <c r="BN6" s="1264"/>
      <c r="BO6" s="1264"/>
      <c r="BP6" s="1264"/>
      <c r="BQ6" s="1265"/>
      <c r="BR6" s="1263"/>
      <c r="BS6" s="1264"/>
      <c r="BT6" s="1264"/>
      <c r="BU6" s="1264"/>
      <c r="BV6" s="1264"/>
      <c r="BW6" s="1264"/>
      <c r="BX6" s="1265"/>
      <c r="BY6" s="1276"/>
      <c r="BZ6" s="1276"/>
      <c r="CA6" s="1276"/>
      <c r="CB6" s="1276"/>
      <c r="CC6" s="1276"/>
      <c r="CD6" s="1276"/>
      <c r="CE6" s="1276"/>
      <c r="CF6" s="1276"/>
      <c r="CG6" s="1276"/>
      <c r="CH6" s="1276"/>
      <c r="CI6" s="1276"/>
      <c r="CJ6" s="1276"/>
      <c r="CK6" s="1276"/>
      <c r="CL6" s="1283"/>
      <c r="CM6" s="1284"/>
      <c r="CN6" s="1284"/>
      <c r="CO6" s="1284"/>
      <c r="CP6" s="1285"/>
      <c r="CQ6" s="743"/>
      <c r="CR6" s="1263"/>
      <c r="CS6" s="1264"/>
      <c r="CT6" s="1264"/>
      <c r="CU6" s="1264"/>
      <c r="CV6" s="1264"/>
      <c r="CW6" s="1265"/>
      <c r="CX6" s="1263"/>
      <c r="CY6" s="1264"/>
      <c r="CZ6" s="1264"/>
      <c r="DA6" s="1264"/>
      <c r="DB6" s="1264"/>
      <c r="DC6" s="1264"/>
      <c r="DD6" s="1264"/>
      <c r="DE6" s="1264"/>
      <c r="DF6" s="1265"/>
      <c r="DG6" s="1283"/>
      <c r="DH6" s="1284"/>
      <c r="DI6" s="1284"/>
      <c r="DJ6" s="1284"/>
      <c r="DK6" s="1285"/>
      <c r="DL6" s="1283"/>
      <c r="DM6" s="1284"/>
      <c r="DN6" s="1285"/>
      <c r="DO6" s="1280"/>
      <c r="DP6" s="1281"/>
      <c r="DQ6" s="1281"/>
      <c r="DR6" s="1281"/>
      <c r="DS6" s="1281"/>
      <c r="DT6" s="1281"/>
      <c r="DU6" s="1282"/>
      <c r="DV6" s="1280"/>
      <c r="DW6" s="1281"/>
      <c r="DX6" s="1281"/>
      <c r="DY6" s="1281"/>
      <c r="DZ6" s="1281"/>
      <c r="EA6" s="1281"/>
      <c r="EB6" s="1281"/>
      <c r="EC6" s="1281"/>
      <c r="ED6" s="1281"/>
      <c r="EE6" s="1281"/>
      <c r="EF6" s="1281"/>
      <c r="EG6" s="1281"/>
      <c r="EH6" s="1281"/>
      <c r="EI6" s="1281"/>
      <c r="EJ6" s="1299"/>
      <c r="EK6" s="1300"/>
      <c r="EL6" s="1300"/>
      <c r="EM6" s="1301"/>
      <c r="EN6" s="1288"/>
      <c r="EO6" s="1289"/>
      <c r="EP6" s="1290"/>
      <c r="EQ6" s="1290"/>
      <c r="ER6" s="1290"/>
      <c r="ES6" s="1292"/>
      <c r="ET6" s="1280"/>
      <c r="EU6" s="1281"/>
      <c r="EV6" s="1281"/>
      <c r="EW6" s="1281"/>
      <c r="EX6" s="1281"/>
      <c r="EY6" s="1281"/>
      <c r="EZ6" s="1281"/>
      <c r="FA6" s="1281"/>
      <c r="FB6" s="1281"/>
      <c r="FC6" s="1281"/>
      <c r="FD6" s="1281"/>
      <c r="FE6" s="1281"/>
      <c r="FF6" s="1281"/>
      <c r="FG6" s="1281"/>
      <c r="FH6" s="1282"/>
      <c r="FI6" s="1263"/>
      <c r="FJ6" s="1264"/>
      <c r="FK6" s="1264"/>
      <c r="FL6" s="1264"/>
      <c r="FM6" s="1264"/>
      <c r="FN6" s="1264"/>
      <c r="FO6" s="1264"/>
      <c r="FP6" s="1264"/>
      <c r="FQ6" s="1264"/>
      <c r="FR6" s="1264"/>
      <c r="FS6" s="1264"/>
      <c r="FT6" s="1264"/>
      <c r="FU6" s="1264"/>
      <c r="FV6" s="1265"/>
      <c r="FW6" s="743"/>
      <c r="FX6" s="1275"/>
      <c r="FY6" s="1275"/>
      <c r="FZ6" s="1275"/>
      <c r="GA6" s="1275"/>
      <c r="GB6" s="1275"/>
      <c r="GC6" s="1275"/>
      <c r="GD6" s="1275"/>
      <c r="GE6" s="1275"/>
      <c r="GF6" s="1263"/>
      <c r="GG6" s="1264"/>
      <c r="GH6" s="1264"/>
      <c r="GI6" s="1265"/>
      <c r="GJ6" s="1263"/>
      <c r="GK6" s="1264"/>
      <c r="GL6" s="1264"/>
      <c r="GM6" s="1264"/>
      <c r="GN6" s="1264"/>
      <c r="GO6" s="1264"/>
      <c r="GP6" s="1264"/>
      <c r="GQ6" s="1264"/>
      <c r="GR6" s="1264"/>
      <c r="GS6" s="1264"/>
      <c r="GT6" s="1264"/>
      <c r="GU6" s="1264"/>
      <c r="GV6" s="1264"/>
      <c r="GW6" s="1264"/>
      <c r="GX6" s="1264"/>
      <c r="GY6" s="1264"/>
      <c r="GZ6" s="1264"/>
      <c r="HA6" s="1264"/>
      <c r="HB6" s="1264"/>
      <c r="HC6" s="1264"/>
      <c r="HD6" s="1264"/>
      <c r="HE6" s="1264"/>
      <c r="HF6" s="1264"/>
      <c r="HG6" s="1265"/>
      <c r="HH6" s="1263"/>
      <c r="HI6" s="1264"/>
      <c r="HJ6" s="1264"/>
      <c r="HK6" s="1264"/>
      <c r="HL6" s="1264"/>
      <c r="HM6" s="1264"/>
      <c r="HN6" s="1264"/>
      <c r="HO6" s="1264"/>
      <c r="HP6" s="1264"/>
      <c r="HQ6" s="1264"/>
      <c r="HR6" s="1264"/>
      <c r="HS6" s="1264"/>
      <c r="HT6" s="1264"/>
      <c r="HU6" s="1264"/>
      <c r="HV6" s="1265"/>
      <c r="HW6" s="1293"/>
      <c r="HX6" s="1271"/>
    </row>
    <row r="7" spans="1:233" s="622" customFormat="1" ht="15.75">
      <c r="A7" s="745" t="s">
        <v>2551</v>
      </c>
      <c r="B7" s="741"/>
      <c r="C7" s="741"/>
      <c r="D7" s="741"/>
      <c r="E7" s="744"/>
      <c r="F7" s="741"/>
      <c r="G7" s="741"/>
      <c r="H7" s="741"/>
      <c r="I7" s="741"/>
      <c r="J7" s="741"/>
      <c r="K7" s="741"/>
      <c r="L7" s="1272" t="s">
        <v>2550</v>
      </c>
      <c r="M7" s="1272"/>
      <c r="N7" s="1272"/>
      <c r="O7" s="1272"/>
      <c r="P7" s="1272"/>
      <c r="Q7" s="1272"/>
      <c r="R7" s="1272"/>
      <c r="S7" s="1272"/>
      <c r="T7" s="1272"/>
      <c r="U7" s="1272"/>
      <c r="V7" s="741"/>
      <c r="W7" s="741"/>
      <c r="X7" s="741"/>
      <c r="Y7" s="740"/>
      <c r="Z7" s="741"/>
      <c r="AA7" s="741"/>
      <c r="AB7" s="741"/>
      <c r="AC7" s="741"/>
      <c r="AD7" s="741"/>
      <c r="AE7" s="741"/>
      <c r="AF7" s="1272" t="s">
        <v>2549</v>
      </c>
      <c r="AG7" s="1272"/>
      <c r="AH7" s="1272"/>
      <c r="AI7" s="1272"/>
      <c r="AJ7" s="1272"/>
      <c r="AK7" s="1272"/>
      <c r="AL7" s="741"/>
      <c r="AM7" s="741"/>
      <c r="AN7" s="741"/>
      <c r="AO7" s="741"/>
      <c r="AP7" s="741"/>
      <c r="AQ7" s="741"/>
      <c r="AR7" s="741"/>
      <c r="AS7" s="741"/>
      <c r="AT7" s="740"/>
      <c r="AU7" s="741"/>
      <c r="AV7" s="741"/>
      <c r="AW7" s="741"/>
      <c r="AX7" s="1272" t="s">
        <v>2548</v>
      </c>
      <c r="AY7" s="1272"/>
      <c r="AZ7" s="1272"/>
      <c r="BA7" s="1272"/>
      <c r="BB7" s="1272"/>
      <c r="BC7" s="1272"/>
      <c r="BD7" s="1272"/>
      <c r="BE7" s="1272"/>
      <c r="BF7" s="1272"/>
      <c r="BG7" s="1272"/>
      <c r="BH7" s="1272"/>
      <c r="BI7" s="1272"/>
      <c r="BJ7" s="1272"/>
      <c r="BK7" s="1272"/>
      <c r="BL7" s="1272"/>
      <c r="BM7" s="1272"/>
      <c r="BN7" s="1272"/>
      <c r="BO7" s="1272"/>
      <c r="BP7" s="741"/>
      <c r="BQ7" s="740"/>
      <c r="BR7" s="741"/>
      <c r="BS7" s="741"/>
      <c r="BT7" s="741"/>
      <c r="BU7" s="741"/>
      <c r="BV7" s="741"/>
      <c r="BW7" s="741"/>
      <c r="BX7" s="741"/>
      <c r="BY7" s="1272" t="s">
        <v>2547</v>
      </c>
      <c r="BZ7" s="1272"/>
      <c r="CA7" s="1272"/>
      <c r="CB7" s="1272"/>
      <c r="CC7" s="1272"/>
      <c r="CD7" s="1272"/>
      <c r="CE7" s="1272"/>
      <c r="CF7" s="1272"/>
      <c r="CG7" s="1272"/>
      <c r="CH7" s="1272"/>
      <c r="CI7" s="1272"/>
      <c r="CJ7" s="1272"/>
      <c r="CK7" s="1272"/>
      <c r="CL7" s="1272"/>
      <c r="CM7" s="1272"/>
      <c r="CN7" s="1272"/>
      <c r="CO7" s="1272"/>
      <c r="CP7" s="1272"/>
      <c r="CQ7" s="743"/>
      <c r="CR7" s="741"/>
      <c r="CS7" s="741"/>
      <c r="CT7" s="741"/>
      <c r="CU7" s="741"/>
      <c r="CV7" s="741"/>
      <c r="CW7" s="740"/>
      <c r="CX7" s="741"/>
      <c r="CY7" s="741"/>
      <c r="CZ7" s="741"/>
      <c r="DA7" s="741"/>
      <c r="DB7" s="741"/>
      <c r="DC7" s="741"/>
      <c r="DD7" s="1273" t="s">
        <v>2547</v>
      </c>
      <c r="DE7" s="1273"/>
      <c r="DF7" s="1273"/>
      <c r="DG7" s="1273"/>
      <c r="DH7" s="1273"/>
      <c r="DI7" s="1273"/>
      <c r="DJ7" s="1273"/>
      <c r="DK7" s="1273"/>
      <c r="DL7" s="1273"/>
      <c r="DM7" s="1273"/>
      <c r="DN7" s="1273"/>
      <c r="DO7" s="1273"/>
      <c r="DP7" s="1273"/>
      <c r="DQ7" s="1273"/>
      <c r="DR7" s="1273"/>
      <c r="DS7" s="1273"/>
      <c r="DT7" s="1273"/>
      <c r="DU7" s="1273"/>
      <c r="DV7" s="1273"/>
      <c r="DW7" s="1273"/>
      <c r="DX7" s="1273"/>
      <c r="DY7" s="1273"/>
      <c r="DZ7" s="1273"/>
      <c r="EA7" s="1273"/>
      <c r="EB7" s="1273"/>
      <c r="EC7" s="1273"/>
      <c r="ED7" s="1273"/>
      <c r="EE7" s="1273"/>
      <c r="EF7" s="1273"/>
      <c r="EG7" s="1273"/>
      <c r="EH7" s="1273"/>
      <c r="EI7" s="1273"/>
      <c r="EJ7" s="1273"/>
      <c r="EK7" s="1273"/>
      <c r="EL7" s="1273"/>
      <c r="EM7" s="1273"/>
      <c r="EN7" s="1273"/>
      <c r="EO7" s="1273"/>
      <c r="EP7" s="1273"/>
      <c r="EQ7" s="1273"/>
      <c r="ER7" s="1273"/>
      <c r="ES7" s="1273"/>
      <c r="ET7" s="1273"/>
      <c r="EU7" s="1273"/>
      <c r="EV7" s="1273"/>
      <c r="EW7" s="1273"/>
      <c r="EX7" s="1273"/>
      <c r="EY7" s="1273"/>
      <c r="EZ7" s="1273"/>
      <c r="FA7" s="1273"/>
      <c r="FB7" s="1273"/>
      <c r="FC7" s="1273"/>
      <c r="FD7" s="1273"/>
      <c r="FE7" s="1273"/>
      <c r="FF7" s="1273"/>
      <c r="FG7" s="1273"/>
      <c r="FH7" s="1273"/>
      <c r="FI7" s="1273"/>
      <c r="FJ7" s="1273"/>
      <c r="FK7" s="741"/>
      <c r="FL7" s="741"/>
      <c r="FM7" s="741"/>
      <c r="FN7" s="741"/>
      <c r="FO7" s="741"/>
      <c r="FP7" s="741"/>
      <c r="FQ7" s="741"/>
      <c r="FR7" s="741"/>
      <c r="FS7" s="741"/>
      <c r="FT7" s="741"/>
      <c r="FU7" s="741"/>
      <c r="FV7" s="740"/>
      <c r="FW7" s="743"/>
      <c r="FX7" s="742"/>
      <c r="FY7" s="740"/>
      <c r="FZ7" s="741"/>
      <c r="GA7" s="740"/>
      <c r="GB7" s="742"/>
      <c r="GC7" s="741"/>
      <c r="GD7" s="741"/>
      <c r="GE7" s="741"/>
      <c r="GF7" s="741"/>
      <c r="GG7" s="741"/>
      <c r="GH7" s="741"/>
      <c r="GI7" s="741"/>
      <c r="GJ7" s="742"/>
      <c r="GK7" s="740"/>
      <c r="GL7" s="1272" t="s">
        <v>2546</v>
      </c>
      <c r="GM7" s="1272"/>
      <c r="GN7" s="1272"/>
      <c r="GO7" s="1272"/>
      <c r="GP7" s="1272"/>
      <c r="GQ7" s="1272"/>
      <c r="GR7" s="1272"/>
      <c r="GS7" s="1272"/>
      <c r="GT7" s="742"/>
      <c r="GU7" s="741"/>
      <c r="GV7" s="741"/>
      <c r="GW7" s="741"/>
      <c r="GX7" s="741"/>
      <c r="GY7" s="741"/>
      <c r="GZ7" s="740"/>
      <c r="HA7" s="1274" t="s">
        <v>2545</v>
      </c>
      <c r="HB7" s="1274"/>
      <c r="HC7" s="1274"/>
      <c r="HD7" s="1274"/>
      <c r="HE7" s="1274"/>
      <c r="HF7" s="742"/>
      <c r="HG7" s="740"/>
      <c r="HH7" s="742"/>
      <c r="HI7" s="741"/>
      <c r="HJ7" s="741"/>
      <c r="HK7" s="741"/>
      <c r="HL7" s="741"/>
      <c r="HM7" s="741"/>
      <c r="HN7" s="741"/>
      <c r="HO7" s="741"/>
      <c r="HP7" s="741"/>
      <c r="HQ7" s="741"/>
      <c r="HR7" s="741"/>
      <c r="HS7" s="741"/>
      <c r="HT7" s="741"/>
      <c r="HU7" s="741"/>
      <c r="HV7" s="740"/>
      <c r="HW7" s="739"/>
      <c r="HX7" s="738"/>
    </row>
    <row r="8" spans="1:233" s="616" customFormat="1" ht="15.75">
      <c r="A8" s="737" t="s">
        <v>2544</v>
      </c>
      <c r="B8" s="1294" t="str">
        <f>ОРИГІНАЛ!B8</f>
        <v>25-30</v>
      </c>
      <c r="C8" s="1294"/>
      <c r="D8" s="1294"/>
      <c r="E8" s="1294" t="str">
        <f>ОРИГІНАЛ!E8</f>
        <v>10-12</v>
      </c>
      <c r="F8" s="1294"/>
      <c r="G8" s="1294"/>
      <c r="H8" s="1294"/>
      <c r="I8" s="1294"/>
      <c r="J8" s="1294"/>
      <c r="K8" s="1294"/>
      <c r="L8" s="1294"/>
      <c r="M8" s="1026"/>
      <c r="N8" s="1026"/>
      <c r="O8" s="1026"/>
      <c r="P8" s="1026"/>
      <c r="Q8" s="1026"/>
      <c r="R8" s="1026"/>
      <c r="S8" s="1026"/>
      <c r="T8" s="1027"/>
      <c r="U8" s="1295" t="str">
        <f>ОРИГІНАЛ!U8</f>
        <v>12-15</v>
      </c>
      <c r="V8" s="1294"/>
      <c r="W8" s="1294"/>
      <c r="X8" s="1294"/>
      <c r="Y8" s="1294"/>
      <c r="Z8" s="1295" t="str">
        <f>ОРИГІНАЛ!Z8</f>
        <v>12-15</v>
      </c>
      <c r="AA8" s="1294"/>
      <c r="AB8" s="1294"/>
      <c r="AC8" s="1294"/>
      <c r="AD8" s="1294"/>
      <c r="AE8" s="1294"/>
      <c r="AF8" s="1294"/>
      <c r="AG8" s="1026"/>
      <c r="AH8" s="1026"/>
      <c r="AI8" s="1026"/>
      <c r="AJ8" s="1026"/>
      <c r="AK8" s="1295" t="str">
        <f>ОРИГІНАЛ!AK8</f>
        <v>12-15</v>
      </c>
      <c r="AL8" s="1294"/>
      <c r="AM8" s="1294"/>
      <c r="AN8" s="1294"/>
      <c r="AO8" s="1294"/>
      <c r="AP8" s="1294"/>
      <c r="AQ8" s="1294"/>
      <c r="AR8" s="1295" t="str">
        <f>ОРИГІНАЛ!AR8</f>
        <v>12-15</v>
      </c>
      <c r="AS8" s="1294"/>
      <c r="AT8" s="1294"/>
      <c r="AU8" s="1294"/>
      <c r="AV8" s="1294"/>
      <c r="AW8" s="1294"/>
      <c r="AX8" s="1294"/>
      <c r="AY8" s="1026"/>
      <c r="AZ8" s="1026"/>
      <c r="BA8" s="1026"/>
      <c r="BB8" s="1026"/>
      <c r="BC8" s="1026"/>
      <c r="BD8" s="1026"/>
      <c r="BE8" s="1026"/>
      <c r="BF8" s="1026"/>
      <c r="BG8" s="1026"/>
      <c r="BH8" s="1026"/>
      <c r="BI8" s="1026"/>
      <c r="BJ8" s="1026"/>
      <c r="BK8" s="1026"/>
      <c r="BL8" s="1026"/>
      <c r="BM8" s="1026"/>
      <c r="BN8" s="1306" t="str">
        <f>ОРИГІНАЛ!BN8</f>
        <v>12-15</v>
      </c>
      <c r="BO8" s="1307"/>
      <c r="BP8" s="1307"/>
      <c r="BQ8" s="1308"/>
      <c r="BR8" s="1306" t="str">
        <f>ОРИГІНАЛ!BR8</f>
        <v>12-15</v>
      </c>
      <c r="BS8" s="1307"/>
      <c r="BT8" s="1307"/>
      <c r="BU8" s="1307"/>
      <c r="BV8" s="1307"/>
      <c r="BW8" s="1308"/>
      <c r="BX8" s="1028"/>
      <c r="BY8" s="1026"/>
      <c r="BZ8" s="1026"/>
      <c r="CA8" s="1026"/>
      <c r="CB8" s="1026"/>
      <c r="CC8" s="1026"/>
      <c r="CD8" s="1026"/>
      <c r="CE8" s="1026"/>
      <c r="CF8" s="1026"/>
      <c r="CG8" s="1026"/>
      <c r="CH8" s="1026"/>
      <c r="CI8" s="1026"/>
      <c r="CJ8" s="1026"/>
      <c r="CK8" s="1026"/>
      <c r="CL8" s="1295" t="str">
        <f>ОРИГІНАЛ!CL8</f>
        <v>12-15</v>
      </c>
      <c r="CM8" s="1294"/>
      <c r="CN8" s="1294"/>
      <c r="CO8" s="1294"/>
      <c r="CP8" s="1294"/>
      <c r="CQ8" s="1028"/>
      <c r="CR8" s="1312" t="str">
        <f>ОРИГІНАЛ!CR8</f>
        <v>8-10</v>
      </c>
      <c r="CS8" s="1304"/>
      <c r="CT8" s="1305"/>
      <c r="CU8" s="1312" t="str">
        <f>ОРИГІНАЛ!CU8</f>
        <v>12-15</v>
      </c>
      <c r="CV8" s="1304"/>
      <c r="CW8" s="1305"/>
      <c r="CX8" s="1312" t="str">
        <f>ОРИГІНАЛ!CX8</f>
        <v>20-25</v>
      </c>
      <c r="CY8" s="1304"/>
      <c r="CZ8" s="1304"/>
      <c r="DA8" s="1304"/>
      <c r="DB8" s="1304"/>
      <c r="DC8" s="1304"/>
      <c r="DD8" s="1305"/>
      <c r="DE8" s="1026"/>
      <c r="DF8" s="1026"/>
      <c r="DG8" s="1295" t="str">
        <f>ОРИГІНАЛ!DG8</f>
        <v>8-10</v>
      </c>
      <c r="DH8" s="1294"/>
      <c r="DI8" s="1294"/>
      <c r="DJ8" s="1294"/>
      <c r="DK8" s="1294"/>
      <c r="DL8" s="1026"/>
      <c r="DM8" s="1026"/>
      <c r="DN8" s="1026"/>
      <c r="DO8" s="1026"/>
      <c r="DP8" s="1026"/>
      <c r="DQ8" s="1026"/>
      <c r="DR8" s="1026"/>
      <c r="DS8" s="1026"/>
      <c r="DT8" s="1026"/>
      <c r="DU8" s="1026"/>
      <c r="DV8" s="1026"/>
      <c r="DW8" s="1026"/>
      <c r="DX8" s="1026"/>
      <c r="DY8" s="1026"/>
      <c r="DZ8" s="1026"/>
      <c r="EA8" s="1026"/>
      <c r="EB8" s="1026"/>
      <c r="EC8" s="1026"/>
      <c r="ED8" s="1026"/>
      <c r="EE8" s="1026"/>
      <c r="EF8" s="1026"/>
      <c r="EG8" s="1026"/>
      <c r="EH8" s="1026"/>
      <c r="EI8" s="1026"/>
      <c r="EJ8" s="1026"/>
      <c r="EK8" s="1026"/>
      <c r="EL8" s="1026"/>
      <c r="EM8" s="1026"/>
      <c r="EN8" s="1026"/>
      <c r="EO8" s="1026"/>
      <c r="EP8" s="1026"/>
      <c r="EQ8" s="1026"/>
      <c r="ER8" s="1026"/>
      <c r="ES8" s="1026"/>
      <c r="ET8" s="1026"/>
      <c r="EU8" s="1026"/>
      <c r="EV8" s="1026"/>
      <c r="EW8" s="1026"/>
      <c r="EX8" s="1026"/>
      <c r="EY8" s="1026"/>
      <c r="EZ8" s="1026"/>
      <c r="FA8" s="1026"/>
      <c r="FB8" s="1026"/>
      <c r="FC8" s="1026"/>
      <c r="FD8" s="1026"/>
      <c r="FE8" s="1026"/>
      <c r="FF8" s="1026"/>
      <c r="FG8" s="1026"/>
      <c r="FH8" s="1026"/>
      <c r="FI8" s="1295" t="str">
        <f>ОРИГІНАЛ!FI8</f>
        <v>8-10</v>
      </c>
      <c r="FJ8" s="1294"/>
      <c r="FK8" s="1294"/>
      <c r="FL8" s="1294"/>
      <c r="FM8" s="1294"/>
      <c r="FN8" s="1294"/>
      <c r="FO8" s="1295" t="str">
        <f>ОРИГІНАЛ!FO8</f>
        <v>12-15</v>
      </c>
      <c r="FP8" s="1294"/>
      <c r="FQ8" s="1294"/>
      <c r="FR8" s="1294"/>
      <c r="FS8" s="1295" t="str">
        <f>ОРИГІНАЛ!FS8</f>
        <v>12-15</v>
      </c>
      <c r="FT8" s="1294"/>
      <c r="FU8" s="1294"/>
      <c r="FV8" s="1294"/>
      <c r="FW8" s="1028"/>
      <c r="FX8" s="1028"/>
      <c r="FY8" s="1028"/>
      <c r="FZ8" s="1028"/>
      <c r="GA8" s="1028"/>
      <c r="GB8" s="1028"/>
      <c r="GC8" s="1028"/>
      <c r="GD8" s="1028"/>
      <c r="GE8" s="1028"/>
      <c r="GF8" s="1295" t="str">
        <f>ОРИГІНАЛ!GF8</f>
        <v>10-12</v>
      </c>
      <c r="GG8" s="1294"/>
      <c r="GH8" s="1294"/>
      <c r="GI8" s="1294"/>
      <c r="GJ8" s="1294"/>
      <c r="GK8" s="1294"/>
      <c r="GL8" s="1294"/>
      <c r="GM8" s="1026"/>
      <c r="GN8" s="1026"/>
      <c r="GO8" s="1026"/>
      <c r="GP8" s="1026"/>
      <c r="GQ8" s="1026"/>
      <c r="GR8" s="1026"/>
      <c r="GS8" s="1295" t="str">
        <f>ОРИГІНАЛ!GS8</f>
        <v>15-20</v>
      </c>
      <c r="GT8" s="1294"/>
      <c r="GU8" s="1294"/>
      <c r="GV8" s="1294"/>
      <c r="GW8" s="1294"/>
      <c r="GX8" s="1294"/>
      <c r="GY8" s="1294"/>
      <c r="GZ8" s="1294"/>
      <c r="HA8" s="1295" t="str">
        <f>ОРИГІНАЛ!HA8</f>
        <v>10-12</v>
      </c>
      <c r="HB8" s="1294"/>
      <c r="HC8" s="1294"/>
      <c r="HD8" s="1294"/>
      <c r="HE8" s="1294"/>
      <c r="HF8" s="1294"/>
      <c r="HG8" s="1294"/>
      <c r="HH8" s="1295" t="str">
        <f>ОРИГІНАЛ!HH8</f>
        <v>12-15</v>
      </c>
      <c r="HI8" s="1294"/>
      <c r="HJ8" s="1294"/>
      <c r="HK8" s="1294"/>
      <c r="HL8" s="1294"/>
      <c r="HM8" s="1294"/>
      <c r="HN8" s="1294"/>
      <c r="HO8" s="1294"/>
      <c r="HP8" s="1295" t="str">
        <f>ОРИГІНАЛ!HP8</f>
        <v>10-12</v>
      </c>
      <c r="HQ8" s="1294"/>
      <c r="HR8" s="1294"/>
      <c r="HS8" s="1294"/>
      <c r="HT8" s="1294"/>
      <c r="HU8" s="1294"/>
      <c r="HV8" s="1294"/>
      <c r="HW8" s="1294"/>
      <c r="HX8" s="737"/>
    </row>
    <row r="9" spans="1:233" s="616" customFormat="1" ht="15.75">
      <c r="A9" s="737" t="s">
        <v>2543</v>
      </c>
      <c r="B9" s="1303" t="str">
        <f>ОРИГІНАЛ!B9</f>
        <v>25-30</v>
      </c>
      <c r="C9" s="1304"/>
      <c r="D9" s="1305"/>
      <c r="E9" s="1294" t="str">
        <f>ОРИГІНАЛ!E9</f>
        <v>12-15</v>
      </c>
      <c r="F9" s="1294"/>
      <c r="G9" s="1294"/>
      <c r="H9" s="1294"/>
      <c r="I9" s="1294"/>
      <c r="J9" s="1294"/>
      <c r="K9" s="1294"/>
      <c r="L9" s="1294"/>
      <c r="M9" s="1026"/>
      <c r="N9" s="1026"/>
      <c r="O9" s="1026"/>
      <c r="P9" s="1026"/>
      <c r="Q9" s="1026"/>
      <c r="R9" s="1026"/>
      <c r="S9" s="1026"/>
      <c r="T9" s="1027"/>
      <c r="U9" s="1295" t="str">
        <f>ОРИГІНАЛ!U9</f>
        <v>10-12</v>
      </c>
      <c r="V9" s="1294"/>
      <c r="W9" s="1294"/>
      <c r="X9" s="1294"/>
      <c r="Y9" s="1294"/>
      <c r="Z9" s="1303" t="str">
        <f>ОРИГІНАЛ!Z9</f>
        <v>10-12</v>
      </c>
      <c r="AA9" s="1304"/>
      <c r="AB9" s="1304"/>
      <c r="AC9" s="1304"/>
      <c r="AD9" s="1304"/>
      <c r="AE9" s="1304"/>
      <c r="AF9" s="1305"/>
      <c r="AG9" s="1026"/>
      <c r="AH9" s="1026"/>
      <c r="AI9" s="1026"/>
      <c r="AJ9" s="1026"/>
      <c r="AK9" s="1303" t="str">
        <f>ОРИГІНАЛ!AK9</f>
        <v>12-15</v>
      </c>
      <c r="AL9" s="1304"/>
      <c r="AM9" s="1304"/>
      <c r="AN9" s="1304"/>
      <c r="AO9" s="1304"/>
      <c r="AP9" s="1304"/>
      <c r="AQ9" s="1305"/>
      <c r="AR9" s="1303" t="str">
        <f>ОРИГІНАЛ!AR9</f>
        <v>12-15</v>
      </c>
      <c r="AS9" s="1304"/>
      <c r="AT9" s="1304"/>
      <c r="AU9" s="1304"/>
      <c r="AV9" s="1304"/>
      <c r="AW9" s="1304"/>
      <c r="AX9" s="1305"/>
      <c r="AY9" s="1026"/>
      <c r="AZ9" s="1026"/>
      <c r="BA9" s="1026"/>
      <c r="BB9" s="1026"/>
      <c r="BC9" s="1026"/>
      <c r="BD9" s="1026"/>
      <c r="BE9" s="1026"/>
      <c r="BF9" s="1026"/>
      <c r="BG9" s="1026"/>
      <c r="BH9" s="1026"/>
      <c r="BI9" s="1026"/>
      <c r="BJ9" s="1026"/>
      <c r="BK9" s="1026"/>
      <c r="BL9" s="1026"/>
      <c r="BM9" s="1026"/>
      <c r="BN9" s="1309"/>
      <c r="BO9" s="1310"/>
      <c r="BP9" s="1310"/>
      <c r="BQ9" s="1311"/>
      <c r="BR9" s="1309"/>
      <c r="BS9" s="1310"/>
      <c r="BT9" s="1310"/>
      <c r="BU9" s="1310"/>
      <c r="BV9" s="1310"/>
      <c r="BW9" s="1311"/>
      <c r="BX9" s="1028"/>
      <c r="BY9" s="1026"/>
      <c r="BZ9" s="1026"/>
      <c r="CA9" s="1026"/>
      <c r="CB9" s="1026"/>
      <c r="CC9" s="1026"/>
      <c r="CD9" s="1026"/>
      <c r="CE9" s="1026"/>
      <c r="CF9" s="1026"/>
      <c r="CG9" s="1026"/>
      <c r="CH9" s="1026"/>
      <c r="CI9" s="1026"/>
      <c r="CJ9" s="1026"/>
      <c r="CK9" s="1026"/>
      <c r="CL9" s="1294"/>
      <c r="CM9" s="1294"/>
      <c r="CN9" s="1294"/>
      <c r="CO9" s="1294"/>
      <c r="CP9" s="1294"/>
      <c r="CQ9" s="1028"/>
      <c r="CR9" s="1303" t="str">
        <f>ОРИГІНАЛ!CR9</f>
        <v>8-10</v>
      </c>
      <c r="CS9" s="1304"/>
      <c r="CT9" s="1305"/>
      <c r="CU9" s="1303" t="str">
        <f>ОРИГІНАЛ!CU9</f>
        <v>12-15</v>
      </c>
      <c r="CV9" s="1304"/>
      <c r="CW9" s="1305"/>
      <c r="CX9" s="1312" t="str">
        <f>ОРИГІНАЛ!CX9</f>
        <v>20-25</v>
      </c>
      <c r="CY9" s="1304"/>
      <c r="CZ9" s="1304"/>
      <c r="DA9" s="1304"/>
      <c r="DB9" s="1304"/>
      <c r="DC9" s="1304"/>
      <c r="DD9" s="1305"/>
      <c r="DE9" s="1026"/>
      <c r="DF9" s="1026"/>
      <c r="DG9" s="1026"/>
      <c r="DH9" s="1026"/>
      <c r="DI9" s="1026"/>
      <c r="DJ9" s="1026"/>
      <c r="DK9" s="1026"/>
      <c r="DL9" s="1026"/>
      <c r="DM9" s="1026"/>
      <c r="DN9" s="1026"/>
      <c r="DO9" s="1026"/>
      <c r="DP9" s="1026"/>
      <c r="DQ9" s="1026"/>
      <c r="DR9" s="1026"/>
      <c r="DS9" s="1026"/>
      <c r="DT9" s="1026"/>
      <c r="DU9" s="1026"/>
      <c r="DV9" s="1026"/>
      <c r="DW9" s="1026"/>
      <c r="DX9" s="1026"/>
      <c r="DY9" s="1026"/>
      <c r="DZ9" s="1026"/>
      <c r="EA9" s="1026"/>
      <c r="EB9" s="1026"/>
      <c r="EC9" s="1026"/>
      <c r="ED9" s="1026"/>
      <c r="EE9" s="1026"/>
      <c r="EF9" s="1026"/>
      <c r="EG9" s="1026"/>
      <c r="EH9" s="1026"/>
      <c r="EI9" s="1026"/>
      <c r="EJ9" s="1026"/>
      <c r="EK9" s="1026"/>
      <c r="EL9" s="1026"/>
      <c r="EM9" s="1026"/>
      <c r="EN9" s="1026"/>
      <c r="EO9" s="1026"/>
      <c r="EP9" s="1295" t="str">
        <f>ОРИГІНАЛ!EP9</f>
        <v>10-12</v>
      </c>
      <c r="EQ9" s="1294"/>
      <c r="ER9" s="1294"/>
      <c r="ES9" s="1294"/>
      <c r="ET9" s="1026"/>
      <c r="EU9" s="1026"/>
      <c r="EV9" s="1026"/>
      <c r="EW9" s="1026"/>
      <c r="EX9" s="1026"/>
      <c r="EY9" s="1026"/>
      <c r="EZ9" s="1026"/>
      <c r="FA9" s="1026"/>
      <c r="FB9" s="1026"/>
      <c r="FC9" s="1026"/>
      <c r="FD9" s="1026"/>
      <c r="FE9" s="1026"/>
      <c r="FF9" s="1026"/>
      <c r="FG9" s="1026"/>
      <c r="FH9" s="1026"/>
      <c r="FI9" s="1303" t="str">
        <f>ОРИГІНАЛ!FI9</f>
        <v>15-20</v>
      </c>
      <c r="FJ9" s="1304"/>
      <c r="FK9" s="1304"/>
      <c r="FL9" s="1304"/>
      <c r="FM9" s="1304"/>
      <c r="FN9" s="1305"/>
      <c r="FO9" s="1303" t="str">
        <f>ОРИГІНАЛ!FO9</f>
        <v>10-12</v>
      </c>
      <c r="FP9" s="1304"/>
      <c r="FQ9" s="1304"/>
      <c r="FR9" s="1305"/>
      <c r="FS9" s="1303" t="str">
        <f>ОРИГІНАЛ!FS9</f>
        <v>12-15</v>
      </c>
      <c r="FT9" s="1304"/>
      <c r="FU9" s="1304"/>
      <c r="FV9" s="1305"/>
      <c r="FW9" s="1028"/>
      <c r="FX9" s="1312" t="str">
        <f>ОРИГІНАЛ!FX9</f>
        <v>15-20</v>
      </c>
      <c r="FY9" s="1304"/>
      <c r="FZ9" s="1304"/>
      <c r="GA9" s="1305"/>
      <c r="GB9" s="1028"/>
      <c r="GC9" s="1028"/>
      <c r="GD9" s="1028"/>
      <c r="GE9" s="1028"/>
      <c r="GF9" s="1294"/>
      <c r="GG9" s="1294"/>
      <c r="GH9" s="1294"/>
      <c r="GI9" s="1294"/>
      <c r="GJ9" s="1294"/>
      <c r="GK9" s="1294"/>
      <c r="GL9" s="1294"/>
      <c r="GM9" s="1026"/>
      <c r="GN9" s="1026"/>
      <c r="GO9" s="1026"/>
      <c r="GP9" s="1026"/>
      <c r="GQ9" s="1026"/>
      <c r="GR9" s="1026"/>
      <c r="GS9" s="1294"/>
      <c r="GT9" s="1294"/>
      <c r="GU9" s="1294"/>
      <c r="GV9" s="1294"/>
      <c r="GW9" s="1294"/>
      <c r="GX9" s="1294"/>
      <c r="GY9" s="1294"/>
      <c r="GZ9" s="1294"/>
      <c r="HA9" s="1294"/>
      <c r="HB9" s="1294"/>
      <c r="HC9" s="1294"/>
      <c r="HD9" s="1294"/>
      <c r="HE9" s="1294"/>
      <c r="HF9" s="1294"/>
      <c r="HG9" s="1294"/>
      <c r="HH9" s="1294"/>
      <c r="HI9" s="1294"/>
      <c r="HJ9" s="1294"/>
      <c r="HK9" s="1294"/>
      <c r="HL9" s="1294"/>
      <c r="HM9" s="1294"/>
      <c r="HN9" s="1294"/>
      <c r="HO9" s="1294"/>
      <c r="HP9" s="1294"/>
      <c r="HQ9" s="1294"/>
      <c r="HR9" s="1294"/>
      <c r="HS9" s="1294"/>
      <c r="HT9" s="1294"/>
      <c r="HU9" s="1294"/>
      <c r="HV9" s="1294"/>
      <c r="HW9" s="1294"/>
      <c r="HX9" s="737"/>
    </row>
    <row r="10" spans="1:233" s="611" customFormat="1" ht="29.25">
      <c r="A10" s="736" t="s">
        <v>2541</v>
      </c>
      <c r="B10" s="725"/>
      <c r="C10" s="725"/>
      <c r="D10" s="725" t="s">
        <v>2327</v>
      </c>
      <c r="E10" s="735"/>
      <c r="F10" s="725"/>
      <c r="G10" s="725"/>
      <c r="H10" s="725"/>
      <c r="I10" s="725"/>
      <c r="J10" s="725"/>
      <c r="K10" s="725"/>
      <c r="L10" s="725"/>
      <c r="M10" s="725" t="s">
        <v>2540</v>
      </c>
      <c r="N10" s="725" t="s">
        <v>2539</v>
      </c>
      <c r="O10" s="725" t="s">
        <v>2538</v>
      </c>
      <c r="P10" s="725" t="s">
        <v>2537</v>
      </c>
      <c r="Q10" s="725" t="s">
        <v>2536</v>
      </c>
      <c r="R10" s="725" t="s">
        <v>2535</v>
      </c>
      <c r="S10" s="725"/>
      <c r="T10" s="725"/>
      <c r="U10" s="725" t="s">
        <v>2473</v>
      </c>
      <c r="V10" s="725"/>
      <c r="W10" s="725"/>
      <c r="X10" s="725"/>
      <c r="Y10" s="725"/>
      <c r="Z10" s="725" t="s">
        <v>2327</v>
      </c>
      <c r="AA10" s="725" t="s">
        <v>2289</v>
      </c>
      <c r="AB10" s="725"/>
      <c r="AC10" s="725"/>
      <c r="AD10" s="725"/>
      <c r="AE10" s="725"/>
      <c r="AF10" s="725" t="s">
        <v>2473</v>
      </c>
      <c r="AG10" s="725" t="s">
        <v>2534</v>
      </c>
      <c r="AH10" s="725" t="s">
        <v>2533</v>
      </c>
      <c r="AI10" s="725" t="s">
        <v>2532</v>
      </c>
      <c r="AJ10" s="725"/>
      <c r="AK10" s="725"/>
      <c r="AL10" s="725"/>
      <c r="AM10" s="725"/>
      <c r="AN10" s="725"/>
      <c r="AO10" s="725"/>
      <c r="AP10" s="725"/>
      <c r="AQ10" s="725" t="s">
        <v>2473</v>
      </c>
      <c r="AR10" s="725"/>
      <c r="AS10" s="725"/>
      <c r="AT10" s="725"/>
      <c r="AU10" s="725"/>
      <c r="AV10" s="725"/>
      <c r="AW10" s="725" t="s">
        <v>2289</v>
      </c>
      <c r="AX10" s="725" t="s">
        <v>2473</v>
      </c>
      <c r="AY10" s="725" t="s">
        <v>2531</v>
      </c>
      <c r="AZ10" s="725" t="s">
        <v>2530</v>
      </c>
      <c r="BA10" s="725" t="s">
        <v>2529</v>
      </c>
      <c r="BB10" s="725" t="s">
        <v>2528</v>
      </c>
      <c r="BC10" s="725" t="s">
        <v>2527</v>
      </c>
      <c r="BD10" s="725" t="s">
        <v>2526</v>
      </c>
      <c r="BE10" s="725"/>
      <c r="BF10" s="725"/>
      <c r="BG10" s="725" t="s">
        <v>2525</v>
      </c>
      <c r="BH10" s="725" t="s">
        <v>2524</v>
      </c>
      <c r="BI10" s="725" t="s">
        <v>2523</v>
      </c>
      <c r="BJ10" s="725" t="s">
        <v>2504</v>
      </c>
      <c r="BK10" s="725" t="s">
        <v>2522</v>
      </c>
      <c r="BL10" s="725"/>
      <c r="BM10" s="725"/>
      <c r="BN10" s="725" t="s">
        <v>2473</v>
      </c>
      <c r="BO10" s="725"/>
      <c r="BP10" s="725"/>
      <c r="BQ10" s="725"/>
      <c r="BR10" s="725" t="s">
        <v>2327</v>
      </c>
      <c r="BS10" s="725"/>
      <c r="BT10" s="725"/>
      <c r="BU10" s="725"/>
      <c r="BV10" s="725"/>
      <c r="BW10" s="725"/>
      <c r="BX10" s="725"/>
      <c r="BY10" s="725"/>
      <c r="BZ10" s="725"/>
      <c r="CA10" s="725" t="s">
        <v>2521</v>
      </c>
      <c r="CB10" s="725" t="s">
        <v>2520</v>
      </c>
      <c r="CC10" s="725" t="s">
        <v>2511</v>
      </c>
      <c r="CD10" s="725" t="s">
        <v>2519</v>
      </c>
      <c r="CE10" s="725" t="s">
        <v>2518</v>
      </c>
      <c r="CF10" s="725" t="s">
        <v>2517</v>
      </c>
      <c r="CG10" s="725" t="s">
        <v>2516</v>
      </c>
      <c r="CH10" s="725" t="s">
        <v>2515</v>
      </c>
      <c r="CI10" s="725" t="s">
        <v>2514</v>
      </c>
      <c r="CJ10" s="725" t="s">
        <v>2513</v>
      </c>
      <c r="CK10" s="725" t="s">
        <v>2512</v>
      </c>
      <c r="CL10" s="725" t="s">
        <v>2327</v>
      </c>
      <c r="CM10" s="725"/>
      <c r="CN10" s="725"/>
      <c r="CO10" s="725"/>
      <c r="CP10" s="725"/>
      <c r="CQ10" s="734"/>
      <c r="CR10" s="725" t="s">
        <v>2289</v>
      </c>
      <c r="CS10" s="725"/>
      <c r="CT10" s="725" t="s">
        <v>2473</v>
      </c>
      <c r="CU10" s="725"/>
      <c r="CV10" s="725"/>
      <c r="CW10" s="725"/>
      <c r="CX10" s="725" t="s">
        <v>2327</v>
      </c>
      <c r="CY10" s="725"/>
      <c r="CZ10" s="725"/>
      <c r="DA10" s="725"/>
      <c r="DB10" s="725"/>
      <c r="DC10" s="725" t="s">
        <v>2289</v>
      </c>
      <c r="DD10" s="725" t="s">
        <v>2327</v>
      </c>
      <c r="DE10" s="725"/>
      <c r="DF10" s="725"/>
      <c r="DG10" s="725"/>
      <c r="DH10" s="725"/>
      <c r="DI10" s="725"/>
      <c r="DJ10" s="725"/>
      <c r="DK10" s="725"/>
      <c r="DL10" s="725" t="s">
        <v>2506</v>
      </c>
      <c r="DM10" s="725"/>
      <c r="DN10" s="725"/>
      <c r="DO10" s="725" t="s">
        <v>2511</v>
      </c>
      <c r="DP10" s="725" t="s">
        <v>2510</v>
      </c>
      <c r="DQ10" s="725" t="s">
        <v>2509</v>
      </c>
      <c r="DR10" s="725" t="s">
        <v>2508</v>
      </c>
      <c r="DS10" s="725" t="s">
        <v>2507</v>
      </c>
      <c r="DT10" s="725" t="s">
        <v>2506</v>
      </c>
      <c r="DU10" s="725" t="s">
        <v>2505</v>
      </c>
      <c r="DV10" s="725"/>
      <c r="DW10" s="725"/>
      <c r="DX10" s="725"/>
      <c r="DY10" s="725"/>
      <c r="DZ10" s="725" t="s">
        <v>2504</v>
      </c>
      <c r="EA10" s="725" t="s">
        <v>2503</v>
      </c>
      <c r="EB10" s="725" t="s">
        <v>2502</v>
      </c>
      <c r="EC10" s="725" t="s">
        <v>2501</v>
      </c>
      <c r="ED10" s="725" t="s">
        <v>2500</v>
      </c>
      <c r="EE10" s="725" t="s">
        <v>2474</v>
      </c>
      <c r="EF10" s="725" t="s">
        <v>2499</v>
      </c>
      <c r="EG10" s="725" t="s">
        <v>2498</v>
      </c>
      <c r="EH10" s="725"/>
      <c r="EI10" s="725"/>
      <c r="EJ10" s="725"/>
      <c r="EK10" s="725"/>
      <c r="EL10" s="725"/>
      <c r="EM10" s="725"/>
      <c r="EN10" s="725" t="s">
        <v>2497</v>
      </c>
      <c r="EO10" s="725"/>
      <c r="EP10" s="725"/>
      <c r="EQ10" s="725"/>
      <c r="ER10" s="725" t="s">
        <v>2289</v>
      </c>
      <c r="ES10" s="725"/>
      <c r="ET10" s="725" t="s">
        <v>2496</v>
      </c>
      <c r="EU10" s="725" t="s">
        <v>2495</v>
      </c>
      <c r="EV10" s="725" t="s">
        <v>2494</v>
      </c>
      <c r="EW10" s="725" t="s">
        <v>2493</v>
      </c>
      <c r="EX10" s="725" t="s">
        <v>2447</v>
      </c>
      <c r="EY10" s="725" t="s">
        <v>2492</v>
      </c>
      <c r="EZ10" s="725"/>
      <c r="FA10" s="725"/>
      <c r="FB10" s="725" t="s">
        <v>2491</v>
      </c>
      <c r="FC10" s="725" t="s">
        <v>2490</v>
      </c>
      <c r="FD10" s="725" t="s">
        <v>2489</v>
      </c>
      <c r="FE10" s="725" t="s">
        <v>2488</v>
      </c>
      <c r="FF10" s="725" t="s">
        <v>2487</v>
      </c>
      <c r="FG10" s="725"/>
      <c r="FH10" s="725"/>
      <c r="FI10" s="725" t="s">
        <v>2327</v>
      </c>
      <c r="FJ10" s="725"/>
      <c r="FK10" s="725"/>
      <c r="FL10" s="725" t="s">
        <v>2289</v>
      </c>
      <c r="FM10" s="725"/>
      <c r="FN10" s="725"/>
      <c r="FO10" s="725" t="s">
        <v>2327</v>
      </c>
      <c r="FP10" s="725"/>
      <c r="FQ10" s="725"/>
      <c r="FR10" s="725"/>
      <c r="FS10" s="725" t="s">
        <v>2327</v>
      </c>
      <c r="FT10" s="725"/>
      <c r="FU10" s="725"/>
      <c r="FV10" s="725"/>
      <c r="FW10" s="734"/>
      <c r="FX10" s="725" t="s">
        <v>2486</v>
      </c>
      <c r="FY10" s="725" t="s">
        <v>2485</v>
      </c>
      <c r="FZ10" s="725" t="s">
        <v>2484</v>
      </c>
      <c r="GA10" s="725" t="s">
        <v>2483</v>
      </c>
      <c r="GB10" s="725" t="s">
        <v>2482</v>
      </c>
      <c r="GC10" s="725" t="s">
        <v>2481</v>
      </c>
      <c r="GD10" s="725" t="s">
        <v>2480</v>
      </c>
      <c r="GE10" s="725"/>
      <c r="GF10" s="725" t="s">
        <v>2327</v>
      </c>
      <c r="GG10" s="725" t="s">
        <v>2289</v>
      </c>
      <c r="GH10" s="725"/>
      <c r="GI10" s="725"/>
      <c r="GJ10" s="725"/>
      <c r="GK10" s="725"/>
      <c r="GL10" s="725" t="s">
        <v>2327</v>
      </c>
      <c r="GM10" s="725" t="s">
        <v>2479</v>
      </c>
      <c r="GN10" s="725" t="s">
        <v>2478</v>
      </c>
      <c r="GO10" s="725" t="s">
        <v>2477</v>
      </c>
      <c r="GP10" s="725" t="s">
        <v>2476</v>
      </c>
      <c r="GQ10" s="725"/>
      <c r="GR10" s="725"/>
      <c r="GS10" s="725"/>
      <c r="GT10" s="725" t="s">
        <v>2289</v>
      </c>
      <c r="GU10" s="725"/>
      <c r="GV10" s="725"/>
      <c r="GW10" s="725"/>
      <c r="GX10" s="725"/>
      <c r="GY10" s="725"/>
      <c r="GZ10" s="725"/>
      <c r="HA10" s="725" t="s">
        <v>2289</v>
      </c>
      <c r="HB10" s="725" t="s">
        <v>2475</v>
      </c>
      <c r="HC10" s="725" t="s">
        <v>2474</v>
      </c>
      <c r="HD10" s="725"/>
      <c r="HE10" s="725" t="s">
        <v>2327</v>
      </c>
      <c r="HF10" s="725"/>
      <c r="HG10" s="725" t="s">
        <v>2289</v>
      </c>
      <c r="HH10" s="725" t="s">
        <v>2327</v>
      </c>
      <c r="HI10" s="725" t="s">
        <v>2289</v>
      </c>
      <c r="HJ10" s="725" t="s">
        <v>2289</v>
      </c>
      <c r="HK10" s="725"/>
      <c r="HL10" s="725"/>
      <c r="HM10" s="725"/>
      <c r="HN10" s="725"/>
      <c r="HO10" s="725"/>
      <c r="HP10" s="725" t="s">
        <v>2473</v>
      </c>
      <c r="HQ10" s="725" t="s">
        <v>2300</v>
      </c>
      <c r="HR10" s="725"/>
      <c r="HS10" s="725"/>
      <c r="HT10" s="725"/>
      <c r="HU10" s="725"/>
      <c r="HV10" s="725"/>
      <c r="HW10" s="725" t="s">
        <v>2327</v>
      </c>
      <c r="HX10" s="719"/>
    </row>
    <row r="11" spans="1:233" s="563" customFormat="1" ht="42.75">
      <c r="A11" s="733"/>
      <c r="B11" s="720" t="s">
        <v>2433</v>
      </c>
      <c r="C11" s="719" t="s">
        <v>2432</v>
      </c>
      <c r="D11" s="719" t="s">
        <v>2431</v>
      </c>
      <c r="E11" s="719" t="s">
        <v>2470</v>
      </c>
      <c r="F11" s="719" t="s">
        <v>2430</v>
      </c>
      <c r="G11" s="719" t="s">
        <v>2429</v>
      </c>
      <c r="H11" s="721" t="s">
        <v>2428</v>
      </c>
      <c r="I11" s="720" t="s">
        <v>2427</v>
      </c>
      <c r="J11" s="719" t="s">
        <v>2425</v>
      </c>
      <c r="K11" s="719" t="s">
        <v>2411</v>
      </c>
      <c r="L11" s="719" t="s">
        <v>2410</v>
      </c>
      <c r="M11" s="719" t="s">
        <v>2380</v>
      </c>
      <c r="N11" s="719" t="s">
        <v>2371</v>
      </c>
      <c r="O11" s="719" t="s">
        <v>2370</v>
      </c>
      <c r="P11" s="719" t="s">
        <v>2378</v>
      </c>
      <c r="Q11" s="719" t="s">
        <v>2377</v>
      </c>
      <c r="R11" s="719" t="s">
        <v>2407</v>
      </c>
      <c r="S11" s="721" t="s">
        <v>2457</v>
      </c>
      <c r="T11" s="720" t="s">
        <v>2456</v>
      </c>
      <c r="U11" s="719" t="s">
        <v>2409</v>
      </c>
      <c r="V11" s="719" t="s">
        <v>2408</v>
      </c>
      <c r="W11" s="719" t="s">
        <v>2398</v>
      </c>
      <c r="X11" s="719" t="s">
        <v>2397</v>
      </c>
      <c r="Y11" s="718" t="s">
        <v>2396</v>
      </c>
      <c r="Z11" s="720" t="s">
        <v>2395</v>
      </c>
      <c r="AA11" s="719" t="s">
        <v>2394</v>
      </c>
      <c r="AB11" s="719" t="s">
        <v>2393</v>
      </c>
      <c r="AC11" s="719" t="s">
        <v>2392</v>
      </c>
      <c r="AD11" s="719" t="s">
        <v>2391</v>
      </c>
      <c r="AE11" s="721" t="s">
        <v>2390</v>
      </c>
      <c r="AF11" s="732" t="s">
        <v>2389</v>
      </c>
      <c r="AG11" s="719" t="s">
        <v>2371</v>
      </c>
      <c r="AH11" s="719" t="s">
        <v>2370</v>
      </c>
      <c r="AI11" s="719" t="s">
        <v>2378</v>
      </c>
      <c r="AJ11" s="719" t="s">
        <v>2469</v>
      </c>
      <c r="AK11" s="719" t="s">
        <v>2388</v>
      </c>
      <c r="AL11" s="719" t="s">
        <v>2387</v>
      </c>
      <c r="AM11" s="719" t="s">
        <v>2386</v>
      </c>
      <c r="AN11" s="721" t="s">
        <v>2385</v>
      </c>
      <c r="AO11" s="720" t="s">
        <v>2468</v>
      </c>
      <c r="AP11" s="719" t="s">
        <v>2467</v>
      </c>
      <c r="AQ11" s="719" t="s">
        <v>2466</v>
      </c>
      <c r="AR11" s="719" t="s">
        <v>2465</v>
      </c>
      <c r="AS11" s="719" t="s">
        <v>2464</v>
      </c>
      <c r="AT11" s="718" t="s">
        <v>2463</v>
      </c>
      <c r="AU11" s="720" t="s">
        <v>2462</v>
      </c>
      <c r="AV11" s="719" t="s">
        <v>2461</v>
      </c>
      <c r="AW11" s="719" t="s">
        <v>2460</v>
      </c>
      <c r="AX11" s="721" t="s">
        <v>2455</v>
      </c>
      <c r="AY11" s="720" t="s">
        <v>2370</v>
      </c>
      <c r="AZ11" s="719" t="s">
        <v>2378</v>
      </c>
      <c r="BA11" s="719" t="s">
        <v>2459</v>
      </c>
      <c r="BB11" s="719" t="s">
        <v>2407</v>
      </c>
      <c r="BC11" s="719" t="s">
        <v>2402</v>
      </c>
      <c r="BD11" s="719" t="s">
        <v>2458</v>
      </c>
      <c r="BE11" s="719" t="s">
        <v>2457</v>
      </c>
      <c r="BF11" s="721" t="s">
        <v>2457</v>
      </c>
      <c r="BG11" s="720" t="s">
        <v>2380</v>
      </c>
      <c r="BH11" s="719" t="s">
        <v>2420</v>
      </c>
      <c r="BI11" s="719" t="s">
        <v>2419</v>
      </c>
      <c r="BJ11" s="719" t="s">
        <v>2401</v>
      </c>
      <c r="BK11" s="719" t="s">
        <v>2400</v>
      </c>
      <c r="BL11" s="719" t="s">
        <v>2456</v>
      </c>
      <c r="BM11" s="719" t="s">
        <v>2456</v>
      </c>
      <c r="BN11" s="719" t="s">
        <v>2455</v>
      </c>
      <c r="BO11" s="719" t="s">
        <v>2454</v>
      </c>
      <c r="BP11" s="719" t="s">
        <v>2453</v>
      </c>
      <c r="BQ11" s="718" t="s">
        <v>2452</v>
      </c>
      <c r="BR11" s="720" t="s">
        <v>2451</v>
      </c>
      <c r="BS11" s="719" t="s">
        <v>2450</v>
      </c>
      <c r="BT11" s="721" t="s">
        <v>2449</v>
      </c>
      <c r="BU11" s="720" t="s">
        <v>2448</v>
      </c>
      <c r="BV11" s="719" t="s">
        <v>2447</v>
      </c>
      <c r="BW11" s="719" t="s">
        <v>2446</v>
      </c>
      <c r="BX11" s="718" t="s">
        <v>2445</v>
      </c>
      <c r="BY11" s="720" t="s">
        <v>2444</v>
      </c>
      <c r="BZ11" s="719" t="s">
        <v>2444</v>
      </c>
      <c r="CA11" s="718" t="s">
        <v>2371</v>
      </c>
      <c r="CB11" s="720" t="s">
        <v>2380</v>
      </c>
      <c r="CC11" s="719" t="s">
        <v>2370</v>
      </c>
      <c r="CD11" s="719" t="s">
        <v>2377</v>
      </c>
      <c r="CE11" s="719" t="s">
        <v>2407</v>
      </c>
      <c r="CF11" s="721" t="s">
        <v>2402</v>
      </c>
      <c r="CG11" s="720" t="s">
        <v>2420</v>
      </c>
      <c r="CH11" s="719" t="s">
        <v>2419</v>
      </c>
      <c r="CI11" s="719" t="s">
        <v>2401</v>
      </c>
      <c r="CJ11" s="719" t="s">
        <v>2400</v>
      </c>
      <c r="CK11" s="719" t="s">
        <v>2443</v>
      </c>
      <c r="CL11" s="719" t="s">
        <v>2442</v>
      </c>
      <c r="CM11" s="719" t="s">
        <v>2441</v>
      </c>
      <c r="CN11" s="719" t="s">
        <v>2440</v>
      </c>
      <c r="CO11" s="719" t="s">
        <v>2439</v>
      </c>
      <c r="CP11" s="718" t="s">
        <v>2438</v>
      </c>
      <c r="CQ11" s="730"/>
      <c r="CR11" s="726" t="s">
        <v>2437</v>
      </c>
      <c r="CS11" s="725" t="s">
        <v>2436</v>
      </c>
      <c r="CT11" s="729" t="s">
        <v>2435</v>
      </c>
      <c r="CU11" s="726" t="s">
        <v>2434</v>
      </c>
      <c r="CV11" s="725" t="s">
        <v>2433</v>
      </c>
      <c r="CW11" s="724" t="s">
        <v>2432</v>
      </c>
      <c r="CX11" s="726" t="s">
        <v>2431</v>
      </c>
      <c r="CY11" s="731">
        <v>294</v>
      </c>
      <c r="CZ11" s="729" t="s">
        <v>2430</v>
      </c>
      <c r="DA11" s="726" t="s">
        <v>2429</v>
      </c>
      <c r="DB11" s="725" t="s">
        <v>2428</v>
      </c>
      <c r="DC11" s="725" t="s">
        <v>2427</v>
      </c>
      <c r="DD11" s="718" t="s">
        <v>2425</v>
      </c>
      <c r="DE11" s="726" t="s">
        <v>2426</v>
      </c>
      <c r="DF11" s="725" t="s">
        <v>2426</v>
      </c>
      <c r="DG11" s="725" t="s">
        <v>2425</v>
      </c>
      <c r="DH11" s="729" t="s">
        <v>2411</v>
      </c>
      <c r="DI11" s="726" t="s">
        <v>2410</v>
      </c>
      <c r="DJ11" s="725" t="s">
        <v>2409</v>
      </c>
      <c r="DK11" s="725" t="s">
        <v>2408</v>
      </c>
      <c r="DL11" s="725" t="s">
        <v>2424</v>
      </c>
      <c r="DM11" s="725" t="s">
        <v>2423</v>
      </c>
      <c r="DN11" s="725" t="s">
        <v>2423</v>
      </c>
      <c r="DO11" s="725" t="s">
        <v>2370</v>
      </c>
      <c r="DP11" s="725" t="s">
        <v>2378</v>
      </c>
      <c r="DQ11" s="725" t="s">
        <v>2377</v>
      </c>
      <c r="DR11" s="725" t="s">
        <v>2407</v>
      </c>
      <c r="DS11" s="725" t="s">
        <v>2402</v>
      </c>
      <c r="DT11" s="725" t="s">
        <v>2420</v>
      </c>
      <c r="DU11" s="724" t="s">
        <v>2419</v>
      </c>
      <c r="DV11" s="1118" t="s">
        <v>2422</v>
      </c>
      <c r="DW11" s="725" t="s">
        <v>2421</v>
      </c>
      <c r="DX11" s="1119" t="s">
        <v>2421</v>
      </c>
      <c r="DY11" s="1120" t="s">
        <v>2421</v>
      </c>
      <c r="DZ11" s="726" t="s">
        <v>2378</v>
      </c>
      <c r="EA11" s="725" t="s">
        <v>2377</v>
      </c>
      <c r="EB11" s="725" t="s">
        <v>2380</v>
      </c>
      <c r="EC11" s="725" t="s">
        <v>2370</v>
      </c>
      <c r="ED11" s="725" t="s">
        <v>2407</v>
      </c>
      <c r="EE11" s="725" t="s">
        <v>2402</v>
      </c>
      <c r="EF11" s="725" t="s">
        <v>2420</v>
      </c>
      <c r="EG11" s="725" t="s">
        <v>2419</v>
      </c>
      <c r="EH11" s="725" t="s">
        <v>2418</v>
      </c>
      <c r="EI11" s="1123" t="s">
        <v>2418</v>
      </c>
      <c r="EJ11" s="726" t="s">
        <v>2417</v>
      </c>
      <c r="EK11" s="725" t="s">
        <v>2416</v>
      </c>
      <c r="EL11" s="719" t="s">
        <v>2415</v>
      </c>
      <c r="EM11" s="1125" t="s">
        <v>2414</v>
      </c>
      <c r="EN11" s="725" t="s">
        <v>2413</v>
      </c>
      <c r="EO11" s="725" t="s">
        <v>2412</v>
      </c>
      <c r="EP11" s="724" t="s">
        <v>2411</v>
      </c>
      <c r="EQ11" s="726" t="s">
        <v>2410</v>
      </c>
      <c r="ER11" s="724" t="s">
        <v>2409</v>
      </c>
      <c r="ES11" s="726" t="s">
        <v>2408</v>
      </c>
      <c r="ET11" s="725" t="s">
        <v>2370</v>
      </c>
      <c r="EU11" s="725" t="s">
        <v>2407</v>
      </c>
      <c r="EV11" s="725" t="s">
        <v>2406</v>
      </c>
      <c r="EW11" s="725" t="s">
        <v>2405</v>
      </c>
      <c r="EX11" s="725" t="s">
        <v>2404</v>
      </c>
      <c r="EY11" s="725" t="s">
        <v>2403</v>
      </c>
      <c r="EZ11" s="725" t="s">
        <v>2379</v>
      </c>
      <c r="FA11" s="729" t="s">
        <v>2379</v>
      </c>
      <c r="FB11" s="726" t="s">
        <v>2378</v>
      </c>
      <c r="FC11" s="725" t="s">
        <v>2377</v>
      </c>
      <c r="FD11" s="725" t="s">
        <v>2402</v>
      </c>
      <c r="FE11" s="725" t="s">
        <v>2401</v>
      </c>
      <c r="FF11" s="725" t="s">
        <v>2400</v>
      </c>
      <c r="FG11" s="725" t="s">
        <v>2399</v>
      </c>
      <c r="FH11" s="725" t="s">
        <v>2399</v>
      </c>
      <c r="FI11" s="725" t="s">
        <v>2398</v>
      </c>
      <c r="FJ11" s="725" t="s">
        <v>2397</v>
      </c>
      <c r="FK11" s="725" t="s">
        <v>2396</v>
      </c>
      <c r="FL11" s="728" t="s">
        <v>2395</v>
      </c>
      <c r="FM11" s="727" t="s">
        <v>2394</v>
      </c>
      <c r="FN11" s="719" t="s">
        <v>2393</v>
      </c>
      <c r="FO11" s="719" t="s">
        <v>2392</v>
      </c>
      <c r="FP11" s="719" t="s">
        <v>2391</v>
      </c>
      <c r="FQ11" s="721" t="s">
        <v>2390</v>
      </c>
      <c r="FR11" s="726" t="s">
        <v>2389</v>
      </c>
      <c r="FS11" s="725" t="s">
        <v>2388</v>
      </c>
      <c r="FT11" s="725" t="s">
        <v>2387</v>
      </c>
      <c r="FU11" s="725" t="s">
        <v>2386</v>
      </c>
      <c r="FV11" s="724" t="s">
        <v>2385</v>
      </c>
      <c r="FW11" s="723"/>
      <c r="FX11" s="722" t="s">
        <v>2384</v>
      </c>
      <c r="FY11" s="718" t="s">
        <v>2383</v>
      </c>
      <c r="FZ11" s="720" t="s">
        <v>2382</v>
      </c>
      <c r="GA11" s="718" t="s">
        <v>2381</v>
      </c>
      <c r="GB11" s="720" t="s">
        <v>2380</v>
      </c>
      <c r="GC11" s="719" t="s">
        <v>2371</v>
      </c>
      <c r="GD11" s="719" t="s">
        <v>2370</v>
      </c>
      <c r="GE11" s="719" t="s">
        <v>2379</v>
      </c>
      <c r="GF11" s="721" t="s">
        <v>2336</v>
      </c>
      <c r="GG11" s="720" t="s">
        <v>2363</v>
      </c>
      <c r="GH11" s="719" t="s">
        <v>2362</v>
      </c>
      <c r="GI11" s="718" t="s">
        <v>2361</v>
      </c>
      <c r="GJ11" s="720" t="s">
        <v>2360</v>
      </c>
      <c r="GK11" s="719" t="s">
        <v>2334</v>
      </c>
      <c r="GL11" s="719" t="s">
        <v>2359</v>
      </c>
      <c r="GM11" s="719" t="s">
        <v>2371</v>
      </c>
      <c r="GN11" s="719" t="s">
        <v>2370</v>
      </c>
      <c r="GO11" s="719" t="s">
        <v>2378</v>
      </c>
      <c r="GP11" s="721" t="s">
        <v>2377</v>
      </c>
      <c r="GQ11" s="720" t="s">
        <v>2369</v>
      </c>
      <c r="GR11" s="719" t="s">
        <v>2376</v>
      </c>
      <c r="GS11" s="719" t="s">
        <v>2358</v>
      </c>
      <c r="GT11" s="719" t="s">
        <v>2357</v>
      </c>
      <c r="GU11" s="719" t="s">
        <v>2356</v>
      </c>
      <c r="GV11" s="719" t="s">
        <v>2355</v>
      </c>
      <c r="GW11" s="719" t="s">
        <v>2354</v>
      </c>
      <c r="GX11" s="721" t="s">
        <v>2375</v>
      </c>
      <c r="GY11" s="720" t="s">
        <v>2374</v>
      </c>
      <c r="GZ11" s="719" t="s">
        <v>2373</v>
      </c>
      <c r="HA11" s="719" t="s">
        <v>2372</v>
      </c>
      <c r="HB11" s="719" t="s">
        <v>2371</v>
      </c>
      <c r="HC11" s="719" t="s">
        <v>2370</v>
      </c>
      <c r="HD11" s="719" t="s">
        <v>2369</v>
      </c>
      <c r="HE11" s="719" t="s">
        <v>2368</v>
      </c>
      <c r="HF11" s="719" t="s">
        <v>2367</v>
      </c>
      <c r="HG11" s="718" t="s">
        <v>2366</v>
      </c>
      <c r="HH11" s="720" t="s">
        <v>2365</v>
      </c>
      <c r="HI11" s="719" t="s">
        <v>2339</v>
      </c>
      <c r="HJ11" s="719" t="s">
        <v>2332</v>
      </c>
      <c r="HK11" s="719" t="s">
        <v>2364</v>
      </c>
      <c r="HL11" s="719" t="s">
        <v>2336</v>
      </c>
      <c r="HM11" s="719" t="s">
        <v>2363</v>
      </c>
      <c r="HN11" s="719" t="s">
        <v>2362</v>
      </c>
      <c r="HO11" s="721" t="s">
        <v>2361</v>
      </c>
      <c r="HP11" s="720" t="s">
        <v>2360</v>
      </c>
      <c r="HQ11" s="719" t="s">
        <v>2334</v>
      </c>
      <c r="HR11" s="719" t="s">
        <v>2359</v>
      </c>
      <c r="HS11" s="719" t="s">
        <v>2358</v>
      </c>
      <c r="HT11" s="719" t="s">
        <v>2357</v>
      </c>
      <c r="HU11" s="719" t="s">
        <v>2356</v>
      </c>
      <c r="HV11" s="718" t="s">
        <v>2355</v>
      </c>
      <c r="HW11" s="717" t="s">
        <v>2354</v>
      </c>
      <c r="HX11" s="716"/>
    </row>
    <row r="12" spans="1:233" s="532" customFormat="1" ht="12.75" customHeight="1">
      <c r="A12" s="715">
        <f>IF(ОРИГІНАЛ!A22=0,"",ОРИГІНАЛ!A22)</f>
        <v>45444</v>
      </c>
      <c r="B12" s="696" t="str">
        <f>IF(ОРИГІНАЛ!B22=0,"",ОРИГІНАЛ!B22)</f>
        <v/>
      </c>
      <c r="C12" s="696" t="str">
        <f>IF(ОРИГІНАЛ!C22=0,"",ОРИГІНАЛ!C22)</f>
        <v/>
      </c>
      <c r="D12" s="696" t="str">
        <f>IF(ОРИГІНАЛ!D22=0,"",ОРИГІНАЛ!D22)</f>
        <v/>
      </c>
      <c r="E12" s="696" t="str">
        <f>IF(ОРИГІНАЛ!E22=0,"",ОРИГІНАЛ!E22)</f>
        <v/>
      </c>
      <c r="F12" s="696" t="str">
        <f>IF(ОРИГІНАЛ!F22=0,"",ОРИГІНАЛ!F22)</f>
        <v/>
      </c>
      <c r="G12" s="696" t="str">
        <f>IF(ОРИГІНАЛ!G22=0,"",ОРИГІНАЛ!G22)</f>
        <v/>
      </c>
      <c r="H12" s="697" t="str">
        <f>IF(ОРИГІНАЛ!H22=0,"",ОРИГІНАЛ!H22)</f>
        <v/>
      </c>
      <c r="I12" s="696" t="str">
        <f>IF(ОРИГІНАЛ!I22=0,"",ОРИГІНАЛ!I22)</f>
        <v/>
      </c>
      <c r="J12" s="696" t="str">
        <f>IF(ОРИГІНАЛ!J22=0,"",ОРИГІНАЛ!J22)</f>
        <v/>
      </c>
      <c r="K12" s="696" t="str">
        <f>IF(ОРИГІНАЛ!K22=0,"",ОРИГІНАЛ!K22)</f>
        <v/>
      </c>
      <c r="L12" s="696" t="str">
        <f>IF(ОРИГІНАЛ!L22=0,"",ОРИГІНАЛ!L22)</f>
        <v/>
      </c>
      <c r="M12" s="696" t="str">
        <f>IF(ОРИГІНАЛ!M22=0,"",ОРИГІНАЛ!M22)</f>
        <v/>
      </c>
      <c r="N12" s="696" t="str">
        <f>IF(ОРИГІНАЛ!N22=0,"",ОРИГІНАЛ!N22)</f>
        <v/>
      </c>
      <c r="O12" s="696" t="str">
        <f>IF(ОРИГІНАЛ!O22=0,"",ОРИГІНАЛ!O22)</f>
        <v/>
      </c>
      <c r="P12" s="696" t="str">
        <f>IF(ОРИГІНАЛ!P22=0,"",ОРИГІНАЛ!P22)</f>
        <v/>
      </c>
      <c r="Q12" s="696" t="str">
        <f>IF(ОРИГІНАЛ!Q22=0,"",ОРИГІНАЛ!Q22)</f>
        <v/>
      </c>
      <c r="R12" s="696" t="str">
        <f>IF(ОРИГІНАЛ!R22=0,"",ОРИГІНАЛ!R22)</f>
        <v/>
      </c>
      <c r="S12" s="721" t="str">
        <f>IF(ОРИГІНАЛ!S22=0,"",ОРИГІНАЛ!S22)</f>
        <v/>
      </c>
      <c r="T12" s="696" t="str">
        <f>IF(ОРИГІНАЛ!T22=0,"",ОРИГІНАЛ!T22)</f>
        <v/>
      </c>
      <c r="U12" s="696" t="str">
        <f>IF(ОРИГІНАЛ!U22=0,"",ОРИГІНАЛ!U22)</f>
        <v/>
      </c>
      <c r="V12" s="696" t="str">
        <f>IF(ОРИГІНАЛ!V22=0,"",ОРИГІНАЛ!V22)</f>
        <v/>
      </c>
      <c r="W12" s="696" t="str">
        <f>IF(ОРИГІНАЛ!W22=0,"",ОРИГІНАЛ!W22)</f>
        <v/>
      </c>
      <c r="X12" s="696" t="str">
        <f>IF(ОРИГІНАЛ!X22=0,"",ОРИГІНАЛ!X22)</f>
        <v/>
      </c>
      <c r="Y12" s="694" t="str">
        <f>IF(ОРИГІНАЛ!Y22=0,"",ОРИГІНАЛ!Y22)</f>
        <v/>
      </c>
      <c r="Z12" s="696" t="str">
        <f>IF(ОРИГІНАЛ!Z22=0,"",ОРИГІНАЛ!Z22)</f>
        <v/>
      </c>
      <c r="AA12" s="696" t="str">
        <f>IF(ОРИГІНАЛ!AA22=0,"",ОРИГІНАЛ!AA22)</f>
        <v/>
      </c>
      <c r="AB12" s="696" t="str">
        <f>IF(ОРИГІНАЛ!AB22=0,"",ОРИГІНАЛ!AB22)</f>
        <v/>
      </c>
      <c r="AC12" s="696" t="str">
        <f>IF(ОРИГІНАЛ!AC22=0,"",ОРИГІНАЛ!AC22)</f>
        <v/>
      </c>
      <c r="AD12" s="696" t="str">
        <f>IF(ОРИГІНАЛ!AD22=0,"",ОРИГІНАЛ!AD22)</f>
        <v/>
      </c>
      <c r="AE12" s="697" t="str">
        <f>IF(ОРИГІНАЛ!AE22=0,"",ОРИГІНАЛ!AE22)</f>
        <v/>
      </c>
      <c r="AF12" s="696" t="str">
        <f>IF(ОРИГІНАЛ!AF22=0,"",ОРИГІНАЛ!AF22)</f>
        <v/>
      </c>
      <c r="AG12" s="696" t="str">
        <f>IF(ОРИГІНАЛ!AG22=0,"",ОРИГІНАЛ!AG22)</f>
        <v/>
      </c>
      <c r="AH12" s="696" t="str">
        <f>IF(ОРИГІНАЛ!AH22=0,"",ОРИГІНАЛ!AH22)</f>
        <v/>
      </c>
      <c r="AI12" s="696" t="str">
        <f>IF(ОРИГІНАЛ!AI22=0,"",ОРИГІНАЛ!AI22)</f>
        <v/>
      </c>
      <c r="AJ12" s="696" t="str">
        <f>IF(ОРИГІНАЛ!AJ22=0,"",ОРИГІНАЛ!AJ22)</f>
        <v/>
      </c>
      <c r="AK12" s="696" t="str">
        <f>IF(ОРИГІНАЛ!AK22=0,"",ОРИГІНАЛ!AK22)</f>
        <v/>
      </c>
      <c r="AL12" s="696" t="str">
        <f>IF(ОРИГІНАЛ!AL22=0,"",ОРИГІНАЛ!AL22)</f>
        <v/>
      </c>
      <c r="AM12" s="696" t="str">
        <f>IF(ОРИГІНАЛ!AM22=0,"",ОРИГІНАЛ!AM22)</f>
        <v/>
      </c>
      <c r="AN12" s="697" t="str">
        <f>IF(ОРИГІНАЛ!AN22=0,"",ОРИГІНАЛ!AN22)</f>
        <v/>
      </c>
      <c r="AO12" s="696" t="str">
        <f>IF(ОРИГІНАЛ!AO22=0,"",ОРИГІНАЛ!AO22)</f>
        <v/>
      </c>
      <c r="AP12" s="696" t="str">
        <f>IF(ОРИГІНАЛ!AP22=0,"",ОРИГІНАЛ!AP22)</f>
        <v/>
      </c>
      <c r="AQ12" s="696" t="str">
        <f>IF(ОРИГІНАЛ!AQ22=0,"",ОРИГІНАЛ!AQ22)</f>
        <v/>
      </c>
      <c r="AR12" s="696" t="str">
        <f>IF(ОРИГІНАЛ!AR22=0,"",ОРИГІНАЛ!AR22)</f>
        <v/>
      </c>
      <c r="AS12" s="696" t="str">
        <f>IF(ОРИГІНАЛ!AS22=0,"",ОРИГІНАЛ!AS22)</f>
        <v/>
      </c>
      <c r="AT12" s="694" t="str">
        <f>IF(ОРИГІНАЛ!AT22=0,"",ОРИГІНАЛ!AT22)</f>
        <v/>
      </c>
      <c r="AU12" s="696" t="str">
        <f>IF(ОРИГІНАЛ!AU22=0,"",ОРИГІНАЛ!AU22)</f>
        <v/>
      </c>
      <c r="AV12" s="696" t="str">
        <f>IF(ОРИГІНАЛ!AV22=0,"",ОРИГІНАЛ!AV22)</f>
        <v/>
      </c>
      <c r="AW12" s="696" t="str">
        <f>IF(ОРИГІНАЛ!AW22=0,"",ОРИГІНАЛ!AW22)</f>
        <v/>
      </c>
      <c r="AX12" s="1037" t="str">
        <f>IF(ОРИГІНАЛ!AX22=0,"",ОРИГІНАЛ!AX22)</f>
        <v/>
      </c>
      <c r="AY12" s="696" t="str">
        <f>IF(ОРИГІНАЛ!AY22=0,"",ОРИГІНАЛ!AY22)</f>
        <v/>
      </c>
      <c r="AZ12" s="696" t="str">
        <f>IF(ОРИГІНАЛ!AZ22=0,"",ОРИГІНАЛ!AZ22)</f>
        <v/>
      </c>
      <c r="BA12" s="696" t="str">
        <f>IF(ОРИГІНАЛ!BA22=0,"",ОРИГІНАЛ!BA22)</f>
        <v/>
      </c>
      <c r="BB12" s="696" t="str">
        <f>IF(ОРИГІНАЛ!BB22=0,"",ОРИГІНАЛ!BB22)</f>
        <v/>
      </c>
      <c r="BC12" s="696" t="str">
        <f>IF(ОРИГІНАЛ!BC22=0,"",ОРИГІНАЛ!BC22)</f>
        <v/>
      </c>
      <c r="BD12" s="696" t="str">
        <f>IF(ОРИГІНАЛ!BD22=0,"",ОРИГІНАЛ!BD22)</f>
        <v/>
      </c>
      <c r="BE12" s="696" t="str">
        <f>IF(ОРИГІНАЛ!BE22=0,"",ОРИГІНАЛ!BE22)</f>
        <v/>
      </c>
      <c r="BF12" s="697" t="str">
        <f>IF(ОРИГІНАЛ!BF22=0,"",ОРИГІНАЛ!BF22)</f>
        <v/>
      </c>
      <c r="BG12" s="696" t="str">
        <f>IF(ОРИГІНАЛ!BG22=0,"",ОРИГІНАЛ!BG22)</f>
        <v/>
      </c>
      <c r="BH12" s="696" t="str">
        <f>IF(ОРИГІНАЛ!BH22=0,"",ОРИГІНАЛ!BH22)</f>
        <v/>
      </c>
      <c r="BI12" s="696" t="str">
        <f>IF(ОРИГІНАЛ!BI22=0,"",ОРИГІНАЛ!BI22)</f>
        <v/>
      </c>
      <c r="BJ12" s="696" t="str">
        <f>IF(ОРИГІНАЛ!BJ22=0,"",ОРИГІНАЛ!BJ22)</f>
        <v/>
      </c>
      <c r="BK12" s="696" t="str">
        <f>IF(ОРИГІНАЛ!BK22=0,"",ОРИГІНАЛ!BK22)</f>
        <v/>
      </c>
      <c r="BL12" s="696" t="str">
        <f>IF(ОРИГІНАЛ!BL22=0,"",ОРИГІНАЛ!BL22)</f>
        <v/>
      </c>
      <c r="BM12" s="696" t="str">
        <f>IF(ОРИГІНАЛ!BM22=0,"",ОРИГІНАЛ!BM22)</f>
        <v/>
      </c>
      <c r="BN12" s="696" t="str">
        <f>IF(ОРИГІНАЛ!BN22=0,"",ОРИГІНАЛ!BN22)</f>
        <v/>
      </c>
      <c r="BO12" s="696" t="str">
        <f>IF(ОРИГІНАЛ!BO22=0,"",ОРИГІНАЛ!BO22)</f>
        <v/>
      </c>
      <c r="BP12" s="696" t="str">
        <f>IF(ОРИГІНАЛ!BP22=0,"",ОРИГІНАЛ!BP22)</f>
        <v/>
      </c>
      <c r="BQ12" s="694" t="str">
        <f>IF(ОРИГІНАЛ!BQ22=0,"",ОРИГІНАЛ!BQ22)</f>
        <v/>
      </c>
      <c r="BR12" s="696" t="str">
        <f>IF(ОРИГІНАЛ!BR22=0,"",ОРИГІНАЛ!BR22)</f>
        <v/>
      </c>
      <c r="BS12" s="696" t="str">
        <f>IF(ОРИГІНАЛ!BS22=0,"",ОРИГІНАЛ!BS22)</f>
        <v/>
      </c>
      <c r="BT12" s="697" t="str">
        <f>IF(ОРИГІНАЛ!BT22=0,"",ОРИГІНАЛ!BT22)</f>
        <v/>
      </c>
      <c r="BU12" s="696" t="str">
        <f>IF(ОРИГІНАЛ!BU22=0,"",ОРИГІНАЛ!BU22)</f>
        <v/>
      </c>
      <c r="BV12" s="696" t="str">
        <f>IF(ОРИГІНАЛ!BV22=0,"",ОРИГІНАЛ!BV22)</f>
        <v/>
      </c>
      <c r="BW12" s="696" t="str">
        <f>IF(ОРИГІНАЛ!BW22=0,"",ОРИГІНАЛ!BW22)</f>
        <v/>
      </c>
      <c r="BX12" s="694" t="str">
        <f>IF(ОРИГІНАЛ!BX22=0,"",ОРИГІНАЛ!BX22)</f>
        <v/>
      </c>
      <c r="BY12" s="696" t="str">
        <f>IF(ОРИГІНАЛ!BY22=0,"",ОРИГІНАЛ!BY22)</f>
        <v/>
      </c>
      <c r="BZ12" s="696" t="str">
        <f>IF(ОРИГІНАЛ!BZ22=0,"",ОРИГІНАЛ!BZ22)</f>
        <v/>
      </c>
      <c r="CA12" s="693" t="str">
        <f>IF(ОРИГІНАЛ!CA22=0,"",ОРИГІНАЛ!CA22)</f>
        <v/>
      </c>
      <c r="CB12" s="696" t="str">
        <f>IF(ОРИГІНАЛ!CB22=0,"",ОРИГІНАЛ!CB22)</f>
        <v/>
      </c>
      <c r="CC12" s="696" t="str">
        <f>IF(ОРИГІНАЛ!CC22=0,"",ОРИГІНАЛ!CC22)</f>
        <v/>
      </c>
      <c r="CD12" s="696" t="str">
        <f>IF(ОРИГІНАЛ!CD22=0,"",ОРИГІНАЛ!CD22)</f>
        <v/>
      </c>
      <c r="CE12" s="696" t="str">
        <f>IF(ОРИГІНАЛ!CE22=0,"",ОРИГІНАЛ!CE22)</f>
        <v/>
      </c>
      <c r="CF12" s="705" t="str">
        <f>IF(ОРИГІНАЛ!CF22=0,"",ОРИГІНАЛ!CF22)</f>
        <v/>
      </c>
      <c r="CG12" s="696" t="str">
        <f>IF(ОРИГІНАЛ!CG22=0,"",ОРИГІНАЛ!CG22)</f>
        <v/>
      </c>
      <c r="CH12" s="696" t="str">
        <f>IF(ОРИГІНАЛ!CH22=0,"",ОРИГІНАЛ!CH22)</f>
        <v/>
      </c>
      <c r="CI12" s="696" t="str">
        <f>IF(ОРИГІНАЛ!CI22=0,"",ОРИГІНАЛ!CI22)</f>
        <v/>
      </c>
      <c r="CJ12" s="696" t="str">
        <f>IF(ОРИГІНАЛ!CJ22=0,"",ОРИГІНАЛ!CJ22)</f>
        <v/>
      </c>
      <c r="CK12" s="696" t="str">
        <f>IF(ОРИГІНАЛ!CK22=0,"",ОРИГІНАЛ!CK22)</f>
        <v/>
      </c>
      <c r="CL12" s="696" t="str">
        <f>IF(ОРИГІНАЛ!CL22=0,"",ОРИГІНАЛ!CL22)</f>
        <v/>
      </c>
      <c r="CM12" s="696" t="str">
        <f>IF(ОРИГІНАЛ!CM22=0,"",ОРИГІНАЛ!CM22)</f>
        <v/>
      </c>
      <c r="CN12" s="696" t="str">
        <f>IF(ОРИГІНАЛ!CN22=0,"",ОРИГІНАЛ!CN22)</f>
        <v/>
      </c>
      <c r="CO12" s="696" t="str">
        <f>IF(ОРИГІНАЛ!CO22=0,"",ОРИГІНАЛ!CO22)</f>
        <v/>
      </c>
      <c r="CP12" s="694" t="str">
        <f>IF(ОРИГІНАЛ!CP22=0,"",ОРИГІНАЛ!CP22)</f>
        <v/>
      </c>
      <c r="CQ12" s="713">
        <f>IF(ОРИГІНАЛ!CQ22=0,"",ОРИГІНАЛ!CQ22)</f>
        <v>1</v>
      </c>
      <c r="CR12" s="696" t="str">
        <f>IF(ОРИГІНАЛ!CR22=0,"",ОРИГІНАЛ!CR22)</f>
        <v/>
      </c>
      <c r="CS12" s="699" t="str">
        <f>IF(ОРИГІНАЛ!CS22=0,"",ОРИГІНАЛ!CS22)</f>
        <v/>
      </c>
      <c r="CT12" s="697" t="str">
        <f>IF(ОРИГІНАЛ!CT22=0,"",ОРИГІНАЛ!CT22)</f>
        <v/>
      </c>
      <c r="CU12" s="696" t="str">
        <f>IF(ОРИГІНАЛ!CU22=0,"",ОРИГІНАЛ!CU22)</f>
        <v/>
      </c>
      <c r="CV12" s="695" t="str">
        <f>IF(ОРИГІНАЛ!CV22=0,"",ОРИГІНАЛ!CV22)</f>
        <v/>
      </c>
      <c r="CW12" s="694" t="str">
        <f>IF(ОРИГІНАЛ!CW22=0,"",ОРИГІНАЛ!CW22)</f>
        <v/>
      </c>
      <c r="CX12" s="696" t="str">
        <f>IF(ОРИГІНАЛ!CX22=0,"",ОРИГІНАЛ!CX22)</f>
        <v/>
      </c>
      <c r="CY12" s="696" t="str">
        <f>IF(ОРИГІНАЛ!CY22=0,"",ОРИГІНАЛ!CY22)</f>
        <v/>
      </c>
      <c r="CZ12" s="697" t="str">
        <f>IF(ОРИГІНАЛ!CZ22=0,"",ОРИГІНАЛ!CZ22)</f>
        <v/>
      </c>
      <c r="DA12" s="696" t="str">
        <f>IF(ОРИГІНАЛ!DA22=0,"",ОРИГІНАЛ!DA22)</f>
        <v/>
      </c>
      <c r="DB12" s="696" t="str">
        <f>IF(ОРИГІНАЛ!DB22=0,"",ОРИГІНАЛ!DB22)</f>
        <v/>
      </c>
      <c r="DC12" s="696" t="str">
        <f>IF(ОРИГІНАЛ!DC22=0,"",ОРИГІНАЛ!DC22)</f>
        <v/>
      </c>
      <c r="DD12" s="694" t="str">
        <f>IF(ОРИГІНАЛ!DD22=0,"",ОРИГІНАЛ!DD22)</f>
        <v/>
      </c>
      <c r="DE12" s="698" t="str">
        <f>IF(ОРИГІНАЛ!DE22=0,"",ОРИГІНАЛ!DE22)</f>
        <v/>
      </c>
      <c r="DF12" s="695" t="str">
        <f>IF(ОРИГІНАЛ!DF22=0,"",ОРИГІНАЛ!DF22)</f>
        <v/>
      </c>
      <c r="DG12" s="695" t="str">
        <f>IF(ОРИГІНАЛ!DG22=0,"",ОРИГІНАЛ!DG22)</f>
        <v/>
      </c>
      <c r="DH12" s="697" t="str">
        <f>IF(ОРИГІНАЛ!DH22=0,"",ОРИГІНАЛ!DH22)</f>
        <v/>
      </c>
      <c r="DI12" s="696" t="str">
        <f>IF(ОРИГІНАЛ!DI22=0,"",ОРИГІНАЛ!DI22)</f>
        <v/>
      </c>
      <c r="DJ12" s="695" t="str">
        <f>IF(ОРИГІНАЛ!DJ22=0,"",ОРИГІНАЛ!DJ22)</f>
        <v/>
      </c>
      <c r="DK12" s="695" t="str">
        <f>IF(ОРИГІНАЛ!DK22=0,"",ОРИГІНАЛ!DK22)</f>
        <v/>
      </c>
      <c r="DL12" s="695" t="str">
        <f>IF(ОРИГІНАЛ!DL22=0,"",ОРИГІНАЛ!DL22)</f>
        <v/>
      </c>
      <c r="DM12" s="712" t="str">
        <f>IF(ОРИГІНАЛ!DM22=0,"",ОРИГІНАЛ!DM22)</f>
        <v/>
      </c>
      <c r="DN12" s="695" t="str">
        <f>IF(ОРИГІНАЛ!DN22=0,"",ОРИГІНАЛ!DN22)</f>
        <v/>
      </c>
      <c r="DO12" s="699" t="str">
        <f>IF(ОРИГІНАЛ!DO22=0,"",ОРИГІНАЛ!DO22)</f>
        <v/>
      </c>
      <c r="DP12" s="695" t="str">
        <f>IF(ОРИГІНАЛ!DP22=0,"",ОРИГІНАЛ!DP22)</f>
        <v/>
      </c>
      <c r="DQ12" s="695" t="str">
        <f>IF(ОРИГІНАЛ!DQ22=0,"",ОРИГІНАЛ!DQ22)</f>
        <v/>
      </c>
      <c r="DR12" s="695" t="str">
        <f>IF(ОРИГІНАЛ!DR22=0,"",ОРИГІНАЛ!DR22)</f>
        <v/>
      </c>
      <c r="DS12" s="695" t="str">
        <f>IF(ОРИГІНАЛ!DS22=0,"",ОРИГІНАЛ!DS22)</f>
        <v/>
      </c>
      <c r="DT12" s="695" t="str">
        <f>IF(ОРИГІНАЛ!DT22=0,"",ОРИГІНАЛ!DT22)</f>
        <v/>
      </c>
      <c r="DU12" s="694" t="str">
        <f>IF(ОРИГІНАЛ!DU22=0,"",ОРИГІНАЛ!DU22)</f>
        <v/>
      </c>
      <c r="DV12" s="1117" t="str">
        <f>IF(ОРИГІНАЛ!DV22=0,"",ОРИГІНАЛ!DV22)</f>
        <v/>
      </c>
      <c r="DW12" s="695" t="str">
        <f>IF(ОРИГІНАЛ!DW22=0,"",ОРИГІНАЛ!DW22)</f>
        <v/>
      </c>
      <c r="DX12" s="1121"/>
      <c r="DY12" s="1122"/>
      <c r="DZ12" s="696" t="str">
        <f>IF(ОРИГІНАЛ!DZ22=0,"",ОРИГІНАЛ!DZ22)</f>
        <v/>
      </c>
      <c r="EA12" s="695" t="str">
        <f>IF(ОРИГІНАЛ!EA22=0,"",ОРИГІНАЛ!EA22)</f>
        <v/>
      </c>
      <c r="EB12" s="696" t="str">
        <f>IF(ОРИГІНАЛ!EB22=0,"",ОРИГІНАЛ!EB22)</f>
        <v/>
      </c>
      <c r="EC12" s="695" t="str">
        <f>IF(ОРИГІНАЛ!EC22=0,"",ОРИГІНАЛ!EC22)</f>
        <v/>
      </c>
      <c r="ED12" s="695" t="str">
        <f>IF(ОРИГІНАЛ!ED22=0,"",ОРИГІНАЛ!ED22)</f>
        <v/>
      </c>
      <c r="EE12" s="695" t="str">
        <f>IF(ОРИГІНАЛ!EE22=0,"",ОРИГІНАЛ!EE22)</f>
        <v/>
      </c>
      <c r="EF12" s="695" t="str">
        <f>IF(ОРИГІНАЛ!EF22=0,"",ОРИГІНАЛ!EF22)</f>
        <v/>
      </c>
      <c r="EG12" s="695" t="str">
        <f>IF(ОРИГІНАЛ!EG22=0,"",ОРИГІНАЛ!EG22)</f>
        <v/>
      </c>
      <c r="EH12" s="1067" t="str">
        <f>IF(ОРИГІНАЛ!EH22=0,"",ОРИГІНАЛ!EH22)</f>
        <v/>
      </c>
      <c r="EI12" s="1124"/>
      <c r="EJ12" s="711" t="str">
        <f>IF(ОРИГІНАЛ!EJ22=0,"",ОРИГІНАЛ!EJ22)</f>
        <v/>
      </c>
      <c r="EK12" s="710" t="str">
        <f>IF(ОРИГІНАЛ!EK22=0,"",ОРИГІНАЛ!EK22)</f>
        <v/>
      </c>
      <c r="EL12" s="709" t="str">
        <f>IF(ОРИГІНАЛ!EL22=0,"",ОРИГІНАЛ!EL22)</f>
        <v/>
      </c>
      <c r="EM12" s="1126"/>
      <c r="EN12" s="695" t="str">
        <f>IF(ОРИГІНАЛ!EN22=0,"",ОРИГІНАЛ!EN22)</f>
        <v/>
      </c>
      <c r="EO12" s="695" t="str">
        <f>IF(ОРИГІНАЛ!EO22=0,"",ОРИГІНАЛ!EO22)</f>
        <v/>
      </c>
      <c r="EP12" s="694" t="str">
        <f>IF(ОРИГІНАЛ!EP22=0,"",ОРИГІНАЛ!EP22)</f>
        <v/>
      </c>
      <c r="EQ12" s="696" t="str">
        <f>IF(ОРИГІНАЛ!EQ22=0,"",ОРИГІНАЛ!EQ22)</f>
        <v/>
      </c>
      <c r="ER12" s="694" t="str">
        <f>IF(ОРИГІНАЛ!ER22=0,"",ОРИГІНАЛ!ER22)</f>
        <v/>
      </c>
      <c r="ES12" s="696" t="str">
        <f>IF(ОРИГІНАЛ!ES22=0,"",ОРИГІНАЛ!ES22)</f>
        <v/>
      </c>
      <c r="ET12" s="696" t="str">
        <f>IF(ОРИГІНАЛ!ET22=0,"",ОРИГІНАЛ!ET22)</f>
        <v/>
      </c>
      <c r="EU12" s="695" t="str">
        <f>IF(ОРИГІНАЛ!EU22=0,"",ОРИГІНАЛ!EU22)</f>
        <v/>
      </c>
      <c r="EV12" s="695" t="str">
        <f>IF(ОРИГІНАЛ!EV22=0,"",ОРИГІНАЛ!EV22)</f>
        <v/>
      </c>
      <c r="EW12" s="695" t="str">
        <f>IF(ОРИГІНАЛ!EW22=0,"",ОРИГІНАЛ!EW22)</f>
        <v/>
      </c>
      <c r="EX12" s="695" t="str">
        <f>IF(ОРИГІНАЛ!EX22=0,"",ОРИГІНАЛ!EX22)</f>
        <v/>
      </c>
      <c r="EY12" s="695" t="str">
        <f>IF(ОРИГІНАЛ!EY22=0,"",ОРИГІНАЛ!EY22)</f>
        <v/>
      </c>
      <c r="EZ12" s="695" t="str">
        <f>IF(ОРИГІНАЛ!EZ22=0,"",ОРИГІНАЛ!EZ22)</f>
        <v/>
      </c>
      <c r="FA12" s="697" t="str">
        <f>IF(ОРИГІНАЛ!FA22=0,"",ОРИГІНАЛ!FA22)</f>
        <v/>
      </c>
      <c r="FB12" s="696" t="str">
        <f>IF(ОРИГІНАЛ!FB22=0,"",ОРИГІНАЛ!FB22)</f>
        <v/>
      </c>
      <c r="FC12" s="695" t="str">
        <f>IF(ОРИГІНАЛ!FC22=0,"",ОРИГІНАЛ!FC22)</f>
        <v/>
      </c>
      <c r="FD12" s="695" t="str">
        <f>IF(ОРИГІНАЛ!FD22=0,"",ОРИГІНАЛ!FD22)</f>
        <v/>
      </c>
      <c r="FE12" s="695" t="str">
        <f>IF(ОРИГІНАЛ!FE22=0,"",ОРИГІНАЛ!FE22)</f>
        <v/>
      </c>
      <c r="FF12" s="700" t="str">
        <f>IF(ОРИГІНАЛ!FF22=0,"",ОРИГІНАЛ!FF22)</f>
        <v/>
      </c>
      <c r="FG12" s="695" t="str">
        <f>IF(ОРИГІНАЛ!FG22=0,"",ОРИГІНАЛ!FG22)</f>
        <v/>
      </c>
      <c r="FH12" s="704" t="str">
        <f>IF(ОРИГІНАЛ!FH22=0,"",ОРИГІНАЛ!FH22)</f>
        <v/>
      </c>
      <c r="FI12" s="700" t="str">
        <f>IF(ОРИГІНАЛ!FI22=0,"",ОРИГІНАЛ!FI22)</f>
        <v/>
      </c>
      <c r="FJ12" s="700" t="str">
        <f>IF(ОРИГІНАЛ!FJ22=0,"",ОРИГІНАЛ!FJ22)</f>
        <v/>
      </c>
      <c r="FK12" s="700" t="str">
        <f>IF(ОРИГІНАЛ!FK22=0,"",ОРИГІНАЛ!FK22)</f>
        <v/>
      </c>
      <c r="FL12" s="700" t="str">
        <f>IF(ОРИГІНАЛ!FL22=0,"",ОРИГІНАЛ!FL22)</f>
        <v/>
      </c>
      <c r="FM12" s="708" t="str">
        <f>IF(ОРИГІНАЛ!FM22=0,"",ОРИГІНАЛ!FM22)</f>
        <v/>
      </c>
      <c r="FN12" s="707" t="str">
        <f>IF(ОРИГІНАЛ!FN22=0,"",ОРИГІНАЛ!FN22)</f>
        <v/>
      </c>
      <c r="FO12" s="696" t="str">
        <f>IF(ОРИГІНАЛ!FO22=0,"",ОРИГІНАЛ!FO22)</f>
        <v/>
      </c>
      <c r="FP12" s="696" t="str">
        <f>IF(ОРИГІНАЛ!FP22=0,"",ОРИГІНАЛ!FP22)</f>
        <v/>
      </c>
      <c r="FQ12" s="705" t="str">
        <f>IF(ОРИГІНАЛ!FQ22=0,"",ОРИГІНАЛ!FQ22)</f>
        <v/>
      </c>
      <c r="FR12" s="696" t="str">
        <f>IF(ОРИГІНАЛ!FR22=0,"",ОРИГІНАЛ!FR22)</f>
        <v/>
      </c>
      <c r="FS12" s="696" t="str">
        <f>IF(ОРИГІНАЛ!FS22=0,"",ОРИГІНАЛ!FS22)</f>
        <v/>
      </c>
      <c r="FT12" s="696" t="str">
        <f>IF(ОРИГІНАЛ!FT22=0,"",ОРИГІНАЛ!FT22)</f>
        <v/>
      </c>
      <c r="FU12" s="696" t="str">
        <f>IF(ОРИГІНАЛ!FU22=0,"",ОРИГІНАЛ!FU22)</f>
        <v/>
      </c>
      <c r="FV12" s="696" t="str">
        <f>IF(ОРИГІНАЛ!FV22=0,"",ОРИГІНАЛ!FV22)</f>
        <v/>
      </c>
      <c r="FW12" s="706">
        <f>IF(ОРИГІНАЛ!FW22=0,"",ОРИГІНАЛ!FW22)</f>
        <v>1</v>
      </c>
      <c r="FX12" s="696" t="str">
        <f>IF(ОРИГІНАЛ!FX22=0,"",ОРИГІНАЛ!FX22)</f>
        <v/>
      </c>
      <c r="FY12" s="694" t="str">
        <f>IF(ОРИГІНАЛ!FY22=0,"",ОРИГІНАЛ!FY22)</f>
        <v/>
      </c>
      <c r="FZ12" s="696" t="str">
        <f>IF(ОРИГІНАЛ!FZ22=0,"",ОРИГІНАЛ!FZ22)</f>
        <v/>
      </c>
      <c r="GA12" s="694" t="str">
        <f>IF(ОРИГІНАЛ!GA22=0,"",ОРИГІНАЛ!GA22)</f>
        <v/>
      </c>
      <c r="GB12" s="696" t="str">
        <f>IF(ОРИГІНАЛ!GB22=0,"",ОРИГІНАЛ!GB22)</f>
        <v/>
      </c>
      <c r="GC12" s="695" t="str">
        <f>IF(ОРИГІНАЛ!GC22=0,"",ОРИГІНАЛ!GC22)</f>
        <v/>
      </c>
      <c r="GD12" s="695" t="str">
        <f>IF(ОРИГІНАЛ!GD22=0,"",ОРИГІНАЛ!GD22)</f>
        <v/>
      </c>
      <c r="GE12" s="695" t="str">
        <f>IF(ОРИГІНАЛ!GE22=0,"",ОРИГІНАЛ!GE22)</f>
        <v/>
      </c>
      <c r="GF12" s="705" t="str">
        <f>IF(ОРИГІНАЛ!GF22=0,"",ОРИГІНАЛ!GF22)</f>
        <v/>
      </c>
      <c r="GG12" s="696" t="str">
        <f>IF(ОРИГІНАЛ!GG22=0,"",ОРИГІНАЛ!GG22)</f>
        <v/>
      </c>
      <c r="GH12" s="695" t="str">
        <f>IF(ОРИГІНАЛ!GH22=0,"",ОРИГІНАЛ!GH22)</f>
        <v/>
      </c>
      <c r="GI12" s="694" t="str">
        <f>IF(ОРИГІНАЛ!GI22=0,"",ОРИГІНАЛ!GI22)</f>
        <v/>
      </c>
      <c r="GJ12" s="696" t="str">
        <f>IF(ОРИГІНАЛ!GJ22=0,"",ОРИГІНАЛ!GJ22)</f>
        <v/>
      </c>
      <c r="GK12" s="695" t="str">
        <f>IF(ОРИГІНАЛ!GK22=0,"",ОРИГІНАЛ!GK22)</f>
        <v/>
      </c>
      <c r="GL12" s="704" t="str">
        <f>IF(ОРИГІНАЛ!GL22=0,"",ОРИГІНАЛ!GL22)</f>
        <v/>
      </c>
      <c r="GM12" s="695" t="str">
        <f>IF(ОРИГІНАЛ!GM22=0,"",ОРИГІНАЛ!GM22)</f>
        <v/>
      </c>
      <c r="GN12" s="695" t="str">
        <f>IF(ОРИГІНАЛ!GN22=0,"",ОРИГІНАЛ!GN22)</f>
        <v/>
      </c>
      <c r="GO12" s="703" t="str">
        <f>IF(ОРИГІНАЛ!GO22=0,"",ОРИГІНАЛ!GO22)</f>
        <v/>
      </c>
      <c r="GP12" s="697" t="str">
        <f>IF(ОРИГІНАЛ!GP22=0,"",ОРИГІНАЛ!GP22)</f>
        <v/>
      </c>
      <c r="GQ12" s="702" t="str">
        <f>IF(ОРИГІНАЛ!GQ22=0,"",ОРИГІНАЛ!GQ22)</f>
        <v/>
      </c>
      <c r="GR12" s="701" t="str">
        <f>IF(ОРИГІНАЛ!GR22=0,"",ОРИГІНАЛ!GR22)</f>
        <v/>
      </c>
      <c r="GS12" s="695" t="str">
        <f>IF(ОРИГІНАЛ!GS22=0,"",ОРИГІНАЛ!GS22)</f>
        <v/>
      </c>
      <c r="GT12" s="695" t="str">
        <f>IF(ОРИГІНАЛ!GT22=0,"",ОРИГІНАЛ!GT22)</f>
        <v/>
      </c>
      <c r="GU12" s="695" t="str">
        <f>IF(ОРИГІНАЛ!GU22=0,"",ОРИГІНАЛ!GU22)</f>
        <v/>
      </c>
      <c r="GV12" s="695" t="str">
        <f>IF(ОРИГІНАЛ!GV22=0,"",ОРИГІНАЛ!GV22)</f>
        <v/>
      </c>
      <c r="GW12" s="695" t="str">
        <f>IF(ОРИГІНАЛ!GW22=0,"",ОРИГІНАЛ!GW22)</f>
        <v/>
      </c>
      <c r="GX12" s="697" t="str">
        <f>IF(ОРИГІНАЛ!GX22=0,"",ОРИГІНАЛ!GX22)</f>
        <v/>
      </c>
      <c r="GY12" s="696" t="str">
        <f>IF(ОРИГІНАЛ!GY22=0,"",ОРИГІНАЛ!GY22)</f>
        <v/>
      </c>
      <c r="GZ12" s="700" t="str">
        <f>IF(ОРИГІНАЛ!GZ22=0,"",ОРИГІНАЛ!GZ22)</f>
        <v/>
      </c>
      <c r="HA12" s="695" t="str">
        <f>IF(ОРИГІНАЛ!HA22=0,"",ОРИГІНАЛ!HA22)</f>
        <v/>
      </c>
      <c r="HB12" s="699" t="str">
        <f>IF(ОРИГІНАЛ!HB22=0,"",ОРИГІНАЛ!HB22)</f>
        <v/>
      </c>
      <c r="HC12" s="695" t="str">
        <f>IF(ОРИГІНАЛ!HC22=0,"",ОРИГІНАЛ!HC22)</f>
        <v/>
      </c>
      <c r="HD12" s="695" t="str">
        <f>IF(ОРИГІНАЛ!HD22=0,"",ОРИГІНАЛ!HD22)</f>
        <v/>
      </c>
      <c r="HE12" s="695" t="str">
        <f>IF(ОРИГІНАЛ!HE22=0,"",ОРИГІНАЛ!HE22)</f>
        <v/>
      </c>
      <c r="HF12" s="695" t="str">
        <f>IF(ОРИГІНАЛ!HF22=0,"",ОРИГІНАЛ!HF22)</f>
        <v/>
      </c>
      <c r="HG12" s="694" t="str">
        <f>IF(ОРИГІНАЛ!HG22=0,"",ОРИГІНАЛ!HG22)</f>
        <v/>
      </c>
      <c r="HH12" s="698" t="str">
        <f>IF(ОРИГІНАЛ!HH22=0,"",ОРИГІНАЛ!HH22)</f>
        <v/>
      </c>
      <c r="HI12" s="695" t="str">
        <f>IF(ОРИГІНАЛ!HI22=0,"",ОРИГІНАЛ!HI22)</f>
        <v/>
      </c>
      <c r="HJ12" s="695" t="str">
        <f>IF(ОРИГІНАЛ!HJ22=0,"",ОРИГІНАЛ!HJ22)</f>
        <v/>
      </c>
      <c r="HK12" s="695" t="str">
        <f>IF(ОРИГІНАЛ!HK22=0,"",ОРИГІНАЛ!HK22)</f>
        <v/>
      </c>
      <c r="HL12" s="695" t="str">
        <f>IF(ОРИГІНАЛ!HL22=0,"",ОРИГІНАЛ!HL22)</f>
        <v/>
      </c>
      <c r="HM12" s="695" t="str">
        <f>IF(ОРИГІНАЛ!HM22=0,"",ОРИГІНАЛ!HM22)</f>
        <v/>
      </c>
      <c r="HN12" s="695" t="str">
        <f>IF(ОРИГІНАЛ!HN22=0,"",ОРИГІНАЛ!HN22)</f>
        <v/>
      </c>
      <c r="HO12" s="697" t="str">
        <f>IF(ОРИГІНАЛ!HO22=0,"",ОРИГІНАЛ!HO22)</f>
        <v/>
      </c>
      <c r="HP12" s="696" t="str">
        <f>IF(ОРИГІНАЛ!HP22=0,"",ОРИГІНАЛ!HP22)</f>
        <v/>
      </c>
      <c r="HQ12" s="695" t="str">
        <f>IF(ОРИГІНАЛ!HQ22=0,"",ОРИГІНАЛ!HQ22)</f>
        <v/>
      </c>
      <c r="HR12" s="695" t="str">
        <f>IF(ОРИГІНАЛ!HR22=0,"",ОРИГІНАЛ!HR22)</f>
        <v/>
      </c>
      <c r="HS12" s="695" t="str">
        <f>IF(ОРИГІНАЛ!HS22=0,"",ОРИГІНАЛ!HS22)</f>
        <v/>
      </c>
      <c r="HT12" s="695" t="str">
        <f>IF(ОРИГІНАЛ!HT22=0,"",ОРИГІНАЛ!HT22)</f>
        <v/>
      </c>
      <c r="HU12" s="695" t="str">
        <f>IF(ОРИГІНАЛ!HU22=0,"",ОРИГІНАЛ!HU22)</f>
        <v/>
      </c>
      <c r="HV12" s="694" t="str">
        <f>IF(ОРИГІНАЛ!HV22=0,"",ОРИГІНАЛ!HV22)</f>
        <v/>
      </c>
      <c r="HW12" s="693" t="str">
        <f>IF(ОРИГІНАЛ!HW22=0,"",ОРИГІНАЛ!HW22)</f>
        <v/>
      </c>
      <c r="HX12" s="692">
        <f>IF(ОРИГІНАЛ!HX22=0,"",ОРИГІНАЛ!HX22)</f>
        <v>1</v>
      </c>
      <c r="HY12" s="533"/>
    </row>
    <row r="13" spans="1:233" s="532" customFormat="1" ht="12.75" customHeight="1">
      <c r="A13" s="715">
        <f>IF(ОРИГІНАЛ!A23=0,"",ОРИГІНАЛ!A23)</f>
        <v>45445</v>
      </c>
      <c r="B13" s="696" t="str">
        <f>IF(ОРИГІНАЛ!B23=0,"",ОРИГІНАЛ!B23)</f>
        <v/>
      </c>
      <c r="C13" s="695" t="str">
        <f>IF(ОРИГІНАЛ!C23=0,"",ОРИГІНАЛ!C23)</f>
        <v/>
      </c>
      <c r="D13" s="695" t="str">
        <f>IF(ОРИГІНАЛ!D23=0,"",ОРИГІНАЛ!D23)</f>
        <v/>
      </c>
      <c r="E13" s="696" t="str">
        <f>IF(ОРИГІНАЛ!E23=0,"",ОРИГІНАЛ!E23)</f>
        <v/>
      </c>
      <c r="F13" s="695" t="str">
        <f>IF(ОРИГІНАЛ!F23=0,"",ОРИГІНАЛ!F23)</f>
        <v/>
      </c>
      <c r="G13" s="695" t="str">
        <f>IF(ОРИГІНАЛ!G23=0,"",ОРИГІНАЛ!G23)</f>
        <v/>
      </c>
      <c r="H13" s="697" t="str">
        <f>IF(ОРИГІНАЛ!H23=0,"",ОРИГІНАЛ!H23)</f>
        <v/>
      </c>
      <c r="I13" s="696" t="str">
        <f>IF(ОРИГІНАЛ!I23=0,"",ОРИГІНАЛ!I23)</f>
        <v/>
      </c>
      <c r="J13" s="695" t="str">
        <f>IF(ОРИГІНАЛ!J23=0,"",ОРИГІНАЛ!J23)</f>
        <v/>
      </c>
      <c r="K13" s="695" t="str">
        <f>IF(ОРИГІНАЛ!K23=0,"",ОРИГІНАЛ!K23)</f>
        <v/>
      </c>
      <c r="L13" s="695" t="str">
        <f>IF(ОРИГІНАЛ!L23=0,"",ОРИГІНАЛ!L23)</f>
        <v/>
      </c>
      <c r="M13" s="696" t="str">
        <f>IF(ОРИГІНАЛ!M23=0,"",ОРИГІНАЛ!M23)</f>
        <v/>
      </c>
      <c r="N13" s="695" t="str">
        <f>IF(ОРИГІНАЛ!N23=0,"",ОРИГІНАЛ!N23)</f>
        <v/>
      </c>
      <c r="O13" s="695" t="str">
        <f>IF(ОРИГІНАЛ!O23=0,"",ОРИГІНАЛ!O23)</f>
        <v/>
      </c>
      <c r="P13" s="695" t="str">
        <f>IF(ОРИГІНАЛ!P23=0,"",ОРИГІНАЛ!P23)</f>
        <v/>
      </c>
      <c r="Q13" s="695" t="str">
        <f>IF(ОРИГІНАЛ!Q23=0,"",ОРИГІНАЛ!Q23)</f>
        <v/>
      </c>
      <c r="R13" s="714" t="str">
        <f>IF(ОРИГІНАЛ!R23=0,"",ОРИГІНАЛ!R23)</f>
        <v/>
      </c>
      <c r="S13" s="697" t="str">
        <f>IF(ОРИГІНАЛ!S23=0,"",ОРИГІНАЛ!S23)</f>
        <v/>
      </c>
      <c r="T13" s="696" t="str">
        <f>IF(ОРИГІНАЛ!T23=0,"",ОРИГІНАЛ!T23)</f>
        <v/>
      </c>
      <c r="U13" s="695" t="str">
        <f>IF(ОРИГІНАЛ!U23=0,"",ОРИГІНАЛ!U23)</f>
        <v/>
      </c>
      <c r="V13" s="695" t="str">
        <f>IF(ОРИГІНАЛ!V23=0,"",ОРИГІНАЛ!V23)</f>
        <v/>
      </c>
      <c r="W13" s="695" t="str">
        <f>IF(ОРИГІНАЛ!W23=0,"",ОРИГІНАЛ!W23)</f>
        <v/>
      </c>
      <c r="X13" s="695" t="str">
        <f>IF(ОРИГІНАЛ!X23=0,"",ОРИГІНАЛ!X23)</f>
        <v/>
      </c>
      <c r="Y13" s="694" t="str">
        <f>IF(ОРИГІНАЛ!Y23=0,"",ОРИГІНАЛ!Y23)</f>
        <v/>
      </c>
      <c r="Z13" s="696" t="str">
        <f>IF(ОРИГІНАЛ!Z23=0,"",ОРИГІНАЛ!Z23)</f>
        <v/>
      </c>
      <c r="AA13" s="695" t="str">
        <f>IF(ОРИГІНАЛ!AA23=0,"",ОРИГІНАЛ!AA23)</f>
        <v/>
      </c>
      <c r="AB13" s="695" t="str">
        <f>IF(ОРИГІНАЛ!AB23=0,"",ОРИГІНАЛ!AB23)</f>
        <v/>
      </c>
      <c r="AC13" s="695" t="str">
        <f>IF(ОРИГІНАЛ!AC23=0,"",ОРИГІНАЛ!AC23)</f>
        <v/>
      </c>
      <c r="AD13" s="714" t="str">
        <f>IF(ОРИГІНАЛ!AD23=0,"",ОРИГІНАЛ!AD23)</f>
        <v/>
      </c>
      <c r="AE13" s="697" t="str">
        <f>IF(ОРИГІНАЛ!AE23=0,"",ОРИГІНАЛ!AE23)</f>
        <v/>
      </c>
      <c r="AF13" s="701" t="str">
        <f>IF(ОРИГІНАЛ!AF23=0,"",ОРИГІНАЛ!AF23)</f>
        <v/>
      </c>
      <c r="AG13" s="695" t="str">
        <f>IF(ОРИГІНАЛ!AG23=0,"",ОРИГІНАЛ!AG23)</f>
        <v/>
      </c>
      <c r="AH13" s="695" t="str">
        <f>IF(ОРИГІНАЛ!AH23=0,"",ОРИГІНАЛ!AH23)</f>
        <v/>
      </c>
      <c r="AI13" s="695" t="str">
        <f>IF(ОРИГІНАЛ!AI23=0,"",ОРИГІНАЛ!AI23)</f>
        <v/>
      </c>
      <c r="AJ13" s="704" t="str">
        <f>IF(ОРИГІНАЛ!AJ23=0,"",ОРИГІНАЛ!AJ23)</f>
        <v/>
      </c>
      <c r="AK13" s="695" t="str">
        <f>IF(ОРИГІНАЛ!AK23=0,"",ОРИГІНАЛ!AK23)</f>
        <v/>
      </c>
      <c r="AL13" s="695" t="str">
        <f>IF(ОРИГІНАЛ!AL23=0,"",ОРИГІНАЛ!AL23)</f>
        <v/>
      </c>
      <c r="AM13" s="695" t="str">
        <f>IF(ОРИГІНАЛ!AM23=0,"",ОРИГІНАЛ!AM23)</f>
        <v/>
      </c>
      <c r="AN13" s="697" t="str">
        <f>IF(ОРИГІНАЛ!AN23=0,"",ОРИГІНАЛ!AN23)</f>
        <v/>
      </c>
      <c r="AO13" s="696" t="str">
        <f>IF(ОРИГІНАЛ!AO23=0,"",ОРИГІНАЛ!AO23)</f>
        <v/>
      </c>
      <c r="AP13" s="695" t="str">
        <f>IF(ОРИГІНАЛ!AP23=0,"",ОРИГІНАЛ!AP23)</f>
        <v/>
      </c>
      <c r="AQ13" s="695" t="str">
        <f>IF(ОРИГІНАЛ!AQ23=0,"",ОРИГІНАЛ!AQ23)</f>
        <v/>
      </c>
      <c r="AR13" s="696" t="str">
        <f>IF(ОРИГІНАЛ!AR23=0,"",ОРИГІНАЛ!AR23)</f>
        <v/>
      </c>
      <c r="AS13" s="695" t="str">
        <f>IF(ОРИГІНАЛ!AS23=0,"",ОРИГІНАЛ!AS23)</f>
        <v/>
      </c>
      <c r="AT13" s="694" t="str">
        <f>IF(ОРИГІНАЛ!AT23=0,"",ОРИГІНАЛ!AT23)</f>
        <v/>
      </c>
      <c r="AU13" s="696" t="str">
        <f>IF(ОРИГІНАЛ!AU23=0,"",ОРИГІНАЛ!AU23)</f>
        <v/>
      </c>
      <c r="AV13" s="695" t="str">
        <f>IF(ОРИГІНАЛ!AV23=0,"",ОРИГІНАЛ!AV23)</f>
        <v/>
      </c>
      <c r="AW13" s="695" t="str">
        <f>IF(ОРИГІНАЛ!AW23=0,"",ОРИГІНАЛ!AW23)</f>
        <v/>
      </c>
      <c r="AX13" s="697" t="str">
        <f>IF(ОРИГІНАЛ!AX23=0,"",ОРИГІНАЛ!AX23)</f>
        <v/>
      </c>
      <c r="AY13" s="696" t="str">
        <f>IF(ОРИГІНАЛ!AY23=0,"",ОРИГІНАЛ!AY23)</f>
        <v/>
      </c>
      <c r="AZ13" s="695" t="str">
        <f>IF(ОРИГІНАЛ!AZ23=0,"",ОРИГІНАЛ!AZ23)</f>
        <v/>
      </c>
      <c r="BA13" s="695" t="str">
        <f>IF(ОРИГІНАЛ!BA23=0,"",ОРИГІНАЛ!BA23)</f>
        <v/>
      </c>
      <c r="BB13" s="696" t="str">
        <f>IF(ОРИГІНАЛ!BB23=0,"",ОРИГІНАЛ!BB23)</f>
        <v/>
      </c>
      <c r="BC13" s="695" t="str">
        <f>IF(ОРИГІНАЛ!BC23=0,"",ОРИГІНАЛ!BC23)</f>
        <v/>
      </c>
      <c r="BD13" s="695" t="str">
        <f>IF(ОРИГІНАЛ!BD23=0,"",ОРИГІНАЛ!BD23)</f>
        <v/>
      </c>
      <c r="BE13" s="695" t="str">
        <f>IF(ОРИГІНАЛ!BE23=0,"",ОРИГІНАЛ!BE23)</f>
        <v/>
      </c>
      <c r="BF13" s="697" t="str">
        <f>IF(ОРИГІНАЛ!BF23=0,"",ОРИГІНАЛ!BF23)</f>
        <v/>
      </c>
      <c r="BG13" s="696" t="str">
        <f>IF(ОРИГІНАЛ!BG23=0,"",ОРИГІНАЛ!BG23)</f>
        <v/>
      </c>
      <c r="BH13" s="695" t="str">
        <f>IF(ОРИГІНАЛ!BH23=0,"",ОРИГІНАЛ!BH23)</f>
        <v/>
      </c>
      <c r="BI13" s="696" t="str">
        <f>IF(ОРИГІНАЛ!BI23=0,"",ОРИГІНАЛ!BI23)</f>
        <v/>
      </c>
      <c r="BJ13" s="695" t="str">
        <f>IF(ОРИГІНАЛ!BJ23=0,"",ОРИГІНАЛ!BJ23)</f>
        <v/>
      </c>
      <c r="BK13" s="695" t="str">
        <f>IF(ОРИГІНАЛ!BK23=0,"",ОРИГІНАЛ!BK23)</f>
        <v/>
      </c>
      <c r="BL13" s="695" t="str">
        <f>IF(ОРИГІНАЛ!BL23=0,"",ОРИГІНАЛ!BL23)</f>
        <v/>
      </c>
      <c r="BM13" s="695" t="str">
        <f>IF(ОРИГІНАЛ!BM23=0,"",ОРИГІНАЛ!BM23)</f>
        <v/>
      </c>
      <c r="BN13" s="696" t="str">
        <f>IF(ОРИГІНАЛ!BN23=0,"",ОРИГІНАЛ!BN23)</f>
        <v/>
      </c>
      <c r="BO13" s="695" t="str">
        <f>IF(ОРИГІНАЛ!BO23=0,"",ОРИГІНАЛ!BO23)</f>
        <v/>
      </c>
      <c r="BP13" s="696" t="str">
        <f>IF(ОРИГІНАЛ!BP23=0,"",ОРИГІНАЛ!BP23)</f>
        <v/>
      </c>
      <c r="BQ13" s="694" t="str">
        <f>IF(ОРИГІНАЛ!BQ23=0,"",ОРИГІНАЛ!BQ23)</f>
        <v/>
      </c>
      <c r="BR13" s="696" t="str">
        <f>IF(ОРИГІНАЛ!BR23=0,"",ОРИГІНАЛ!BR23)</f>
        <v/>
      </c>
      <c r="BS13" s="696" t="str">
        <f>IF(ОРИГІНАЛ!BS23=0,"",ОРИГІНАЛ!BS23)</f>
        <v/>
      </c>
      <c r="BT13" s="697" t="str">
        <f>IF(ОРИГІНАЛ!BT23=0,"",ОРИГІНАЛ!BT23)</f>
        <v/>
      </c>
      <c r="BU13" s="696" t="str">
        <f>IF(ОРИГІНАЛ!BU23=0,"",ОРИГІНАЛ!BU23)</f>
        <v/>
      </c>
      <c r="BV13" s="695" t="str">
        <f>IF(ОРИГІНАЛ!BV23=0,"",ОРИГІНАЛ!BV23)</f>
        <v/>
      </c>
      <c r="BW13" s="704" t="str">
        <f>IF(ОРИГІНАЛ!BW23=0,"",ОРИГІНАЛ!BW23)</f>
        <v/>
      </c>
      <c r="BX13" s="694" t="str">
        <f>IF(ОРИГІНАЛ!BX23=0,"",ОРИГІНАЛ!BX23)</f>
        <v/>
      </c>
      <c r="BY13" s="696" t="str">
        <f>IF(ОРИГІНАЛ!BY23=0,"",ОРИГІНАЛ!BY23)</f>
        <v/>
      </c>
      <c r="BZ13" s="695" t="str">
        <f>IF(ОРИГІНАЛ!BZ23=0,"",ОРИГІНАЛ!BZ23)</f>
        <v/>
      </c>
      <c r="CA13" s="693" t="str">
        <f>IF(ОРИГІНАЛ!CA23=0,"",ОРИГІНАЛ!CA23)</f>
        <v/>
      </c>
      <c r="CB13" s="696" t="str">
        <f>IF(ОРИГІНАЛ!CB23=0,"",ОРИГІНАЛ!CB23)</f>
        <v/>
      </c>
      <c r="CC13" s="696" t="str">
        <f>IF(ОРИГІНАЛ!CC23=0,"",ОРИГІНАЛ!CC23)</f>
        <v/>
      </c>
      <c r="CD13" s="695" t="str">
        <f>IF(ОРИГІНАЛ!CD23=0,"",ОРИГІНАЛ!CD23)</f>
        <v/>
      </c>
      <c r="CE13" s="695" t="str">
        <f>IF(ОРИГІНАЛ!CE23=0,"",ОРИГІНАЛ!CE23)</f>
        <v/>
      </c>
      <c r="CF13" s="705" t="str">
        <f>IF(ОРИГІНАЛ!CF23=0,"",ОРИГІНАЛ!CF23)</f>
        <v/>
      </c>
      <c r="CG13" s="696" t="str">
        <f>IF(ОРИГІНАЛ!CG23=0,"",ОРИГІНАЛ!CG23)</f>
        <v/>
      </c>
      <c r="CH13" s="695" t="str">
        <f>IF(ОРИГІНАЛ!CH23=0,"",ОРИГІНАЛ!CH23)</f>
        <v/>
      </c>
      <c r="CI13" s="696" t="str">
        <f>IF(ОРИГІНАЛ!CI23=0,"",ОРИГІНАЛ!CI23)</f>
        <v/>
      </c>
      <c r="CJ13" s="695" t="str">
        <f>IF(ОРИГІНАЛ!CJ23=0,"",ОРИГІНАЛ!CJ23)</f>
        <v/>
      </c>
      <c r="CK13" s="695" t="str">
        <f>IF(ОРИГІНАЛ!CK23=0,"",ОРИГІНАЛ!CK23)</f>
        <v/>
      </c>
      <c r="CL13" s="698" t="str">
        <f>IF(ОРИГІНАЛ!CL23=0,"",ОРИГІНАЛ!CL23)</f>
        <v/>
      </c>
      <c r="CM13" s="695" t="str">
        <f>IF(ОРИГІНАЛ!CM23=0,"",ОРИГІНАЛ!CM23)</f>
        <v/>
      </c>
      <c r="CN13" s="695" t="str">
        <f>IF(ОРИГІНАЛ!CN23=0,"",ОРИГІНАЛ!CN23)</f>
        <v/>
      </c>
      <c r="CO13" s="695" t="str">
        <f>IF(ОРИГІНАЛ!CO23=0,"",ОРИГІНАЛ!CO23)</f>
        <v/>
      </c>
      <c r="CP13" s="694" t="str">
        <f>IF(ОРИГІНАЛ!CP23=0,"",ОРИГІНАЛ!CP23)</f>
        <v/>
      </c>
      <c r="CQ13" s="713">
        <f>IF(ОРИГІНАЛ!CQ23=0,"",ОРИГІНАЛ!CQ23)</f>
        <v>2</v>
      </c>
      <c r="CR13" s="696" t="str">
        <f>IF(ОРИГІНАЛ!CR23=0,"",ОРИГІНАЛ!CR23)</f>
        <v/>
      </c>
      <c r="CS13" s="699" t="str">
        <f>IF(ОРИГІНАЛ!CS23=0,"",ОРИГІНАЛ!CS23)</f>
        <v/>
      </c>
      <c r="CT13" s="697" t="str">
        <f>IF(ОРИГІНАЛ!CT23=0,"",ОРИГІНАЛ!CT23)</f>
        <v/>
      </c>
      <c r="CU13" s="696" t="str">
        <f>IF(ОРИГІНАЛ!CU23=0,"",ОРИГІНАЛ!CU23)</f>
        <v/>
      </c>
      <c r="CV13" s="695" t="str">
        <f>IF(ОРИГІНАЛ!CV23=0,"",ОРИГІНАЛ!CV23)</f>
        <v/>
      </c>
      <c r="CW13" s="694" t="str">
        <f>IF(ОРИГІНАЛ!CW23=0,"",ОРИГІНАЛ!CW23)</f>
        <v/>
      </c>
      <c r="CX13" s="696" t="str">
        <f>IF(ОРИГІНАЛ!CX23=0,"",ОРИГІНАЛ!CX23)</f>
        <v/>
      </c>
      <c r="CY13" s="696" t="str">
        <f>IF(ОРИГІНАЛ!CY23=0,"",ОРИГІНАЛ!CY23)</f>
        <v/>
      </c>
      <c r="CZ13" s="697" t="str">
        <f>IF(ОРИГІНАЛ!CZ23=0,"",ОРИГІНАЛ!CZ23)</f>
        <v/>
      </c>
      <c r="DA13" s="696" t="str">
        <f>IF(ОРИГІНАЛ!DA23=0,"",ОРИГІНАЛ!DA23)</f>
        <v/>
      </c>
      <c r="DB13" s="696" t="str">
        <f>IF(ОРИГІНАЛ!DB23=0,"",ОРИГІНАЛ!DB23)</f>
        <v/>
      </c>
      <c r="DC13" s="696" t="str">
        <f>IF(ОРИГІНАЛ!DC23=0,"",ОРИГІНАЛ!DC23)</f>
        <v/>
      </c>
      <c r="DD13" s="694" t="str">
        <f>IF(ОРИГІНАЛ!DD23=0,"",ОРИГІНАЛ!DD23)</f>
        <v/>
      </c>
      <c r="DE13" s="698" t="str">
        <f>IF(ОРИГІНАЛ!DE23=0,"",ОРИГІНАЛ!DE23)</f>
        <v/>
      </c>
      <c r="DF13" s="695" t="str">
        <f>IF(ОРИГІНАЛ!DF23=0,"",ОРИГІНАЛ!DF23)</f>
        <v/>
      </c>
      <c r="DG13" s="695" t="str">
        <f>IF(ОРИГІНАЛ!DG23=0,"",ОРИГІНАЛ!DG23)</f>
        <v/>
      </c>
      <c r="DH13" s="697" t="str">
        <f>IF(ОРИГІНАЛ!DH23=0,"",ОРИГІНАЛ!DH23)</f>
        <v/>
      </c>
      <c r="DI13" s="696" t="str">
        <f>IF(ОРИГІНАЛ!DI23=0,"",ОРИГІНАЛ!DI23)</f>
        <v/>
      </c>
      <c r="DJ13" s="695" t="str">
        <f>IF(ОРИГІНАЛ!DJ23=0,"",ОРИГІНАЛ!DJ23)</f>
        <v/>
      </c>
      <c r="DK13" s="695" t="str">
        <f>IF(ОРИГІНАЛ!DK23=0,"",ОРИГІНАЛ!DK23)</f>
        <v/>
      </c>
      <c r="DL13" s="695" t="str">
        <f>IF(ОРИГІНАЛ!DL23=0,"",ОРИГІНАЛ!DL23)</f>
        <v/>
      </c>
      <c r="DM13" s="712" t="str">
        <f>IF(ОРИГІНАЛ!DM23=0,"",ОРИГІНАЛ!DM23)</f>
        <v/>
      </c>
      <c r="DN13" s="695" t="str">
        <f>IF(ОРИГІНАЛ!DN23=0,"",ОРИГІНАЛ!DN23)</f>
        <v/>
      </c>
      <c r="DO13" s="699" t="str">
        <f>IF(ОРИГІНАЛ!DO23=0,"",ОРИГІНАЛ!DO23)</f>
        <v/>
      </c>
      <c r="DP13" s="695" t="str">
        <f>IF(ОРИГІНАЛ!DP23=0,"",ОРИГІНАЛ!DP23)</f>
        <v/>
      </c>
      <c r="DQ13" s="695" t="str">
        <f>IF(ОРИГІНАЛ!DQ23=0,"",ОРИГІНАЛ!DQ23)</f>
        <v/>
      </c>
      <c r="DR13" s="695" t="str">
        <f>IF(ОРИГІНАЛ!DR23=0,"",ОРИГІНАЛ!DR23)</f>
        <v/>
      </c>
      <c r="DS13" s="695" t="str">
        <f>IF(ОРИГІНАЛ!DS23=0,"",ОРИГІНАЛ!DS23)</f>
        <v/>
      </c>
      <c r="DT13" s="695" t="str">
        <f>IF(ОРИГІНАЛ!DT23=0,"",ОРИГІНАЛ!DT23)</f>
        <v/>
      </c>
      <c r="DU13" s="694" t="str">
        <f>IF(ОРИГІНАЛ!DU23=0,"",ОРИГІНАЛ!DU23)</f>
        <v/>
      </c>
      <c r="DV13" s="1117" t="str">
        <f>IF(ОРИГІНАЛ!DV23=0,"",ОРИГІНАЛ!DV23)</f>
        <v/>
      </c>
      <c r="DW13" s="695" t="str">
        <f>IF(ОРИГІНАЛ!DW23=0,"",ОРИГІНАЛ!DW23)</f>
        <v/>
      </c>
      <c r="DX13" s="1121"/>
      <c r="DY13" s="1122"/>
      <c r="DZ13" s="696" t="str">
        <f>IF(ОРИГІНАЛ!DZ23=0,"",ОРИГІНАЛ!DZ23)</f>
        <v/>
      </c>
      <c r="EA13" s="695" t="str">
        <f>IF(ОРИГІНАЛ!EA23=0,"",ОРИГІНАЛ!EA23)</f>
        <v/>
      </c>
      <c r="EB13" s="696" t="str">
        <f>IF(ОРИГІНАЛ!EB23=0,"",ОРИГІНАЛ!EB23)</f>
        <v/>
      </c>
      <c r="EC13" s="695" t="str">
        <f>IF(ОРИГІНАЛ!EC23=0,"",ОРИГІНАЛ!EC23)</f>
        <v/>
      </c>
      <c r="ED13" s="695" t="str">
        <f>IF(ОРИГІНАЛ!ED23=0,"",ОРИГІНАЛ!ED23)</f>
        <v/>
      </c>
      <c r="EE13" s="695" t="str">
        <f>IF(ОРИГІНАЛ!EE23=0,"",ОРИГІНАЛ!EE23)</f>
        <v/>
      </c>
      <c r="EF13" s="695" t="str">
        <f>IF(ОРИГІНАЛ!EF23=0,"",ОРИГІНАЛ!EF23)</f>
        <v/>
      </c>
      <c r="EG13" s="695" t="str">
        <f>IF(ОРИГІНАЛ!EG23=0,"",ОРИГІНАЛ!EG23)</f>
        <v/>
      </c>
      <c r="EH13" s="1067" t="str">
        <f>IF(ОРИГІНАЛ!EH23=0,"",ОРИГІНАЛ!EH23)</f>
        <v/>
      </c>
      <c r="EI13" s="1124"/>
      <c r="EJ13" s="711" t="str">
        <f>IF(ОРИГІНАЛ!EJ23=0,"",ОРИГІНАЛ!EJ23)</f>
        <v/>
      </c>
      <c r="EK13" s="710" t="str">
        <f>IF(ОРИГІНАЛ!EK23=0,"",ОРИГІНАЛ!EK23)</f>
        <v/>
      </c>
      <c r="EL13" s="709" t="str">
        <f>IF(ОРИГІНАЛ!EL23=0,"",ОРИГІНАЛ!EL23)</f>
        <v/>
      </c>
      <c r="EM13" s="1126"/>
      <c r="EN13" s="695" t="str">
        <f>IF(ОРИГІНАЛ!EN23=0,"",ОРИГІНАЛ!EN23)</f>
        <v/>
      </c>
      <c r="EO13" s="695" t="str">
        <f>IF(ОРИГІНАЛ!EO23=0,"",ОРИГІНАЛ!EO23)</f>
        <v/>
      </c>
      <c r="EP13" s="694" t="str">
        <f>IF(ОРИГІНАЛ!EP23=0,"",ОРИГІНАЛ!EP23)</f>
        <v/>
      </c>
      <c r="EQ13" s="696" t="str">
        <f>IF(ОРИГІНАЛ!EQ23=0,"",ОРИГІНАЛ!EQ23)</f>
        <v/>
      </c>
      <c r="ER13" s="694" t="str">
        <f>IF(ОРИГІНАЛ!ER23=0,"",ОРИГІНАЛ!ER23)</f>
        <v/>
      </c>
      <c r="ES13" s="696" t="str">
        <f>IF(ОРИГІНАЛ!ES23=0,"",ОРИГІНАЛ!ES23)</f>
        <v/>
      </c>
      <c r="ET13" s="696" t="str">
        <f>IF(ОРИГІНАЛ!ET23=0,"",ОРИГІНАЛ!ET23)</f>
        <v/>
      </c>
      <c r="EU13" s="695" t="str">
        <f>IF(ОРИГІНАЛ!EU23=0,"",ОРИГІНАЛ!EU23)</f>
        <v/>
      </c>
      <c r="EV13" s="695" t="str">
        <f>IF(ОРИГІНАЛ!EV23=0,"",ОРИГІНАЛ!EV23)</f>
        <v/>
      </c>
      <c r="EW13" s="695" t="str">
        <f>IF(ОРИГІНАЛ!EW23=0,"",ОРИГІНАЛ!EW23)</f>
        <v/>
      </c>
      <c r="EX13" s="695" t="str">
        <f>IF(ОРИГІНАЛ!EX23=0,"",ОРИГІНАЛ!EX23)</f>
        <v/>
      </c>
      <c r="EY13" s="695" t="str">
        <f>IF(ОРИГІНАЛ!EY23=0,"",ОРИГІНАЛ!EY23)</f>
        <v/>
      </c>
      <c r="EZ13" s="695" t="str">
        <f>IF(ОРИГІНАЛ!EZ23=0,"",ОРИГІНАЛ!EZ23)</f>
        <v/>
      </c>
      <c r="FA13" s="697" t="str">
        <f>IF(ОРИГІНАЛ!FA23=0,"",ОРИГІНАЛ!FA23)</f>
        <v/>
      </c>
      <c r="FB13" s="696" t="str">
        <f>IF(ОРИГІНАЛ!FB23=0,"",ОРИГІНАЛ!FB23)</f>
        <v/>
      </c>
      <c r="FC13" s="695" t="str">
        <f>IF(ОРИГІНАЛ!FC23=0,"",ОРИГІНАЛ!FC23)</f>
        <v/>
      </c>
      <c r="FD13" s="695" t="str">
        <f>IF(ОРИГІНАЛ!FD23=0,"",ОРИГІНАЛ!FD23)</f>
        <v/>
      </c>
      <c r="FE13" s="695" t="str">
        <f>IF(ОРИГІНАЛ!FE23=0,"",ОРИГІНАЛ!FE23)</f>
        <v/>
      </c>
      <c r="FF13" s="700" t="str">
        <f>IF(ОРИГІНАЛ!FF23=0,"",ОРИГІНАЛ!FF23)</f>
        <v/>
      </c>
      <c r="FG13" s="695" t="str">
        <f>IF(ОРИГІНАЛ!FG23=0,"",ОРИГІНАЛ!FG23)</f>
        <v/>
      </c>
      <c r="FH13" s="704" t="str">
        <f>IF(ОРИГІНАЛ!FH23=0,"",ОРИГІНАЛ!FH23)</f>
        <v/>
      </c>
      <c r="FI13" s="700" t="str">
        <f>IF(ОРИГІНАЛ!FI23=0,"",ОРИГІНАЛ!FI23)</f>
        <v/>
      </c>
      <c r="FJ13" s="700" t="str">
        <f>IF(ОРИГІНАЛ!FJ23=0,"",ОРИГІНАЛ!FJ23)</f>
        <v/>
      </c>
      <c r="FK13" s="700" t="str">
        <f>IF(ОРИГІНАЛ!FK23=0,"",ОРИГІНАЛ!FK23)</f>
        <v/>
      </c>
      <c r="FL13" s="700" t="str">
        <f>IF(ОРИГІНАЛ!FL23=0,"",ОРИГІНАЛ!FL23)</f>
        <v/>
      </c>
      <c r="FM13" s="708" t="str">
        <f>IF(ОРИГІНАЛ!FM23=0,"",ОРИГІНАЛ!FM23)</f>
        <v/>
      </c>
      <c r="FN13" s="707" t="str">
        <f>IF(ОРИГІНАЛ!FN23=0,"",ОРИГІНАЛ!FN23)</f>
        <v/>
      </c>
      <c r="FO13" s="696" t="str">
        <f>IF(ОРИГІНАЛ!FO23=0,"",ОРИГІНАЛ!FO23)</f>
        <v/>
      </c>
      <c r="FP13" s="696" t="str">
        <f>IF(ОРИГІНАЛ!FP23=0,"",ОРИГІНАЛ!FP23)</f>
        <v/>
      </c>
      <c r="FQ13" s="705" t="str">
        <f>IF(ОРИГІНАЛ!FQ23=0,"",ОРИГІНАЛ!FQ23)</f>
        <v/>
      </c>
      <c r="FR13" s="696" t="str">
        <f>IF(ОРИГІНАЛ!FR23=0,"",ОРИГІНАЛ!FR23)</f>
        <v/>
      </c>
      <c r="FS13" s="696" t="str">
        <f>IF(ОРИГІНАЛ!FS23=0,"",ОРИГІНАЛ!FS23)</f>
        <v/>
      </c>
      <c r="FT13" s="696" t="str">
        <f>IF(ОРИГІНАЛ!FT23=0,"",ОРИГІНАЛ!FT23)</f>
        <v/>
      </c>
      <c r="FU13" s="696" t="str">
        <f>IF(ОРИГІНАЛ!FU23=0,"",ОРИГІНАЛ!FU23)</f>
        <v/>
      </c>
      <c r="FV13" s="696" t="str">
        <f>IF(ОРИГІНАЛ!FV23=0,"",ОРИГІНАЛ!FV23)</f>
        <v/>
      </c>
      <c r="FW13" s="706">
        <f>IF(ОРИГІНАЛ!FW23=0,"",ОРИГІНАЛ!FW23)</f>
        <v>2</v>
      </c>
      <c r="FX13" s="696" t="str">
        <f>IF(ОРИГІНАЛ!FX23=0,"",ОРИГІНАЛ!FX23)</f>
        <v/>
      </c>
      <c r="FY13" s="694" t="str">
        <f>IF(ОРИГІНАЛ!FY23=0,"",ОРИГІНАЛ!FY23)</f>
        <v/>
      </c>
      <c r="FZ13" s="696" t="str">
        <f>IF(ОРИГІНАЛ!FZ23=0,"",ОРИГІНАЛ!FZ23)</f>
        <v/>
      </c>
      <c r="GA13" s="694" t="str">
        <f>IF(ОРИГІНАЛ!GA23=0,"",ОРИГІНАЛ!GA23)</f>
        <v/>
      </c>
      <c r="GB13" s="696" t="str">
        <f>IF(ОРИГІНАЛ!GB23=0,"",ОРИГІНАЛ!GB23)</f>
        <v/>
      </c>
      <c r="GC13" s="695" t="str">
        <f>IF(ОРИГІНАЛ!GC23=0,"",ОРИГІНАЛ!GC23)</f>
        <v/>
      </c>
      <c r="GD13" s="695" t="str">
        <f>IF(ОРИГІНАЛ!GD23=0,"",ОРИГІНАЛ!GD23)</f>
        <v/>
      </c>
      <c r="GE13" s="695" t="str">
        <f>IF(ОРИГІНАЛ!GE23=0,"",ОРИГІНАЛ!GE23)</f>
        <v/>
      </c>
      <c r="GF13" s="705" t="str">
        <f>IF(ОРИГІНАЛ!GF23=0,"",ОРИГІНАЛ!GF23)</f>
        <v/>
      </c>
      <c r="GG13" s="696" t="str">
        <f>IF(ОРИГІНАЛ!GG23=0,"",ОРИГІНАЛ!GG23)</f>
        <v/>
      </c>
      <c r="GH13" s="695" t="str">
        <f>IF(ОРИГІНАЛ!GH23=0,"",ОРИГІНАЛ!GH23)</f>
        <v/>
      </c>
      <c r="GI13" s="694" t="str">
        <f>IF(ОРИГІНАЛ!GI23=0,"",ОРИГІНАЛ!GI23)</f>
        <v/>
      </c>
      <c r="GJ13" s="696" t="str">
        <f>IF(ОРИГІНАЛ!GJ23=0,"",ОРИГІНАЛ!GJ23)</f>
        <v/>
      </c>
      <c r="GK13" s="695" t="str">
        <f>IF(ОРИГІНАЛ!GK23=0,"",ОРИГІНАЛ!GK23)</f>
        <v/>
      </c>
      <c r="GL13" s="704" t="str">
        <f>IF(ОРИГІНАЛ!GL23=0,"",ОРИГІНАЛ!GL23)</f>
        <v/>
      </c>
      <c r="GM13" s="695" t="str">
        <f>IF(ОРИГІНАЛ!GM23=0,"",ОРИГІНАЛ!GM23)</f>
        <v/>
      </c>
      <c r="GN13" s="695" t="str">
        <f>IF(ОРИГІНАЛ!GN23=0,"",ОРИГІНАЛ!GN23)</f>
        <v/>
      </c>
      <c r="GO13" s="703" t="str">
        <f>IF(ОРИГІНАЛ!GO23=0,"",ОРИГІНАЛ!GO23)</f>
        <v/>
      </c>
      <c r="GP13" s="697" t="str">
        <f>IF(ОРИГІНАЛ!GP23=0,"",ОРИГІНАЛ!GP23)</f>
        <v/>
      </c>
      <c r="GQ13" s="702" t="str">
        <f>IF(ОРИГІНАЛ!GQ23=0,"",ОРИГІНАЛ!GQ23)</f>
        <v/>
      </c>
      <c r="GR13" s="701" t="str">
        <f>IF(ОРИГІНАЛ!GR23=0,"",ОРИГІНАЛ!GR23)</f>
        <v/>
      </c>
      <c r="GS13" s="695" t="str">
        <f>IF(ОРИГІНАЛ!GS23=0,"",ОРИГІНАЛ!GS23)</f>
        <v/>
      </c>
      <c r="GT13" s="695" t="str">
        <f>IF(ОРИГІНАЛ!GT23=0,"",ОРИГІНАЛ!GT23)</f>
        <v/>
      </c>
      <c r="GU13" s="695" t="str">
        <f>IF(ОРИГІНАЛ!GU23=0,"",ОРИГІНАЛ!GU23)</f>
        <v/>
      </c>
      <c r="GV13" s="695" t="str">
        <f>IF(ОРИГІНАЛ!GV23=0,"",ОРИГІНАЛ!GV23)</f>
        <v/>
      </c>
      <c r="GW13" s="695" t="str">
        <f>IF(ОРИГІНАЛ!GW23=0,"",ОРИГІНАЛ!GW23)</f>
        <v/>
      </c>
      <c r="GX13" s="697" t="str">
        <f>IF(ОРИГІНАЛ!GX23=0,"",ОРИГІНАЛ!GX23)</f>
        <v/>
      </c>
      <c r="GY13" s="696" t="str">
        <f>IF(ОРИГІНАЛ!GY23=0,"",ОРИГІНАЛ!GY23)</f>
        <v/>
      </c>
      <c r="GZ13" s="700" t="str">
        <f>IF(ОРИГІНАЛ!GZ23=0,"",ОРИГІНАЛ!GZ23)</f>
        <v/>
      </c>
      <c r="HA13" s="695" t="str">
        <f>IF(ОРИГІНАЛ!HA23=0,"",ОРИГІНАЛ!HA23)</f>
        <v/>
      </c>
      <c r="HB13" s="699" t="str">
        <f>IF(ОРИГІНАЛ!HB23=0,"",ОРИГІНАЛ!HB23)</f>
        <v/>
      </c>
      <c r="HC13" s="695" t="str">
        <f>IF(ОРИГІНАЛ!HC23=0,"",ОРИГІНАЛ!HC23)</f>
        <v/>
      </c>
      <c r="HD13" s="695" t="str">
        <f>IF(ОРИГІНАЛ!HD23=0,"",ОРИГІНАЛ!HD23)</f>
        <v/>
      </c>
      <c r="HE13" s="695" t="str">
        <f>IF(ОРИГІНАЛ!HE23=0,"",ОРИГІНАЛ!HE23)</f>
        <v/>
      </c>
      <c r="HF13" s="695" t="str">
        <f>IF(ОРИГІНАЛ!HF23=0,"",ОРИГІНАЛ!HF23)</f>
        <v/>
      </c>
      <c r="HG13" s="694" t="str">
        <f>IF(ОРИГІНАЛ!HG23=0,"",ОРИГІНАЛ!HG23)</f>
        <v/>
      </c>
      <c r="HH13" s="698" t="str">
        <f>IF(ОРИГІНАЛ!HH23=0,"",ОРИГІНАЛ!HH23)</f>
        <v/>
      </c>
      <c r="HI13" s="695" t="str">
        <f>IF(ОРИГІНАЛ!HI23=0,"",ОРИГІНАЛ!HI23)</f>
        <v/>
      </c>
      <c r="HJ13" s="695" t="str">
        <f>IF(ОРИГІНАЛ!HJ23=0,"",ОРИГІНАЛ!HJ23)</f>
        <v/>
      </c>
      <c r="HK13" s="695" t="str">
        <f>IF(ОРИГІНАЛ!HK23=0,"",ОРИГІНАЛ!HK23)</f>
        <v/>
      </c>
      <c r="HL13" s="695" t="str">
        <f>IF(ОРИГІНАЛ!HL23=0,"",ОРИГІНАЛ!HL23)</f>
        <v/>
      </c>
      <c r="HM13" s="695" t="str">
        <f>IF(ОРИГІНАЛ!HM23=0,"",ОРИГІНАЛ!HM23)</f>
        <v/>
      </c>
      <c r="HN13" s="695" t="str">
        <f>IF(ОРИГІНАЛ!HN23=0,"",ОРИГІНАЛ!HN23)</f>
        <v/>
      </c>
      <c r="HO13" s="697" t="str">
        <f>IF(ОРИГІНАЛ!HO23=0,"",ОРИГІНАЛ!HO23)</f>
        <v/>
      </c>
      <c r="HP13" s="696" t="str">
        <f>IF(ОРИГІНАЛ!HP23=0,"",ОРИГІНАЛ!HP23)</f>
        <v/>
      </c>
      <c r="HQ13" s="695" t="str">
        <f>IF(ОРИГІНАЛ!HQ23=0,"",ОРИГІНАЛ!HQ23)</f>
        <v/>
      </c>
      <c r="HR13" s="695" t="str">
        <f>IF(ОРИГІНАЛ!HR23=0,"",ОРИГІНАЛ!HR23)</f>
        <v/>
      </c>
      <c r="HS13" s="695" t="str">
        <f>IF(ОРИГІНАЛ!HS23=0,"",ОРИГІНАЛ!HS23)</f>
        <v/>
      </c>
      <c r="HT13" s="695" t="str">
        <f>IF(ОРИГІНАЛ!HT23=0,"",ОРИГІНАЛ!HT23)</f>
        <v/>
      </c>
      <c r="HU13" s="695" t="str">
        <f>IF(ОРИГІНАЛ!HU23=0,"",ОРИГІНАЛ!HU23)</f>
        <v/>
      </c>
      <c r="HV13" s="694" t="str">
        <f>IF(ОРИГІНАЛ!HV23=0,"",ОРИГІНАЛ!HV23)</f>
        <v/>
      </c>
      <c r="HW13" s="693" t="str">
        <f>IF(ОРИГІНАЛ!HW23=0,"",ОРИГІНАЛ!HW23)</f>
        <v/>
      </c>
      <c r="HX13" s="692">
        <f>IF(ОРИГІНАЛ!HX23=0,"",ОРИГІНАЛ!HX23)</f>
        <v>2</v>
      </c>
      <c r="HY13" s="533"/>
    </row>
    <row r="14" spans="1:233" s="532" customFormat="1" ht="12.75" customHeight="1">
      <c r="A14" s="715">
        <f>IF(ОРИГІНАЛ!A24=0,"",ОРИГІНАЛ!A24)</f>
        <v>45446</v>
      </c>
      <c r="B14" s="696" t="str">
        <f>IF(ОРИГІНАЛ!B24=0,"",ОРИГІНАЛ!B24)</f>
        <v/>
      </c>
      <c r="C14" s="695" t="str">
        <f>IF(ОРИГІНАЛ!C24=0,"",ОРИГІНАЛ!C24)</f>
        <v/>
      </c>
      <c r="D14" s="695" t="str">
        <f>IF(ОРИГІНАЛ!D24=0,"",ОРИГІНАЛ!D24)</f>
        <v/>
      </c>
      <c r="E14" s="696" t="str">
        <f>IF(ОРИГІНАЛ!E24=0,"",ОРИГІНАЛ!E24)</f>
        <v/>
      </c>
      <c r="F14" s="695" t="str">
        <f>IF(ОРИГІНАЛ!F24=0,"",ОРИГІНАЛ!F24)</f>
        <v/>
      </c>
      <c r="G14" s="695" t="str">
        <f>IF(ОРИГІНАЛ!G24=0,"",ОРИГІНАЛ!G24)</f>
        <v/>
      </c>
      <c r="H14" s="697" t="str">
        <f>IF(ОРИГІНАЛ!H24=0,"",ОРИГІНАЛ!H24)</f>
        <v/>
      </c>
      <c r="I14" s="696" t="str">
        <f>IF(ОРИГІНАЛ!I24=0,"",ОРИГІНАЛ!I24)</f>
        <v/>
      </c>
      <c r="J14" s="695" t="str">
        <f>IF(ОРИГІНАЛ!J24=0,"",ОРИГІНАЛ!J24)</f>
        <v/>
      </c>
      <c r="K14" s="695" t="str">
        <f>IF(ОРИГІНАЛ!K24=0,"",ОРИГІНАЛ!K24)</f>
        <v/>
      </c>
      <c r="L14" s="695" t="str">
        <f>IF(ОРИГІНАЛ!L24=0,"",ОРИГІНАЛ!L24)</f>
        <v/>
      </c>
      <c r="M14" s="696" t="str">
        <f>IF(ОРИГІНАЛ!M24=0,"",ОРИГІНАЛ!M24)</f>
        <v/>
      </c>
      <c r="N14" s="695" t="str">
        <f>IF(ОРИГІНАЛ!N24=0,"",ОРИГІНАЛ!N24)</f>
        <v/>
      </c>
      <c r="O14" s="695" t="str">
        <f>IF(ОРИГІНАЛ!O24=0,"",ОРИГІНАЛ!O24)</f>
        <v/>
      </c>
      <c r="P14" s="695" t="str">
        <f>IF(ОРИГІНАЛ!P24=0,"",ОРИГІНАЛ!P24)</f>
        <v/>
      </c>
      <c r="Q14" s="695" t="str">
        <f>IF(ОРИГІНАЛ!Q24=0,"",ОРИГІНАЛ!Q24)</f>
        <v/>
      </c>
      <c r="R14" s="714" t="str">
        <f>IF(ОРИГІНАЛ!R24=0,"",ОРИГІНАЛ!R24)</f>
        <v/>
      </c>
      <c r="S14" s="697" t="str">
        <f>IF(ОРИГІНАЛ!S24=0,"",ОРИГІНАЛ!S24)</f>
        <v/>
      </c>
      <c r="T14" s="696" t="str">
        <f>IF(ОРИГІНАЛ!T24=0,"",ОРИГІНАЛ!T24)</f>
        <v/>
      </c>
      <c r="U14" s="695" t="str">
        <f>IF(ОРИГІНАЛ!U24=0,"",ОРИГІНАЛ!U24)</f>
        <v>\</v>
      </c>
      <c r="V14" s="695" t="str">
        <f>IF(ОРИГІНАЛ!V24=0,"",ОРИГІНАЛ!V24)</f>
        <v>\</v>
      </c>
      <c r="W14" s="695" t="str">
        <f>IF(ОРИГІНАЛ!W24=0,"",ОРИГІНАЛ!W24)</f>
        <v>\</v>
      </c>
      <c r="X14" s="695" t="str">
        <f>IF(ОРИГІНАЛ!X24=0,"",ОРИГІНАЛ!X24)</f>
        <v>\</v>
      </c>
      <c r="Y14" s="694" t="str">
        <f>IF(ОРИГІНАЛ!Y24=0,"",ОРИГІНАЛ!Y24)</f>
        <v>\</v>
      </c>
      <c r="Z14" s="696" t="str">
        <f>IF(ОРИГІНАЛ!Z24=0,"",ОРИГІНАЛ!Z24)</f>
        <v/>
      </c>
      <c r="AA14" s="695" t="str">
        <f>IF(ОРИГІНАЛ!AA24=0,"",ОРИГІНАЛ!AA24)</f>
        <v/>
      </c>
      <c r="AB14" s="695" t="str">
        <f>IF(ОРИГІНАЛ!AB24=0,"",ОРИГІНАЛ!AB24)</f>
        <v/>
      </c>
      <c r="AC14" s="695" t="str">
        <f>IF(ОРИГІНАЛ!AC24=0,"",ОРИГІНАЛ!AC24)</f>
        <v/>
      </c>
      <c r="AD14" s="714" t="str">
        <f>IF(ОРИГІНАЛ!AD24=0,"",ОРИГІНАЛ!AD24)</f>
        <v/>
      </c>
      <c r="AE14" s="697" t="str">
        <f>IF(ОРИГІНАЛ!AE24=0,"",ОРИГІНАЛ!AE24)</f>
        <v/>
      </c>
      <c r="AF14" s="701" t="str">
        <f>IF(ОРИГІНАЛ!AF24=0,"",ОРИГІНАЛ!AF24)</f>
        <v/>
      </c>
      <c r="AG14" s="695" t="str">
        <f>IF(ОРИГІНАЛ!AG24=0,"",ОРИГІНАЛ!AG24)</f>
        <v/>
      </c>
      <c r="AH14" s="695" t="str">
        <f>IF(ОРИГІНАЛ!AH24=0,"",ОРИГІНАЛ!AH24)</f>
        <v/>
      </c>
      <c r="AI14" s="695" t="str">
        <f>IF(ОРИГІНАЛ!AI24=0,"",ОРИГІНАЛ!AI24)</f>
        <v/>
      </c>
      <c r="AJ14" s="704" t="str">
        <f>IF(ОРИГІНАЛ!AJ24=0,"",ОРИГІНАЛ!AJ24)</f>
        <v/>
      </c>
      <c r="AK14" s="695" t="str">
        <f>IF(ОРИГІНАЛ!AK24=0,"",ОРИГІНАЛ!AK24)</f>
        <v/>
      </c>
      <c r="AL14" s="695" t="str">
        <f>IF(ОРИГІНАЛ!AL24=0,"",ОРИГІНАЛ!AL24)</f>
        <v/>
      </c>
      <c r="AM14" s="695" t="str">
        <f>IF(ОРИГІНАЛ!AM24=0,"",ОРИГІНАЛ!AM24)</f>
        <v/>
      </c>
      <c r="AN14" s="697" t="str">
        <f>IF(ОРИГІНАЛ!AN24=0,"",ОРИГІНАЛ!AN24)</f>
        <v/>
      </c>
      <c r="AO14" s="696" t="str">
        <f>IF(ОРИГІНАЛ!AO24=0,"",ОРИГІНАЛ!AO24)</f>
        <v/>
      </c>
      <c r="AP14" s="695" t="str">
        <f>IF(ОРИГІНАЛ!AP24=0,"",ОРИГІНАЛ!AP24)</f>
        <v/>
      </c>
      <c r="AQ14" s="695" t="str">
        <f>IF(ОРИГІНАЛ!AQ24=0,"",ОРИГІНАЛ!AQ24)</f>
        <v/>
      </c>
      <c r="AR14" s="696" t="str">
        <f>IF(ОРИГІНАЛ!AR24=0,"",ОРИГІНАЛ!AR24)</f>
        <v/>
      </c>
      <c r="AS14" s="695" t="str">
        <f>IF(ОРИГІНАЛ!AS24=0,"",ОРИГІНАЛ!AS24)</f>
        <v/>
      </c>
      <c r="AT14" s="694" t="str">
        <f>IF(ОРИГІНАЛ!AT24=0,"",ОРИГІНАЛ!AT24)</f>
        <v/>
      </c>
      <c r="AU14" s="696" t="str">
        <f>IF(ОРИГІНАЛ!AU24=0,"",ОРИГІНАЛ!AU24)</f>
        <v/>
      </c>
      <c r="AV14" s="695" t="str">
        <f>IF(ОРИГІНАЛ!AV24=0,"",ОРИГІНАЛ!AV24)</f>
        <v/>
      </c>
      <c r="AW14" s="695" t="str">
        <f>IF(ОРИГІНАЛ!AW24=0,"",ОРИГІНАЛ!AW24)</f>
        <v/>
      </c>
      <c r="AX14" s="697" t="str">
        <f>IF(ОРИГІНАЛ!AX24=0,"",ОРИГІНАЛ!AX24)</f>
        <v/>
      </c>
      <c r="AY14" s="696" t="str">
        <f>IF(ОРИГІНАЛ!AY24=0,"",ОРИГІНАЛ!AY24)</f>
        <v/>
      </c>
      <c r="AZ14" s="695" t="str">
        <f>IF(ОРИГІНАЛ!AZ24=0,"",ОРИГІНАЛ!AZ24)</f>
        <v/>
      </c>
      <c r="BA14" s="695" t="str">
        <f>IF(ОРИГІНАЛ!BA24=0,"",ОРИГІНАЛ!BA24)</f>
        <v/>
      </c>
      <c r="BB14" s="696" t="str">
        <f>IF(ОРИГІНАЛ!BB24=0,"",ОРИГІНАЛ!BB24)</f>
        <v/>
      </c>
      <c r="BC14" s="695" t="str">
        <f>IF(ОРИГІНАЛ!BC24=0,"",ОРИГІНАЛ!BC24)</f>
        <v/>
      </c>
      <c r="BD14" s="695" t="str">
        <f>IF(ОРИГІНАЛ!BD24=0,"",ОРИГІНАЛ!BD24)</f>
        <v/>
      </c>
      <c r="BE14" s="695" t="str">
        <f>IF(ОРИГІНАЛ!BE24=0,"",ОРИГІНАЛ!BE24)</f>
        <v/>
      </c>
      <c r="BF14" s="697" t="str">
        <f>IF(ОРИГІНАЛ!BF24=0,"",ОРИГІНАЛ!BF24)</f>
        <v/>
      </c>
      <c r="BG14" s="696" t="str">
        <f>IF(ОРИГІНАЛ!BG24=0,"",ОРИГІНАЛ!BG24)</f>
        <v/>
      </c>
      <c r="BH14" s="695" t="str">
        <f>IF(ОРИГІНАЛ!BH24=0,"",ОРИГІНАЛ!BH24)</f>
        <v/>
      </c>
      <c r="BI14" s="696" t="str">
        <f>IF(ОРИГІНАЛ!BI24=0,"",ОРИГІНАЛ!BI24)</f>
        <v/>
      </c>
      <c r="BJ14" s="695" t="str">
        <f>IF(ОРИГІНАЛ!BJ24=0,"",ОРИГІНАЛ!BJ24)</f>
        <v/>
      </c>
      <c r="BK14" s="695" t="str">
        <f>IF(ОРИГІНАЛ!BK24=0,"",ОРИГІНАЛ!BK24)</f>
        <v/>
      </c>
      <c r="BL14" s="695" t="str">
        <f>IF(ОРИГІНАЛ!BL24=0,"",ОРИГІНАЛ!BL24)</f>
        <v/>
      </c>
      <c r="BM14" s="695" t="str">
        <f>IF(ОРИГІНАЛ!BM24=0,"",ОРИГІНАЛ!BM24)</f>
        <v/>
      </c>
      <c r="BN14" s="696" t="str">
        <f>IF(ОРИГІНАЛ!BN24=0,"",ОРИГІНАЛ!BN24)</f>
        <v/>
      </c>
      <c r="BO14" s="695" t="str">
        <f>IF(ОРИГІНАЛ!BO24=0,"",ОРИГІНАЛ!BO24)</f>
        <v/>
      </c>
      <c r="BP14" s="696" t="str">
        <f>IF(ОРИГІНАЛ!BP24=0,"",ОРИГІНАЛ!BP24)</f>
        <v/>
      </c>
      <c r="BQ14" s="694" t="str">
        <f>IF(ОРИГІНАЛ!BQ24=0,"",ОРИГІНАЛ!BQ24)</f>
        <v/>
      </c>
      <c r="BR14" s="696" t="str">
        <f>IF(ОРИГІНАЛ!BR24=0,"",ОРИГІНАЛ!BR24)</f>
        <v/>
      </c>
      <c r="BS14" s="696" t="str">
        <f>IF(ОРИГІНАЛ!BS24=0,"",ОРИГІНАЛ!BS24)</f>
        <v/>
      </c>
      <c r="BT14" s="697" t="str">
        <f>IF(ОРИГІНАЛ!BT24=0,"",ОРИГІНАЛ!BT24)</f>
        <v/>
      </c>
      <c r="BU14" s="696" t="str">
        <f>IF(ОРИГІНАЛ!BU24=0,"",ОРИГІНАЛ!BU24)</f>
        <v/>
      </c>
      <c r="BV14" s="695" t="str">
        <f>IF(ОРИГІНАЛ!BV24=0,"",ОРИГІНАЛ!BV24)</f>
        <v/>
      </c>
      <c r="BW14" s="704" t="str">
        <f>IF(ОРИГІНАЛ!BW24=0,"",ОРИГІНАЛ!BW24)</f>
        <v/>
      </c>
      <c r="BX14" s="694" t="str">
        <f>IF(ОРИГІНАЛ!BX24=0,"",ОРИГІНАЛ!BX24)</f>
        <v/>
      </c>
      <c r="BY14" s="696" t="str">
        <f>IF(ОРИГІНАЛ!BY24=0,"",ОРИГІНАЛ!BY24)</f>
        <v/>
      </c>
      <c r="BZ14" s="695" t="str">
        <f>IF(ОРИГІНАЛ!BZ24=0,"",ОРИГІНАЛ!BZ24)</f>
        <v/>
      </c>
      <c r="CA14" s="693" t="str">
        <f>IF(ОРИГІНАЛ!CA24=0,"",ОРИГІНАЛ!CA24)</f>
        <v/>
      </c>
      <c r="CB14" s="696" t="str">
        <f>IF(ОРИГІНАЛ!CB24=0,"",ОРИГІНАЛ!CB24)</f>
        <v/>
      </c>
      <c r="CC14" s="696" t="str">
        <f>IF(ОРИГІНАЛ!CC24=0,"",ОРИГІНАЛ!CC24)</f>
        <v/>
      </c>
      <c r="CD14" s="695" t="str">
        <f>IF(ОРИГІНАЛ!CD24=0,"",ОРИГІНАЛ!CD24)</f>
        <v/>
      </c>
      <c r="CE14" s="695" t="str">
        <f>IF(ОРИГІНАЛ!CE24=0,"",ОРИГІНАЛ!CE24)</f>
        <v/>
      </c>
      <c r="CF14" s="705" t="str">
        <f>IF(ОРИГІНАЛ!CF24=0,"",ОРИГІНАЛ!CF24)</f>
        <v/>
      </c>
      <c r="CG14" s="696" t="str">
        <f>IF(ОРИГІНАЛ!CG24=0,"",ОРИГІНАЛ!CG24)</f>
        <v/>
      </c>
      <c r="CH14" s="695" t="str">
        <f>IF(ОРИГІНАЛ!CH24=0,"",ОРИГІНАЛ!CH24)</f>
        <v/>
      </c>
      <c r="CI14" s="696" t="str">
        <f>IF(ОРИГІНАЛ!CI24=0,"",ОРИГІНАЛ!CI24)</f>
        <v/>
      </c>
      <c r="CJ14" s="695" t="str">
        <f>IF(ОРИГІНАЛ!CJ24=0,"",ОРИГІНАЛ!CJ24)</f>
        <v/>
      </c>
      <c r="CK14" s="695" t="str">
        <f>IF(ОРИГІНАЛ!CK24=0,"",ОРИГІНАЛ!CK24)</f>
        <v/>
      </c>
      <c r="CL14" s="698" t="str">
        <f>IF(ОРИГІНАЛ!CL24=0,"",ОРИГІНАЛ!CL24)</f>
        <v/>
      </c>
      <c r="CM14" s="695" t="str">
        <f>IF(ОРИГІНАЛ!CM24=0,"",ОРИГІНАЛ!CM24)</f>
        <v/>
      </c>
      <c r="CN14" s="695" t="str">
        <f>IF(ОРИГІНАЛ!CN24=0,"",ОРИГІНАЛ!CN24)</f>
        <v/>
      </c>
      <c r="CO14" s="695" t="str">
        <f>IF(ОРИГІНАЛ!CO24=0,"",ОРИГІНАЛ!CO24)</f>
        <v/>
      </c>
      <c r="CP14" s="694" t="str">
        <f>IF(ОРИГІНАЛ!CP24=0,"",ОРИГІНАЛ!CP24)</f>
        <v/>
      </c>
      <c r="CQ14" s="713">
        <f>IF(ОРИГІНАЛ!CQ24=0,"",ОРИГІНАЛ!CQ24)</f>
        <v>3</v>
      </c>
      <c r="CR14" s="696" t="str">
        <f>IF(ОРИГІНАЛ!CR24=0,"",ОРИГІНАЛ!CR24)</f>
        <v/>
      </c>
      <c r="CS14" s="699" t="str">
        <f>IF(ОРИГІНАЛ!CS24=0,"",ОРИГІНАЛ!CS24)</f>
        <v/>
      </c>
      <c r="CT14" s="697" t="str">
        <f>IF(ОРИГІНАЛ!CT24=0,"",ОРИГІНАЛ!CT24)</f>
        <v/>
      </c>
      <c r="CU14" s="696" t="str">
        <f>IF(ОРИГІНАЛ!CU24=0,"",ОРИГІНАЛ!CU24)</f>
        <v>Х</v>
      </c>
      <c r="CV14" s="695" t="str">
        <f>IF(ОРИГІНАЛ!CV24=0,"",ОРИГІНАЛ!CV24)</f>
        <v>Х</v>
      </c>
      <c r="CW14" s="694" t="str">
        <f>IF(ОРИГІНАЛ!CW24=0,"",ОРИГІНАЛ!CW24)</f>
        <v>Х</v>
      </c>
      <c r="CX14" s="696" t="str">
        <f>IF(ОРИГІНАЛ!CX24=0,"",ОРИГІНАЛ!CX24)</f>
        <v/>
      </c>
      <c r="CY14" s="696" t="str">
        <f>IF(ОРИГІНАЛ!CY24=0,"",ОРИГІНАЛ!CY24)</f>
        <v/>
      </c>
      <c r="CZ14" s="697" t="str">
        <f>IF(ОРИГІНАЛ!CZ24=0,"",ОРИГІНАЛ!CZ24)</f>
        <v/>
      </c>
      <c r="DA14" s="696" t="str">
        <f>IF(ОРИГІНАЛ!DA24=0,"",ОРИГІНАЛ!DA24)</f>
        <v/>
      </c>
      <c r="DB14" s="696" t="str">
        <f>IF(ОРИГІНАЛ!DB24=0,"",ОРИГІНАЛ!DB24)</f>
        <v/>
      </c>
      <c r="DC14" s="696" t="str">
        <f>IF(ОРИГІНАЛ!DC24=0,"",ОРИГІНАЛ!DC24)</f>
        <v/>
      </c>
      <c r="DD14" s="694" t="str">
        <f>IF(ОРИГІНАЛ!DD24=0,"",ОРИГІНАЛ!DD24)</f>
        <v/>
      </c>
      <c r="DE14" s="698" t="str">
        <f>IF(ОРИГІНАЛ!DE24=0,"",ОРИГІНАЛ!DE24)</f>
        <v>+</v>
      </c>
      <c r="DF14" s="695" t="str">
        <f>IF(ОРИГІНАЛ!DF24=0,"",ОРИГІНАЛ!DF24)</f>
        <v/>
      </c>
      <c r="DG14" s="695" t="str">
        <f>IF(ОРИГІНАЛ!DG24=0,"",ОРИГІНАЛ!DG24)</f>
        <v>\</v>
      </c>
      <c r="DH14" s="697" t="str">
        <f>IF(ОРИГІНАЛ!DH24=0,"",ОРИГІНАЛ!DH24)</f>
        <v>\</v>
      </c>
      <c r="DI14" s="696" t="str">
        <f>IF(ОРИГІНАЛ!DI24=0,"",ОРИГІНАЛ!DI24)</f>
        <v>\</v>
      </c>
      <c r="DJ14" s="695" t="str">
        <f>IF(ОРИГІНАЛ!DJ24=0,"",ОРИГІНАЛ!DJ24)</f>
        <v>\</v>
      </c>
      <c r="DK14" s="695" t="str">
        <f>IF(ОРИГІНАЛ!DK24=0,"",ОРИГІНАЛ!DK24)</f>
        <v>\</v>
      </c>
      <c r="DL14" s="695" t="str">
        <f>IF(ОРИГІНАЛ!DL24=0,"",ОРИГІНАЛ!DL24)</f>
        <v/>
      </c>
      <c r="DM14" s="712" t="str">
        <f>IF(ОРИГІНАЛ!DM24=0,"",ОРИГІНАЛ!DM24)</f>
        <v/>
      </c>
      <c r="DN14" s="695" t="str">
        <f>IF(ОРИГІНАЛ!DN24=0,"",ОРИГІНАЛ!DN24)</f>
        <v/>
      </c>
      <c r="DO14" s="699" t="str">
        <f>IF(ОРИГІНАЛ!DO24=0,"",ОРИГІНАЛ!DO24)</f>
        <v/>
      </c>
      <c r="DP14" s="695" t="str">
        <f>IF(ОРИГІНАЛ!DP24=0,"",ОРИГІНАЛ!DP24)</f>
        <v/>
      </c>
      <c r="DQ14" s="695" t="str">
        <f>IF(ОРИГІНАЛ!DQ24=0,"",ОРИГІНАЛ!DQ24)</f>
        <v/>
      </c>
      <c r="DR14" s="695" t="str">
        <f>IF(ОРИГІНАЛ!DR24=0,"",ОРИГІНАЛ!DR24)</f>
        <v/>
      </c>
      <c r="DS14" s="695" t="str">
        <f>IF(ОРИГІНАЛ!DS24=0,"",ОРИГІНАЛ!DS24)</f>
        <v/>
      </c>
      <c r="DT14" s="695" t="str">
        <f>IF(ОРИГІНАЛ!DT24=0,"",ОРИГІНАЛ!DT24)</f>
        <v/>
      </c>
      <c r="DU14" s="694" t="str">
        <f>IF(ОРИГІНАЛ!DU24=0,"",ОРИГІНАЛ!DU24)</f>
        <v/>
      </c>
      <c r="DV14" s="1117" t="str">
        <f>IF(ОРИГІНАЛ!DV24=0,"",ОРИГІНАЛ!DV24)</f>
        <v/>
      </c>
      <c r="DW14" s="695" t="str">
        <f>IF(ОРИГІНАЛ!DW24=0,"",ОРИГІНАЛ!DW24)</f>
        <v/>
      </c>
      <c r="DX14" s="1121"/>
      <c r="DY14" s="1122"/>
      <c r="DZ14" s="696" t="str">
        <f>IF(ОРИГІНАЛ!DZ24=0,"",ОРИГІНАЛ!DZ24)</f>
        <v/>
      </c>
      <c r="EA14" s="695" t="str">
        <f>IF(ОРИГІНАЛ!EA24=0,"",ОРИГІНАЛ!EA24)</f>
        <v/>
      </c>
      <c r="EB14" s="696" t="str">
        <f>IF(ОРИГІНАЛ!EB24=0,"",ОРИГІНАЛ!EB24)</f>
        <v/>
      </c>
      <c r="EC14" s="695" t="str">
        <f>IF(ОРИГІНАЛ!EC24=0,"",ОРИГІНАЛ!EC24)</f>
        <v/>
      </c>
      <c r="ED14" s="695" t="str">
        <f>IF(ОРИГІНАЛ!ED24=0,"",ОРИГІНАЛ!ED24)</f>
        <v/>
      </c>
      <c r="EE14" s="695" t="str">
        <f>IF(ОРИГІНАЛ!EE24=0,"",ОРИГІНАЛ!EE24)</f>
        <v/>
      </c>
      <c r="EF14" s="695" t="str">
        <f>IF(ОРИГІНАЛ!EF24=0,"",ОРИГІНАЛ!EF24)</f>
        <v/>
      </c>
      <c r="EG14" s="695" t="str">
        <f>IF(ОРИГІНАЛ!EG24=0,"",ОРИГІНАЛ!EG24)</f>
        <v/>
      </c>
      <c r="EH14" s="1067" t="str">
        <f>IF(ОРИГІНАЛ!EH24=0,"",ОРИГІНАЛ!EH24)</f>
        <v/>
      </c>
      <c r="EI14" s="1124"/>
      <c r="EJ14" s="711" t="str">
        <f>IF(ОРИГІНАЛ!EJ24=0,"",ОРИГІНАЛ!EJ24)</f>
        <v/>
      </c>
      <c r="EK14" s="710" t="str">
        <f>IF(ОРИГІНАЛ!EK24=0,"",ОРИГІНАЛ!EK24)</f>
        <v/>
      </c>
      <c r="EL14" s="709" t="str">
        <f>IF(ОРИГІНАЛ!EL24=0,"",ОРИГІНАЛ!EL24)</f>
        <v/>
      </c>
      <c r="EM14" s="1126"/>
      <c r="EN14" s="695" t="str">
        <f>IF(ОРИГІНАЛ!EN24=0,"",ОРИГІНАЛ!EN24)</f>
        <v/>
      </c>
      <c r="EO14" s="695" t="str">
        <f>IF(ОРИГІНАЛ!EO24=0,"",ОРИГІНАЛ!EO24)</f>
        <v/>
      </c>
      <c r="EP14" s="694" t="str">
        <f>IF(ОРИГІНАЛ!EP24=0,"",ОРИГІНАЛ!EP24)</f>
        <v/>
      </c>
      <c r="EQ14" s="696" t="str">
        <f>IF(ОРИГІНАЛ!EQ24=0,"",ОРИГІНАЛ!EQ24)</f>
        <v/>
      </c>
      <c r="ER14" s="694" t="str">
        <f>IF(ОРИГІНАЛ!ER24=0,"",ОРИГІНАЛ!ER24)</f>
        <v/>
      </c>
      <c r="ES14" s="696" t="str">
        <f>IF(ОРИГІНАЛ!ES24=0,"",ОРИГІНАЛ!ES24)</f>
        <v/>
      </c>
      <c r="ET14" s="696" t="str">
        <f>IF(ОРИГІНАЛ!ET24=0,"",ОРИГІНАЛ!ET24)</f>
        <v/>
      </c>
      <c r="EU14" s="695" t="str">
        <f>IF(ОРИГІНАЛ!EU24=0,"",ОРИГІНАЛ!EU24)</f>
        <v/>
      </c>
      <c r="EV14" s="695" t="str">
        <f>IF(ОРИГІНАЛ!EV24=0,"",ОРИГІНАЛ!EV24)</f>
        <v/>
      </c>
      <c r="EW14" s="695" t="str">
        <f>IF(ОРИГІНАЛ!EW24=0,"",ОРИГІНАЛ!EW24)</f>
        <v/>
      </c>
      <c r="EX14" s="695" t="str">
        <f>IF(ОРИГІНАЛ!EX24=0,"",ОРИГІНАЛ!EX24)</f>
        <v/>
      </c>
      <c r="EY14" s="695" t="str">
        <f>IF(ОРИГІНАЛ!EY24=0,"",ОРИГІНАЛ!EY24)</f>
        <v/>
      </c>
      <c r="EZ14" s="695" t="str">
        <f>IF(ОРИГІНАЛ!EZ24=0,"",ОРИГІНАЛ!EZ24)</f>
        <v/>
      </c>
      <c r="FA14" s="697" t="str">
        <f>IF(ОРИГІНАЛ!FA24=0,"",ОРИГІНАЛ!FA24)</f>
        <v/>
      </c>
      <c r="FB14" s="696" t="str">
        <f>IF(ОРИГІНАЛ!FB24=0,"",ОРИГІНАЛ!FB24)</f>
        <v/>
      </c>
      <c r="FC14" s="695" t="str">
        <f>IF(ОРИГІНАЛ!FC24=0,"",ОРИГІНАЛ!FC24)</f>
        <v/>
      </c>
      <c r="FD14" s="695" t="str">
        <f>IF(ОРИГІНАЛ!FD24=0,"",ОРИГІНАЛ!FD24)</f>
        <v/>
      </c>
      <c r="FE14" s="695" t="str">
        <f>IF(ОРИГІНАЛ!FE24=0,"",ОРИГІНАЛ!FE24)</f>
        <v/>
      </c>
      <c r="FF14" s="700" t="str">
        <f>IF(ОРИГІНАЛ!FF24=0,"",ОРИГІНАЛ!FF24)</f>
        <v/>
      </c>
      <c r="FG14" s="695" t="str">
        <f>IF(ОРИГІНАЛ!FG24=0,"",ОРИГІНАЛ!FG24)</f>
        <v/>
      </c>
      <c r="FH14" s="704" t="str">
        <f>IF(ОРИГІНАЛ!FH24=0,"",ОРИГІНАЛ!FH24)</f>
        <v/>
      </c>
      <c r="FI14" s="700" t="str">
        <f>IF(ОРИГІНАЛ!FI24=0,"",ОРИГІНАЛ!FI24)</f>
        <v/>
      </c>
      <c r="FJ14" s="700" t="str">
        <f>IF(ОРИГІНАЛ!FJ24=0,"",ОРИГІНАЛ!FJ24)</f>
        <v/>
      </c>
      <c r="FK14" s="700" t="str">
        <f>IF(ОРИГІНАЛ!FK24=0,"",ОРИГІНАЛ!FK24)</f>
        <v/>
      </c>
      <c r="FL14" s="700" t="str">
        <f>IF(ОРИГІНАЛ!FL24=0,"",ОРИГІНАЛ!FL24)</f>
        <v/>
      </c>
      <c r="FM14" s="708" t="str">
        <f>IF(ОРИГІНАЛ!FM24=0,"",ОРИГІНАЛ!FM24)</f>
        <v/>
      </c>
      <c r="FN14" s="707" t="str">
        <f>IF(ОРИГІНАЛ!FN24=0,"",ОРИГІНАЛ!FN24)</f>
        <v/>
      </c>
      <c r="FO14" s="696" t="str">
        <f>IF(ОРИГІНАЛ!FO24=0,"",ОРИГІНАЛ!FO24)</f>
        <v>/</v>
      </c>
      <c r="FP14" s="696" t="str">
        <f>IF(ОРИГІНАЛ!FP24=0,"",ОРИГІНАЛ!FP24)</f>
        <v>/</v>
      </c>
      <c r="FQ14" s="705" t="str">
        <f>IF(ОРИГІНАЛ!FQ24=0,"",ОРИГІНАЛ!FQ24)</f>
        <v>/</v>
      </c>
      <c r="FR14" s="696" t="str">
        <f>IF(ОРИГІНАЛ!FR24=0,"",ОРИГІНАЛ!FR24)</f>
        <v>/</v>
      </c>
      <c r="FS14" s="696" t="str">
        <f>IF(ОРИГІНАЛ!FS24=0,"",ОРИГІНАЛ!FS24)</f>
        <v/>
      </c>
      <c r="FT14" s="696" t="str">
        <f>IF(ОРИГІНАЛ!FT24=0,"",ОРИГІНАЛ!FT24)</f>
        <v/>
      </c>
      <c r="FU14" s="696" t="str">
        <f>IF(ОРИГІНАЛ!FU24=0,"",ОРИГІНАЛ!FU24)</f>
        <v/>
      </c>
      <c r="FV14" s="696" t="str">
        <f>IF(ОРИГІНАЛ!FV24=0,"",ОРИГІНАЛ!FV24)</f>
        <v/>
      </c>
      <c r="FW14" s="706">
        <f>IF(ОРИГІНАЛ!FW24=0,"",ОРИГІНАЛ!FW24)</f>
        <v>3</v>
      </c>
      <c r="FX14" s="696" t="str">
        <f>IF(ОРИГІНАЛ!FX24=0,"",ОРИГІНАЛ!FX24)</f>
        <v/>
      </c>
      <c r="FY14" s="694" t="str">
        <f>IF(ОРИГІНАЛ!FY24=0,"",ОРИГІНАЛ!FY24)</f>
        <v/>
      </c>
      <c r="FZ14" s="696" t="str">
        <f>IF(ОРИГІНАЛ!FZ24=0,"",ОРИГІНАЛ!FZ24)</f>
        <v/>
      </c>
      <c r="GA14" s="694" t="str">
        <f>IF(ОРИГІНАЛ!GA24=0,"",ОРИГІНАЛ!GA24)</f>
        <v/>
      </c>
      <c r="GB14" s="696" t="str">
        <f>IF(ОРИГІНАЛ!GB24=0,"",ОРИГІНАЛ!GB24)</f>
        <v/>
      </c>
      <c r="GC14" s="695" t="str">
        <f>IF(ОРИГІНАЛ!GC24=0,"",ОРИГІНАЛ!GC24)</f>
        <v/>
      </c>
      <c r="GD14" s="695" t="str">
        <f>IF(ОРИГІНАЛ!GD24=0,"",ОРИГІНАЛ!GD24)</f>
        <v/>
      </c>
      <c r="GE14" s="695" t="str">
        <f>IF(ОРИГІНАЛ!GE24=0,"",ОРИГІНАЛ!GE24)</f>
        <v/>
      </c>
      <c r="GF14" s="705" t="str">
        <f>IF(ОРИГІНАЛ!GF24=0,"",ОРИГІНАЛ!GF24)</f>
        <v/>
      </c>
      <c r="GG14" s="696" t="str">
        <f>IF(ОРИГІНАЛ!GG24=0,"",ОРИГІНАЛ!GG24)</f>
        <v/>
      </c>
      <c r="GH14" s="695" t="str">
        <f>IF(ОРИГІНАЛ!GH24=0,"",ОРИГІНАЛ!GH24)</f>
        <v/>
      </c>
      <c r="GI14" s="694" t="str">
        <f>IF(ОРИГІНАЛ!GI24=0,"",ОРИГІНАЛ!GI24)</f>
        <v/>
      </c>
      <c r="GJ14" s="696" t="str">
        <f>IF(ОРИГІНАЛ!GJ24=0,"",ОРИГІНАЛ!GJ24)</f>
        <v/>
      </c>
      <c r="GK14" s="695" t="str">
        <f>IF(ОРИГІНАЛ!GK24=0,"",ОРИГІНАЛ!GK24)</f>
        <v/>
      </c>
      <c r="GL14" s="704" t="str">
        <f>IF(ОРИГІНАЛ!GL24=0,"",ОРИГІНАЛ!GL24)</f>
        <v/>
      </c>
      <c r="GM14" s="695" t="str">
        <f>IF(ОРИГІНАЛ!GM24=0,"",ОРИГІНАЛ!GM24)</f>
        <v/>
      </c>
      <c r="GN14" s="695" t="str">
        <f>IF(ОРИГІНАЛ!GN24=0,"",ОРИГІНАЛ!GN24)</f>
        <v/>
      </c>
      <c r="GO14" s="703" t="str">
        <f>IF(ОРИГІНАЛ!GO24=0,"",ОРИГІНАЛ!GO24)</f>
        <v/>
      </c>
      <c r="GP14" s="697" t="str">
        <f>IF(ОРИГІНАЛ!GP24=0,"",ОРИГІНАЛ!GP24)</f>
        <v/>
      </c>
      <c r="GQ14" s="702" t="str">
        <f>IF(ОРИГІНАЛ!GQ24=0,"",ОРИГІНАЛ!GQ24)</f>
        <v/>
      </c>
      <c r="GR14" s="701" t="str">
        <f>IF(ОРИГІНАЛ!GR24=0,"",ОРИГІНАЛ!GR24)</f>
        <v/>
      </c>
      <c r="GS14" s="695" t="str">
        <f>IF(ОРИГІНАЛ!GS24=0,"",ОРИГІНАЛ!GS24)</f>
        <v>\</v>
      </c>
      <c r="GT14" s="695" t="str">
        <f>IF(ОРИГІНАЛ!GT24=0,"",ОРИГІНАЛ!GT24)</f>
        <v>\</v>
      </c>
      <c r="GU14" s="695" t="str">
        <f>IF(ОРИГІНАЛ!GU24=0,"",ОРИГІНАЛ!GU24)</f>
        <v>\</v>
      </c>
      <c r="GV14" s="695" t="str">
        <f>IF(ОРИГІНАЛ!GV24=0,"",ОРИГІНАЛ!GV24)</f>
        <v>\</v>
      </c>
      <c r="GW14" s="695" t="str">
        <f>IF(ОРИГІНАЛ!GW24=0,"",ОРИГІНАЛ!GW24)</f>
        <v>\</v>
      </c>
      <c r="GX14" s="697" t="str">
        <f>IF(ОРИГІНАЛ!GX24=0,"",ОРИГІНАЛ!GX24)</f>
        <v>\</v>
      </c>
      <c r="GY14" s="696" t="str">
        <f>IF(ОРИГІНАЛ!GY24=0,"",ОРИГІНАЛ!GY24)</f>
        <v>\</v>
      </c>
      <c r="GZ14" s="700" t="str">
        <f>IF(ОРИГІНАЛ!GZ24=0,"",ОРИГІНАЛ!GZ24)</f>
        <v>\</v>
      </c>
      <c r="HA14" s="695" t="str">
        <f>IF(ОРИГІНАЛ!HA24=0,"",ОРИГІНАЛ!HA24)</f>
        <v>\</v>
      </c>
      <c r="HB14" s="699" t="str">
        <f>IF(ОРИГІНАЛ!HB24=0,"",ОРИГІНАЛ!HB24)</f>
        <v/>
      </c>
      <c r="HC14" s="695" t="str">
        <f>IF(ОРИГІНАЛ!HC24=0,"",ОРИГІНАЛ!HC24)</f>
        <v/>
      </c>
      <c r="HD14" s="695" t="str">
        <f>IF(ОРИГІНАЛ!HD24=0,"",ОРИГІНАЛ!HD24)</f>
        <v/>
      </c>
      <c r="HE14" s="695" t="str">
        <f>IF(ОРИГІНАЛ!HE24=0,"",ОРИГІНАЛ!HE24)</f>
        <v>\</v>
      </c>
      <c r="HF14" s="695" t="str">
        <f>IF(ОРИГІНАЛ!HF24=0,"",ОРИГІНАЛ!HF24)</f>
        <v>\</v>
      </c>
      <c r="HG14" s="694" t="str">
        <f>IF(ОРИГІНАЛ!HG24=0,"",ОРИГІНАЛ!HG24)</f>
        <v>\</v>
      </c>
      <c r="HH14" s="698" t="str">
        <f>IF(ОРИГІНАЛ!HH24=0,"",ОРИГІНАЛ!HH24)</f>
        <v/>
      </c>
      <c r="HI14" s="695" t="str">
        <f>IF(ОРИГІНАЛ!HI24=0,"",ОРИГІНАЛ!HI24)</f>
        <v/>
      </c>
      <c r="HJ14" s="695" t="str">
        <f>IF(ОРИГІНАЛ!HJ24=0,"",ОРИГІНАЛ!HJ24)</f>
        <v/>
      </c>
      <c r="HK14" s="695" t="str">
        <f>IF(ОРИГІНАЛ!HK24=0,"",ОРИГІНАЛ!HK24)</f>
        <v/>
      </c>
      <c r="HL14" s="695" t="str">
        <f>IF(ОРИГІНАЛ!HL24=0,"",ОРИГІНАЛ!HL24)</f>
        <v/>
      </c>
      <c r="HM14" s="695" t="str">
        <f>IF(ОРИГІНАЛ!HM24=0,"",ОРИГІНАЛ!HM24)</f>
        <v/>
      </c>
      <c r="HN14" s="695" t="str">
        <f>IF(ОРИГІНАЛ!HN24=0,"",ОРИГІНАЛ!HN24)</f>
        <v/>
      </c>
      <c r="HO14" s="697" t="str">
        <f>IF(ОРИГІНАЛ!HO24=0,"",ОРИГІНАЛ!HO24)</f>
        <v/>
      </c>
      <c r="HP14" s="696" t="str">
        <f>IF(ОРИГІНАЛ!HP24=0,"",ОРИГІНАЛ!HP24)</f>
        <v/>
      </c>
      <c r="HQ14" s="695" t="str">
        <f>IF(ОРИГІНАЛ!HQ24=0,"",ОРИГІНАЛ!HQ24)</f>
        <v/>
      </c>
      <c r="HR14" s="695" t="str">
        <f>IF(ОРИГІНАЛ!HR24=0,"",ОРИГІНАЛ!HR24)</f>
        <v/>
      </c>
      <c r="HS14" s="695" t="str">
        <f>IF(ОРИГІНАЛ!HS24=0,"",ОРИГІНАЛ!HS24)</f>
        <v/>
      </c>
      <c r="HT14" s="695" t="str">
        <f>IF(ОРИГІНАЛ!HT24=0,"",ОРИГІНАЛ!HT24)</f>
        <v/>
      </c>
      <c r="HU14" s="695" t="str">
        <f>IF(ОРИГІНАЛ!HU24=0,"",ОРИГІНАЛ!HU24)</f>
        <v/>
      </c>
      <c r="HV14" s="694" t="str">
        <f>IF(ОРИГІНАЛ!HV24=0,"",ОРИГІНАЛ!HV24)</f>
        <v/>
      </c>
      <c r="HW14" s="693" t="str">
        <f>IF(ОРИГІНАЛ!HW24=0,"",ОРИГІНАЛ!HW24)</f>
        <v/>
      </c>
      <c r="HX14" s="692">
        <f>IF(ОРИГІНАЛ!HX24=0,"",ОРИГІНАЛ!HX24)</f>
        <v>3</v>
      </c>
      <c r="HY14" s="533"/>
    </row>
    <row r="15" spans="1:233" s="532" customFormat="1" ht="12.75" customHeight="1">
      <c r="A15" s="715">
        <f>IF(ОРИГІНАЛ!A25=0,"",ОРИГІНАЛ!A25)</f>
        <v>45447</v>
      </c>
      <c r="B15" s="696" t="str">
        <f>IF(ОРИГІНАЛ!B25=0,"",ОРИГІНАЛ!B25)</f>
        <v/>
      </c>
      <c r="C15" s="695" t="str">
        <f>IF(ОРИГІНАЛ!C25=0,"",ОРИГІНАЛ!C25)</f>
        <v/>
      </c>
      <c r="D15" s="695" t="str">
        <f>IF(ОРИГІНАЛ!D25=0,"",ОРИГІНАЛ!D25)</f>
        <v/>
      </c>
      <c r="E15" s="696" t="str">
        <f>IF(ОРИГІНАЛ!E25=0,"",ОРИГІНАЛ!E25)</f>
        <v/>
      </c>
      <c r="F15" s="695" t="str">
        <f>IF(ОРИГІНАЛ!F25=0,"",ОРИГІНАЛ!F25)</f>
        <v/>
      </c>
      <c r="G15" s="695" t="str">
        <f>IF(ОРИГІНАЛ!G25=0,"",ОРИГІНАЛ!G25)</f>
        <v/>
      </c>
      <c r="H15" s="697" t="str">
        <f>IF(ОРИГІНАЛ!H25=0,"",ОРИГІНАЛ!H25)</f>
        <v/>
      </c>
      <c r="I15" s="696" t="str">
        <f>IF(ОРИГІНАЛ!I25=0,"",ОРИГІНАЛ!I25)</f>
        <v/>
      </c>
      <c r="J15" s="695" t="str">
        <f>IF(ОРИГІНАЛ!J25=0,"",ОРИГІНАЛ!J25)</f>
        <v/>
      </c>
      <c r="K15" s="695" t="str">
        <f>IF(ОРИГІНАЛ!K25=0,"",ОРИГІНАЛ!K25)</f>
        <v/>
      </c>
      <c r="L15" s="695" t="str">
        <f>IF(ОРИГІНАЛ!L25=0,"",ОРИГІНАЛ!L25)</f>
        <v/>
      </c>
      <c r="M15" s="696" t="str">
        <f>IF(ОРИГІНАЛ!M25=0,"",ОРИГІНАЛ!M25)</f>
        <v/>
      </c>
      <c r="N15" s="695" t="str">
        <f>IF(ОРИГІНАЛ!N25=0,"",ОРИГІНАЛ!N25)</f>
        <v/>
      </c>
      <c r="O15" s="695" t="str">
        <f>IF(ОРИГІНАЛ!O25=0,"",ОРИГІНАЛ!O25)</f>
        <v/>
      </c>
      <c r="P15" s="695" t="str">
        <f>IF(ОРИГІНАЛ!P25=0,"",ОРИГІНАЛ!P25)</f>
        <v/>
      </c>
      <c r="Q15" s="695" t="str">
        <f>IF(ОРИГІНАЛ!Q25=0,"",ОРИГІНАЛ!Q25)</f>
        <v/>
      </c>
      <c r="R15" s="714" t="str">
        <f>IF(ОРИГІНАЛ!R25=0,"",ОРИГІНАЛ!R25)</f>
        <v/>
      </c>
      <c r="S15" s="697" t="str">
        <f>IF(ОРИГІНАЛ!S25=0,"",ОРИГІНАЛ!S25)</f>
        <v>+</v>
      </c>
      <c r="T15" s="696" t="str">
        <f>IF(ОРИГІНАЛ!T25=0,"",ОРИГІНАЛ!T25)</f>
        <v/>
      </c>
      <c r="U15" s="695" t="str">
        <f>IF(ОРИГІНАЛ!U25=0,"",ОРИГІНАЛ!U25)</f>
        <v/>
      </c>
      <c r="V15" s="695" t="str">
        <f>IF(ОРИГІНАЛ!V25=0,"",ОРИГІНАЛ!V25)</f>
        <v/>
      </c>
      <c r="W15" s="695" t="str">
        <f>IF(ОРИГІНАЛ!W25=0,"",ОРИГІНАЛ!W25)</f>
        <v/>
      </c>
      <c r="X15" s="695" t="str">
        <f>IF(ОРИГІНАЛ!X25=0,"",ОРИГІНАЛ!X25)</f>
        <v/>
      </c>
      <c r="Y15" s="694" t="str">
        <f>IF(ОРИГІНАЛ!Y25=0,"",ОРИГІНАЛ!Y25)</f>
        <v/>
      </c>
      <c r="Z15" s="696" t="str">
        <f>IF(ОРИГІНАЛ!Z25=0,"",ОРИГІНАЛ!Z25)</f>
        <v>\</v>
      </c>
      <c r="AA15" s="695" t="str">
        <f>IF(ОРИГІНАЛ!AA25=0,"",ОРИГІНАЛ!AA25)</f>
        <v>\</v>
      </c>
      <c r="AB15" s="695" t="str">
        <f>IF(ОРИГІНАЛ!AB25=0,"",ОРИГІНАЛ!AB25)</f>
        <v>\</v>
      </c>
      <c r="AC15" s="695" t="str">
        <f>IF(ОРИГІНАЛ!AC25=0,"",ОРИГІНАЛ!AC25)</f>
        <v>\</v>
      </c>
      <c r="AD15" s="714" t="str">
        <f>IF(ОРИГІНАЛ!AD25=0,"",ОРИГІНАЛ!AD25)</f>
        <v>\</v>
      </c>
      <c r="AE15" s="697" t="str">
        <f>IF(ОРИГІНАЛ!AE25=0,"",ОРИГІНАЛ!AE25)</f>
        <v>\</v>
      </c>
      <c r="AF15" s="701" t="str">
        <f>IF(ОРИГІНАЛ!AF25=0,"",ОРИГІНАЛ!AF25)</f>
        <v>\</v>
      </c>
      <c r="AG15" s="695" t="str">
        <f>IF(ОРИГІНАЛ!AG25=0,"",ОРИГІНАЛ!AG25)</f>
        <v/>
      </c>
      <c r="AH15" s="695" t="str">
        <f>IF(ОРИГІНАЛ!AH25=0,"",ОРИГІНАЛ!AH25)</f>
        <v/>
      </c>
      <c r="AI15" s="695" t="str">
        <f>IF(ОРИГІНАЛ!AI25=0,"",ОРИГІНАЛ!AI25)</f>
        <v/>
      </c>
      <c r="AJ15" s="704" t="str">
        <f>IF(ОРИГІНАЛ!AJ25=0,"",ОРИГІНАЛ!AJ25)</f>
        <v/>
      </c>
      <c r="AK15" s="695" t="str">
        <f>IF(ОРИГІНАЛ!AK25=0,"",ОРИГІНАЛ!AK25)</f>
        <v/>
      </c>
      <c r="AL15" s="695" t="str">
        <f>IF(ОРИГІНАЛ!AL25=0,"",ОРИГІНАЛ!AL25)</f>
        <v/>
      </c>
      <c r="AM15" s="695" t="str">
        <f>IF(ОРИГІНАЛ!AM25=0,"",ОРИГІНАЛ!AM25)</f>
        <v/>
      </c>
      <c r="AN15" s="697" t="str">
        <f>IF(ОРИГІНАЛ!AN25=0,"",ОРИГІНАЛ!AN25)</f>
        <v/>
      </c>
      <c r="AO15" s="696" t="str">
        <f>IF(ОРИГІНАЛ!AO25=0,"",ОРИГІНАЛ!AO25)</f>
        <v/>
      </c>
      <c r="AP15" s="695" t="str">
        <f>IF(ОРИГІНАЛ!AP25=0,"",ОРИГІНАЛ!AP25)</f>
        <v/>
      </c>
      <c r="AQ15" s="695" t="str">
        <f>IF(ОРИГІНАЛ!AQ25=0,"",ОРИГІНАЛ!AQ25)</f>
        <v/>
      </c>
      <c r="AR15" s="696" t="str">
        <f>IF(ОРИГІНАЛ!AR25=0,"",ОРИГІНАЛ!AR25)</f>
        <v/>
      </c>
      <c r="AS15" s="695" t="str">
        <f>IF(ОРИГІНАЛ!AS25=0,"",ОРИГІНАЛ!AS25)</f>
        <v/>
      </c>
      <c r="AT15" s="694" t="str">
        <f>IF(ОРИГІНАЛ!AT25=0,"",ОРИГІНАЛ!AT25)</f>
        <v/>
      </c>
      <c r="AU15" s="696" t="str">
        <f>IF(ОРИГІНАЛ!AU25=0,"",ОРИГІНАЛ!AU25)</f>
        <v/>
      </c>
      <c r="AV15" s="695" t="str">
        <f>IF(ОРИГІНАЛ!AV25=0,"",ОРИГІНАЛ!AV25)</f>
        <v/>
      </c>
      <c r="AW15" s="695" t="str">
        <f>IF(ОРИГІНАЛ!AW25=0,"",ОРИГІНАЛ!AW25)</f>
        <v/>
      </c>
      <c r="AX15" s="697" t="str">
        <f>IF(ОРИГІНАЛ!AX25=0,"",ОРИГІНАЛ!AX25)</f>
        <v/>
      </c>
      <c r="AY15" s="696" t="str">
        <f>IF(ОРИГІНАЛ!AY25=0,"",ОРИГІНАЛ!AY25)</f>
        <v/>
      </c>
      <c r="AZ15" s="695" t="str">
        <f>IF(ОРИГІНАЛ!AZ25=0,"",ОРИГІНАЛ!AZ25)</f>
        <v/>
      </c>
      <c r="BA15" s="695" t="str">
        <f>IF(ОРИГІНАЛ!BA25=0,"",ОРИГІНАЛ!BA25)</f>
        <v/>
      </c>
      <c r="BB15" s="696" t="str">
        <f>IF(ОРИГІНАЛ!BB25=0,"",ОРИГІНАЛ!BB25)</f>
        <v/>
      </c>
      <c r="BC15" s="695" t="str">
        <f>IF(ОРИГІНАЛ!BC25=0,"",ОРИГІНАЛ!BC25)</f>
        <v/>
      </c>
      <c r="BD15" s="695" t="str">
        <f>IF(ОРИГІНАЛ!BD25=0,"",ОРИГІНАЛ!BD25)</f>
        <v/>
      </c>
      <c r="BE15" s="695" t="str">
        <f>IF(ОРИГІНАЛ!BE25=0,"",ОРИГІНАЛ!BE25)</f>
        <v/>
      </c>
      <c r="BF15" s="697" t="str">
        <f>IF(ОРИГІНАЛ!BF25=0,"",ОРИГІНАЛ!BF25)</f>
        <v/>
      </c>
      <c r="BG15" s="696" t="str">
        <f>IF(ОРИГІНАЛ!BG25=0,"",ОРИГІНАЛ!BG25)</f>
        <v/>
      </c>
      <c r="BH15" s="695" t="str">
        <f>IF(ОРИГІНАЛ!BH25=0,"",ОРИГІНАЛ!BH25)</f>
        <v/>
      </c>
      <c r="BI15" s="696" t="str">
        <f>IF(ОРИГІНАЛ!BI25=0,"",ОРИГІНАЛ!BI25)</f>
        <v/>
      </c>
      <c r="BJ15" s="695" t="str">
        <f>IF(ОРИГІНАЛ!BJ25=0,"",ОРИГІНАЛ!BJ25)</f>
        <v/>
      </c>
      <c r="BK15" s="695" t="str">
        <f>IF(ОРИГІНАЛ!BK25=0,"",ОРИГІНАЛ!BK25)</f>
        <v/>
      </c>
      <c r="BL15" s="695" t="str">
        <f>IF(ОРИГІНАЛ!BL25=0,"",ОРИГІНАЛ!BL25)</f>
        <v/>
      </c>
      <c r="BM15" s="695" t="str">
        <f>IF(ОРИГІНАЛ!BM25=0,"",ОРИГІНАЛ!BM25)</f>
        <v/>
      </c>
      <c r="BN15" s="696" t="str">
        <f>IF(ОРИГІНАЛ!BN25=0,"",ОРИГІНАЛ!BN25)</f>
        <v/>
      </c>
      <c r="BO15" s="695" t="str">
        <f>IF(ОРИГІНАЛ!BO25=0,"",ОРИГІНАЛ!BO25)</f>
        <v/>
      </c>
      <c r="BP15" s="696" t="str">
        <f>IF(ОРИГІНАЛ!BP25=0,"",ОРИГІНАЛ!BP25)</f>
        <v/>
      </c>
      <c r="BQ15" s="694" t="str">
        <f>IF(ОРИГІНАЛ!BQ25=0,"",ОРИГІНАЛ!BQ25)</f>
        <v/>
      </c>
      <c r="BR15" s="696" t="str">
        <f>IF(ОРИГІНАЛ!BR25=0,"",ОРИГІНАЛ!BR25)</f>
        <v/>
      </c>
      <c r="BS15" s="696" t="str">
        <f>IF(ОРИГІНАЛ!BS25=0,"",ОРИГІНАЛ!BS25)</f>
        <v/>
      </c>
      <c r="BT15" s="697" t="str">
        <f>IF(ОРИГІНАЛ!BT25=0,"",ОРИГІНАЛ!BT25)</f>
        <v/>
      </c>
      <c r="BU15" s="696" t="str">
        <f>IF(ОРИГІНАЛ!BU25=0,"",ОРИГІНАЛ!BU25)</f>
        <v/>
      </c>
      <c r="BV15" s="695" t="str">
        <f>IF(ОРИГІНАЛ!BV25=0,"",ОРИГІНАЛ!BV25)</f>
        <v/>
      </c>
      <c r="BW15" s="704" t="str">
        <f>IF(ОРИГІНАЛ!BW25=0,"",ОРИГІНАЛ!BW25)</f>
        <v/>
      </c>
      <c r="BX15" s="694" t="str">
        <f>IF(ОРИГІНАЛ!BX25=0,"",ОРИГІНАЛ!BX25)</f>
        <v/>
      </c>
      <c r="BY15" s="696" t="str">
        <f>IF(ОРИГІНАЛ!BY25=0,"",ОРИГІНАЛ!BY25)</f>
        <v/>
      </c>
      <c r="BZ15" s="695" t="str">
        <f>IF(ОРИГІНАЛ!BZ25=0,"",ОРИГІНАЛ!BZ25)</f>
        <v/>
      </c>
      <c r="CA15" s="693" t="str">
        <f>IF(ОРИГІНАЛ!CA25=0,"",ОРИГІНАЛ!CA25)</f>
        <v/>
      </c>
      <c r="CB15" s="696" t="str">
        <f>IF(ОРИГІНАЛ!CB25=0,"",ОРИГІНАЛ!CB25)</f>
        <v/>
      </c>
      <c r="CC15" s="696" t="str">
        <f>IF(ОРИГІНАЛ!CC25=0,"",ОРИГІНАЛ!CC25)</f>
        <v/>
      </c>
      <c r="CD15" s="695" t="str">
        <f>IF(ОРИГІНАЛ!CD25=0,"",ОРИГІНАЛ!CD25)</f>
        <v/>
      </c>
      <c r="CE15" s="695" t="str">
        <f>IF(ОРИГІНАЛ!CE25=0,"",ОРИГІНАЛ!CE25)</f>
        <v/>
      </c>
      <c r="CF15" s="705" t="str">
        <f>IF(ОРИГІНАЛ!CF25=0,"",ОРИГІНАЛ!CF25)</f>
        <v/>
      </c>
      <c r="CG15" s="696" t="str">
        <f>IF(ОРИГІНАЛ!CG25=0,"",ОРИГІНАЛ!CG25)</f>
        <v/>
      </c>
      <c r="CH15" s="695" t="str">
        <f>IF(ОРИГІНАЛ!CH25=0,"",ОРИГІНАЛ!CH25)</f>
        <v/>
      </c>
      <c r="CI15" s="696" t="str">
        <f>IF(ОРИГІНАЛ!CI25=0,"",ОРИГІНАЛ!CI25)</f>
        <v/>
      </c>
      <c r="CJ15" s="695" t="str">
        <f>IF(ОРИГІНАЛ!CJ25=0,"",ОРИГІНАЛ!CJ25)</f>
        <v/>
      </c>
      <c r="CK15" s="695" t="str">
        <f>IF(ОРИГІНАЛ!CK25=0,"",ОРИГІНАЛ!CK25)</f>
        <v/>
      </c>
      <c r="CL15" s="698" t="str">
        <f>IF(ОРИГІНАЛ!CL25=0,"",ОРИГІНАЛ!CL25)</f>
        <v/>
      </c>
      <c r="CM15" s="695" t="str">
        <f>IF(ОРИГІНАЛ!CM25=0,"",ОРИГІНАЛ!CM25)</f>
        <v/>
      </c>
      <c r="CN15" s="695" t="str">
        <f>IF(ОРИГІНАЛ!CN25=0,"",ОРИГІНАЛ!CN25)</f>
        <v/>
      </c>
      <c r="CO15" s="695" t="str">
        <f>IF(ОРИГІНАЛ!CO25=0,"",ОРИГІНАЛ!CO25)</f>
        <v/>
      </c>
      <c r="CP15" s="694" t="str">
        <f>IF(ОРИГІНАЛ!CP25=0,"",ОРИГІНАЛ!CP25)</f>
        <v/>
      </c>
      <c r="CQ15" s="713">
        <f>IF(ОРИГІНАЛ!CQ25=0,"",ОРИГІНАЛ!CQ25)</f>
        <v>4</v>
      </c>
      <c r="CR15" s="696" t="str">
        <f>IF(ОРИГІНАЛ!CR25=0,"",ОРИГІНАЛ!CR25)</f>
        <v>Х</v>
      </c>
      <c r="CS15" s="699" t="str">
        <f>IF(ОРИГІНАЛ!CS25=0,"",ОРИГІНАЛ!CS25)</f>
        <v>Х</v>
      </c>
      <c r="CT15" s="697" t="str">
        <f>IF(ОРИГІНАЛ!CT25=0,"",ОРИГІНАЛ!CT25)</f>
        <v>Х</v>
      </c>
      <c r="CU15" s="696" t="str">
        <f>IF(ОРИГІНАЛ!CU25=0,"",ОРИГІНАЛ!CU25)</f>
        <v/>
      </c>
      <c r="CV15" s="695" t="str">
        <f>IF(ОРИГІНАЛ!CV25=0,"",ОРИГІНАЛ!CV25)</f>
        <v/>
      </c>
      <c r="CW15" s="694" t="str">
        <f>IF(ОРИГІНАЛ!CW25=0,"",ОРИГІНАЛ!CW25)</f>
        <v/>
      </c>
      <c r="CX15" s="696" t="str">
        <f>IF(ОРИГІНАЛ!CX25=0,"",ОРИГІНАЛ!CX25)</f>
        <v/>
      </c>
      <c r="CY15" s="696" t="str">
        <f>IF(ОРИГІНАЛ!CY25=0,"",ОРИГІНАЛ!CY25)</f>
        <v/>
      </c>
      <c r="CZ15" s="697" t="str">
        <f>IF(ОРИГІНАЛ!CZ25=0,"",ОРИГІНАЛ!CZ25)</f>
        <v/>
      </c>
      <c r="DA15" s="696" t="str">
        <f>IF(ОРИГІНАЛ!DA25=0,"",ОРИГІНАЛ!DA25)</f>
        <v/>
      </c>
      <c r="DB15" s="696" t="str">
        <f>IF(ОРИГІНАЛ!DB25=0,"",ОРИГІНАЛ!DB25)</f>
        <v/>
      </c>
      <c r="DC15" s="696" t="str">
        <f>IF(ОРИГІНАЛ!DC25=0,"",ОРИГІНАЛ!DC25)</f>
        <v/>
      </c>
      <c r="DD15" s="694" t="str">
        <f>IF(ОРИГІНАЛ!DD25=0,"",ОРИГІНАЛ!DD25)</f>
        <v/>
      </c>
      <c r="DE15" s="698" t="str">
        <f>IF(ОРИГІНАЛ!DE25=0,"",ОРИГІНАЛ!DE25)</f>
        <v/>
      </c>
      <c r="DF15" s="695" t="str">
        <f>IF(ОРИГІНАЛ!DF25=0,"",ОРИГІНАЛ!DF25)</f>
        <v/>
      </c>
      <c r="DG15" s="695" t="str">
        <f>IF(ОРИГІНАЛ!DG25=0,"",ОРИГІНАЛ!DG25)</f>
        <v/>
      </c>
      <c r="DH15" s="697" t="str">
        <f>IF(ОРИГІНАЛ!DH25=0,"",ОРИГІНАЛ!DH25)</f>
        <v/>
      </c>
      <c r="DI15" s="696" t="str">
        <f>IF(ОРИГІНАЛ!DI25=0,"",ОРИГІНАЛ!DI25)</f>
        <v/>
      </c>
      <c r="DJ15" s="695" t="str">
        <f>IF(ОРИГІНАЛ!DJ25=0,"",ОРИГІНАЛ!DJ25)</f>
        <v/>
      </c>
      <c r="DK15" s="695" t="str">
        <f>IF(ОРИГІНАЛ!DK25=0,"",ОРИГІНАЛ!DK25)</f>
        <v/>
      </c>
      <c r="DL15" s="695" t="str">
        <f>IF(ОРИГІНАЛ!DL25=0,"",ОРИГІНАЛ!DL25)</f>
        <v/>
      </c>
      <c r="DM15" s="712" t="str">
        <f>IF(ОРИГІНАЛ!DM25=0,"",ОРИГІНАЛ!DM25)</f>
        <v/>
      </c>
      <c r="DN15" s="695" t="str">
        <f>IF(ОРИГІНАЛ!DN25=0,"",ОРИГІНАЛ!DN25)</f>
        <v/>
      </c>
      <c r="DO15" s="699" t="str">
        <f>IF(ОРИГІНАЛ!DO25=0,"",ОРИГІНАЛ!DO25)</f>
        <v/>
      </c>
      <c r="DP15" s="695" t="str">
        <f>IF(ОРИГІНАЛ!DP25=0,"",ОРИГІНАЛ!DP25)</f>
        <v/>
      </c>
      <c r="DQ15" s="695" t="str">
        <f>IF(ОРИГІНАЛ!DQ25=0,"",ОРИГІНАЛ!DQ25)</f>
        <v/>
      </c>
      <c r="DR15" s="695" t="str">
        <f>IF(ОРИГІНАЛ!DR25=0,"",ОРИГІНАЛ!DR25)</f>
        <v/>
      </c>
      <c r="DS15" s="695" t="str">
        <f>IF(ОРИГІНАЛ!DS25=0,"",ОРИГІНАЛ!DS25)</f>
        <v/>
      </c>
      <c r="DT15" s="695" t="str">
        <f>IF(ОРИГІНАЛ!DT25=0,"",ОРИГІНАЛ!DT25)</f>
        <v/>
      </c>
      <c r="DU15" s="694" t="str">
        <f>IF(ОРИГІНАЛ!DU25=0,"",ОРИГІНАЛ!DU25)</f>
        <v/>
      </c>
      <c r="DV15" s="1117" t="str">
        <f>IF(ОРИГІНАЛ!DV25=0,"",ОРИГІНАЛ!DV25)</f>
        <v/>
      </c>
      <c r="DW15" s="695" t="str">
        <f>IF(ОРИГІНАЛ!DW25=0,"",ОРИГІНАЛ!DW25)</f>
        <v/>
      </c>
      <c r="DX15" s="1121" t="s">
        <v>2709</v>
      </c>
      <c r="DY15" s="1122"/>
      <c r="DZ15" s="696" t="str">
        <f>IF(ОРИГІНАЛ!DZ25=0,"",ОРИГІНАЛ!DZ25)</f>
        <v/>
      </c>
      <c r="EA15" s="695" t="str">
        <f>IF(ОРИГІНАЛ!EA25=0,"",ОРИГІНАЛ!EA25)</f>
        <v/>
      </c>
      <c r="EB15" s="696" t="str">
        <f>IF(ОРИГІНАЛ!EB25=0,"",ОРИГІНАЛ!EB25)</f>
        <v/>
      </c>
      <c r="EC15" s="695" t="str">
        <f>IF(ОРИГІНАЛ!EC25=0,"",ОРИГІНАЛ!EC25)</f>
        <v/>
      </c>
      <c r="ED15" s="695" t="str">
        <f>IF(ОРИГІНАЛ!ED25=0,"",ОРИГІНАЛ!ED25)</f>
        <v/>
      </c>
      <c r="EE15" s="695" t="str">
        <f>IF(ОРИГІНАЛ!EE25=0,"",ОРИГІНАЛ!EE25)</f>
        <v/>
      </c>
      <c r="EF15" s="695" t="str">
        <f>IF(ОРИГІНАЛ!EF25=0,"",ОРИГІНАЛ!EF25)</f>
        <v/>
      </c>
      <c r="EG15" s="695" t="str">
        <f>IF(ОРИГІНАЛ!EG25=0,"",ОРИГІНАЛ!EG25)</f>
        <v/>
      </c>
      <c r="EH15" s="1067" t="str">
        <f>IF(ОРИГІНАЛ!EH25=0,"",ОРИГІНАЛ!EH25)</f>
        <v/>
      </c>
      <c r="EI15" s="1124"/>
      <c r="EJ15" s="711" t="str">
        <f>IF(ОРИГІНАЛ!EJ25=0,"",ОРИГІНАЛ!EJ25)</f>
        <v/>
      </c>
      <c r="EK15" s="710" t="str">
        <f>IF(ОРИГІНАЛ!EK25=0,"",ОРИГІНАЛ!EK25)</f>
        <v/>
      </c>
      <c r="EL15" s="709" t="str">
        <f>IF(ОРИГІНАЛ!EL25=0,"",ОРИГІНАЛ!EL25)</f>
        <v/>
      </c>
      <c r="EM15" s="1126"/>
      <c r="EN15" s="695" t="str">
        <f>IF(ОРИГІНАЛ!EN25=0,"",ОРИГІНАЛ!EN25)</f>
        <v/>
      </c>
      <c r="EO15" s="695" t="str">
        <f>IF(ОРИГІНАЛ!EO25=0,"",ОРИГІНАЛ!EO25)</f>
        <v/>
      </c>
      <c r="EP15" s="694" t="str">
        <f>IF(ОРИГІНАЛ!EP25=0,"",ОРИГІНАЛ!EP25)</f>
        <v/>
      </c>
      <c r="EQ15" s="696" t="str">
        <f>IF(ОРИГІНАЛ!EQ25=0,"",ОРИГІНАЛ!EQ25)</f>
        <v/>
      </c>
      <c r="ER15" s="694" t="str">
        <f>IF(ОРИГІНАЛ!ER25=0,"",ОРИГІНАЛ!ER25)</f>
        <v/>
      </c>
      <c r="ES15" s="696" t="str">
        <f>IF(ОРИГІНАЛ!ES25=0,"",ОРИГІНАЛ!ES25)</f>
        <v/>
      </c>
      <c r="ET15" s="696" t="str">
        <f>IF(ОРИГІНАЛ!ET25=0,"",ОРИГІНАЛ!ET25)</f>
        <v>X</v>
      </c>
      <c r="EU15" s="695" t="str">
        <f>IF(ОРИГІНАЛ!EU25=0,"",ОРИГІНАЛ!EU25)</f>
        <v>X</v>
      </c>
      <c r="EV15" s="695" t="str">
        <f>IF(ОРИГІНАЛ!EV25=0,"",ОРИГІНАЛ!EV25)</f>
        <v>X</v>
      </c>
      <c r="EW15" s="695" t="str">
        <f>IF(ОРИГІНАЛ!EW25=0,"",ОРИГІНАЛ!EW25)</f>
        <v>X</v>
      </c>
      <c r="EX15" s="695" t="str">
        <f>IF(ОРИГІНАЛ!EX25=0,"",ОРИГІНАЛ!EX25)</f>
        <v>X</v>
      </c>
      <c r="EY15" s="695" t="str">
        <f>IF(ОРИГІНАЛ!EY25=0,"",ОРИГІНАЛ!EY25)</f>
        <v>X</v>
      </c>
      <c r="EZ15" s="695" t="str">
        <f>IF(ОРИГІНАЛ!EZ25=0,"",ОРИГІНАЛ!EZ25)</f>
        <v/>
      </c>
      <c r="FA15" s="697" t="str">
        <f>IF(ОРИГІНАЛ!FA25=0,"",ОРИГІНАЛ!FA25)</f>
        <v/>
      </c>
      <c r="FB15" s="696" t="str">
        <f>IF(ОРИГІНАЛ!FB25=0,"",ОРИГІНАЛ!FB25)</f>
        <v/>
      </c>
      <c r="FC15" s="695" t="str">
        <f>IF(ОРИГІНАЛ!FC25=0,"",ОРИГІНАЛ!FC25)</f>
        <v/>
      </c>
      <c r="FD15" s="695" t="str">
        <f>IF(ОРИГІНАЛ!FD25=0,"",ОРИГІНАЛ!FD25)</f>
        <v/>
      </c>
      <c r="FE15" s="695" t="str">
        <f>IF(ОРИГІНАЛ!FE25=0,"",ОРИГІНАЛ!FE25)</f>
        <v/>
      </c>
      <c r="FF15" s="700" t="str">
        <f>IF(ОРИГІНАЛ!FF25=0,"",ОРИГІНАЛ!FF25)</f>
        <v/>
      </c>
      <c r="FG15" s="695" t="str">
        <f>IF(ОРИГІНАЛ!FG25=0,"",ОРИГІНАЛ!FG25)</f>
        <v/>
      </c>
      <c r="FH15" s="704" t="str">
        <f>IF(ОРИГІНАЛ!FH25=0,"",ОРИГІНАЛ!FH25)</f>
        <v/>
      </c>
      <c r="FI15" s="700" t="str">
        <f>IF(ОРИГІНАЛ!FI25=0,"",ОРИГІНАЛ!FI25)</f>
        <v>/</v>
      </c>
      <c r="FJ15" s="700" t="str">
        <f>IF(ОРИГІНАЛ!FJ25=0,"",ОРИГІНАЛ!FJ25)</f>
        <v>/</v>
      </c>
      <c r="FK15" s="700" t="str">
        <f>IF(ОРИГІНАЛ!FK25=0,"",ОРИГІНАЛ!FK25)</f>
        <v>/</v>
      </c>
      <c r="FL15" s="700" t="str">
        <f>IF(ОРИГІНАЛ!FL25=0,"",ОРИГІНАЛ!FL25)</f>
        <v>/</v>
      </c>
      <c r="FM15" s="708" t="str">
        <f>IF(ОРИГІНАЛ!FM25=0,"",ОРИГІНАЛ!FM25)</f>
        <v>/</v>
      </c>
      <c r="FN15" s="707" t="str">
        <f>IF(ОРИГІНАЛ!FN25=0,"",ОРИГІНАЛ!FN25)</f>
        <v>/</v>
      </c>
      <c r="FO15" s="696" t="str">
        <f>IF(ОРИГІНАЛ!FO25=0,"",ОРИГІНАЛ!FO25)</f>
        <v/>
      </c>
      <c r="FP15" s="696" t="str">
        <f>IF(ОРИГІНАЛ!FP25=0,"",ОРИГІНАЛ!FP25)</f>
        <v/>
      </c>
      <c r="FQ15" s="705" t="str">
        <f>IF(ОРИГІНАЛ!FQ25=0,"",ОРИГІНАЛ!FQ25)</f>
        <v/>
      </c>
      <c r="FR15" s="696" t="str">
        <f>IF(ОРИГІНАЛ!FR25=0,"",ОРИГІНАЛ!FR25)</f>
        <v/>
      </c>
      <c r="FS15" s="696" t="str">
        <f>IF(ОРИГІНАЛ!FS25=0,"",ОРИГІНАЛ!FS25)</f>
        <v/>
      </c>
      <c r="FT15" s="696" t="str">
        <f>IF(ОРИГІНАЛ!FT25=0,"",ОРИГІНАЛ!FT25)</f>
        <v/>
      </c>
      <c r="FU15" s="696" t="str">
        <f>IF(ОРИГІНАЛ!FU25=0,"",ОРИГІНАЛ!FU25)</f>
        <v/>
      </c>
      <c r="FV15" s="696" t="str">
        <f>IF(ОРИГІНАЛ!FV25=0,"",ОРИГІНАЛ!FV25)</f>
        <v/>
      </c>
      <c r="FW15" s="706">
        <f>IF(ОРИГІНАЛ!FW25=0,"",ОРИГІНАЛ!FW25)</f>
        <v>4</v>
      </c>
      <c r="FX15" s="696" t="str">
        <f>IF(ОРИГІНАЛ!FX25=0,"",ОРИГІНАЛ!FX25)</f>
        <v/>
      </c>
      <c r="FY15" s="694" t="str">
        <f>IF(ОРИГІНАЛ!FY25=0,"",ОРИГІНАЛ!FY25)</f>
        <v/>
      </c>
      <c r="FZ15" s="696" t="str">
        <f>IF(ОРИГІНАЛ!FZ25=0,"",ОРИГІНАЛ!FZ25)</f>
        <v/>
      </c>
      <c r="GA15" s="694" t="str">
        <f>IF(ОРИГІНАЛ!GA25=0,"",ОРИГІНАЛ!GA25)</f>
        <v/>
      </c>
      <c r="GB15" s="696" t="str">
        <f>IF(ОРИГІНАЛ!GB25=0,"",ОРИГІНАЛ!GB25)</f>
        <v/>
      </c>
      <c r="GC15" s="695" t="str">
        <f>IF(ОРИГІНАЛ!GC25=0,"",ОРИГІНАЛ!GC25)</f>
        <v/>
      </c>
      <c r="GD15" s="695" t="str">
        <f>IF(ОРИГІНАЛ!GD25=0,"",ОРИГІНАЛ!GD25)</f>
        <v/>
      </c>
      <c r="GE15" s="695" t="str">
        <f>IF(ОРИГІНАЛ!GE25=0,"",ОРИГІНАЛ!GE25)</f>
        <v/>
      </c>
      <c r="GF15" s="705" t="str">
        <f>IF(ОРИГІНАЛ!GF25=0,"",ОРИГІНАЛ!GF25)</f>
        <v/>
      </c>
      <c r="GG15" s="696" t="str">
        <f>IF(ОРИГІНАЛ!GG25=0,"",ОРИГІНАЛ!GG25)</f>
        <v/>
      </c>
      <c r="GH15" s="695" t="str">
        <f>IF(ОРИГІНАЛ!GH25=0,"",ОРИГІНАЛ!GH25)</f>
        <v/>
      </c>
      <c r="GI15" s="694" t="str">
        <f>IF(ОРИГІНАЛ!GI25=0,"",ОРИГІНАЛ!GI25)</f>
        <v/>
      </c>
      <c r="GJ15" s="696" t="str">
        <f>IF(ОРИГІНАЛ!GJ25=0,"",ОРИГІНАЛ!GJ25)</f>
        <v/>
      </c>
      <c r="GK15" s="695" t="str">
        <f>IF(ОРИГІНАЛ!GK25=0,"",ОРИГІНАЛ!GK25)</f>
        <v/>
      </c>
      <c r="GL15" s="704" t="str">
        <f>IF(ОРИГІНАЛ!GL25=0,"",ОРИГІНАЛ!GL25)</f>
        <v/>
      </c>
      <c r="GM15" s="695" t="str">
        <f>IF(ОРИГІНАЛ!GM25=0,"",ОРИГІНАЛ!GM25)</f>
        <v/>
      </c>
      <c r="GN15" s="695" t="str">
        <f>IF(ОРИГІНАЛ!GN25=0,"",ОРИГІНАЛ!GN25)</f>
        <v/>
      </c>
      <c r="GO15" s="703" t="str">
        <f>IF(ОРИГІНАЛ!GO25=0,"",ОРИГІНАЛ!GO25)</f>
        <v/>
      </c>
      <c r="GP15" s="697" t="str">
        <f>IF(ОРИГІНАЛ!GP25=0,"",ОРИГІНАЛ!GP25)</f>
        <v/>
      </c>
      <c r="GQ15" s="702" t="str">
        <f>IF(ОРИГІНАЛ!GQ25=0,"",ОРИГІНАЛ!GQ25)</f>
        <v/>
      </c>
      <c r="GR15" s="701" t="str">
        <f>IF(ОРИГІНАЛ!GR25=0,"",ОРИГІНАЛ!GR25)</f>
        <v/>
      </c>
      <c r="GS15" s="695" t="str">
        <f>IF(ОРИГІНАЛ!GS25=0,"",ОРИГІНАЛ!GS25)</f>
        <v/>
      </c>
      <c r="GT15" s="695" t="str">
        <f>IF(ОРИГІНАЛ!GT25=0,"",ОРИГІНАЛ!GT25)</f>
        <v/>
      </c>
      <c r="GU15" s="695" t="str">
        <f>IF(ОРИГІНАЛ!GU25=0,"",ОРИГІНАЛ!GU25)</f>
        <v/>
      </c>
      <c r="GV15" s="695" t="str">
        <f>IF(ОРИГІНАЛ!GV25=0,"",ОРИГІНАЛ!GV25)</f>
        <v/>
      </c>
      <c r="GW15" s="695" t="str">
        <f>IF(ОРИГІНАЛ!GW25=0,"",ОРИГІНАЛ!GW25)</f>
        <v/>
      </c>
      <c r="GX15" s="697" t="str">
        <f>IF(ОРИГІНАЛ!GX25=0,"",ОРИГІНАЛ!GX25)</f>
        <v/>
      </c>
      <c r="GY15" s="696" t="str">
        <f>IF(ОРИГІНАЛ!GY25=0,"",ОРИГІНАЛ!GY25)</f>
        <v/>
      </c>
      <c r="GZ15" s="700" t="str">
        <f>IF(ОРИГІНАЛ!GZ25=0,"",ОРИГІНАЛ!GZ25)</f>
        <v/>
      </c>
      <c r="HA15" s="695" t="str">
        <f>IF(ОРИГІНАЛ!HA25=0,"",ОРИГІНАЛ!HA25)</f>
        <v/>
      </c>
      <c r="HB15" s="699" t="str">
        <f>IF(ОРИГІНАЛ!HB25=0,"",ОРИГІНАЛ!HB25)</f>
        <v/>
      </c>
      <c r="HC15" s="695" t="str">
        <f>IF(ОРИГІНАЛ!HC25=0,"",ОРИГІНАЛ!HC25)</f>
        <v/>
      </c>
      <c r="HD15" s="695" t="str">
        <f>IF(ОРИГІНАЛ!HD25=0,"",ОРИГІНАЛ!HD25)</f>
        <v/>
      </c>
      <c r="HE15" s="695" t="str">
        <f>IF(ОРИГІНАЛ!HE25=0,"",ОРИГІНАЛ!HE25)</f>
        <v/>
      </c>
      <c r="HF15" s="695" t="str">
        <f>IF(ОРИГІНАЛ!HF25=0,"",ОРИГІНАЛ!HF25)</f>
        <v/>
      </c>
      <c r="HG15" s="694" t="str">
        <f>IF(ОРИГІНАЛ!HG25=0,"",ОРИГІНАЛ!HG25)</f>
        <v/>
      </c>
      <c r="HH15" s="698" t="str">
        <f>IF(ОРИГІНАЛ!HH25=0,"",ОРИГІНАЛ!HH25)</f>
        <v/>
      </c>
      <c r="HI15" s="695" t="str">
        <f>IF(ОРИГІНАЛ!HI25=0,"",ОРИГІНАЛ!HI25)</f>
        <v/>
      </c>
      <c r="HJ15" s="695" t="str">
        <f>IF(ОРИГІНАЛ!HJ25=0,"",ОРИГІНАЛ!HJ25)</f>
        <v/>
      </c>
      <c r="HK15" s="695" t="str">
        <f>IF(ОРИГІНАЛ!HK25=0,"",ОРИГІНАЛ!HK25)</f>
        <v/>
      </c>
      <c r="HL15" s="695" t="str">
        <f>IF(ОРИГІНАЛ!HL25=0,"",ОРИГІНАЛ!HL25)</f>
        <v/>
      </c>
      <c r="HM15" s="695" t="str">
        <f>IF(ОРИГІНАЛ!HM25=0,"",ОРИГІНАЛ!HM25)</f>
        <v/>
      </c>
      <c r="HN15" s="695" t="str">
        <f>IF(ОРИГІНАЛ!HN25=0,"",ОРИГІНАЛ!HN25)</f>
        <v/>
      </c>
      <c r="HO15" s="697" t="str">
        <f>IF(ОРИГІНАЛ!HO25=0,"",ОРИГІНАЛ!HO25)</f>
        <v/>
      </c>
      <c r="HP15" s="696" t="str">
        <f>IF(ОРИГІНАЛ!HP25=0,"",ОРИГІНАЛ!HP25)</f>
        <v/>
      </c>
      <c r="HQ15" s="695" t="str">
        <f>IF(ОРИГІНАЛ!HQ25=0,"",ОРИГІНАЛ!HQ25)</f>
        <v/>
      </c>
      <c r="HR15" s="695" t="str">
        <f>IF(ОРИГІНАЛ!HR25=0,"",ОРИГІНАЛ!HR25)</f>
        <v/>
      </c>
      <c r="HS15" s="695" t="str">
        <f>IF(ОРИГІНАЛ!HS25=0,"",ОРИГІНАЛ!HS25)</f>
        <v/>
      </c>
      <c r="HT15" s="695" t="str">
        <f>IF(ОРИГІНАЛ!HT25=0,"",ОРИГІНАЛ!HT25)</f>
        <v/>
      </c>
      <c r="HU15" s="695" t="str">
        <f>IF(ОРИГІНАЛ!HU25=0,"",ОРИГІНАЛ!HU25)</f>
        <v/>
      </c>
      <c r="HV15" s="694" t="str">
        <f>IF(ОРИГІНАЛ!HV25=0,"",ОРИГІНАЛ!HV25)</f>
        <v/>
      </c>
      <c r="HW15" s="693" t="str">
        <f>IF(ОРИГІНАЛ!HW25=0,"",ОРИГІНАЛ!HW25)</f>
        <v/>
      </c>
      <c r="HX15" s="692">
        <f>IF(ОРИГІНАЛ!HX25=0,"",ОРИГІНАЛ!HX25)</f>
        <v>4</v>
      </c>
      <c r="HY15" s="533"/>
    </row>
    <row r="16" spans="1:233" s="532" customFormat="1" ht="12.75" customHeight="1">
      <c r="A16" s="715">
        <f>IF(ОРИГІНАЛ!A26=0,"",ОРИГІНАЛ!A26)</f>
        <v>45448</v>
      </c>
      <c r="B16" s="696" t="str">
        <f>IF(ОРИГІНАЛ!B26=0,"",ОРИГІНАЛ!B26)</f>
        <v/>
      </c>
      <c r="C16" s="695" t="str">
        <f>IF(ОРИГІНАЛ!C26=0,"",ОРИГІНАЛ!C26)</f>
        <v/>
      </c>
      <c r="D16" s="695" t="str">
        <f>IF(ОРИГІНАЛ!D26=0,"",ОРИГІНАЛ!D26)</f>
        <v/>
      </c>
      <c r="E16" s="696" t="str">
        <f>IF(ОРИГІНАЛ!E26=0,"",ОРИГІНАЛ!E26)</f>
        <v/>
      </c>
      <c r="F16" s="695" t="str">
        <f>IF(ОРИГІНАЛ!F26=0,"",ОРИГІНАЛ!F26)</f>
        <v/>
      </c>
      <c r="G16" s="695" t="str">
        <f>IF(ОРИГІНАЛ!G26=0,"",ОРИГІНАЛ!G26)</f>
        <v/>
      </c>
      <c r="H16" s="697" t="str">
        <f>IF(ОРИГІНАЛ!H26=0,"",ОРИГІНАЛ!H26)</f>
        <v/>
      </c>
      <c r="I16" s="696" t="str">
        <f>IF(ОРИГІНАЛ!I26=0,"",ОРИГІНАЛ!I26)</f>
        <v/>
      </c>
      <c r="J16" s="695" t="str">
        <f>IF(ОРИГІНАЛ!J26=0,"",ОРИГІНАЛ!J26)</f>
        <v/>
      </c>
      <c r="K16" s="695" t="str">
        <f>IF(ОРИГІНАЛ!K26=0,"",ОРИГІНАЛ!K26)</f>
        <v/>
      </c>
      <c r="L16" s="695" t="str">
        <f>IF(ОРИГІНАЛ!L26=0,"",ОРИГІНАЛ!L26)</f>
        <v/>
      </c>
      <c r="M16" s="696" t="str">
        <f>IF(ОРИГІНАЛ!M26=0,"",ОРИГІНАЛ!M26)</f>
        <v/>
      </c>
      <c r="N16" s="695" t="str">
        <f>IF(ОРИГІНАЛ!N26=0,"",ОРИГІНАЛ!N26)</f>
        <v/>
      </c>
      <c r="O16" s="695" t="str">
        <f>IF(ОРИГІНАЛ!O26=0,"",ОРИГІНАЛ!O26)</f>
        <v/>
      </c>
      <c r="P16" s="695" t="str">
        <f>IF(ОРИГІНАЛ!P26=0,"",ОРИГІНАЛ!P26)</f>
        <v/>
      </c>
      <c r="Q16" s="695" t="str">
        <f>IF(ОРИГІНАЛ!Q26=0,"",ОРИГІНАЛ!Q26)</f>
        <v/>
      </c>
      <c r="R16" s="714" t="str">
        <f>IF(ОРИГІНАЛ!R26=0,"",ОРИГІНАЛ!R26)</f>
        <v/>
      </c>
      <c r="S16" s="697" t="str">
        <f>IF(ОРИГІНАЛ!S26=0,"",ОРИГІНАЛ!S26)</f>
        <v/>
      </c>
      <c r="T16" s="696" t="str">
        <f>IF(ОРИГІНАЛ!T26=0,"",ОРИГІНАЛ!T26)</f>
        <v/>
      </c>
      <c r="U16" s="695" t="str">
        <f>IF(ОРИГІНАЛ!U26=0,"",ОРИГІНАЛ!U26)</f>
        <v/>
      </c>
      <c r="V16" s="695" t="str">
        <f>IF(ОРИГІНАЛ!V26=0,"",ОРИГІНАЛ!V26)</f>
        <v/>
      </c>
      <c r="W16" s="695" t="str">
        <f>IF(ОРИГІНАЛ!W26=0,"",ОРИГІНАЛ!W26)</f>
        <v/>
      </c>
      <c r="X16" s="695" t="str">
        <f>IF(ОРИГІНАЛ!X26=0,"",ОРИГІНАЛ!X26)</f>
        <v/>
      </c>
      <c r="Y16" s="694" t="str">
        <f>IF(ОРИГІНАЛ!Y26=0,"",ОРИГІНАЛ!Y26)</f>
        <v/>
      </c>
      <c r="Z16" s="696" t="str">
        <f>IF(ОРИГІНАЛ!Z26=0,"",ОРИГІНАЛ!Z26)</f>
        <v/>
      </c>
      <c r="AA16" s="695" t="str">
        <f>IF(ОРИГІНАЛ!AA26=0,"",ОРИГІНАЛ!AA26)</f>
        <v/>
      </c>
      <c r="AB16" s="695" t="str">
        <f>IF(ОРИГІНАЛ!AB26=0,"",ОРИГІНАЛ!AB26)</f>
        <v/>
      </c>
      <c r="AC16" s="695" t="str">
        <f>IF(ОРИГІНАЛ!AC26=0,"",ОРИГІНАЛ!AC26)</f>
        <v/>
      </c>
      <c r="AD16" s="714" t="str">
        <f>IF(ОРИГІНАЛ!AD26=0,"",ОРИГІНАЛ!AD26)</f>
        <v/>
      </c>
      <c r="AE16" s="697" t="str">
        <f>IF(ОРИГІНАЛ!AE26=0,"",ОРИГІНАЛ!AE26)</f>
        <v/>
      </c>
      <c r="AF16" s="701" t="str">
        <f>IF(ОРИГІНАЛ!AF26=0,"",ОРИГІНАЛ!AF26)</f>
        <v/>
      </c>
      <c r="AG16" s="695" t="str">
        <f>IF(ОРИГІНАЛ!AG26=0,"",ОРИГІНАЛ!AG26)</f>
        <v/>
      </c>
      <c r="AH16" s="695" t="str">
        <f>IF(ОРИГІНАЛ!AH26=0,"",ОРИГІНАЛ!AH26)</f>
        <v/>
      </c>
      <c r="AI16" s="695" t="str">
        <f>IF(ОРИГІНАЛ!AI26=0,"",ОРИГІНАЛ!AI26)</f>
        <v/>
      </c>
      <c r="AJ16" s="704" t="str">
        <f>IF(ОРИГІНАЛ!AJ26=0,"",ОРИГІНАЛ!AJ26)</f>
        <v/>
      </c>
      <c r="AK16" s="695" t="str">
        <f>IF(ОРИГІНАЛ!AK26=0,"",ОРИГІНАЛ!AK26)</f>
        <v/>
      </c>
      <c r="AL16" s="695" t="str">
        <f>IF(ОРИГІНАЛ!AL26=0,"",ОРИГІНАЛ!AL26)</f>
        <v/>
      </c>
      <c r="AM16" s="695" t="str">
        <f>IF(ОРИГІНАЛ!AM26=0,"",ОРИГІНАЛ!AM26)</f>
        <v/>
      </c>
      <c r="AN16" s="697" t="str">
        <f>IF(ОРИГІНАЛ!AN26=0,"",ОРИГІНАЛ!AN26)</f>
        <v/>
      </c>
      <c r="AO16" s="696" t="str">
        <f>IF(ОРИГІНАЛ!AO26=0,"",ОРИГІНАЛ!AO26)</f>
        <v/>
      </c>
      <c r="AP16" s="695" t="str">
        <f>IF(ОРИГІНАЛ!AP26=0,"",ОРИГІНАЛ!AP26)</f>
        <v/>
      </c>
      <c r="AQ16" s="695" t="str">
        <f>IF(ОРИГІНАЛ!AQ26=0,"",ОРИГІНАЛ!AQ26)</f>
        <v/>
      </c>
      <c r="AR16" s="696" t="str">
        <f>IF(ОРИГІНАЛ!AR26=0,"",ОРИГІНАЛ!AR26)</f>
        <v>/</v>
      </c>
      <c r="AS16" s="695" t="str">
        <f>IF(ОРИГІНАЛ!AS26=0,"",ОРИГІНАЛ!AS26)</f>
        <v>/</v>
      </c>
      <c r="AT16" s="694" t="str">
        <f>IF(ОРИГІНАЛ!AT26=0,"",ОРИГІНАЛ!AT26)</f>
        <v>/</v>
      </c>
      <c r="AU16" s="696" t="str">
        <f>IF(ОРИГІНАЛ!AU26=0,"",ОРИГІНАЛ!AU26)</f>
        <v>/</v>
      </c>
      <c r="AV16" s="695" t="str">
        <f>IF(ОРИГІНАЛ!AV26=0,"",ОРИГІНАЛ!AV26)</f>
        <v>/</v>
      </c>
      <c r="AW16" s="695" t="str">
        <f>IF(ОРИГІНАЛ!AW26=0,"",ОРИГІНАЛ!AW26)</f>
        <v>/</v>
      </c>
      <c r="AX16" s="697" t="str">
        <f>IF(ОРИГІНАЛ!AX26=0,"",ОРИГІНАЛ!AX26)</f>
        <v>/</v>
      </c>
      <c r="AY16" s="696" t="str">
        <f>IF(ОРИГІНАЛ!AY26=0,"",ОРИГІНАЛ!AY26)</f>
        <v/>
      </c>
      <c r="AZ16" s="695" t="str">
        <f>IF(ОРИГІНАЛ!AZ26=0,"",ОРИГІНАЛ!AZ26)</f>
        <v/>
      </c>
      <c r="BA16" s="695" t="str">
        <f>IF(ОРИГІНАЛ!BA26=0,"",ОРИГІНАЛ!BA26)</f>
        <v/>
      </c>
      <c r="BB16" s="696" t="str">
        <f>IF(ОРИГІНАЛ!BB26=0,"",ОРИГІНАЛ!BB26)</f>
        <v/>
      </c>
      <c r="BC16" s="695" t="str">
        <f>IF(ОРИГІНАЛ!BC26=0,"",ОРИГІНАЛ!BC26)</f>
        <v/>
      </c>
      <c r="BD16" s="695" t="str">
        <f>IF(ОРИГІНАЛ!BD26=0,"",ОРИГІНАЛ!BD26)</f>
        <v/>
      </c>
      <c r="BE16" s="695" t="str">
        <f>IF(ОРИГІНАЛ!BE26=0,"",ОРИГІНАЛ!BE26)</f>
        <v>+</v>
      </c>
      <c r="BF16" s="697" t="str">
        <f>IF(ОРИГІНАЛ!BF26=0,"",ОРИГІНАЛ!BF26)</f>
        <v/>
      </c>
      <c r="BG16" s="696" t="str">
        <f>IF(ОРИГІНАЛ!BG26=0,"",ОРИГІНАЛ!BG26)</f>
        <v/>
      </c>
      <c r="BH16" s="695" t="str">
        <f>IF(ОРИГІНАЛ!BH26=0,"",ОРИГІНАЛ!BH26)</f>
        <v/>
      </c>
      <c r="BI16" s="696" t="str">
        <f>IF(ОРИГІНАЛ!BI26=0,"",ОРИГІНАЛ!BI26)</f>
        <v/>
      </c>
      <c r="BJ16" s="695" t="str">
        <f>IF(ОРИГІНАЛ!BJ26=0,"",ОРИГІНАЛ!BJ26)</f>
        <v/>
      </c>
      <c r="BK16" s="695" t="str">
        <f>IF(ОРИГІНАЛ!BK26=0,"",ОРИГІНАЛ!BK26)</f>
        <v/>
      </c>
      <c r="BL16" s="695" t="str">
        <f>IF(ОРИГІНАЛ!BL26=0,"",ОРИГІНАЛ!BL26)</f>
        <v/>
      </c>
      <c r="BM16" s="695" t="str">
        <f>IF(ОРИГІНАЛ!BM26=0,"",ОРИГІНАЛ!BM26)</f>
        <v/>
      </c>
      <c r="BN16" s="696" t="str">
        <f>IF(ОРИГІНАЛ!BN26=0,"",ОРИГІНАЛ!BN26)</f>
        <v/>
      </c>
      <c r="BO16" s="695" t="str">
        <f>IF(ОРИГІНАЛ!BO26=0,"",ОРИГІНАЛ!BO26)</f>
        <v/>
      </c>
      <c r="BP16" s="696" t="str">
        <f>IF(ОРИГІНАЛ!BP26=0,"",ОРИГІНАЛ!BP26)</f>
        <v/>
      </c>
      <c r="BQ16" s="694" t="str">
        <f>IF(ОРИГІНАЛ!BQ26=0,"",ОРИГІНАЛ!BQ26)</f>
        <v/>
      </c>
      <c r="BR16" s="696" t="str">
        <f>IF(ОРИГІНАЛ!BR26=0,"",ОРИГІНАЛ!BR26)</f>
        <v/>
      </c>
      <c r="BS16" s="696" t="str">
        <f>IF(ОРИГІНАЛ!BS26=0,"",ОРИГІНАЛ!BS26)</f>
        <v/>
      </c>
      <c r="BT16" s="697" t="str">
        <f>IF(ОРИГІНАЛ!BT26=0,"",ОРИГІНАЛ!BT26)</f>
        <v/>
      </c>
      <c r="BU16" s="696" t="str">
        <f>IF(ОРИГІНАЛ!BU26=0,"",ОРИГІНАЛ!BU26)</f>
        <v/>
      </c>
      <c r="BV16" s="695" t="str">
        <f>IF(ОРИГІНАЛ!BV26=0,"",ОРИГІНАЛ!BV26)</f>
        <v/>
      </c>
      <c r="BW16" s="704" t="str">
        <f>IF(ОРИГІНАЛ!BW26=0,"",ОРИГІНАЛ!BW26)</f>
        <v/>
      </c>
      <c r="BX16" s="694" t="str">
        <f>IF(ОРИГІНАЛ!BX26=0,"",ОРИГІНАЛ!BX26)</f>
        <v/>
      </c>
      <c r="BY16" s="696" t="str">
        <f>IF(ОРИГІНАЛ!BY26=0,"",ОРИГІНАЛ!BY26)</f>
        <v/>
      </c>
      <c r="BZ16" s="695" t="str">
        <f>IF(ОРИГІНАЛ!BZ26=0,"",ОРИГІНАЛ!BZ26)</f>
        <v/>
      </c>
      <c r="CA16" s="693" t="str">
        <f>IF(ОРИГІНАЛ!CA26=0,"",ОРИГІНАЛ!CA26)</f>
        <v/>
      </c>
      <c r="CB16" s="696" t="str">
        <f>IF(ОРИГІНАЛ!CB26=0,"",ОРИГІНАЛ!CB26)</f>
        <v/>
      </c>
      <c r="CC16" s="696" t="str">
        <f>IF(ОРИГІНАЛ!CC26=0,"",ОРИГІНАЛ!CC26)</f>
        <v/>
      </c>
      <c r="CD16" s="695" t="str">
        <f>IF(ОРИГІНАЛ!CD26=0,"",ОРИГІНАЛ!CD26)</f>
        <v/>
      </c>
      <c r="CE16" s="695" t="str">
        <f>IF(ОРИГІНАЛ!CE26=0,"",ОРИГІНАЛ!CE26)</f>
        <v/>
      </c>
      <c r="CF16" s="705" t="str">
        <f>IF(ОРИГІНАЛ!CF26=0,"",ОРИГІНАЛ!CF26)</f>
        <v/>
      </c>
      <c r="CG16" s="696" t="str">
        <f>IF(ОРИГІНАЛ!CG26=0,"",ОРИГІНАЛ!CG26)</f>
        <v/>
      </c>
      <c r="CH16" s="695" t="str">
        <f>IF(ОРИГІНАЛ!CH26=0,"",ОРИГІНАЛ!CH26)</f>
        <v/>
      </c>
      <c r="CI16" s="696" t="str">
        <f>IF(ОРИГІНАЛ!CI26=0,"",ОРИГІНАЛ!CI26)</f>
        <v/>
      </c>
      <c r="CJ16" s="695" t="str">
        <f>IF(ОРИГІНАЛ!CJ26=0,"",ОРИГІНАЛ!CJ26)</f>
        <v/>
      </c>
      <c r="CK16" s="695" t="str">
        <f>IF(ОРИГІНАЛ!CK26=0,"",ОРИГІНАЛ!CK26)</f>
        <v/>
      </c>
      <c r="CL16" s="698" t="str">
        <f>IF(ОРИГІНАЛ!CL26=0,"",ОРИГІНАЛ!CL26)</f>
        <v/>
      </c>
      <c r="CM16" s="695" t="str">
        <f>IF(ОРИГІНАЛ!CM26=0,"",ОРИГІНАЛ!CM26)</f>
        <v/>
      </c>
      <c r="CN16" s="695" t="str">
        <f>IF(ОРИГІНАЛ!CN26=0,"",ОРИГІНАЛ!CN26)</f>
        <v/>
      </c>
      <c r="CO16" s="695" t="str">
        <f>IF(ОРИГІНАЛ!CO26=0,"",ОРИГІНАЛ!CO26)</f>
        <v/>
      </c>
      <c r="CP16" s="694" t="str">
        <f>IF(ОРИГІНАЛ!CP26=0,"",ОРИГІНАЛ!CP26)</f>
        <v/>
      </c>
      <c r="CQ16" s="713">
        <f>IF(ОРИГІНАЛ!CQ26=0,"",ОРИГІНАЛ!CQ26)</f>
        <v>5</v>
      </c>
      <c r="CR16" s="696" t="str">
        <f>IF(ОРИГІНАЛ!CR26=0,"",ОРИГІНАЛ!CR26)</f>
        <v/>
      </c>
      <c r="CS16" s="699" t="str">
        <f>IF(ОРИГІНАЛ!CS26=0,"",ОРИГІНАЛ!CS26)</f>
        <v/>
      </c>
      <c r="CT16" s="697" t="str">
        <f>IF(ОРИГІНАЛ!CT26=0,"",ОРИГІНАЛ!CT26)</f>
        <v/>
      </c>
      <c r="CU16" s="696" t="str">
        <f>IF(ОРИГІНАЛ!CU26=0,"",ОРИГІНАЛ!CU26)</f>
        <v/>
      </c>
      <c r="CV16" s="695" t="str">
        <f>IF(ОРИГІНАЛ!CV26=0,"",ОРИГІНАЛ!CV26)</f>
        <v/>
      </c>
      <c r="CW16" s="694" t="str">
        <f>IF(ОРИГІНАЛ!CW26=0,"",ОРИГІНАЛ!CW26)</f>
        <v/>
      </c>
      <c r="CX16" s="696" t="str">
        <f>IF(ОРИГІНАЛ!CX26=0,"",ОРИГІНАЛ!CX26)</f>
        <v>/</v>
      </c>
      <c r="CY16" s="696" t="str">
        <f>IF(ОРИГІНАЛ!CY26=0,"",ОРИГІНАЛ!CY26)</f>
        <v>/</v>
      </c>
      <c r="CZ16" s="697" t="str">
        <f>IF(ОРИГІНАЛ!CZ26=0,"",ОРИГІНАЛ!CZ26)</f>
        <v>/</v>
      </c>
      <c r="DA16" s="696" t="str">
        <f>IF(ОРИГІНАЛ!DA26=0,"",ОРИГІНАЛ!DA26)</f>
        <v>/</v>
      </c>
      <c r="DB16" s="696" t="str">
        <f>IF(ОРИГІНАЛ!DB26=0,"",ОРИГІНАЛ!DB26)</f>
        <v>/</v>
      </c>
      <c r="DC16" s="696" t="str">
        <f>IF(ОРИГІНАЛ!DC26=0,"",ОРИГІНАЛ!DC26)</f>
        <v>/</v>
      </c>
      <c r="DD16" s="694" t="str">
        <f>IF(ОРИГІНАЛ!DD26=0,"",ОРИГІНАЛ!DD26)</f>
        <v>/</v>
      </c>
      <c r="DE16" s="698" t="str">
        <f>IF(ОРИГІНАЛ!DE26=0,"",ОРИГІНАЛ!DE26)</f>
        <v/>
      </c>
      <c r="DF16" s="695" t="str">
        <f>IF(ОРИГІНАЛ!DF26=0,"",ОРИГІНАЛ!DF26)</f>
        <v/>
      </c>
      <c r="DG16" s="695" t="str">
        <f>IF(ОРИГІНАЛ!DG26=0,"",ОРИГІНАЛ!DG26)</f>
        <v/>
      </c>
      <c r="DH16" s="697" t="str">
        <f>IF(ОРИГІНАЛ!DH26=0,"",ОРИГІНАЛ!DH26)</f>
        <v/>
      </c>
      <c r="DI16" s="696" t="str">
        <f>IF(ОРИГІНАЛ!DI26=0,"",ОРИГІНАЛ!DI26)</f>
        <v/>
      </c>
      <c r="DJ16" s="695" t="str">
        <f>IF(ОРИГІНАЛ!DJ26=0,"",ОРИГІНАЛ!DJ26)</f>
        <v/>
      </c>
      <c r="DK16" s="695" t="str">
        <f>IF(ОРИГІНАЛ!DK26=0,"",ОРИГІНАЛ!DK26)</f>
        <v/>
      </c>
      <c r="DL16" s="695" t="str">
        <f>IF(ОРИГІНАЛ!DL26=0,"",ОРИГІНАЛ!DL26)</f>
        <v/>
      </c>
      <c r="DM16" s="712" t="str">
        <f>IF(ОРИГІНАЛ!DM26=0,"",ОРИГІНАЛ!DM26)</f>
        <v/>
      </c>
      <c r="DN16" s="695" t="str">
        <f>IF(ОРИГІНАЛ!DN26=0,"",ОРИГІНАЛ!DN26)</f>
        <v/>
      </c>
      <c r="DO16" s="699" t="str">
        <f>IF(ОРИГІНАЛ!DO26=0,"",ОРИГІНАЛ!DO26)</f>
        <v/>
      </c>
      <c r="DP16" s="695" t="str">
        <f>IF(ОРИГІНАЛ!DP26=0,"",ОРИГІНАЛ!DP26)</f>
        <v/>
      </c>
      <c r="DQ16" s="695" t="str">
        <f>IF(ОРИГІНАЛ!DQ26=0,"",ОРИГІНАЛ!DQ26)</f>
        <v/>
      </c>
      <c r="DR16" s="695" t="str">
        <f>IF(ОРИГІНАЛ!DR26=0,"",ОРИГІНАЛ!DR26)</f>
        <v/>
      </c>
      <c r="DS16" s="695" t="str">
        <f>IF(ОРИГІНАЛ!DS26=0,"",ОРИГІНАЛ!DS26)</f>
        <v/>
      </c>
      <c r="DT16" s="695" t="str">
        <f>IF(ОРИГІНАЛ!DT26=0,"",ОРИГІНАЛ!DT26)</f>
        <v/>
      </c>
      <c r="DU16" s="694" t="str">
        <f>IF(ОРИГІНАЛ!DU26=0,"",ОРИГІНАЛ!DU26)</f>
        <v/>
      </c>
      <c r="DV16" s="1117" t="str">
        <f>IF(ОРИГІНАЛ!DV26=0,"",ОРИГІНАЛ!DV26)</f>
        <v/>
      </c>
      <c r="DW16" s="695" t="str">
        <f>IF(ОРИГІНАЛ!DW26=0,"",ОРИГІНАЛ!DW26)</f>
        <v/>
      </c>
      <c r="DX16" s="1121" t="s">
        <v>2709</v>
      </c>
      <c r="DY16" s="1122"/>
      <c r="DZ16" s="696" t="str">
        <f>IF(ОРИГІНАЛ!DZ26=0,"",ОРИГІНАЛ!DZ26)</f>
        <v/>
      </c>
      <c r="EA16" s="695" t="str">
        <f>IF(ОРИГІНАЛ!EA26=0,"",ОРИГІНАЛ!EA26)</f>
        <v/>
      </c>
      <c r="EB16" s="696" t="str">
        <f>IF(ОРИГІНАЛ!EB26=0,"",ОРИГІНАЛ!EB26)</f>
        <v/>
      </c>
      <c r="EC16" s="695" t="str">
        <f>IF(ОРИГІНАЛ!EC26=0,"",ОРИГІНАЛ!EC26)</f>
        <v/>
      </c>
      <c r="ED16" s="695" t="str">
        <f>IF(ОРИГІНАЛ!ED26=0,"",ОРИГІНАЛ!ED26)</f>
        <v/>
      </c>
      <c r="EE16" s="695" t="str">
        <f>IF(ОРИГІНАЛ!EE26=0,"",ОРИГІНАЛ!EE26)</f>
        <v/>
      </c>
      <c r="EF16" s="695" t="str">
        <f>IF(ОРИГІНАЛ!EF26=0,"",ОРИГІНАЛ!EF26)</f>
        <v/>
      </c>
      <c r="EG16" s="695" t="str">
        <f>IF(ОРИГІНАЛ!EG26=0,"",ОРИГІНАЛ!EG26)</f>
        <v/>
      </c>
      <c r="EH16" s="1067" t="str">
        <f>IF(ОРИГІНАЛ!EH26=0,"",ОРИГІНАЛ!EH26)</f>
        <v/>
      </c>
      <c r="EI16" s="1124"/>
      <c r="EJ16" s="711" t="str">
        <f>IF(ОРИГІНАЛ!EJ26=0,"",ОРИГІНАЛ!EJ26)</f>
        <v/>
      </c>
      <c r="EK16" s="710" t="str">
        <f>IF(ОРИГІНАЛ!EK26=0,"",ОРИГІНАЛ!EK26)</f>
        <v/>
      </c>
      <c r="EL16" s="709" t="str">
        <f>IF(ОРИГІНАЛ!EL26=0,"",ОРИГІНАЛ!EL26)</f>
        <v/>
      </c>
      <c r="EM16" s="1126" t="s">
        <v>2222</v>
      </c>
      <c r="EN16" s="695" t="str">
        <f>IF(ОРИГІНАЛ!EN26=0,"",ОРИГІНАЛ!EN26)</f>
        <v/>
      </c>
      <c r="EO16" s="695" t="str">
        <f>IF(ОРИГІНАЛ!EO26=0,"",ОРИГІНАЛ!EO26)</f>
        <v/>
      </c>
      <c r="EP16" s="694" t="str">
        <f>IF(ОРИГІНАЛ!EP26=0,"",ОРИГІНАЛ!EP26)</f>
        <v/>
      </c>
      <c r="EQ16" s="696" t="str">
        <f>IF(ОРИГІНАЛ!EQ26=0,"",ОРИГІНАЛ!EQ26)</f>
        <v/>
      </c>
      <c r="ER16" s="694" t="str">
        <f>IF(ОРИГІНАЛ!ER26=0,"",ОРИГІНАЛ!ER26)</f>
        <v/>
      </c>
      <c r="ES16" s="696" t="str">
        <f>IF(ОРИГІНАЛ!ES26=0,"",ОРИГІНАЛ!ES26)</f>
        <v/>
      </c>
      <c r="ET16" s="696" t="str">
        <f>IF(ОРИГІНАЛ!ET26=0,"",ОРИГІНАЛ!ET26)</f>
        <v/>
      </c>
      <c r="EU16" s="695" t="str">
        <f>IF(ОРИГІНАЛ!EU26=0,"",ОРИГІНАЛ!EU26)</f>
        <v/>
      </c>
      <c r="EV16" s="695" t="str">
        <f>IF(ОРИГІНАЛ!EV26=0,"",ОРИГІНАЛ!EV26)</f>
        <v/>
      </c>
      <c r="EW16" s="695" t="str">
        <f>IF(ОРИГІНАЛ!EW26=0,"",ОРИГІНАЛ!EW26)</f>
        <v/>
      </c>
      <c r="EX16" s="695" t="str">
        <f>IF(ОРИГІНАЛ!EX26=0,"",ОРИГІНАЛ!EX26)</f>
        <v/>
      </c>
      <c r="EY16" s="695" t="str">
        <f>IF(ОРИГІНАЛ!EY26=0,"",ОРИГІНАЛ!EY26)</f>
        <v/>
      </c>
      <c r="EZ16" s="695" t="str">
        <f>IF(ОРИГІНАЛ!EZ26=0,"",ОРИГІНАЛ!EZ26)</f>
        <v/>
      </c>
      <c r="FA16" s="697" t="str">
        <f>IF(ОРИГІНАЛ!FA26=0,"",ОРИГІНАЛ!FA26)</f>
        <v/>
      </c>
      <c r="FB16" s="696" t="str">
        <f>IF(ОРИГІНАЛ!FB26=0,"",ОРИГІНАЛ!FB26)</f>
        <v>X</v>
      </c>
      <c r="FC16" s="695" t="str">
        <f>IF(ОРИГІНАЛ!FC26=0,"",ОРИГІНАЛ!FC26)</f>
        <v>X</v>
      </c>
      <c r="FD16" s="695" t="str">
        <f>IF(ОРИГІНАЛ!FD26=0,"",ОРИГІНАЛ!FD26)</f>
        <v>X</v>
      </c>
      <c r="FE16" s="695" t="str">
        <f>IF(ОРИГІНАЛ!FE26=0,"",ОРИГІНАЛ!FE26)</f>
        <v>X</v>
      </c>
      <c r="FF16" s="700" t="str">
        <f>IF(ОРИГІНАЛ!FF26=0,"",ОРИГІНАЛ!FF26)</f>
        <v>X</v>
      </c>
      <c r="FG16" s="695" t="str">
        <f>IF(ОРИГІНАЛ!FG26=0,"",ОРИГІНАЛ!FG26)</f>
        <v/>
      </c>
      <c r="FH16" s="704" t="str">
        <f>IF(ОРИГІНАЛ!FH26=0,"",ОРИГІНАЛ!FH26)</f>
        <v/>
      </c>
      <c r="FI16" s="700" t="str">
        <f>IF(ОРИГІНАЛ!FI26=0,"",ОРИГІНАЛ!FI26)</f>
        <v/>
      </c>
      <c r="FJ16" s="700" t="str">
        <f>IF(ОРИГІНАЛ!FJ26=0,"",ОРИГІНАЛ!FJ26)</f>
        <v/>
      </c>
      <c r="FK16" s="700" t="str">
        <f>IF(ОРИГІНАЛ!FK26=0,"",ОРИГІНАЛ!FK26)</f>
        <v/>
      </c>
      <c r="FL16" s="700" t="str">
        <f>IF(ОРИГІНАЛ!FL26=0,"",ОРИГІНАЛ!FL26)</f>
        <v/>
      </c>
      <c r="FM16" s="708" t="str">
        <f>IF(ОРИГІНАЛ!FM26=0,"",ОРИГІНАЛ!FM26)</f>
        <v/>
      </c>
      <c r="FN16" s="707" t="str">
        <f>IF(ОРИГІНАЛ!FN26=0,"",ОРИГІНАЛ!FN26)</f>
        <v/>
      </c>
      <c r="FO16" s="696" t="str">
        <f>IF(ОРИГІНАЛ!FO26=0,"",ОРИГІНАЛ!FO26)</f>
        <v/>
      </c>
      <c r="FP16" s="696" t="str">
        <f>IF(ОРИГІНАЛ!FP26=0,"",ОРИГІНАЛ!FP26)</f>
        <v/>
      </c>
      <c r="FQ16" s="705" t="str">
        <f>IF(ОРИГІНАЛ!FQ26=0,"",ОРИГІНАЛ!FQ26)</f>
        <v/>
      </c>
      <c r="FR16" s="696" t="str">
        <f>IF(ОРИГІНАЛ!FR26=0,"",ОРИГІНАЛ!FR26)</f>
        <v/>
      </c>
      <c r="FS16" s="696" t="str">
        <f>IF(ОРИГІНАЛ!FS26=0,"",ОРИГІНАЛ!FS26)</f>
        <v/>
      </c>
      <c r="FT16" s="696" t="str">
        <f>IF(ОРИГІНАЛ!FT26=0,"",ОРИГІНАЛ!FT26)</f>
        <v/>
      </c>
      <c r="FU16" s="696" t="str">
        <f>IF(ОРИГІНАЛ!FU26=0,"",ОРИГІНАЛ!FU26)</f>
        <v/>
      </c>
      <c r="FV16" s="696" t="str">
        <f>IF(ОРИГІНАЛ!FV26=0,"",ОРИГІНАЛ!FV26)</f>
        <v/>
      </c>
      <c r="FW16" s="706">
        <f>IF(ОРИГІНАЛ!FW26=0,"",ОРИГІНАЛ!FW26)</f>
        <v>5</v>
      </c>
      <c r="FX16" s="696" t="str">
        <f>IF(ОРИГІНАЛ!FX26=0,"",ОРИГІНАЛ!FX26)</f>
        <v/>
      </c>
      <c r="FY16" s="694" t="str">
        <f>IF(ОРИГІНАЛ!FY26=0,"",ОРИГІНАЛ!FY26)</f>
        <v/>
      </c>
      <c r="FZ16" s="696" t="str">
        <f>IF(ОРИГІНАЛ!FZ26=0,"",ОРИГІНАЛ!FZ26)</f>
        <v/>
      </c>
      <c r="GA16" s="694" t="str">
        <f>IF(ОРИГІНАЛ!GA26=0,"",ОРИГІНАЛ!GA26)</f>
        <v/>
      </c>
      <c r="GB16" s="696" t="str">
        <f>IF(ОРИГІНАЛ!GB26=0,"",ОРИГІНАЛ!GB26)</f>
        <v/>
      </c>
      <c r="GC16" s="695" t="str">
        <f>IF(ОРИГІНАЛ!GC26=0,"",ОРИГІНАЛ!GC26)</f>
        <v/>
      </c>
      <c r="GD16" s="695" t="str">
        <f>IF(ОРИГІНАЛ!GD26=0,"",ОРИГІНАЛ!GD26)</f>
        <v/>
      </c>
      <c r="GE16" s="695" t="str">
        <f>IF(ОРИГІНАЛ!GE26=0,"",ОРИГІНАЛ!GE26)</f>
        <v/>
      </c>
      <c r="GF16" s="705" t="str">
        <f>IF(ОРИГІНАЛ!GF26=0,"",ОРИГІНАЛ!GF26)</f>
        <v/>
      </c>
      <c r="GG16" s="696" t="str">
        <f>IF(ОРИГІНАЛ!GG26=0,"",ОРИГІНАЛ!GG26)</f>
        <v/>
      </c>
      <c r="GH16" s="695" t="str">
        <f>IF(ОРИГІНАЛ!GH26=0,"",ОРИГІНАЛ!GH26)</f>
        <v/>
      </c>
      <c r="GI16" s="694" t="str">
        <f>IF(ОРИГІНАЛ!GI26=0,"",ОРИГІНАЛ!GI26)</f>
        <v/>
      </c>
      <c r="GJ16" s="696" t="str">
        <f>IF(ОРИГІНАЛ!GJ26=0,"",ОРИГІНАЛ!GJ26)</f>
        <v/>
      </c>
      <c r="GK16" s="695" t="str">
        <f>IF(ОРИГІНАЛ!GK26=0,"",ОРИГІНАЛ!GK26)</f>
        <v/>
      </c>
      <c r="GL16" s="704" t="str">
        <f>IF(ОРИГІНАЛ!GL26=0,"",ОРИГІНАЛ!GL26)</f>
        <v/>
      </c>
      <c r="GM16" s="695" t="str">
        <f>IF(ОРИГІНАЛ!GM26=0,"",ОРИГІНАЛ!GM26)</f>
        <v/>
      </c>
      <c r="GN16" s="695" t="str">
        <f>IF(ОРИГІНАЛ!GN26=0,"",ОРИГІНАЛ!GN26)</f>
        <v/>
      </c>
      <c r="GO16" s="703" t="str">
        <f>IF(ОРИГІНАЛ!GO26=0,"",ОРИГІНАЛ!GO26)</f>
        <v/>
      </c>
      <c r="GP16" s="697" t="str">
        <f>IF(ОРИГІНАЛ!GP26=0,"",ОРИГІНАЛ!GP26)</f>
        <v/>
      </c>
      <c r="GQ16" s="702" t="str">
        <f>IF(ОРИГІНАЛ!GQ26=0,"",ОРИГІНАЛ!GQ26)</f>
        <v/>
      </c>
      <c r="GR16" s="701" t="str">
        <f>IF(ОРИГІНАЛ!GR26=0,"",ОРИГІНАЛ!GR26)</f>
        <v/>
      </c>
      <c r="GS16" s="695" t="str">
        <f>IF(ОРИГІНАЛ!GS26=0,"",ОРИГІНАЛ!GS26)</f>
        <v/>
      </c>
      <c r="GT16" s="695" t="str">
        <f>IF(ОРИГІНАЛ!GT26=0,"",ОРИГІНАЛ!GT26)</f>
        <v/>
      </c>
      <c r="GU16" s="695" t="str">
        <f>IF(ОРИГІНАЛ!GU26=0,"",ОРИГІНАЛ!GU26)</f>
        <v/>
      </c>
      <c r="GV16" s="695" t="str">
        <f>IF(ОРИГІНАЛ!GV26=0,"",ОРИГІНАЛ!GV26)</f>
        <v/>
      </c>
      <c r="GW16" s="695" t="str">
        <f>IF(ОРИГІНАЛ!GW26=0,"",ОРИГІНАЛ!GW26)</f>
        <v/>
      </c>
      <c r="GX16" s="697" t="str">
        <f>IF(ОРИГІНАЛ!GX26=0,"",ОРИГІНАЛ!GX26)</f>
        <v/>
      </c>
      <c r="GY16" s="696" t="str">
        <f>IF(ОРИГІНАЛ!GY26=0,"",ОРИГІНАЛ!GY26)</f>
        <v/>
      </c>
      <c r="GZ16" s="700" t="str">
        <f>IF(ОРИГІНАЛ!GZ26=0,"",ОРИГІНАЛ!GZ26)</f>
        <v/>
      </c>
      <c r="HA16" s="695" t="str">
        <f>IF(ОРИГІНАЛ!HA26=0,"",ОРИГІНАЛ!HA26)</f>
        <v/>
      </c>
      <c r="HB16" s="699" t="str">
        <f>IF(ОРИГІНАЛ!HB26=0,"",ОРИГІНАЛ!HB26)</f>
        <v/>
      </c>
      <c r="HC16" s="695" t="str">
        <f>IF(ОРИГІНАЛ!HC26=0,"",ОРИГІНАЛ!HC26)</f>
        <v/>
      </c>
      <c r="HD16" s="695" t="str">
        <f>IF(ОРИГІНАЛ!HD26=0,"",ОРИГІНАЛ!HD26)</f>
        <v/>
      </c>
      <c r="HE16" s="695" t="str">
        <f>IF(ОРИГІНАЛ!HE26=0,"",ОРИГІНАЛ!HE26)</f>
        <v/>
      </c>
      <c r="HF16" s="695" t="str">
        <f>IF(ОРИГІНАЛ!HF26=0,"",ОРИГІНАЛ!HF26)</f>
        <v/>
      </c>
      <c r="HG16" s="694" t="str">
        <f>IF(ОРИГІНАЛ!HG26=0,"",ОРИГІНАЛ!HG26)</f>
        <v/>
      </c>
      <c r="HH16" s="698" t="str">
        <f>IF(ОРИГІНАЛ!HH26=0,"",ОРИГІНАЛ!HH26)</f>
        <v/>
      </c>
      <c r="HI16" s="695" t="str">
        <f>IF(ОРИГІНАЛ!HI26=0,"",ОРИГІНАЛ!HI26)</f>
        <v/>
      </c>
      <c r="HJ16" s="695" t="str">
        <f>IF(ОРИГІНАЛ!HJ26=0,"",ОРИГІНАЛ!HJ26)</f>
        <v/>
      </c>
      <c r="HK16" s="695" t="str">
        <f>IF(ОРИГІНАЛ!HK26=0,"",ОРИГІНАЛ!HK26)</f>
        <v/>
      </c>
      <c r="HL16" s="695" t="str">
        <f>IF(ОРИГІНАЛ!HL26=0,"",ОРИГІНАЛ!HL26)</f>
        <v/>
      </c>
      <c r="HM16" s="695" t="str">
        <f>IF(ОРИГІНАЛ!HM26=0,"",ОРИГІНАЛ!HM26)</f>
        <v/>
      </c>
      <c r="HN16" s="695" t="str">
        <f>IF(ОРИГІНАЛ!HN26=0,"",ОРИГІНАЛ!HN26)</f>
        <v/>
      </c>
      <c r="HO16" s="697" t="str">
        <f>IF(ОРИГІНАЛ!HO26=0,"",ОРИГІНАЛ!HO26)</f>
        <v/>
      </c>
      <c r="HP16" s="696" t="str">
        <f>IF(ОРИГІНАЛ!HP26=0,"",ОРИГІНАЛ!HP26)</f>
        <v/>
      </c>
      <c r="HQ16" s="695" t="str">
        <f>IF(ОРИГІНАЛ!HQ26=0,"",ОРИГІНАЛ!HQ26)</f>
        <v/>
      </c>
      <c r="HR16" s="695" t="str">
        <f>IF(ОРИГІНАЛ!HR26=0,"",ОРИГІНАЛ!HR26)</f>
        <v/>
      </c>
      <c r="HS16" s="695" t="str">
        <f>IF(ОРИГІНАЛ!HS26=0,"",ОРИГІНАЛ!HS26)</f>
        <v/>
      </c>
      <c r="HT16" s="695" t="str">
        <f>IF(ОРИГІНАЛ!HT26=0,"",ОРИГІНАЛ!HT26)</f>
        <v/>
      </c>
      <c r="HU16" s="695" t="str">
        <f>IF(ОРИГІНАЛ!HU26=0,"",ОРИГІНАЛ!HU26)</f>
        <v/>
      </c>
      <c r="HV16" s="694" t="str">
        <f>IF(ОРИГІНАЛ!HV26=0,"",ОРИГІНАЛ!HV26)</f>
        <v/>
      </c>
      <c r="HW16" s="693" t="str">
        <f>IF(ОРИГІНАЛ!HW26=0,"",ОРИГІНАЛ!HW26)</f>
        <v/>
      </c>
      <c r="HX16" s="692">
        <f>IF(ОРИГІНАЛ!HX26=0,"",ОРИГІНАЛ!HX26)</f>
        <v>5</v>
      </c>
      <c r="HY16" s="533"/>
    </row>
    <row r="17" spans="1:233" s="532" customFormat="1" ht="12.75" customHeight="1">
      <c r="A17" s="715">
        <f>IF(ОРИГІНАЛ!A27=0,"",ОРИГІНАЛ!A27)</f>
        <v>45449</v>
      </c>
      <c r="B17" s="696" t="str">
        <f>IF(ОРИГІНАЛ!B27=0,"",ОРИГІНАЛ!B27)</f>
        <v/>
      </c>
      <c r="C17" s="695" t="str">
        <f>IF(ОРИГІНАЛ!C27=0,"",ОРИГІНАЛ!C27)</f>
        <v/>
      </c>
      <c r="D17" s="695" t="str">
        <f>IF(ОРИГІНАЛ!D27=0,"",ОРИГІНАЛ!D27)</f>
        <v/>
      </c>
      <c r="E17" s="696" t="str">
        <f>IF(ОРИГІНАЛ!E27=0,"",ОРИГІНАЛ!E27)</f>
        <v/>
      </c>
      <c r="F17" s="695" t="str">
        <f>IF(ОРИГІНАЛ!F27=0,"",ОРИГІНАЛ!F27)</f>
        <v/>
      </c>
      <c r="G17" s="695" t="str">
        <f>IF(ОРИГІНАЛ!G27=0,"",ОРИГІНАЛ!G27)</f>
        <v/>
      </c>
      <c r="H17" s="697" t="str">
        <f>IF(ОРИГІНАЛ!H27=0,"",ОРИГІНАЛ!H27)</f>
        <v/>
      </c>
      <c r="I17" s="696" t="str">
        <f>IF(ОРИГІНАЛ!I27=0,"",ОРИГІНАЛ!I27)</f>
        <v/>
      </c>
      <c r="J17" s="695" t="str">
        <f>IF(ОРИГІНАЛ!J27=0,"",ОРИГІНАЛ!J27)</f>
        <v/>
      </c>
      <c r="K17" s="695" t="str">
        <f>IF(ОРИГІНАЛ!K27=0,"",ОРИГІНАЛ!K27)</f>
        <v/>
      </c>
      <c r="L17" s="695" t="str">
        <f>IF(ОРИГІНАЛ!L27=0,"",ОРИГІНАЛ!L27)</f>
        <v/>
      </c>
      <c r="M17" s="696" t="str">
        <f>IF(ОРИГІНАЛ!M27=0,"",ОРИГІНАЛ!M27)</f>
        <v/>
      </c>
      <c r="N17" s="695" t="str">
        <f>IF(ОРИГІНАЛ!N27=0,"",ОРИГІНАЛ!N27)</f>
        <v/>
      </c>
      <c r="O17" s="695" t="str">
        <f>IF(ОРИГІНАЛ!O27=0,"",ОРИГІНАЛ!O27)</f>
        <v/>
      </c>
      <c r="P17" s="695" t="str">
        <f>IF(ОРИГІНАЛ!P27=0,"",ОРИГІНАЛ!P27)</f>
        <v/>
      </c>
      <c r="Q17" s="695" t="str">
        <f>IF(ОРИГІНАЛ!Q27=0,"",ОРИГІНАЛ!Q27)</f>
        <v/>
      </c>
      <c r="R17" s="714" t="str">
        <f>IF(ОРИГІНАЛ!R27=0,"",ОРИГІНАЛ!R27)</f>
        <v/>
      </c>
      <c r="S17" s="697" t="str">
        <f>IF(ОРИГІНАЛ!S27=0,"",ОРИГІНАЛ!S27)</f>
        <v/>
      </c>
      <c r="T17" s="696" t="str">
        <f>IF(ОРИГІНАЛ!T27=0,"",ОРИГІНАЛ!T27)</f>
        <v/>
      </c>
      <c r="U17" s="695" t="str">
        <f>IF(ОРИГІНАЛ!U27=0,"",ОРИГІНАЛ!U27)</f>
        <v/>
      </c>
      <c r="V17" s="695" t="str">
        <f>IF(ОРИГІНАЛ!V27=0,"",ОРИГІНАЛ!V27)</f>
        <v/>
      </c>
      <c r="W17" s="695" t="str">
        <f>IF(ОРИГІНАЛ!W27=0,"",ОРИГІНАЛ!W27)</f>
        <v/>
      </c>
      <c r="X17" s="695" t="str">
        <f>IF(ОРИГІНАЛ!X27=0,"",ОРИГІНАЛ!X27)</f>
        <v/>
      </c>
      <c r="Y17" s="694" t="str">
        <f>IF(ОРИГІНАЛ!Y27=0,"",ОРИГІНАЛ!Y27)</f>
        <v/>
      </c>
      <c r="Z17" s="696" t="str">
        <f>IF(ОРИГІНАЛ!Z27=0,"",ОРИГІНАЛ!Z27)</f>
        <v>/</v>
      </c>
      <c r="AA17" s="695" t="str">
        <f>IF(ОРИГІНАЛ!AA27=0,"",ОРИГІНАЛ!AA27)</f>
        <v>/</v>
      </c>
      <c r="AB17" s="695" t="str">
        <f>IF(ОРИГІНАЛ!AB27=0,"",ОРИГІНАЛ!AB27)</f>
        <v>/</v>
      </c>
      <c r="AC17" s="695" t="str">
        <f>IF(ОРИГІНАЛ!AC27=0,"",ОРИГІНАЛ!AC27)</f>
        <v>/</v>
      </c>
      <c r="AD17" s="714" t="str">
        <f>IF(ОРИГІНАЛ!AD27=0,"",ОРИГІНАЛ!AD27)</f>
        <v>/</v>
      </c>
      <c r="AE17" s="697" t="str">
        <f>IF(ОРИГІНАЛ!AE27=0,"",ОРИГІНАЛ!AE27)</f>
        <v>/</v>
      </c>
      <c r="AF17" s="701" t="str">
        <f>IF(ОРИГІНАЛ!AF27=0,"",ОРИГІНАЛ!AF27)</f>
        <v>/</v>
      </c>
      <c r="AG17" s="695" t="str">
        <f>IF(ОРИГІНАЛ!AG27=0,"",ОРИГІНАЛ!AG27)</f>
        <v/>
      </c>
      <c r="AH17" s="695" t="str">
        <f>IF(ОРИГІНАЛ!AH27=0,"",ОРИГІНАЛ!AH27)</f>
        <v/>
      </c>
      <c r="AI17" s="695" t="str">
        <f>IF(ОРИГІНАЛ!AI27=0,"",ОРИГІНАЛ!AI27)</f>
        <v>Х</v>
      </c>
      <c r="AJ17" s="704" t="str">
        <f>IF(ОРИГІНАЛ!AJ27=0,"",ОРИГІНАЛ!AJ27)</f>
        <v/>
      </c>
      <c r="AK17" s="695" t="str">
        <f>IF(ОРИГІНАЛ!AK27=0,"",ОРИГІНАЛ!AK27)</f>
        <v>Х</v>
      </c>
      <c r="AL17" s="695" t="str">
        <f>IF(ОРИГІНАЛ!AL27=0,"",ОРИГІНАЛ!AL27)</f>
        <v>Х</v>
      </c>
      <c r="AM17" s="695" t="str">
        <f>IF(ОРИГІНАЛ!AM27=0,"",ОРИГІНАЛ!AM27)</f>
        <v>Х</v>
      </c>
      <c r="AN17" s="697" t="str">
        <f>IF(ОРИГІНАЛ!AN27=0,"",ОРИГІНАЛ!AN27)</f>
        <v>Х</v>
      </c>
      <c r="AO17" s="696" t="str">
        <f>IF(ОРИГІНАЛ!AO27=0,"",ОРИГІНАЛ!AO27)</f>
        <v>Х</v>
      </c>
      <c r="AP17" s="695" t="str">
        <f>IF(ОРИГІНАЛ!AP27=0,"",ОРИГІНАЛ!AP27)</f>
        <v>Х</v>
      </c>
      <c r="AQ17" s="695" t="str">
        <f>IF(ОРИГІНАЛ!AQ27=0,"",ОРИГІНАЛ!AQ27)</f>
        <v>Х</v>
      </c>
      <c r="AR17" s="696" t="str">
        <f>IF(ОРИГІНАЛ!AR27=0,"",ОРИГІНАЛ!AR27)</f>
        <v/>
      </c>
      <c r="AS17" s="695" t="str">
        <f>IF(ОРИГІНАЛ!AS27=0,"",ОРИГІНАЛ!AS27)</f>
        <v/>
      </c>
      <c r="AT17" s="694" t="str">
        <f>IF(ОРИГІНАЛ!AT27=0,"",ОРИГІНАЛ!AT27)</f>
        <v/>
      </c>
      <c r="AU17" s="696" t="str">
        <f>IF(ОРИГІНАЛ!AU27=0,"",ОРИГІНАЛ!AU27)</f>
        <v/>
      </c>
      <c r="AV17" s="695" t="str">
        <f>IF(ОРИГІНАЛ!AV27=0,"",ОРИГІНАЛ!AV27)</f>
        <v/>
      </c>
      <c r="AW17" s="695" t="str">
        <f>IF(ОРИГІНАЛ!AW27=0,"",ОРИГІНАЛ!AW27)</f>
        <v/>
      </c>
      <c r="AX17" s="697" t="str">
        <f>IF(ОРИГІНАЛ!AX27=0,"",ОРИГІНАЛ!AX27)</f>
        <v/>
      </c>
      <c r="AY17" s="696" t="str">
        <f>IF(ОРИГІНАЛ!AY27=0,"",ОРИГІНАЛ!AY27)</f>
        <v/>
      </c>
      <c r="AZ17" s="695" t="str">
        <f>IF(ОРИГІНАЛ!AZ27=0,"",ОРИГІНАЛ!AZ27)</f>
        <v/>
      </c>
      <c r="BA17" s="695" t="str">
        <f>IF(ОРИГІНАЛ!BA27=0,"",ОРИГІНАЛ!BA27)</f>
        <v/>
      </c>
      <c r="BB17" s="696" t="str">
        <f>IF(ОРИГІНАЛ!BB27=0,"",ОРИГІНАЛ!BB27)</f>
        <v/>
      </c>
      <c r="BC17" s="695" t="str">
        <f>IF(ОРИГІНАЛ!BC27=0,"",ОРИГІНАЛ!BC27)</f>
        <v/>
      </c>
      <c r="BD17" s="695" t="str">
        <f>IF(ОРИГІНАЛ!BD27=0,"",ОРИГІНАЛ!BD27)</f>
        <v/>
      </c>
      <c r="BE17" s="695" t="str">
        <f>IF(ОРИГІНАЛ!BE27=0,"",ОРИГІНАЛ!BE27)</f>
        <v/>
      </c>
      <c r="BF17" s="697" t="str">
        <f>IF(ОРИГІНАЛ!BF27=0,"",ОРИГІНАЛ!BF27)</f>
        <v/>
      </c>
      <c r="BG17" s="696" t="str">
        <f>IF(ОРИГІНАЛ!BG27=0,"",ОРИГІНАЛ!BG27)</f>
        <v/>
      </c>
      <c r="BH17" s="695" t="str">
        <f>IF(ОРИГІНАЛ!BH27=0,"",ОРИГІНАЛ!BH27)</f>
        <v/>
      </c>
      <c r="BI17" s="696" t="str">
        <f>IF(ОРИГІНАЛ!BI27=0,"",ОРИГІНАЛ!BI27)</f>
        <v/>
      </c>
      <c r="BJ17" s="695" t="str">
        <f>IF(ОРИГІНАЛ!BJ27=0,"",ОРИГІНАЛ!BJ27)</f>
        <v/>
      </c>
      <c r="BK17" s="695" t="str">
        <f>IF(ОРИГІНАЛ!BK27=0,"",ОРИГІНАЛ!BK27)</f>
        <v/>
      </c>
      <c r="BL17" s="695" t="str">
        <f>IF(ОРИГІНАЛ!BL27=0,"",ОРИГІНАЛ!BL27)</f>
        <v>+</v>
      </c>
      <c r="BM17" s="695" t="str">
        <f>IF(ОРИГІНАЛ!BM27=0,"",ОРИГІНАЛ!BM27)</f>
        <v/>
      </c>
      <c r="BN17" s="696" t="str">
        <f>IF(ОРИГІНАЛ!BN27=0,"",ОРИГІНАЛ!BN27)</f>
        <v/>
      </c>
      <c r="BO17" s="695" t="str">
        <f>IF(ОРИГІНАЛ!BO27=0,"",ОРИГІНАЛ!BO27)</f>
        <v/>
      </c>
      <c r="BP17" s="696" t="str">
        <f>IF(ОРИГІНАЛ!BP27=0,"",ОРИГІНАЛ!BP27)</f>
        <v/>
      </c>
      <c r="BQ17" s="694" t="str">
        <f>IF(ОРИГІНАЛ!BQ27=0,"",ОРИГІНАЛ!BQ27)</f>
        <v/>
      </c>
      <c r="BR17" s="696" t="str">
        <f>IF(ОРИГІНАЛ!BR27=0,"",ОРИГІНАЛ!BR27)</f>
        <v/>
      </c>
      <c r="BS17" s="696" t="str">
        <f>IF(ОРИГІНАЛ!BS27=0,"",ОРИГІНАЛ!BS27)</f>
        <v/>
      </c>
      <c r="BT17" s="697" t="str">
        <f>IF(ОРИГІНАЛ!BT27=0,"",ОРИГІНАЛ!BT27)</f>
        <v/>
      </c>
      <c r="BU17" s="696" t="str">
        <f>IF(ОРИГІНАЛ!BU27=0,"",ОРИГІНАЛ!BU27)</f>
        <v/>
      </c>
      <c r="BV17" s="695" t="str">
        <f>IF(ОРИГІНАЛ!BV27=0,"",ОРИГІНАЛ!BV27)</f>
        <v/>
      </c>
      <c r="BW17" s="704" t="str">
        <f>IF(ОРИГІНАЛ!BW27=0,"",ОРИГІНАЛ!BW27)</f>
        <v/>
      </c>
      <c r="BX17" s="694" t="str">
        <f>IF(ОРИГІНАЛ!BX27=0,"",ОРИГІНАЛ!BX27)</f>
        <v/>
      </c>
      <c r="BY17" s="696" t="str">
        <f>IF(ОРИГІНАЛ!BY27=0,"",ОРИГІНАЛ!BY27)</f>
        <v/>
      </c>
      <c r="BZ17" s="695" t="str">
        <f>IF(ОРИГІНАЛ!BZ27=0,"",ОРИГІНАЛ!BZ27)</f>
        <v/>
      </c>
      <c r="CA17" s="693" t="str">
        <f>IF(ОРИГІНАЛ!CA27=0,"",ОРИГІНАЛ!CA27)</f>
        <v/>
      </c>
      <c r="CB17" s="696" t="str">
        <f>IF(ОРИГІНАЛ!CB27=0,"",ОРИГІНАЛ!CB27)</f>
        <v/>
      </c>
      <c r="CC17" s="696" t="str">
        <f>IF(ОРИГІНАЛ!CC27=0,"",ОРИГІНАЛ!CC27)</f>
        <v/>
      </c>
      <c r="CD17" s="695" t="str">
        <f>IF(ОРИГІНАЛ!CD27=0,"",ОРИГІНАЛ!CD27)</f>
        <v/>
      </c>
      <c r="CE17" s="695" t="str">
        <f>IF(ОРИГІНАЛ!CE27=0,"",ОРИГІНАЛ!CE27)</f>
        <v/>
      </c>
      <c r="CF17" s="705" t="str">
        <f>IF(ОРИГІНАЛ!CF27=0,"",ОРИГІНАЛ!CF27)</f>
        <v/>
      </c>
      <c r="CG17" s="696" t="str">
        <f>IF(ОРИГІНАЛ!CG27=0,"",ОРИГІНАЛ!CG27)</f>
        <v/>
      </c>
      <c r="CH17" s="695" t="str">
        <f>IF(ОРИГІНАЛ!CH27=0,"",ОРИГІНАЛ!CH27)</f>
        <v/>
      </c>
      <c r="CI17" s="696" t="str">
        <f>IF(ОРИГІНАЛ!CI27=0,"",ОРИГІНАЛ!CI27)</f>
        <v/>
      </c>
      <c r="CJ17" s="695" t="str">
        <f>IF(ОРИГІНАЛ!CJ27=0,"",ОРИГІНАЛ!CJ27)</f>
        <v/>
      </c>
      <c r="CK17" s="695" t="str">
        <f>IF(ОРИГІНАЛ!CK27=0,"",ОРИГІНАЛ!CK27)</f>
        <v/>
      </c>
      <c r="CL17" s="698" t="str">
        <f>IF(ОРИГІНАЛ!CL27=0,"",ОРИГІНАЛ!CL27)</f>
        <v/>
      </c>
      <c r="CM17" s="695" t="str">
        <f>IF(ОРИГІНАЛ!CM27=0,"",ОРИГІНАЛ!CM27)</f>
        <v/>
      </c>
      <c r="CN17" s="695" t="str">
        <f>IF(ОРИГІНАЛ!CN27=0,"",ОРИГІНАЛ!CN27)</f>
        <v/>
      </c>
      <c r="CO17" s="695" t="str">
        <f>IF(ОРИГІНАЛ!CO27=0,"",ОРИГІНАЛ!CO27)</f>
        <v/>
      </c>
      <c r="CP17" s="694" t="str">
        <f>IF(ОРИГІНАЛ!CP27=0,"",ОРИГІНАЛ!CP27)</f>
        <v/>
      </c>
      <c r="CQ17" s="713">
        <f>IF(ОРИГІНАЛ!CQ27=0,"",ОРИГІНАЛ!CQ27)</f>
        <v>6</v>
      </c>
      <c r="CR17" s="696" t="str">
        <f>IF(ОРИГІНАЛ!CR27=0,"",ОРИГІНАЛ!CR27)</f>
        <v/>
      </c>
      <c r="CS17" s="699" t="str">
        <f>IF(ОРИГІНАЛ!CS27=0,"",ОРИГІНАЛ!CS27)</f>
        <v/>
      </c>
      <c r="CT17" s="697" t="str">
        <f>IF(ОРИГІНАЛ!CT27=0,"",ОРИГІНАЛ!CT27)</f>
        <v/>
      </c>
      <c r="CU17" s="696" t="str">
        <f>IF(ОРИГІНАЛ!CU27=0,"",ОРИГІНАЛ!CU27)</f>
        <v/>
      </c>
      <c r="CV17" s="695" t="str">
        <f>IF(ОРИГІНАЛ!CV27=0,"",ОРИГІНАЛ!CV27)</f>
        <v/>
      </c>
      <c r="CW17" s="694" t="str">
        <f>IF(ОРИГІНАЛ!CW27=0,"",ОРИГІНАЛ!CW27)</f>
        <v/>
      </c>
      <c r="CX17" s="696" t="str">
        <f>IF(ОРИГІНАЛ!CX27=0,"",ОРИГІНАЛ!CX27)</f>
        <v>\</v>
      </c>
      <c r="CY17" s="696" t="str">
        <f>IF(ОРИГІНАЛ!CY27=0,"",ОРИГІНАЛ!CY27)</f>
        <v>\</v>
      </c>
      <c r="CZ17" s="697" t="str">
        <f>IF(ОРИГІНАЛ!CZ27=0,"",ОРИГІНАЛ!CZ27)</f>
        <v>\</v>
      </c>
      <c r="DA17" s="696" t="str">
        <f>IF(ОРИГІНАЛ!DA27=0,"",ОРИГІНАЛ!DA27)</f>
        <v>\</v>
      </c>
      <c r="DB17" s="696" t="str">
        <f>IF(ОРИГІНАЛ!DB27=0,"",ОРИГІНАЛ!DB27)</f>
        <v>\</v>
      </c>
      <c r="DC17" s="696" t="str">
        <f>IF(ОРИГІНАЛ!DC27=0,"",ОРИГІНАЛ!DC27)</f>
        <v>\</v>
      </c>
      <c r="DD17" s="694" t="str">
        <f>IF(ОРИГІНАЛ!DD27=0,"",ОРИГІНАЛ!DD27)</f>
        <v>\</v>
      </c>
      <c r="DE17" s="698" t="str">
        <f>IF(ОРИГІНАЛ!DE27=0,"",ОРИГІНАЛ!DE27)</f>
        <v/>
      </c>
      <c r="DF17" s="695" t="str">
        <f>IF(ОРИГІНАЛ!DF27=0,"",ОРИГІНАЛ!DF27)</f>
        <v/>
      </c>
      <c r="DG17" s="695" t="str">
        <f>IF(ОРИГІНАЛ!DG27=0,"",ОРИГІНАЛ!DG27)</f>
        <v/>
      </c>
      <c r="DH17" s="697" t="str">
        <f>IF(ОРИГІНАЛ!DH27=0,"",ОРИГІНАЛ!DH27)</f>
        <v/>
      </c>
      <c r="DI17" s="696" t="str">
        <f>IF(ОРИГІНАЛ!DI27=0,"",ОРИГІНАЛ!DI27)</f>
        <v/>
      </c>
      <c r="DJ17" s="695" t="str">
        <f>IF(ОРИГІНАЛ!DJ27=0,"",ОРИГІНАЛ!DJ27)</f>
        <v/>
      </c>
      <c r="DK17" s="695" t="str">
        <f>IF(ОРИГІНАЛ!DK27=0,"",ОРИГІНАЛ!DK27)</f>
        <v/>
      </c>
      <c r="DL17" s="695" t="str">
        <f>IF(ОРИГІНАЛ!DL27=0,"",ОРИГІНАЛ!DL27)</f>
        <v/>
      </c>
      <c r="DM17" s="712" t="str">
        <f>IF(ОРИГІНАЛ!DM27=0,"",ОРИГІНАЛ!DM27)</f>
        <v/>
      </c>
      <c r="DN17" s="695" t="str">
        <f>IF(ОРИГІНАЛ!DN27=0,"",ОРИГІНАЛ!DN27)</f>
        <v/>
      </c>
      <c r="DO17" s="699" t="str">
        <f>IF(ОРИГІНАЛ!DO27=0,"",ОРИГІНАЛ!DO27)</f>
        <v/>
      </c>
      <c r="DP17" s="695" t="str">
        <f>IF(ОРИГІНАЛ!DP27=0,"",ОРИГІНАЛ!DP27)</f>
        <v/>
      </c>
      <c r="DQ17" s="695" t="str">
        <f>IF(ОРИГІНАЛ!DQ27=0,"",ОРИГІНАЛ!DQ27)</f>
        <v/>
      </c>
      <c r="DR17" s="695" t="str">
        <f>IF(ОРИГІНАЛ!DR27=0,"",ОРИГІНАЛ!DR27)</f>
        <v/>
      </c>
      <c r="DS17" s="695" t="str">
        <f>IF(ОРИГІНАЛ!DS27=0,"",ОРИГІНАЛ!DS27)</f>
        <v/>
      </c>
      <c r="DT17" s="695" t="str">
        <f>IF(ОРИГІНАЛ!DT27=0,"",ОРИГІНАЛ!DT27)</f>
        <v/>
      </c>
      <c r="DU17" s="694" t="str">
        <f>IF(ОРИГІНАЛ!DU27=0,"",ОРИГІНАЛ!DU27)</f>
        <v/>
      </c>
      <c r="DV17" s="1117" t="str">
        <f>IF(ОРИГІНАЛ!DV27=0,"",ОРИГІНАЛ!DV27)</f>
        <v/>
      </c>
      <c r="DW17" s="695" t="str">
        <f>IF(ОРИГІНАЛ!DW27=0,"",ОРИГІНАЛ!DW27)</f>
        <v/>
      </c>
      <c r="DX17" s="1121" t="s">
        <v>2709</v>
      </c>
      <c r="DY17" s="1122"/>
      <c r="DZ17" s="696" t="str">
        <f>IF(ОРИГІНАЛ!DZ27=0,"",ОРИГІНАЛ!DZ27)</f>
        <v/>
      </c>
      <c r="EA17" s="695" t="str">
        <f>IF(ОРИГІНАЛ!EA27=0,"",ОРИГІНАЛ!EA27)</f>
        <v/>
      </c>
      <c r="EB17" s="696" t="str">
        <f>IF(ОРИГІНАЛ!EB27=0,"",ОРИГІНАЛ!EB27)</f>
        <v/>
      </c>
      <c r="EC17" s="695" t="str">
        <f>IF(ОРИГІНАЛ!EC27=0,"",ОРИГІНАЛ!EC27)</f>
        <v/>
      </c>
      <c r="ED17" s="695" t="str">
        <f>IF(ОРИГІНАЛ!ED27=0,"",ОРИГІНАЛ!ED27)</f>
        <v/>
      </c>
      <c r="EE17" s="695" t="str">
        <f>IF(ОРИГІНАЛ!EE27=0,"",ОРИГІНАЛ!EE27)</f>
        <v/>
      </c>
      <c r="EF17" s="695" t="str">
        <f>IF(ОРИГІНАЛ!EF27=0,"",ОРИГІНАЛ!EF27)</f>
        <v/>
      </c>
      <c r="EG17" s="695" t="str">
        <f>IF(ОРИГІНАЛ!EG27=0,"",ОРИГІНАЛ!EG27)</f>
        <v/>
      </c>
      <c r="EH17" s="1067" t="str">
        <f>IF(ОРИГІНАЛ!EH27=0,"",ОРИГІНАЛ!EH27)</f>
        <v/>
      </c>
      <c r="EI17" s="1124"/>
      <c r="EJ17" s="711" t="str">
        <f>IF(ОРИГІНАЛ!EJ27=0,"",ОРИГІНАЛ!EJ27)</f>
        <v/>
      </c>
      <c r="EK17" s="710" t="str">
        <f>IF(ОРИГІНАЛ!EK27=0,"",ОРИГІНАЛ!EK27)</f>
        <v/>
      </c>
      <c r="EL17" s="709" t="str">
        <f>IF(ОРИГІНАЛ!EL27=0,"",ОРИГІНАЛ!EL27)</f>
        <v/>
      </c>
      <c r="EM17" s="1126"/>
      <c r="EN17" s="695" t="str">
        <f>IF(ОРИГІНАЛ!EN27=0,"",ОРИГІНАЛ!EN27)</f>
        <v/>
      </c>
      <c r="EO17" s="695" t="str">
        <f>IF(ОРИГІНАЛ!EO27=0,"",ОРИГІНАЛ!EO27)</f>
        <v/>
      </c>
      <c r="EP17" s="694" t="str">
        <f>IF(ОРИГІНАЛ!EP27=0,"",ОРИГІНАЛ!EP27)</f>
        <v/>
      </c>
      <c r="EQ17" s="696" t="str">
        <f>IF(ОРИГІНАЛ!EQ27=0,"",ОРИГІНАЛ!EQ27)</f>
        <v/>
      </c>
      <c r="ER17" s="694" t="str">
        <f>IF(ОРИГІНАЛ!ER27=0,"",ОРИГІНАЛ!ER27)</f>
        <v/>
      </c>
      <c r="ES17" s="696" t="str">
        <f>IF(ОРИГІНАЛ!ES27=0,"",ОРИГІНАЛ!ES27)</f>
        <v/>
      </c>
      <c r="ET17" s="696" t="str">
        <f>IF(ОРИГІНАЛ!ET27=0,"",ОРИГІНАЛ!ET27)</f>
        <v/>
      </c>
      <c r="EU17" s="695" t="str">
        <f>IF(ОРИГІНАЛ!EU27=0,"",ОРИГІНАЛ!EU27)</f>
        <v/>
      </c>
      <c r="EV17" s="695" t="str">
        <f>IF(ОРИГІНАЛ!EV27=0,"",ОРИГІНАЛ!EV27)</f>
        <v/>
      </c>
      <c r="EW17" s="695" t="str">
        <f>IF(ОРИГІНАЛ!EW27=0,"",ОРИГІНАЛ!EW27)</f>
        <v/>
      </c>
      <c r="EX17" s="695" t="str">
        <f>IF(ОРИГІНАЛ!EX27=0,"",ОРИГІНАЛ!EX27)</f>
        <v/>
      </c>
      <c r="EY17" s="695" t="str">
        <f>IF(ОРИГІНАЛ!EY27=0,"",ОРИГІНАЛ!EY27)</f>
        <v/>
      </c>
      <c r="EZ17" s="695" t="str">
        <f>IF(ОРИГІНАЛ!EZ27=0,"",ОРИГІНАЛ!EZ27)</f>
        <v/>
      </c>
      <c r="FA17" s="697" t="str">
        <f>IF(ОРИГІНАЛ!FA27=0,"",ОРИГІНАЛ!FA27)</f>
        <v/>
      </c>
      <c r="FB17" s="696" t="str">
        <f>IF(ОРИГІНАЛ!FB27=0,"",ОРИГІНАЛ!FB27)</f>
        <v/>
      </c>
      <c r="FC17" s="695" t="str">
        <f>IF(ОРИГІНАЛ!FC27=0,"",ОРИГІНАЛ!FC27)</f>
        <v/>
      </c>
      <c r="FD17" s="695" t="str">
        <f>IF(ОРИГІНАЛ!FD27=0,"",ОРИГІНАЛ!FD27)</f>
        <v/>
      </c>
      <c r="FE17" s="695" t="str">
        <f>IF(ОРИГІНАЛ!FE27=0,"",ОРИГІНАЛ!FE27)</f>
        <v/>
      </c>
      <c r="FF17" s="700" t="str">
        <f>IF(ОРИГІНАЛ!FF27=0,"",ОРИГІНАЛ!FF27)</f>
        <v/>
      </c>
      <c r="FG17" s="695" t="str">
        <f>IF(ОРИГІНАЛ!FG27=0,"",ОРИГІНАЛ!FG27)</f>
        <v/>
      </c>
      <c r="FH17" s="704" t="str">
        <f>IF(ОРИГІНАЛ!FH27=0,"",ОРИГІНАЛ!FH27)</f>
        <v/>
      </c>
      <c r="FI17" s="700" t="str">
        <f>IF(ОРИГІНАЛ!FI27=0,"",ОРИГІНАЛ!FI27)</f>
        <v/>
      </c>
      <c r="FJ17" s="700" t="str">
        <f>IF(ОРИГІНАЛ!FJ27=0,"",ОРИГІНАЛ!FJ27)</f>
        <v/>
      </c>
      <c r="FK17" s="700" t="str">
        <f>IF(ОРИГІНАЛ!FK27=0,"",ОРИГІНАЛ!FK27)</f>
        <v/>
      </c>
      <c r="FL17" s="700" t="str">
        <f>IF(ОРИГІНАЛ!FL27=0,"",ОРИГІНАЛ!FL27)</f>
        <v/>
      </c>
      <c r="FM17" s="708" t="str">
        <f>IF(ОРИГІНАЛ!FM27=0,"",ОРИГІНАЛ!FM27)</f>
        <v/>
      </c>
      <c r="FN17" s="707" t="str">
        <f>IF(ОРИГІНАЛ!FN27=0,"",ОРИГІНАЛ!FN27)</f>
        <v/>
      </c>
      <c r="FO17" s="696" t="str">
        <f>IF(ОРИГІНАЛ!FO27=0,"",ОРИГІНАЛ!FO27)</f>
        <v/>
      </c>
      <c r="FP17" s="696" t="str">
        <f>IF(ОРИГІНАЛ!FP27=0,"",ОРИГІНАЛ!FP27)</f>
        <v/>
      </c>
      <c r="FQ17" s="705" t="str">
        <f>IF(ОРИГІНАЛ!FQ27=0,"",ОРИГІНАЛ!FQ27)</f>
        <v/>
      </c>
      <c r="FR17" s="696" t="str">
        <f>IF(ОРИГІНАЛ!FR27=0,"",ОРИГІНАЛ!FR27)</f>
        <v/>
      </c>
      <c r="FS17" s="696" t="str">
        <f>IF(ОРИГІНАЛ!FS27=0,"",ОРИГІНАЛ!FS27)</f>
        <v/>
      </c>
      <c r="FT17" s="696" t="str">
        <f>IF(ОРИГІНАЛ!FT27=0,"",ОРИГІНАЛ!FT27)</f>
        <v/>
      </c>
      <c r="FU17" s="696" t="str">
        <f>IF(ОРИГІНАЛ!FU27=0,"",ОРИГІНАЛ!FU27)</f>
        <v/>
      </c>
      <c r="FV17" s="696" t="str">
        <f>IF(ОРИГІНАЛ!FV27=0,"",ОРИГІНАЛ!FV27)</f>
        <v/>
      </c>
      <c r="FW17" s="706">
        <f>IF(ОРИГІНАЛ!FW27=0,"",ОРИГІНАЛ!FW27)</f>
        <v>6</v>
      </c>
      <c r="FX17" s="696" t="str">
        <f>IF(ОРИГІНАЛ!FX27=0,"",ОРИГІНАЛ!FX27)</f>
        <v/>
      </c>
      <c r="FY17" s="694" t="str">
        <f>IF(ОРИГІНАЛ!FY27=0,"",ОРИГІНАЛ!FY27)</f>
        <v/>
      </c>
      <c r="FZ17" s="696" t="str">
        <f>IF(ОРИГІНАЛ!FZ27=0,"",ОРИГІНАЛ!FZ27)</f>
        <v/>
      </c>
      <c r="GA17" s="694" t="str">
        <f>IF(ОРИГІНАЛ!GA27=0,"",ОРИГІНАЛ!GA27)</f>
        <v/>
      </c>
      <c r="GB17" s="696" t="str">
        <f>IF(ОРИГІНАЛ!GB27=0,"",ОРИГІНАЛ!GB27)</f>
        <v/>
      </c>
      <c r="GC17" s="695" t="str">
        <f>IF(ОРИГІНАЛ!GC27=0,"",ОРИГІНАЛ!GC27)</f>
        <v/>
      </c>
      <c r="GD17" s="695" t="str">
        <f>IF(ОРИГІНАЛ!GD27=0,"",ОРИГІНАЛ!GD27)</f>
        <v/>
      </c>
      <c r="GE17" s="695" t="str">
        <f>IF(ОРИГІНАЛ!GE27=0,"",ОРИГІНАЛ!GE27)</f>
        <v/>
      </c>
      <c r="GF17" s="705" t="str">
        <f>IF(ОРИГІНАЛ!GF27=0,"",ОРИГІНАЛ!GF27)</f>
        <v/>
      </c>
      <c r="GG17" s="696" t="str">
        <f>IF(ОРИГІНАЛ!GG27=0,"",ОРИГІНАЛ!GG27)</f>
        <v/>
      </c>
      <c r="GH17" s="695" t="str">
        <f>IF(ОРИГІНАЛ!GH27=0,"",ОРИГІНАЛ!GH27)</f>
        <v/>
      </c>
      <c r="GI17" s="694" t="str">
        <f>IF(ОРИГІНАЛ!GI27=0,"",ОРИГІНАЛ!GI27)</f>
        <v/>
      </c>
      <c r="GJ17" s="696" t="str">
        <f>IF(ОРИГІНАЛ!GJ27=0,"",ОРИГІНАЛ!GJ27)</f>
        <v/>
      </c>
      <c r="GK17" s="695" t="str">
        <f>IF(ОРИГІНАЛ!GK27=0,"",ОРИГІНАЛ!GK27)</f>
        <v/>
      </c>
      <c r="GL17" s="704" t="str">
        <f>IF(ОРИГІНАЛ!GL27=0,"",ОРИГІНАЛ!GL27)</f>
        <v/>
      </c>
      <c r="GM17" s="695" t="str">
        <f>IF(ОРИГІНАЛ!GM27=0,"",ОРИГІНАЛ!GM27)</f>
        <v/>
      </c>
      <c r="GN17" s="695" t="str">
        <f>IF(ОРИГІНАЛ!GN27=0,"",ОРИГІНАЛ!GN27)</f>
        <v/>
      </c>
      <c r="GO17" s="703" t="str">
        <f>IF(ОРИГІНАЛ!GO27=0,"",ОРИГІНАЛ!GO27)</f>
        <v/>
      </c>
      <c r="GP17" s="697" t="str">
        <f>IF(ОРИГІНАЛ!GP27=0,"",ОРИГІНАЛ!GP27)</f>
        <v/>
      </c>
      <c r="GQ17" s="702" t="str">
        <f>IF(ОРИГІНАЛ!GQ27=0,"",ОРИГІНАЛ!GQ27)</f>
        <v/>
      </c>
      <c r="GR17" s="701" t="str">
        <f>IF(ОРИГІНАЛ!GR27=0,"",ОРИГІНАЛ!GR27)</f>
        <v/>
      </c>
      <c r="GS17" s="695" t="str">
        <f>IF(ОРИГІНАЛ!GS27=0,"",ОРИГІНАЛ!GS27)</f>
        <v/>
      </c>
      <c r="GT17" s="695" t="str">
        <f>IF(ОРИГІНАЛ!GT27=0,"",ОРИГІНАЛ!GT27)</f>
        <v/>
      </c>
      <c r="GU17" s="695" t="str">
        <f>IF(ОРИГІНАЛ!GU27=0,"",ОРИГІНАЛ!GU27)</f>
        <v/>
      </c>
      <c r="GV17" s="695" t="str">
        <f>IF(ОРИГІНАЛ!GV27=0,"",ОРИГІНАЛ!GV27)</f>
        <v/>
      </c>
      <c r="GW17" s="695" t="str">
        <f>IF(ОРИГІНАЛ!GW27=0,"",ОРИГІНАЛ!GW27)</f>
        <v/>
      </c>
      <c r="GX17" s="697" t="str">
        <f>IF(ОРИГІНАЛ!GX27=0,"",ОРИГІНАЛ!GX27)</f>
        <v/>
      </c>
      <c r="GY17" s="696" t="str">
        <f>IF(ОРИГІНАЛ!GY27=0,"",ОРИГІНАЛ!GY27)</f>
        <v/>
      </c>
      <c r="GZ17" s="700" t="str">
        <f>IF(ОРИГІНАЛ!GZ27=0,"",ОРИГІНАЛ!GZ27)</f>
        <v/>
      </c>
      <c r="HA17" s="695" t="str">
        <f>IF(ОРИГІНАЛ!HA27=0,"",ОРИГІНАЛ!HA27)</f>
        <v/>
      </c>
      <c r="HB17" s="699" t="str">
        <f>IF(ОРИГІНАЛ!HB27=0,"",ОРИГІНАЛ!HB27)</f>
        <v/>
      </c>
      <c r="HC17" s="695" t="str">
        <f>IF(ОРИГІНАЛ!HC27=0,"",ОРИГІНАЛ!HC27)</f>
        <v/>
      </c>
      <c r="HD17" s="695" t="str">
        <f>IF(ОРИГІНАЛ!HD27=0,"",ОРИГІНАЛ!HD27)</f>
        <v/>
      </c>
      <c r="HE17" s="695" t="str">
        <f>IF(ОРИГІНАЛ!HE27=0,"",ОРИГІНАЛ!HE27)</f>
        <v/>
      </c>
      <c r="HF17" s="695" t="str">
        <f>IF(ОРИГІНАЛ!HF27=0,"",ОРИГІНАЛ!HF27)</f>
        <v/>
      </c>
      <c r="HG17" s="694" t="str">
        <f>IF(ОРИГІНАЛ!HG27=0,"",ОРИГІНАЛ!HG27)</f>
        <v/>
      </c>
      <c r="HH17" s="698" t="str">
        <f>IF(ОРИГІНАЛ!HH27=0,"",ОРИГІНАЛ!HH27)</f>
        <v/>
      </c>
      <c r="HI17" s="695" t="str">
        <f>IF(ОРИГІНАЛ!HI27=0,"",ОРИГІНАЛ!HI27)</f>
        <v/>
      </c>
      <c r="HJ17" s="695" t="str">
        <f>IF(ОРИГІНАЛ!HJ27=0,"",ОРИГІНАЛ!HJ27)</f>
        <v/>
      </c>
      <c r="HK17" s="695" t="str">
        <f>IF(ОРИГІНАЛ!HK27=0,"",ОРИГІНАЛ!HK27)</f>
        <v/>
      </c>
      <c r="HL17" s="695" t="str">
        <f>IF(ОРИГІНАЛ!HL27=0,"",ОРИГІНАЛ!HL27)</f>
        <v/>
      </c>
      <c r="HM17" s="695" t="str">
        <f>IF(ОРИГІНАЛ!HM27=0,"",ОРИГІНАЛ!HM27)</f>
        <v/>
      </c>
      <c r="HN17" s="695" t="str">
        <f>IF(ОРИГІНАЛ!HN27=0,"",ОРИГІНАЛ!HN27)</f>
        <v/>
      </c>
      <c r="HO17" s="697" t="str">
        <f>IF(ОРИГІНАЛ!HO27=0,"",ОРИГІНАЛ!HO27)</f>
        <v/>
      </c>
      <c r="HP17" s="696" t="str">
        <f>IF(ОРИГІНАЛ!HP27=0,"",ОРИГІНАЛ!HP27)</f>
        <v/>
      </c>
      <c r="HQ17" s="695" t="str">
        <f>IF(ОРИГІНАЛ!HQ27=0,"",ОРИГІНАЛ!HQ27)</f>
        <v/>
      </c>
      <c r="HR17" s="695" t="str">
        <f>IF(ОРИГІНАЛ!HR27=0,"",ОРИГІНАЛ!HR27)</f>
        <v/>
      </c>
      <c r="HS17" s="695" t="str">
        <f>IF(ОРИГІНАЛ!HS27=0,"",ОРИГІНАЛ!HS27)</f>
        <v/>
      </c>
      <c r="HT17" s="695" t="str">
        <f>IF(ОРИГІНАЛ!HT27=0,"",ОРИГІНАЛ!HT27)</f>
        <v/>
      </c>
      <c r="HU17" s="695" t="str">
        <f>IF(ОРИГІНАЛ!HU27=0,"",ОРИГІНАЛ!HU27)</f>
        <v/>
      </c>
      <c r="HV17" s="694" t="str">
        <f>IF(ОРИГІНАЛ!HV27=0,"",ОРИГІНАЛ!HV27)</f>
        <v/>
      </c>
      <c r="HW17" s="693" t="str">
        <f>IF(ОРИГІНАЛ!HW27=0,"",ОРИГІНАЛ!HW27)</f>
        <v/>
      </c>
      <c r="HX17" s="692">
        <f>IF(ОРИГІНАЛ!HX27=0,"",ОРИГІНАЛ!HX27)</f>
        <v>6</v>
      </c>
      <c r="HY17" s="533"/>
    </row>
    <row r="18" spans="1:233" s="532" customFormat="1" ht="12.75" customHeight="1">
      <c r="A18" s="715">
        <f>IF(ОРИГІНАЛ!A28=0,"",ОРИГІНАЛ!A28)</f>
        <v>45450</v>
      </c>
      <c r="B18" s="696" t="str">
        <f>IF(ОРИГІНАЛ!B28=0,"",ОРИГІНАЛ!B28)</f>
        <v/>
      </c>
      <c r="C18" s="695" t="str">
        <f>IF(ОРИГІНАЛ!C28=0,"",ОРИГІНАЛ!C28)</f>
        <v/>
      </c>
      <c r="D18" s="695" t="str">
        <f>IF(ОРИГІНАЛ!D28=0,"",ОРИГІНАЛ!D28)</f>
        <v/>
      </c>
      <c r="E18" s="696" t="str">
        <f>IF(ОРИГІНАЛ!E28=0,"",ОРИГІНАЛ!E28)</f>
        <v/>
      </c>
      <c r="F18" s="695" t="str">
        <f>IF(ОРИГІНАЛ!F28=0,"",ОРИГІНАЛ!F28)</f>
        <v/>
      </c>
      <c r="G18" s="695" t="str">
        <f>IF(ОРИГІНАЛ!G28=0,"",ОРИГІНАЛ!G28)</f>
        <v/>
      </c>
      <c r="H18" s="697" t="str">
        <f>IF(ОРИГІНАЛ!H28=0,"",ОРИГІНАЛ!H28)</f>
        <v/>
      </c>
      <c r="I18" s="696" t="str">
        <f>IF(ОРИГІНАЛ!I28=0,"",ОРИГІНАЛ!I28)</f>
        <v/>
      </c>
      <c r="J18" s="695" t="str">
        <f>IF(ОРИГІНАЛ!J28=0,"",ОРИГІНАЛ!J28)</f>
        <v/>
      </c>
      <c r="K18" s="695" t="str">
        <f>IF(ОРИГІНАЛ!K28=0,"",ОРИГІНАЛ!K28)</f>
        <v/>
      </c>
      <c r="L18" s="695" t="str">
        <f>IF(ОРИГІНАЛ!L28=0,"",ОРИГІНАЛ!L28)</f>
        <v/>
      </c>
      <c r="M18" s="696" t="str">
        <f>IF(ОРИГІНАЛ!M28=0,"",ОРИГІНАЛ!M28)</f>
        <v/>
      </c>
      <c r="N18" s="695" t="str">
        <f>IF(ОРИГІНАЛ!N28=0,"",ОРИГІНАЛ!N28)</f>
        <v/>
      </c>
      <c r="O18" s="695" t="str">
        <f>IF(ОРИГІНАЛ!O28=0,"",ОРИГІНАЛ!O28)</f>
        <v/>
      </c>
      <c r="P18" s="695" t="str">
        <f>IF(ОРИГІНАЛ!P28=0,"",ОРИГІНАЛ!P28)</f>
        <v/>
      </c>
      <c r="Q18" s="695" t="str">
        <f>IF(ОРИГІНАЛ!Q28=0,"",ОРИГІНАЛ!Q28)</f>
        <v/>
      </c>
      <c r="R18" s="714" t="str">
        <f>IF(ОРИГІНАЛ!R28=0,"",ОРИГІНАЛ!R28)</f>
        <v/>
      </c>
      <c r="S18" s="697" t="str">
        <f>IF(ОРИГІНАЛ!S28=0,"",ОРИГІНАЛ!S28)</f>
        <v/>
      </c>
      <c r="T18" s="696" t="str">
        <f>IF(ОРИГІНАЛ!T28=0,"",ОРИГІНАЛ!T28)</f>
        <v/>
      </c>
      <c r="U18" s="695" t="str">
        <f>IF(ОРИГІНАЛ!U28=0,"",ОРИГІНАЛ!U28)</f>
        <v>/</v>
      </c>
      <c r="V18" s="695" t="str">
        <f>IF(ОРИГІНАЛ!V28=0,"",ОРИГІНАЛ!V28)</f>
        <v>/</v>
      </c>
      <c r="W18" s="695" t="str">
        <f>IF(ОРИГІНАЛ!W28=0,"",ОРИГІНАЛ!W28)</f>
        <v>/</v>
      </c>
      <c r="X18" s="695" t="str">
        <f>IF(ОРИГІНАЛ!X28=0,"",ОРИГІНАЛ!X28)</f>
        <v>/</v>
      </c>
      <c r="Y18" s="694" t="str">
        <f>IF(ОРИГІНАЛ!Y28=0,"",ОРИГІНАЛ!Y28)</f>
        <v>/</v>
      </c>
      <c r="Z18" s="696" t="str">
        <f>IF(ОРИГІНАЛ!Z28=0,"",ОРИГІНАЛ!Z28)</f>
        <v/>
      </c>
      <c r="AA18" s="695" t="str">
        <f>IF(ОРИГІНАЛ!AA28=0,"",ОРИГІНАЛ!AA28)</f>
        <v/>
      </c>
      <c r="AB18" s="695" t="str">
        <f>IF(ОРИГІНАЛ!AB28=0,"",ОРИГІНАЛ!AB28)</f>
        <v/>
      </c>
      <c r="AC18" s="695" t="str">
        <f>IF(ОРИГІНАЛ!AC28=0,"",ОРИГІНАЛ!AC28)</f>
        <v/>
      </c>
      <c r="AD18" s="714" t="str">
        <f>IF(ОРИГІНАЛ!AD28=0,"",ОРИГІНАЛ!AD28)</f>
        <v/>
      </c>
      <c r="AE18" s="697" t="str">
        <f>IF(ОРИГІНАЛ!AE28=0,"",ОРИГІНАЛ!AE28)</f>
        <v/>
      </c>
      <c r="AF18" s="701" t="str">
        <f>IF(ОРИГІНАЛ!AF28=0,"",ОРИГІНАЛ!AF28)</f>
        <v/>
      </c>
      <c r="AG18" s="695" t="str">
        <f>IF(ОРИГІНАЛ!AG28=0,"",ОРИГІНАЛ!AG28)</f>
        <v/>
      </c>
      <c r="AH18" s="695" t="str">
        <f>IF(ОРИГІНАЛ!AH28=0,"",ОРИГІНАЛ!AH28)</f>
        <v/>
      </c>
      <c r="AI18" s="695" t="str">
        <f>IF(ОРИГІНАЛ!AI28=0,"",ОРИГІНАЛ!AI28)</f>
        <v/>
      </c>
      <c r="AJ18" s="704" t="str">
        <f>IF(ОРИГІНАЛ!AJ28=0,"",ОРИГІНАЛ!AJ28)</f>
        <v/>
      </c>
      <c r="AK18" s="695" t="str">
        <f>IF(ОРИГІНАЛ!AK28=0,"",ОРИГІНАЛ!AK28)</f>
        <v/>
      </c>
      <c r="AL18" s="695" t="str">
        <f>IF(ОРИГІНАЛ!AL28=0,"",ОРИГІНАЛ!AL28)</f>
        <v/>
      </c>
      <c r="AM18" s="695" t="str">
        <f>IF(ОРИГІНАЛ!AM28=0,"",ОРИГІНАЛ!AM28)</f>
        <v/>
      </c>
      <c r="AN18" s="697" t="str">
        <f>IF(ОРИГІНАЛ!AN28=0,"",ОРИГІНАЛ!AN28)</f>
        <v/>
      </c>
      <c r="AO18" s="696" t="str">
        <f>IF(ОРИГІНАЛ!AO28=0,"",ОРИГІНАЛ!AO28)</f>
        <v/>
      </c>
      <c r="AP18" s="695" t="str">
        <f>IF(ОРИГІНАЛ!AP28=0,"",ОРИГІНАЛ!AP28)</f>
        <v/>
      </c>
      <c r="AQ18" s="695" t="str">
        <f>IF(ОРИГІНАЛ!AQ28=0,"",ОРИГІНАЛ!AQ28)</f>
        <v/>
      </c>
      <c r="AR18" s="696" t="str">
        <f>IF(ОРИГІНАЛ!AR28=0,"",ОРИГІНАЛ!AR28)</f>
        <v>\</v>
      </c>
      <c r="AS18" s="695" t="str">
        <f>IF(ОРИГІНАЛ!AS28=0,"",ОРИГІНАЛ!AS28)</f>
        <v>\</v>
      </c>
      <c r="AT18" s="694" t="str">
        <f>IF(ОРИГІНАЛ!AT28=0,"",ОРИГІНАЛ!AT28)</f>
        <v>\</v>
      </c>
      <c r="AU18" s="696" t="str">
        <f>IF(ОРИГІНАЛ!AU28=0,"",ОРИГІНАЛ!AU28)</f>
        <v>\</v>
      </c>
      <c r="AV18" s="695" t="str">
        <f>IF(ОРИГІНАЛ!AV28=0,"",ОРИГІНАЛ!AV28)</f>
        <v>\</v>
      </c>
      <c r="AW18" s="695" t="str">
        <f>IF(ОРИГІНАЛ!AW28=0,"",ОРИГІНАЛ!AW28)</f>
        <v>\</v>
      </c>
      <c r="AX18" s="697" t="str">
        <f>IF(ОРИГІНАЛ!AX28=0,"",ОРИГІНАЛ!AX28)</f>
        <v>\</v>
      </c>
      <c r="AY18" s="696" t="str">
        <f>IF(ОРИГІНАЛ!AY28=0,"",ОРИГІНАЛ!AY28)</f>
        <v/>
      </c>
      <c r="AZ18" s="695" t="str">
        <f>IF(ОРИГІНАЛ!AZ28=0,"",ОРИГІНАЛ!AZ28)</f>
        <v/>
      </c>
      <c r="BA18" s="695" t="str">
        <f>IF(ОРИГІНАЛ!BA28=0,"",ОРИГІНАЛ!BA28)</f>
        <v/>
      </c>
      <c r="BB18" s="696" t="str">
        <f>IF(ОРИГІНАЛ!BB28=0,"",ОРИГІНАЛ!BB28)</f>
        <v/>
      </c>
      <c r="BC18" s="695" t="str">
        <f>IF(ОРИГІНАЛ!BC28=0,"",ОРИГІНАЛ!BC28)</f>
        <v/>
      </c>
      <c r="BD18" s="695" t="str">
        <f>IF(ОРИГІНАЛ!BD28=0,"",ОРИГІНАЛ!BD28)</f>
        <v/>
      </c>
      <c r="BE18" s="695" t="str">
        <f>IF(ОРИГІНАЛ!BE28=0,"",ОРИГІНАЛ!BE28)</f>
        <v/>
      </c>
      <c r="BF18" s="697" t="str">
        <f>IF(ОРИГІНАЛ!BF28=0,"",ОРИГІНАЛ!BF28)</f>
        <v>+</v>
      </c>
      <c r="BG18" s="696" t="str">
        <f>IF(ОРИГІНАЛ!BG28=0,"",ОРИГІНАЛ!BG28)</f>
        <v/>
      </c>
      <c r="BH18" s="695" t="str">
        <f>IF(ОРИГІНАЛ!BH28=0,"",ОРИГІНАЛ!BH28)</f>
        <v/>
      </c>
      <c r="BI18" s="696" t="str">
        <f>IF(ОРИГІНАЛ!BI28=0,"",ОРИГІНАЛ!BI28)</f>
        <v/>
      </c>
      <c r="BJ18" s="695" t="str">
        <f>IF(ОРИГІНАЛ!BJ28=0,"",ОРИГІНАЛ!BJ28)</f>
        <v/>
      </c>
      <c r="BK18" s="695" t="str">
        <f>IF(ОРИГІНАЛ!BK28=0,"",ОРИГІНАЛ!BK28)</f>
        <v/>
      </c>
      <c r="BL18" s="695" t="str">
        <f>IF(ОРИГІНАЛ!BL28=0,"",ОРИГІНАЛ!BL28)</f>
        <v/>
      </c>
      <c r="BM18" s="695" t="str">
        <f>IF(ОРИГІНАЛ!BM28=0,"",ОРИГІНАЛ!BM28)</f>
        <v>+</v>
      </c>
      <c r="BN18" s="696" t="str">
        <f>IF(ОРИГІНАЛ!BN28=0,"",ОРИГІНАЛ!BN28)</f>
        <v/>
      </c>
      <c r="BO18" s="695" t="str">
        <f>IF(ОРИГІНАЛ!BO28=0,"",ОРИГІНАЛ!BO28)</f>
        <v/>
      </c>
      <c r="BP18" s="696" t="str">
        <f>IF(ОРИГІНАЛ!BP28=0,"",ОРИГІНАЛ!BP28)</f>
        <v/>
      </c>
      <c r="BQ18" s="694" t="str">
        <f>IF(ОРИГІНАЛ!BQ28=0,"",ОРИГІНАЛ!BQ28)</f>
        <v/>
      </c>
      <c r="BR18" s="696" t="str">
        <f>IF(ОРИГІНАЛ!BR28=0,"",ОРИГІНАЛ!BR28)</f>
        <v/>
      </c>
      <c r="BS18" s="696" t="str">
        <f>IF(ОРИГІНАЛ!BS28=0,"",ОРИГІНАЛ!BS28)</f>
        <v/>
      </c>
      <c r="BT18" s="697" t="str">
        <f>IF(ОРИГІНАЛ!BT28=0,"",ОРИГІНАЛ!BT28)</f>
        <v/>
      </c>
      <c r="BU18" s="696" t="str">
        <f>IF(ОРИГІНАЛ!BU28=0,"",ОРИГІНАЛ!BU28)</f>
        <v/>
      </c>
      <c r="BV18" s="695" t="str">
        <f>IF(ОРИГІНАЛ!BV28=0,"",ОРИГІНАЛ!BV28)</f>
        <v/>
      </c>
      <c r="BW18" s="704" t="str">
        <f>IF(ОРИГІНАЛ!BW28=0,"",ОРИГІНАЛ!BW28)</f>
        <v/>
      </c>
      <c r="BX18" s="694" t="str">
        <f>IF(ОРИГІНАЛ!BX28=0,"",ОРИГІНАЛ!BX28)</f>
        <v/>
      </c>
      <c r="BY18" s="696" t="str">
        <f>IF(ОРИГІНАЛ!BY28=0,"",ОРИГІНАЛ!BY28)</f>
        <v/>
      </c>
      <c r="BZ18" s="695" t="str">
        <f>IF(ОРИГІНАЛ!BZ28=0,"",ОРИГІНАЛ!BZ28)</f>
        <v/>
      </c>
      <c r="CA18" s="693" t="str">
        <f>IF(ОРИГІНАЛ!CA28=0,"",ОРИГІНАЛ!CA28)</f>
        <v/>
      </c>
      <c r="CB18" s="696" t="str">
        <f>IF(ОРИГІНАЛ!CB28=0,"",ОРИГІНАЛ!CB28)</f>
        <v/>
      </c>
      <c r="CC18" s="696" t="str">
        <f>IF(ОРИГІНАЛ!CC28=0,"",ОРИГІНАЛ!CC28)</f>
        <v/>
      </c>
      <c r="CD18" s="695" t="str">
        <f>IF(ОРИГІНАЛ!CD28=0,"",ОРИГІНАЛ!CD28)</f>
        <v/>
      </c>
      <c r="CE18" s="695" t="str">
        <f>IF(ОРИГІНАЛ!CE28=0,"",ОРИГІНАЛ!CE28)</f>
        <v/>
      </c>
      <c r="CF18" s="705" t="str">
        <f>IF(ОРИГІНАЛ!CF28=0,"",ОРИГІНАЛ!CF28)</f>
        <v/>
      </c>
      <c r="CG18" s="696" t="str">
        <f>IF(ОРИГІНАЛ!CG28=0,"",ОРИГІНАЛ!CG28)</f>
        <v/>
      </c>
      <c r="CH18" s="695" t="str">
        <f>IF(ОРИГІНАЛ!CH28=0,"",ОРИГІНАЛ!CH28)</f>
        <v/>
      </c>
      <c r="CI18" s="696" t="str">
        <f>IF(ОРИГІНАЛ!CI28=0,"",ОРИГІНАЛ!CI28)</f>
        <v/>
      </c>
      <c r="CJ18" s="695" t="str">
        <f>IF(ОРИГІНАЛ!CJ28=0,"",ОРИГІНАЛ!CJ28)</f>
        <v/>
      </c>
      <c r="CK18" s="695" t="str">
        <f>IF(ОРИГІНАЛ!CK28=0,"",ОРИГІНАЛ!CK28)</f>
        <v/>
      </c>
      <c r="CL18" s="698" t="str">
        <f>IF(ОРИГІНАЛ!CL28=0,"",ОРИГІНАЛ!CL28)</f>
        <v/>
      </c>
      <c r="CM18" s="695" t="str">
        <f>IF(ОРИГІНАЛ!CM28=0,"",ОРИГІНАЛ!CM28)</f>
        <v/>
      </c>
      <c r="CN18" s="695" t="str">
        <f>IF(ОРИГІНАЛ!CN28=0,"",ОРИГІНАЛ!CN28)</f>
        <v/>
      </c>
      <c r="CO18" s="695" t="str">
        <f>IF(ОРИГІНАЛ!CO28=0,"",ОРИГІНАЛ!CO28)</f>
        <v/>
      </c>
      <c r="CP18" s="694" t="str">
        <f>IF(ОРИГІНАЛ!CP28=0,"",ОРИГІНАЛ!CP28)</f>
        <v/>
      </c>
      <c r="CQ18" s="713">
        <f>IF(ОРИГІНАЛ!CQ28=0,"",ОРИГІНАЛ!CQ28)</f>
        <v>7</v>
      </c>
      <c r="CR18" s="696" t="str">
        <f>IF(ОРИГІНАЛ!CR28=0,"",ОРИГІНАЛ!CR28)</f>
        <v/>
      </c>
      <c r="CS18" s="699" t="str">
        <f>IF(ОРИГІНАЛ!CS28=0,"",ОРИГІНАЛ!CS28)</f>
        <v/>
      </c>
      <c r="CT18" s="697" t="str">
        <f>IF(ОРИГІНАЛ!CT28=0,"",ОРИГІНАЛ!CT28)</f>
        <v/>
      </c>
      <c r="CU18" s="696" t="str">
        <f>IF(ОРИГІНАЛ!CU28=0,"",ОРИГІНАЛ!CU28)</f>
        <v/>
      </c>
      <c r="CV18" s="695" t="str">
        <f>IF(ОРИГІНАЛ!CV28=0,"",ОРИГІНАЛ!CV28)</f>
        <v/>
      </c>
      <c r="CW18" s="694" t="str">
        <f>IF(ОРИГІНАЛ!CW28=0,"",ОРИГІНАЛ!CW28)</f>
        <v/>
      </c>
      <c r="CX18" s="696" t="str">
        <f>IF(ОРИГІНАЛ!CX28=0,"",ОРИГІНАЛ!CX28)</f>
        <v/>
      </c>
      <c r="CY18" s="696" t="str">
        <f>IF(ОРИГІНАЛ!CY28=0,"",ОРИГІНАЛ!CY28)</f>
        <v/>
      </c>
      <c r="CZ18" s="697" t="str">
        <f>IF(ОРИГІНАЛ!CZ28=0,"",ОРИГІНАЛ!CZ28)</f>
        <v/>
      </c>
      <c r="DA18" s="696" t="str">
        <f>IF(ОРИГІНАЛ!DA28=0,"",ОРИГІНАЛ!DA28)</f>
        <v/>
      </c>
      <c r="DB18" s="696" t="str">
        <f>IF(ОРИГІНАЛ!DB28=0,"",ОРИГІНАЛ!DB28)</f>
        <v/>
      </c>
      <c r="DC18" s="696" t="str">
        <f>IF(ОРИГІНАЛ!DC28=0,"",ОРИГІНАЛ!DC28)</f>
        <v/>
      </c>
      <c r="DD18" s="694" t="str">
        <f>IF(ОРИГІНАЛ!DD28=0,"",ОРИГІНАЛ!DD28)</f>
        <v/>
      </c>
      <c r="DE18" s="698" t="str">
        <f>IF(ОРИГІНАЛ!DE28=0,"",ОРИГІНАЛ!DE28)</f>
        <v/>
      </c>
      <c r="DF18" s="695" t="str">
        <f>IF(ОРИГІНАЛ!DF28=0,"",ОРИГІНАЛ!DF28)</f>
        <v/>
      </c>
      <c r="DG18" s="695" t="str">
        <f>IF(ОРИГІНАЛ!DG28=0,"",ОРИГІНАЛ!DG28)</f>
        <v/>
      </c>
      <c r="DH18" s="697" t="str">
        <f>IF(ОРИГІНАЛ!DH28=0,"",ОРИГІНАЛ!DH28)</f>
        <v/>
      </c>
      <c r="DI18" s="696" t="str">
        <f>IF(ОРИГІНАЛ!DI28=0,"",ОРИГІНАЛ!DI28)</f>
        <v/>
      </c>
      <c r="DJ18" s="695" t="str">
        <f>IF(ОРИГІНАЛ!DJ28=0,"",ОРИГІНАЛ!DJ28)</f>
        <v/>
      </c>
      <c r="DK18" s="695" t="str">
        <f>IF(ОРИГІНАЛ!DK28=0,"",ОРИГІНАЛ!DK28)</f>
        <v/>
      </c>
      <c r="DL18" s="695" t="str">
        <f>IF(ОРИГІНАЛ!DL28=0,"",ОРИГІНАЛ!DL28)</f>
        <v/>
      </c>
      <c r="DM18" s="712" t="str">
        <f>IF(ОРИГІНАЛ!DM28=0,"",ОРИГІНАЛ!DM28)</f>
        <v/>
      </c>
      <c r="DN18" s="695" t="str">
        <f>IF(ОРИГІНАЛ!DN28=0,"",ОРИГІНАЛ!DN28)</f>
        <v/>
      </c>
      <c r="DO18" s="699" t="str">
        <f>IF(ОРИГІНАЛ!DO28=0,"",ОРИГІНАЛ!DO28)</f>
        <v/>
      </c>
      <c r="DP18" s="695" t="str">
        <f>IF(ОРИГІНАЛ!DP28=0,"",ОРИГІНАЛ!DP28)</f>
        <v/>
      </c>
      <c r="DQ18" s="695" t="str">
        <f>IF(ОРИГІНАЛ!DQ28=0,"",ОРИГІНАЛ!DQ28)</f>
        <v/>
      </c>
      <c r="DR18" s="695" t="str">
        <f>IF(ОРИГІНАЛ!DR28=0,"",ОРИГІНАЛ!DR28)</f>
        <v/>
      </c>
      <c r="DS18" s="695" t="str">
        <f>IF(ОРИГІНАЛ!DS28=0,"",ОРИГІНАЛ!DS28)</f>
        <v/>
      </c>
      <c r="DT18" s="695" t="str">
        <f>IF(ОРИГІНАЛ!DT28=0,"",ОРИГІНАЛ!DT28)</f>
        <v/>
      </c>
      <c r="DU18" s="694" t="str">
        <f>IF(ОРИГІНАЛ!DU28=0,"",ОРИГІНАЛ!DU28)</f>
        <v/>
      </c>
      <c r="DV18" s="1117" t="str">
        <f>IF(ОРИГІНАЛ!DV28=0,"",ОРИГІНАЛ!DV28)</f>
        <v/>
      </c>
      <c r="DW18" s="695" t="str">
        <f>IF(ОРИГІНАЛ!DW28=0,"",ОРИГІНАЛ!DW28)</f>
        <v/>
      </c>
      <c r="DX18" s="1121"/>
      <c r="DY18" s="1122"/>
      <c r="DZ18" s="696" t="str">
        <f>IF(ОРИГІНАЛ!DZ28=0,"",ОРИГІНАЛ!DZ28)</f>
        <v/>
      </c>
      <c r="EA18" s="695" t="str">
        <f>IF(ОРИГІНАЛ!EA28=0,"",ОРИГІНАЛ!EA28)</f>
        <v/>
      </c>
      <c r="EB18" s="696" t="str">
        <f>IF(ОРИГІНАЛ!EB28=0,"",ОРИГІНАЛ!EB28)</f>
        <v/>
      </c>
      <c r="EC18" s="695" t="str">
        <f>IF(ОРИГІНАЛ!EC28=0,"",ОРИГІНАЛ!EC28)</f>
        <v/>
      </c>
      <c r="ED18" s="695" t="str">
        <f>IF(ОРИГІНАЛ!ED28=0,"",ОРИГІНАЛ!ED28)</f>
        <v/>
      </c>
      <c r="EE18" s="695" t="str">
        <f>IF(ОРИГІНАЛ!EE28=0,"",ОРИГІНАЛ!EE28)</f>
        <v/>
      </c>
      <c r="EF18" s="695" t="str">
        <f>IF(ОРИГІНАЛ!EF28=0,"",ОРИГІНАЛ!EF28)</f>
        <v/>
      </c>
      <c r="EG18" s="695" t="str">
        <f>IF(ОРИГІНАЛ!EG28=0,"",ОРИГІНАЛ!EG28)</f>
        <v/>
      </c>
      <c r="EH18" s="1067" t="str">
        <f>IF(ОРИГІНАЛ!EH28=0,"",ОРИГІНАЛ!EH28)</f>
        <v/>
      </c>
      <c r="EI18" s="1124"/>
      <c r="EJ18" s="711" t="str">
        <f>IF(ОРИГІНАЛ!EJ28=0,"",ОРИГІНАЛ!EJ28)</f>
        <v/>
      </c>
      <c r="EK18" s="710" t="str">
        <f>IF(ОРИГІНАЛ!EK28=0,"",ОРИГІНАЛ!EK28)</f>
        <v/>
      </c>
      <c r="EL18" s="709" t="str">
        <f>IF(ОРИГІНАЛ!EL28=0,"",ОРИГІНАЛ!EL28)</f>
        <v/>
      </c>
      <c r="EM18" s="1126"/>
      <c r="EN18" s="695" t="str">
        <f>IF(ОРИГІНАЛ!EN28=0,"",ОРИГІНАЛ!EN28)</f>
        <v/>
      </c>
      <c r="EO18" s="695" t="str">
        <f>IF(ОРИГІНАЛ!EO28=0,"",ОРИГІНАЛ!EO28)</f>
        <v/>
      </c>
      <c r="EP18" s="694" t="str">
        <f>IF(ОРИГІНАЛ!EP28=0,"",ОРИГІНАЛ!EP28)</f>
        <v>/</v>
      </c>
      <c r="EQ18" s="696" t="str">
        <f>IF(ОРИГІНАЛ!EQ28=0,"",ОРИГІНАЛ!EQ28)</f>
        <v>/</v>
      </c>
      <c r="ER18" s="694" t="str">
        <f>IF(ОРИГІНАЛ!ER28=0,"",ОРИГІНАЛ!ER28)</f>
        <v>/</v>
      </c>
      <c r="ES18" s="696" t="str">
        <f>IF(ОРИГІНАЛ!ES28=0,"",ОРИГІНАЛ!ES28)</f>
        <v>/</v>
      </c>
      <c r="ET18" s="696" t="str">
        <f>IF(ОРИГІНАЛ!ET28=0,"",ОРИГІНАЛ!ET28)</f>
        <v/>
      </c>
      <c r="EU18" s="695" t="str">
        <f>IF(ОРИГІНАЛ!EU28=0,"",ОРИГІНАЛ!EU28)</f>
        <v/>
      </c>
      <c r="EV18" s="695" t="str">
        <f>IF(ОРИГІНАЛ!EV28=0,"",ОРИГІНАЛ!EV28)</f>
        <v/>
      </c>
      <c r="EW18" s="695" t="str">
        <f>IF(ОРИГІНАЛ!EW28=0,"",ОРИГІНАЛ!EW28)</f>
        <v/>
      </c>
      <c r="EX18" s="695" t="str">
        <f>IF(ОРИГІНАЛ!EX28=0,"",ОРИГІНАЛ!EX28)</f>
        <v/>
      </c>
      <c r="EY18" s="695" t="str">
        <f>IF(ОРИГІНАЛ!EY28=0,"",ОРИГІНАЛ!EY28)</f>
        <v/>
      </c>
      <c r="EZ18" s="695" t="str">
        <f>IF(ОРИГІНАЛ!EZ28=0,"",ОРИГІНАЛ!EZ28)</f>
        <v/>
      </c>
      <c r="FA18" s="697" t="str">
        <f>IF(ОРИГІНАЛ!FA28=0,"",ОРИГІНАЛ!FA28)</f>
        <v/>
      </c>
      <c r="FB18" s="696" t="str">
        <f>IF(ОРИГІНАЛ!FB28=0,"",ОРИГІНАЛ!FB28)</f>
        <v/>
      </c>
      <c r="FC18" s="695" t="str">
        <f>IF(ОРИГІНАЛ!FC28=0,"",ОРИГІНАЛ!FC28)</f>
        <v/>
      </c>
      <c r="FD18" s="695" t="str">
        <f>IF(ОРИГІНАЛ!FD28=0,"",ОРИГІНАЛ!FD28)</f>
        <v/>
      </c>
      <c r="FE18" s="695" t="str">
        <f>IF(ОРИГІНАЛ!FE28=0,"",ОРИГІНАЛ!FE28)</f>
        <v/>
      </c>
      <c r="FF18" s="700" t="str">
        <f>IF(ОРИГІНАЛ!FF28=0,"",ОРИГІНАЛ!FF28)</f>
        <v/>
      </c>
      <c r="FG18" s="695" t="str">
        <f>IF(ОРИГІНАЛ!FG28=0,"",ОРИГІНАЛ!FG28)</f>
        <v/>
      </c>
      <c r="FH18" s="704" t="str">
        <f>IF(ОРИГІНАЛ!FH28=0,"",ОРИГІНАЛ!FH28)</f>
        <v/>
      </c>
      <c r="FI18" s="700" t="str">
        <f>IF(ОРИГІНАЛ!FI28=0,"",ОРИГІНАЛ!FI28)</f>
        <v>\</v>
      </c>
      <c r="FJ18" s="700" t="str">
        <f>IF(ОРИГІНАЛ!FJ28=0,"",ОРИГІНАЛ!FJ28)</f>
        <v>\</v>
      </c>
      <c r="FK18" s="700" t="str">
        <f>IF(ОРИГІНАЛ!FK28=0,"",ОРИГІНАЛ!FK28)</f>
        <v>\</v>
      </c>
      <c r="FL18" s="700" t="str">
        <f>IF(ОРИГІНАЛ!FL28=0,"",ОРИГІНАЛ!FL28)</f>
        <v>\</v>
      </c>
      <c r="FM18" s="708" t="str">
        <f>IF(ОРИГІНАЛ!FM28=0,"",ОРИГІНАЛ!FM28)</f>
        <v>\</v>
      </c>
      <c r="FN18" s="707" t="str">
        <f>IF(ОРИГІНАЛ!FN28=0,"",ОРИГІНАЛ!FN28)</f>
        <v>\</v>
      </c>
      <c r="FO18" s="696" t="str">
        <f>IF(ОРИГІНАЛ!FO28=0,"",ОРИГІНАЛ!FO28)</f>
        <v/>
      </c>
      <c r="FP18" s="696" t="str">
        <f>IF(ОРИГІНАЛ!FP28=0,"",ОРИГІНАЛ!FP28)</f>
        <v/>
      </c>
      <c r="FQ18" s="705" t="str">
        <f>IF(ОРИГІНАЛ!FQ28=0,"",ОРИГІНАЛ!FQ28)</f>
        <v/>
      </c>
      <c r="FR18" s="696" t="str">
        <f>IF(ОРИГІНАЛ!FR28=0,"",ОРИГІНАЛ!FR28)</f>
        <v/>
      </c>
      <c r="FS18" s="696" t="str">
        <f>IF(ОРИГІНАЛ!FS28=0,"",ОРИГІНАЛ!FS28)</f>
        <v/>
      </c>
      <c r="FT18" s="696" t="str">
        <f>IF(ОРИГІНАЛ!FT28=0,"",ОРИГІНАЛ!FT28)</f>
        <v/>
      </c>
      <c r="FU18" s="696" t="str">
        <f>IF(ОРИГІНАЛ!FU28=0,"",ОРИГІНАЛ!FU28)</f>
        <v/>
      </c>
      <c r="FV18" s="696" t="str">
        <f>IF(ОРИГІНАЛ!FV28=0,"",ОРИГІНАЛ!FV28)</f>
        <v/>
      </c>
      <c r="FW18" s="706">
        <f>IF(ОРИГІНАЛ!FW28=0,"",ОРИГІНАЛ!FW28)</f>
        <v>7</v>
      </c>
      <c r="FX18" s="696" t="str">
        <f>IF(ОРИГІНАЛ!FX28=0,"",ОРИГІНАЛ!FX28)</f>
        <v/>
      </c>
      <c r="FY18" s="694" t="str">
        <f>IF(ОРИГІНАЛ!FY28=0,"",ОРИГІНАЛ!FY28)</f>
        <v/>
      </c>
      <c r="FZ18" s="696" t="str">
        <f>IF(ОРИГІНАЛ!FZ28=0,"",ОРИГІНАЛ!FZ28)</f>
        <v/>
      </c>
      <c r="GA18" s="694" t="str">
        <f>IF(ОРИГІНАЛ!GA28=0,"",ОРИГІНАЛ!GA28)</f>
        <v/>
      </c>
      <c r="GB18" s="696" t="str">
        <f>IF(ОРИГІНАЛ!GB28=0,"",ОРИГІНАЛ!GB28)</f>
        <v/>
      </c>
      <c r="GC18" s="695" t="str">
        <f>IF(ОРИГІНАЛ!GC28=0,"",ОРИГІНАЛ!GC28)</f>
        <v/>
      </c>
      <c r="GD18" s="695" t="str">
        <f>IF(ОРИГІНАЛ!GD28=0,"",ОРИГІНАЛ!GD28)</f>
        <v/>
      </c>
      <c r="GE18" s="695" t="str">
        <f>IF(ОРИГІНАЛ!GE28=0,"",ОРИГІНАЛ!GE28)</f>
        <v/>
      </c>
      <c r="GF18" s="705" t="str">
        <f>IF(ОРИГІНАЛ!GF28=0,"",ОРИГІНАЛ!GF28)</f>
        <v/>
      </c>
      <c r="GG18" s="696" t="str">
        <f>IF(ОРИГІНАЛ!GG28=0,"",ОРИГІНАЛ!GG28)</f>
        <v/>
      </c>
      <c r="GH18" s="695" t="str">
        <f>IF(ОРИГІНАЛ!GH28=0,"",ОРИГІНАЛ!GH28)</f>
        <v/>
      </c>
      <c r="GI18" s="694" t="str">
        <f>IF(ОРИГІНАЛ!GI28=0,"",ОРИГІНАЛ!GI28)</f>
        <v/>
      </c>
      <c r="GJ18" s="696" t="str">
        <f>IF(ОРИГІНАЛ!GJ28=0,"",ОРИГІНАЛ!GJ28)</f>
        <v/>
      </c>
      <c r="GK18" s="695" t="str">
        <f>IF(ОРИГІНАЛ!GK28=0,"",ОРИГІНАЛ!GK28)</f>
        <v/>
      </c>
      <c r="GL18" s="704" t="str">
        <f>IF(ОРИГІНАЛ!GL28=0,"",ОРИГІНАЛ!GL28)</f>
        <v/>
      </c>
      <c r="GM18" s="695" t="str">
        <f>IF(ОРИГІНАЛ!GM28=0,"",ОРИГІНАЛ!GM28)</f>
        <v/>
      </c>
      <c r="GN18" s="695" t="str">
        <f>IF(ОРИГІНАЛ!GN28=0,"",ОРИГІНАЛ!GN28)</f>
        <v/>
      </c>
      <c r="GO18" s="703" t="str">
        <f>IF(ОРИГІНАЛ!GO28=0,"",ОРИГІНАЛ!GO28)</f>
        <v/>
      </c>
      <c r="GP18" s="697" t="str">
        <f>IF(ОРИГІНАЛ!GP28=0,"",ОРИГІНАЛ!GP28)</f>
        <v/>
      </c>
      <c r="GQ18" s="702" t="str">
        <f>IF(ОРИГІНАЛ!GQ28=0,"",ОРИГІНАЛ!GQ28)</f>
        <v/>
      </c>
      <c r="GR18" s="701" t="str">
        <f>IF(ОРИГІНАЛ!GR28=0,"",ОРИГІНАЛ!GR28)</f>
        <v/>
      </c>
      <c r="GS18" s="695" t="str">
        <f>IF(ОРИГІНАЛ!GS28=0,"",ОРИГІНАЛ!GS28)</f>
        <v/>
      </c>
      <c r="GT18" s="695" t="str">
        <f>IF(ОРИГІНАЛ!GT28=0,"",ОРИГІНАЛ!GT28)</f>
        <v/>
      </c>
      <c r="GU18" s="695" t="str">
        <f>IF(ОРИГІНАЛ!GU28=0,"",ОРИГІНАЛ!GU28)</f>
        <v/>
      </c>
      <c r="GV18" s="695" t="str">
        <f>IF(ОРИГІНАЛ!GV28=0,"",ОРИГІНАЛ!GV28)</f>
        <v/>
      </c>
      <c r="GW18" s="695" t="str">
        <f>IF(ОРИГІНАЛ!GW28=0,"",ОРИГІНАЛ!GW28)</f>
        <v/>
      </c>
      <c r="GX18" s="697" t="str">
        <f>IF(ОРИГІНАЛ!GX28=0,"",ОРИГІНАЛ!GX28)</f>
        <v/>
      </c>
      <c r="GY18" s="696" t="str">
        <f>IF(ОРИГІНАЛ!GY28=0,"",ОРИГІНАЛ!GY28)</f>
        <v/>
      </c>
      <c r="GZ18" s="700" t="str">
        <f>IF(ОРИГІНАЛ!GZ28=0,"",ОРИГІНАЛ!GZ28)</f>
        <v/>
      </c>
      <c r="HA18" s="695" t="str">
        <f>IF(ОРИГІНАЛ!HA28=0,"",ОРИГІНАЛ!HA28)</f>
        <v/>
      </c>
      <c r="HB18" s="699" t="str">
        <f>IF(ОРИГІНАЛ!HB28=0,"",ОРИГІНАЛ!HB28)</f>
        <v/>
      </c>
      <c r="HC18" s="695" t="str">
        <f>IF(ОРИГІНАЛ!HC28=0,"",ОРИГІНАЛ!HC28)</f>
        <v/>
      </c>
      <c r="HD18" s="695" t="str">
        <f>IF(ОРИГІНАЛ!HD28=0,"",ОРИГІНАЛ!HD28)</f>
        <v/>
      </c>
      <c r="HE18" s="695" t="str">
        <f>IF(ОРИГІНАЛ!HE28=0,"",ОРИГІНАЛ!HE28)</f>
        <v/>
      </c>
      <c r="HF18" s="695" t="str">
        <f>IF(ОРИГІНАЛ!HF28=0,"",ОРИГІНАЛ!HF28)</f>
        <v/>
      </c>
      <c r="HG18" s="694" t="str">
        <f>IF(ОРИГІНАЛ!HG28=0,"",ОРИГІНАЛ!HG28)</f>
        <v/>
      </c>
      <c r="HH18" s="698" t="str">
        <f>IF(ОРИГІНАЛ!HH28=0,"",ОРИГІНАЛ!HH28)</f>
        <v>\</v>
      </c>
      <c r="HI18" s="695" t="str">
        <f>IF(ОРИГІНАЛ!HI28=0,"",ОРИГІНАЛ!HI28)</f>
        <v>\</v>
      </c>
      <c r="HJ18" s="695" t="str">
        <f>IF(ОРИГІНАЛ!HJ28=0,"",ОРИГІНАЛ!HJ28)</f>
        <v>\</v>
      </c>
      <c r="HK18" s="695" t="str">
        <f>IF(ОРИГІНАЛ!HK28=0,"",ОРИГІНАЛ!HK28)</f>
        <v>\</v>
      </c>
      <c r="HL18" s="695" t="str">
        <f>IF(ОРИГІНАЛ!HL28=0,"",ОРИГІНАЛ!HL28)</f>
        <v>\</v>
      </c>
      <c r="HM18" s="695" t="str">
        <f>IF(ОРИГІНАЛ!HM28=0,"",ОРИГІНАЛ!HM28)</f>
        <v>\</v>
      </c>
      <c r="HN18" s="695" t="str">
        <f>IF(ОРИГІНАЛ!HN28=0,"",ОРИГІНАЛ!HN28)</f>
        <v>\</v>
      </c>
      <c r="HO18" s="697" t="str">
        <f>IF(ОРИГІНАЛ!HO28=0,"",ОРИГІНАЛ!HO28)</f>
        <v>\</v>
      </c>
      <c r="HP18" s="696" t="str">
        <f>IF(ОРИГІНАЛ!HP28=0,"",ОРИГІНАЛ!HP28)</f>
        <v/>
      </c>
      <c r="HQ18" s="695" t="str">
        <f>IF(ОРИГІНАЛ!HQ28=0,"",ОРИГІНАЛ!HQ28)</f>
        <v/>
      </c>
      <c r="HR18" s="695" t="str">
        <f>IF(ОРИГІНАЛ!HR28=0,"",ОРИГІНАЛ!HR28)</f>
        <v/>
      </c>
      <c r="HS18" s="695" t="str">
        <f>IF(ОРИГІНАЛ!HS28=0,"",ОРИГІНАЛ!HS28)</f>
        <v/>
      </c>
      <c r="HT18" s="695" t="str">
        <f>IF(ОРИГІНАЛ!HT28=0,"",ОРИГІНАЛ!HT28)</f>
        <v/>
      </c>
      <c r="HU18" s="695" t="str">
        <f>IF(ОРИГІНАЛ!HU28=0,"",ОРИГІНАЛ!HU28)</f>
        <v/>
      </c>
      <c r="HV18" s="694" t="str">
        <f>IF(ОРИГІНАЛ!HV28=0,"",ОРИГІНАЛ!HV28)</f>
        <v/>
      </c>
      <c r="HW18" s="693" t="str">
        <f>IF(ОРИГІНАЛ!HW28=0,"",ОРИГІНАЛ!HW28)</f>
        <v/>
      </c>
      <c r="HX18" s="692">
        <f>IF(ОРИГІНАЛ!HX28=0,"",ОРИГІНАЛ!HX28)</f>
        <v>7</v>
      </c>
      <c r="HY18" s="533"/>
    </row>
    <row r="19" spans="1:233" s="532" customFormat="1" ht="12.75" customHeight="1">
      <c r="A19" s="715">
        <f>IF(ОРИГІНАЛ!A29=0,"",ОРИГІНАЛ!A29)</f>
        <v>45451</v>
      </c>
      <c r="B19" s="696" t="str">
        <f>IF(ОРИГІНАЛ!B29=0,"",ОРИГІНАЛ!B29)</f>
        <v/>
      </c>
      <c r="C19" s="695" t="str">
        <f>IF(ОРИГІНАЛ!C29=0,"",ОРИГІНАЛ!C29)</f>
        <v/>
      </c>
      <c r="D19" s="695" t="str">
        <f>IF(ОРИГІНАЛ!D29=0,"",ОРИГІНАЛ!D29)</f>
        <v/>
      </c>
      <c r="E19" s="696" t="str">
        <f>IF(ОРИГІНАЛ!E29=0,"",ОРИГІНАЛ!E29)</f>
        <v/>
      </c>
      <c r="F19" s="695" t="str">
        <f>IF(ОРИГІНАЛ!F29=0,"",ОРИГІНАЛ!F29)</f>
        <v/>
      </c>
      <c r="G19" s="695" t="str">
        <f>IF(ОРИГІНАЛ!G29=0,"",ОРИГІНАЛ!G29)</f>
        <v/>
      </c>
      <c r="H19" s="697" t="str">
        <f>IF(ОРИГІНАЛ!H29=0,"",ОРИГІНАЛ!H29)</f>
        <v/>
      </c>
      <c r="I19" s="696" t="str">
        <f>IF(ОРИГІНАЛ!I29=0,"",ОРИГІНАЛ!I29)</f>
        <v/>
      </c>
      <c r="J19" s="695" t="str">
        <f>IF(ОРИГІНАЛ!J29=0,"",ОРИГІНАЛ!J29)</f>
        <v/>
      </c>
      <c r="K19" s="695" t="str">
        <f>IF(ОРИГІНАЛ!K29=0,"",ОРИГІНАЛ!K29)</f>
        <v/>
      </c>
      <c r="L19" s="695" t="str">
        <f>IF(ОРИГІНАЛ!L29=0,"",ОРИГІНАЛ!L29)</f>
        <v/>
      </c>
      <c r="M19" s="696" t="str">
        <f>IF(ОРИГІНАЛ!M29=0,"",ОРИГІНАЛ!M29)</f>
        <v/>
      </c>
      <c r="N19" s="695" t="str">
        <f>IF(ОРИГІНАЛ!N29=0,"",ОРИГІНАЛ!N29)</f>
        <v/>
      </c>
      <c r="O19" s="695" t="str">
        <f>IF(ОРИГІНАЛ!O29=0,"",ОРИГІНАЛ!O29)</f>
        <v/>
      </c>
      <c r="P19" s="695" t="str">
        <f>IF(ОРИГІНАЛ!P29=0,"",ОРИГІНАЛ!P29)</f>
        <v/>
      </c>
      <c r="Q19" s="695" t="str">
        <f>IF(ОРИГІНАЛ!Q29=0,"",ОРИГІНАЛ!Q29)</f>
        <v/>
      </c>
      <c r="R19" s="714" t="str">
        <f>IF(ОРИГІНАЛ!R29=0,"",ОРИГІНАЛ!R29)</f>
        <v/>
      </c>
      <c r="S19" s="697" t="str">
        <f>IF(ОРИГІНАЛ!S29=0,"",ОРИГІНАЛ!S29)</f>
        <v/>
      </c>
      <c r="T19" s="696" t="str">
        <f>IF(ОРИГІНАЛ!T29=0,"",ОРИГІНАЛ!T29)</f>
        <v/>
      </c>
      <c r="U19" s="695" t="str">
        <f>IF(ОРИГІНАЛ!U29=0,"",ОРИГІНАЛ!U29)</f>
        <v/>
      </c>
      <c r="V19" s="695" t="str">
        <f>IF(ОРИГІНАЛ!V29=0,"",ОРИГІНАЛ!V29)</f>
        <v/>
      </c>
      <c r="W19" s="695" t="str">
        <f>IF(ОРИГІНАЛ!W29=0,"",ОРИГІНАЛ!W29)</f>
        <v/>
      </c>
      <c r="X19" s="695" t="str">
        <f>IF(ОРИГІНАЛ!X29=0,"",ОРИГІНАЛ!X29)</f>
        <v/>
      </c>
      <c r="Y19" s="694" t="str">
        <f>IF(ОРИГІНАЛ!Y29=0,"",ОРИГІНАЛ!Y29)</f>
        <v/>
      </c>
      <c r="Z19" s="696" t="str">
        <f>IF(ОРИГІНАЛ!Z29=0,"",ОРИГІНАЛ!Z29)</f>
        <v/>
      </c>
      <c r="AA19" s="695" t="str">
        <f>IF(ОРИГІНАЛ!AA29=0,"",ОРИГІНАЛ!AA29)</f>
        <v/>
      </c>
      <c r="AB19" s="695" t="str">
        <f>IF(ОРИГІНАЛ!AB29=0,"",ОРИГІНАЛ!AB29)</f>
        <v/>
      </c>
      <c r="AC19" s="695" t="str">
        <f>IF(ОРИГІНАЛ!AC29=0,"",ОРИГІНАЛ!AC29)</f>
        <v/>
      </c>
      <c r="AD19" s="714" t="str">
        <f>IF(ОРИГІНАЛ!AD29=0,"",ОРИГІНАЛ!AD29)</f>
        <v/>
      </c>
      <c r="AE19" s="697" t="str">
        <f>IF(ОРИГІНАЛ!AE29=0,"",ОРИГІНАЛ!AE29)</f>
        <v/>
      </c>
      <c r="AF19" s="701" t="str">
        <f>IF(ОРИГІНАЛ!AF29=0,"",ОРИГІНАЛ!AF29)</f>
        <v/>
      </c>
      <c r="AG19" s="695" t="str">
        <f>IF(ОРИГІНАЛ!AG29=0,"",ОРИГІНАЛ!AG29)</f>
        <v/>
      </c>
      <c r="AH19" s="695" t="str">
        <f>IF(ОРИГІНАЛ!AH29=0,"",ОРИГІНАЛ!AH29)</f>
        <v/>
      </c>
      <c r="AI19" s="695" t="str">
        <f>IF(ОРИГІНАЛ!AI29=0,"",ОРИГІНАЛ!AI29)</f>
        <v/>
      </c>
      <c r="AJ19" s="704" t="str">
        <f>IF(ОРИГІНАЛ!AJ29=0,"",ОРИГІНАЛ!AJ29)</f>
        <v/>
      </c>
      <c r="AK19" s="695" t="str">
        <f>IF(ОРИГІНАЛ!AK29=0,"",ОРИГІНАЛ!AK29)</f>
        <v/>
      </c>
      <c r="AL19" s="695" t="str">
        <f>IF(ОРИГІНАЛ!AL29=0,"",ОРИГІНАЛ!AL29)</f>
        <v/>
      </c>
      <c r="AM19" s="695" t="str">
        <f>IF(ОРИГІНАЛ!AM29=0,"",ОРИГІНАЛ!AM29)</f>
        <v/>
      </c>
      <c r="AN19" s="697" t="str">
        <f>IF(ОРИГІНАЛ!AN29=0,"",ОРИГІНАЛ!AN29)</f>
        <v/>
      </c>
      <c r="AO19" s="696" t="str">
        <f>IF(ОРИГІНАЛ!AO29=0,"",ОРИГІНАЛ!AO29)</f>
        <v/>
      </c>
      <c r="AP19" s="695" t="str">
        <f>IF(ОРИГІНАЛ!AP29=0,"",ОРИГІНАЛ!AP29)</f>
        <v/>
      </c>
      <c r="AQ19" s="695" t="str">
        <f>IF(ОРИГІНАЛ!AQ29=0,"",ОРИГІНАЛ!AQ29)</f>
        <v/>
      </c>
      <c r="AR19" s="696" t="str">
        <f>IF(ОРИГІНАЛ!AR29=0,"",ОРИГІНАЛ!AR29)</f>
        <v/>
      </c>
      <c r="AS19" s="695" t="str">
        <f>IF(ОРИГІНАЛ!AS29=0,"",ОРИГІНАЛ!AS29)</f>
        <v/>
      </c>
      <c r="AT19" s="694" t="str">
        <f>IF(ОРИГІНАЛ!AT29=0,"",ОРИГІНАЛ!AT29)</f>
        <v/>
      </c>
      <c r="AU19" s="696" t="str">
        <f>IF(ОРИГІНАЛ!AU29=0,"",ОРИГІНАЛ!AU29)</f>
        <v/>
      </c>
      <c r="AV19" s="695" t="str">
        <f>IF(ОРИГІНАЛ!AV29=0,"",ОРИГІНАЛ!AV29)</f>
        <v/>
      </c>
      <c r="AW19" s="695" t="str">
        <f>IF(ОРИГІНАЛ!AW29=0,"",ОРИГІНАЛ!AW29)</f>
        <v/>
      </c>
      <c r="AX19" s="697" t="str">
        <f>IF(ОРИГІНАЛ!AX29=0,"",ОРИГІНАЛ!AX29)</f>
        <v/>
      </c>
      <c r="AY19" s="696" t="str">
        <f>IF(ОРИГІНАЛ!AY29=0,"",ОРИГІНАЛ!AY29)</f>
        <v/>
      </c>
      <c r="AZ19" s="695" t="str">
        <f>IF(ОРИГІНАЛ!AZ29=0,"",ОРИГІНАЛ!AZ29)</f>
        <v/>
      </c>
      <c r="BA19" s="695" t="str">
        <f>IF(ОРИГІНАЛ!BA29=0,"",ОРИГІНАЛ!BA29)</f>
        <v/>
      </c>
      <c r="BB19" s="695" t="str">
        <f>IF(ОРИГІНАЛ!BB29=0,"",ОРИГІНАЛ!BB29)</f>
        <v/>
      </c>
      <c r="BC19" s="695" t="str">
        <f>IF(ОРИГІНАЛ!BC29=0,"",ОРИГІНАЛ!BC29)</f>
        <v/>
      </c>
      <c r="BD19" s="695" t="str">
        <f>IF(ОРИГІНАЛ!BD29=0,"",ОРИГІНАЛ!BD29)</f>
        <v/>
      </c>
      <c r="BE19" s="695" t="str">
        <f>IF(ОРИГІНАЛ!BE29=0,"",ОРИГІНАЛ!BE29)</f>
        <v/>
      </c>
      <c r="BF19" s="697" t="str">
        <f>IF(ОРИГІНАЛ!BF29=0,"",ОРИГІНАЛ!BF29)</f>
        <v/>
      </c>
      <c r="BG19" s="696" t="str">
        <f>IF(ОРИГІНАЛ!BG29=0,"",ОРИГІНАЛ!BG29)</f>
        <v/>
      </c>
      <c r="BH19" s="695" t="str">
        <f>IF(ОРИГІНАЛ!BH29=0,"",ОРИГІНАЛ!BH29)</f>
        <v/>
      </c>
      <c r="BI19" s="696" t="str">
        <f>IF(ОРИГІНАЛ!BI29=0,"",ОРИГІНАЛ!BI29)</f>
        <v/>
      </c>
      <c r="BJ19" s="695" t="str">
        <f>IF(ОРИГІНАЛ!BJ29=0,"",ОРИГІНАЛ!BJ29)</f>
        <v/>
      </c>
      <c r="BK19" s="695" t="str">
        <f>IF(ОРИГІНАЛ!BK29=0,"",ОРИГІНАЛ!BK29)</f>
        <v/>
      </c>
      <c r="BL19" s="695" t="str">
        <f>IF(ОРИГІНАЛ!BL29=0,"",ОРИГІНАЛ!BL29)</f>
        <v/>
      </c>
      <c r="BM19" s="695" t="str">
        <f>IF(ОРИГІНАЛ!BM29=0,"",ОРИГІНАЛ!BM29)</f>
        <v/>
      </c>
      <c r="BN19" s="696" t="str">
        <f>IF(ОРИГІНАЛ!BN29=0,"",ОРИГІНАЛ!BN29)</f>
        <v/>
      </c>
      <c r="BO19" s="695" t="str">
        <f>IF(ОРИГІНАЛ!BO29=0,"",ОРИГІНАЛ!BO29)</f>
        <v/>
      </c>
      <c r="BP19" s="696" t="str">
        <f>IF(ОРИГІНАЛ!BP29=0,"",ОРИГІНАЛ!BP29)</f>
        <v/>
      </c>
      <c r="BQ19" s="694" t="str">
        <f>IF(ОРИГІНАЛ!BQ29=0,"",ОРИГІНАЛ!BQ29)</f>
        <v/>
      </c>
      <c r="BR19" s="696" t="str">
        <f>IF(ОРИГІНАЛ!BR29=0,"",ОРИГІНАЛ!BR29)</f>
        <v/>
      </c>
      <c r="BS19" s="696" t="str">
        <f>IF(ОРИГІНАЛ!BS29=0,"",ОРИГІНАЛ!BS29)</f>
        <v/>
      </c>
      <c r="BT19" s="697" t="str">
        <f>IF(ОРИГІНАЛ!BT29=0,"",ОРИГІНАЛ!BT29)</f>
        <v/>
      </c>
      <c r="BU19" s="696" t="str">
        <f>IF(ОРИГІНАЛ!BU29=0,"",ОРИГІНАЛ!BU29)</f>
        <v/>
      </c>
      <c r="BV19" s="695" t="str">
        <f>IF(ОРИГІНАЛ!BV29=0,"",ОРИГІНАЛ!BV29)</f>
        <v/>
      </c>
      <c r="BW19" s="704" t="str">
        <f>IF(ОРИГІНАЛ!BW29=0,"",ОРИГІНАЛ!BW29)</f>
        <v/>
      </c>
      <c r="BX19" s="694" t="str">
        <f>IF(ОРИГІНАЛ!BX29=0,"",ОРИГІНАЛ!BX29)</f>
        <v/>
      </c>
      <c r="BY19" s="696" t="str">
        <f>IF(ОРИГІНАЛ!BY29=0,"",ОРИГІНАЛ!BY29)</f>
        <v/>
      </c>
      <c r="BZ19" s="695" t="str">
        <f>IF(ОРИГІНАЛ!BZ29=0,"",ОРИГІНАЛ!BZ29)</f>
        <v/>
      </c>
      <c r="CA19" s="693" t="str">
        <f>IF(ОРИГІНАЛ!CA29=0,"",ОРИГІНАЛ!CA29)</f>
        <v/>
      </c>
      <c r="CB19" s="696" t="str">
        <f>IF(ОРИГІНАЛ!CB29=0,"",ОРИГІНАЛ!CB29)</f>
        <v/>
      </c>
      <c r="CC19" s="696" t="str">
        <f>IF(ОРИГІНАЛ!CC29=0,"",ОРИГІНАЛ!CC29)</f>
        <v/>
      </c>
      <c r="CD19" s="695" t="str">
        <f>IF(ОРИГІНАЛ!CD29=0,"",ОРИГІНАЛ!CD29)</f>
        <v/>
      </c>
      <c r="CE19" s="695" t="str">
        <f>IF(ОРИГІНАЛ!CE29=0,"",ОРИГІНАЛ!CE29)</f>
        <v/>
      </c>
      <c r="CF19" s="705" t="str">
        <f>IF(ОРИГІНАЛ!CF29=0,"",ОРИГІНАЛ!CF29)</f>
        <v/>
      </c>
      <c r="CG19" s="696" t="str">
        <f>IF(ОРИГІНАЛ!CG29=0,"",ОРИГІНАЛ!CG29)</f>
        <v/>
      </c>
      <c r="CH19" s="695" t="str">
        <f>IF(ОРИГІНАЛ!CH29=0,"",ОРИГІНАЛ!CH29)</f>
        <v/>
      </c>
      <c r="CI19" s="696" t="str">
        <f>IF(ОРИГІНАЛ!CI29=0,"",ОРИГІНАЛ!CI29)</f>
        <v/>
      </c>
      <c r="CJ19" s="695" t="str">
        <f>IF(ОРИГІНАЛ!CJ29=0,"",ОРИГІНАЛ!CJ29)</f>
        <v/>
      </c>
      <c r="CK19" s="695" t="str">
        <f>IF(ОРИГІНАЛ!CK29=0,"",ОРИГІНАЛ!CK29)</f>
        <v/>
      </c>
      <c r="CL19" s="698" t="str">
        <f>IF(ОРИГІНАЛ!CL29=0,"",ОРИГІНАЛ!CL29)</f>
        <v/>
      </c>
      <c r="CM19" s="695" t="str">
        <f>IF(ОРИГІНАЛ!CM29=0,"",ОРИГІНАЛ!CM29)</f>
        <v/>
      </c>
      <c r="CN19" s="695" t="str">
        <f>IF(ОРИГІНАЛ!CN29=0,"",ОРИГІНАЛ!CN29)</f>
        <v/>
      </c>
      <c r="CO19" s="695" t="str">
        <f>IF(ОРИГІНАЛ!CO29=0,"",ОРИГІНАЛ!CO29)</f>
        <v/>
      </c>
      <c r="CP19" s="694" t="str">
        <f>IF(ОРИГІНАЛ!CP29=0,"",ОРИГІНАЛ!CP29)</f>
        <v/>
      </c>
      <c r="CQ19" s="713">
        <f>IF(ОРИГІНАЛ!CQ29=0,"",ОРИГІНАЛ!CQ29)</f>
        <v>8</v>
      </c>
      <c r="CR19" s="696" t="str">
        <f>IF(ОРИГІНАЛ!CR29=0,"",ОРИГІНАЛ!CR29)</f>
        <v/>
      </c>
      <c r="CS19" s="699" t="str">
        <f>IF(ОРИГІНАЛ!CS29=0,"",ОРИГІНАЛ!CS29)</f>
        <v/>
      </c>
      <c r="CT19" s="697" t="str">
        <f>IF(ОРИГІНАЛ!CT29=0,"",ОРИГІНАЛ!CT29)</f>
        <v/>
      </c>
      <c r="CU19" s="696" t="str">
        <f>IF(ОРИГІНАЛ!CU29=0,"",ОРИГІНАЛ!CU29)</f>
        <v/>
      </c>
      <c r="CV19" s="695" t="str">
        <f>IF(ОРИГІНАЛ!CV29=0,"",ОРИГІНАЛ!CV29)</f>
        <v/>
      </c>
      <c r="CW19" s="694" t="str">
        <f>IF(ОРИГІНАЛ!CW29=0,"",ОРИГІНАЛ!CW29)</f>
        <v/>
      </c>
      <c r="CX19" s="696" t="str">
        <f>IF(ОРИГІНАЛ!CX29=0,"",ОРИГІНАЛ!CX29)</f>
        <v/>
      </c>
      <c r="CY19" s="696" t="str">
        <f>IF(ОРИГІНАЛ!CY29=0,"",ОРИГІНАЛ!CY29)</f>
        <v/>
      </c>
      <c r="CZ19" s="697" t="str">
        <f>IF(ОРИГІНАЛ!CZ29=0,"",ОРИГІНАЛ!CZ29)</f>
        <v/>
      </c>
      <c r="DA19" s="696" t="str">
        <f>IF(ОРИГІНАЛ!DA29=0,"",ОРИГІНАЛ!DA29)</f>
        <v/>
      </c>
      <c r="DB19" s="696" t="str">
        <f>IF(ОРИГІНАЛ!DB29=0,"",ОРИГІНАЛ!DB29)</f>
        <v/>
      </c>
      <c r="DC19" s="696" t="str">
        <f>IF(ОРИГІНАЛ!DC29=0,"",ОРИГІНАЛ!DC29)</f>
        <v/>
      </c>
      <c r="DD19" s="694" t="str">
        <f>IF(ОРИГІНАЛ!DD29=0,"",ОРИГІНАЛ!DD29)</f>
        <v/>
      </c>
      <c r="DE19" s="698" t="str">
        <f>IF(ОРИГІНАЛ!DE29=0,"",ОРИГІНАЛ!DE29)</f>
        <v/>
      </c>
      <c r="DF19" s="695" t="str">
        <f>IF(ОРИГІНАЛ!DF29=0,"",ОРИГІНАЛ!DF29)</f>
        <v/>
      </c>
      <c r="DG19" s="695" t="str">
        <f>IF(ОРИГІНАЛ!DG29=0,"",ОРИГІНАЛ!DG29)</f>
        <v/>
      </c>
      <c r="DH19" s="697" t="str">
        <f>IF(ОРИГІНАЛ!DH29=0,"",ОРИГІНАЛ!DH29)</f>
        <v/>
      </c>
      <c r="DI19" s="696" t="str">
        <f>IF(ОРИГІНАЛ!DI29=0,"",ОРИГІНАЛ!DI29)</f>
        <v/>
      </c>
      <c r="DJ19" s="695" t="str">
        <f>IF(ОРИГІНАЛ!DJ29=0,"",ОРИГІНАЛ!DJ29)</f>
        <v/>
      </c>
      <c r="DK19" s="695" t="str">
        <f>IF(ОРИГІНАЛ!DK29=0,"",ОРИГІНАЛ!DK29)</f>
        <v/>
      </c>
      <c r="DL19" s="695" t="str">
        <f>IF(ОРИГІНАЛ!DL29=0,"",ОРИГІНАЛ!DL29)</f>
        <v/>
      </c>
      <c r="DM19" s="712" t="str">
        <f>IF(ОРИГІНАЛ!DM29=0,"",ОРИГІНАЛ!DM29)</f>
        <v/>
      </c>
      <c r="DN19" s="695" t="str">
        <f>IF(ОРИГІНАЛ!DN29=0,"",ОРИГІНАЛ!DN29)</f>
        <v/>
      </c>
      <c r="DO19" s="699" t="str">
        <f>IF(ОРИГІНАЛ!DO29=0,"",ОРИГІНАЛ!DO29)</f>
        <v/>
      </c>
      <c r="DP19" s="695" t="str">
        <f>IF(ОРИГІНАЛ!DP29=0,"",ОРИГІНАЛ!DP29)</f>
        <v/>
      </c>
      <c r="DQ19" s="695" t="str">
        <f>IF(ОРИГІНАЛ!DQ29=0,"",ОРИГІНАЛ!DQ29)</f>
        <v/>
      </c>
      <c r="DR19" s="695" t="str">
        <f>IF(ОРИГІНАЛ!DR29=0,"",ОРИГІНАЛ!DR29)</f>
        <v/>
      </c>
      <c r="DS19" s="695" t="str">
        <f>IF(ОРИГІНАЛ!DS29=0,"",ОРИГІНАЛ!DS29)</f>
        <v/>
      </c>
      <c r="DT19" s="695" t="str">
        <f>IF(ОРИГІНАЛ!DT29=0,"",ОРИГІНАЛ!DT29)</f>
        <v/>
      </c>
      <c r="DU19" s="694" t="str">
        <f>IF(ОРИГІНАЛ!DU29=0,"",ОРИГІНАЛ!DU29)</f>
        <v/>
      </c>
      <c r="DV19" s="1117" t="str">
        <f>IF(ОРИГІНАЛ!DV29=0,"",ОРИГІНАЛ!DV29)</f>
        <v/>
      </c>
      <c r="DW19" s="695" t="str">
        <f>IF(ОРИГІНАЛ!DW29=0,"",ОРИГІНАЛ!DW29)</f>
        <v/>
      </c>
      <c r="DX19" s="1121"/>
      <c r="DY19" s="1122"/>
      <c r="DZ19" s="696" t="str">
        <f>IF(ОРИГІНАЛ!DZ29=0,"",ОРИГІНАЛ!DZ29)</f>
        <v/>
      </c>
      <c r="EA19" s="695" t="str">
        <f>IF(ОРИГІНАЛ!EA29=0,"",ОРИГІНАЛ!EA29)</f>
        <v/>
      </c>
      <c r="EB19" s="696" t="str">
        <f>IF(ОРИГІНАЛ!EB29=0,"",ОРИГІНАЛ!EB29)</f>
        <v/>
      </c>
      <c r="EC19" s="695" t="str">
        <f>IF(ОРИГІНАЛ!EC29=0,"",ОРИГІНАЛ!EC29)</f>
        <v/>
      </c>
      <c r="ED19" s="695" t="str">
        <f>IF(ОРИГІНАЛ!ED29=0,"",ОРИГІНАЛ!ED29)</f>
        <v/>
      </c>
      <c r="EE19" s="695" t="str">
        <f>IF(ОРИГІНАЛ!EE29=0,"",ОРИГІНАЛ!EE29)</f>
        <v/>
      </c>
      <c r="EF19" s="695" t="str">
        <f>IF(ОРИГІНАЛ!EF29=0,"",ОРИГІНАЛ!EF29)</f>
        <v/>
      </c>
      <c r="EG19" s="695" t="str">
        <f>IF(ОРИГІНАЛ!EG29=0,"",ОРИГІНАЛ!EG29)</f>
        <v/>
      </c>
      <c r="EH19" s="1067" t="str">
        <f>IF(ОРИГІНАЛ!EH29=0,"",ОРИГІНАЛ!EH29)</f>
        <v/>
      </c>
      <c r="EI19" s="1124"/>
      <c r="EJ19" s="711" t="str">
        <f>IF(ОРИГІНАЛ!EJ29=0,"",ОРИГІНАЛ!EJ29)</f>
        <v/>
      </c>
      <c r="EK19" s="710" t="str">
        <f>IF(ОРИГІНАЛ!EK29=0,"",ОРИГІНАЛ!EK29)</f>
        <v/>
      </c>
      <c r="EL19" s="709" t="str">
        <f>IF(ОРИГІНАЛ!EL29=0,"",ОРИГІНАЛ!EL29)</f>
        <v/>
      </c>
      <c r="EM19" s="1126"/>
      <c r="EN19" s="695" t="str">
        <f>IF(ОРИГІНАЛ!EN29=0,"",ОРИГІНАЛ!EN29)</f>
        <v/>
      </c>
      <c r="EO19" s="695" t="str">
        <f>IF(ОРИГІНАЛ!EO29=0,"",ОРИГІНАЛ!EO29)</f>
        <v/>
      </c>
      <c r="EP19" s="694" t="str">
        <f>IF(ОРИГІНАЛ!EP29=0,"",ОРИГІНАЛ!EP29)</f>
        <v/>
      </c>
      <c r="EQ19" s="696" t="str">
        <f>IF(ОРИГІНАЛ!EQ29=0,"",ОРИГІНАЛ!EQ29)</f>
        <v/>
      </c>
      <c r="ER19" s="694" t="str">
        <f>IF(ОРИГІНАЛ!ER29=0,"",ОРИГІНАЛ!ER29)</f>
        <v/>
      </c>
      <c r="ES19" s="696" t="str">
        <f>IF(ОРИГІНАЛ!ES29=0,"",ОРИГІНАЛ!ES29)</f>
        <v/>
      </c>
      <c r="ET19" s="696" t="str">
        <f>IF(ОРИГІНАЛ!ET29=0,"",ОРИГІНАЛ!ET29)</f>
        <v/>
      </c>
      <c r="EU19" s="695" t="str">
        <f>IF(ОРИГІНАЛ!EU29=0,"",ОРИГІНАЛ!EU29)</f>
        <v/>
      </c>
      <c r="EV19" s="695" t="str">
        <f>IF(ОРИГІНАЛ!EV29=0,"",ОРИГІНАЛ!EV29)</f>
        <v/>
      </c>
      <c r="EW19" s="695" t="str">
        <f>IF(ОРИГІНАЛ!EW29=0,"",ОРИГІНАЛ!EW29)</f>
        <v/>
      </c>
      <c r="EX19" s="695" t="str">
        <f>IF(ОРИГІНАЛ!EX29=0,"",ОРИГІНАЛ!EX29)</f>
        <v/>
      </c>
      <c r="EY19" s="695" t="str">
        <f>IF(ОРИГІНАЛ!EY29=0,"",ОРИГІНАЛ!EY29)</f>
        <v/>
      </c>
      <c r="EZ19" s="695" t="str">
        <f>IF(ОРИГІНАЛ!EZ29=0,"",ОРИГІНАЛ!EZ29)</f>
        <v/>
      </c>
      <c r="FA19" s="697" t="str">
        <f>IF(ОРИГІНАЛ!FA29=0,"",ОРИГІНАЛ!FA29)</f>
        <v/>
      </c>
      <c r="FB19" s="696" t="str">
        <f>IF(ОРИГІНАЛ!FB29=0,"",ОРИГІНАЛ!FB29)</f>
        <v/>
      </c>
      <c r="FC19" s="695" t="str">
        <f>IF(ОРИГІНАЛ!FC29=0,"",ОРИГІНАЛ!FC29)</f>
        <v/>
      </c>
      <c r="FD19" s="695" t="str">
        <f>IF(ОРИГІНАЛ!FD29=0,"",ОРИГІНАЛ!FD29)</f>
        <v/>
      </c>
      <c r="FE19" s="695" t="str">
        <f>IF(ОРИГІНАЛ!FE29=0,"",ОРИГІНАЛ!FE29)</f>
        <v/>
      </c>
      <c r="FF19" s="700" t="str">
        <f>IF(ОРИГІНАЛ!FF29=0,"",ОРИГІНАЛ!FF29)</f>
        <v/>
      </c>
      <c r="FG19" s="695" t="str">
        <f>IF(ОРИГІНАЛ!FG29=0,"",ОРИГІНАЛ!FG29)</f>
        <v/>
      </c>
      <c r="FH19" s="704" t="str">
        <f>IF(ОРИГІНАЛ!FH29=0,"",ОРИГІНАЛ!FH29)</f>
        <v/>
      </c>
      <c r="FI19" s="700" t="str">
        <f>IF(ОРИГІНАЛ!FI29=0,"",ОРИГІНАЛ!FI29)</f>
        <v/>
      </c>
      <c r="FJ19" s="700" t="str">
        <f>IF(ОРИГІНАЛ!FJ29=0,"",ОРИГІНАЛ!FJ29)</f>
        <v/>
      </c>
      <c r="FK19" s="700" t="str">
        <f>IF(ОРИГІНАЛ!FK29=0,"",ОРИГІНАЛ!FK29)</f>
        <v/>
      </c>
      <c r="FL19" s="700" t="str">
        <f>IF(ОРИГІНАЛ!FL29=0,"",ОРИГІНАЛ!FL29)</f>
        <v/>
      </c>
      <c r="FM19" s="708" t="str">
        <f>IF(ОРИГІНАЛ!FM29=0,"",ОРИГІНАЛ!FM29)</f>
        <v/>
      </c>
      <c r="FN19" s="707" t="str">
        <f>IF(ОРИГІНАЛ!FN29=0,"",ОРИГІНАЛ!FN29)</f>
        <v/>
      </c>
      <c r="FO19" s="696" t="str">
        <f>IF(ОРИГІНАЛ!FO29=0,"",ОРИГІНАЛ!FO29)</f>
        <v/>
      </c>
      <c r="FP19" s="696" t="str">
        <f>IF(ОРИГІНАЛ!FP29=0,"",ОРИГІНАЛ!FP29)</f>
        <v/>
      </c>
      <c r="FQ19" s="705" t="str">
        <f>IF(ОРИГІНАЛ!FQ29=0,"",ОРИГІНАЛ!FQ29)</f>
        <v/>
      </c>
      <c r="FR19" s="696" t="str">
        <f>IF(ОРИГІНАЛ!FR29=0,"",ОРИГІНАЛ!FR29)</f>
        <v/>
      </c>
      <c r="FS19" s="696" t="str">
        <f>IF(ОРИГІНАЛ!FS29=0,"",ОРИГІНАЛ!FS29)</f>
        <v/>
      </c>
      <c r="FT19" s="696" t="str">
        <f>IF(ОРИГІНАЛ!FT29=0,"",ОРИГІНАЛ!FT29)</f>
        <v/>
      </c>
      <c r="FU19" s="696" t="str">
        <f>IF(ОРИГІНАЛ!FU29=0,"",ОРИГІНАЛ!FU29)</f>
        <v/>
      </c>
      <c r="FV19" s="696" t="str">
        <f>IF(ОРИГІНАЛ!FV29=0,"",ОРИГІНАЛ!FV29)</f>
        <v/>
      </c>
      <c r="FW19" s="706">
        <f>IF(ОРИГІНАЛ!FW29=0,"",ОРИГІНАЛ!FW29)</f>
        <v>8</v>
      </c>
      <c r="FX19" s="696" t="str">
        <f>IF(ОРИГІНАЛ!FX29=0,"",ОРИГІНАЛ!FX29)</f>
        <v/>
      </c>
      <c r="FY19" s="694" t="str">
        <f>IF(ОРИГІНАЛ!FY29=0,"",ОРИГІНАЛ!FY29)</f>
        <v/>
      </c>
      <c r="FZ19" s="696" t="str">
        <f>IF(ОРИГІНАЛ!FZ29=0,"",ОРИГІНАЛ!FZ29)</f>
        <v/>
      </c>
      <c r="GA19" s="694" t="str">
        <f>IF(ОРИГІНАЛ!GA29=0,"",ОРИГІНАЛ!GA29)</f>
        <v/>
      </c>
      <c r="GB19" s="696" t="str">
        <f>IF(ОРИГІНАЛ!GB29=0,"",ОРИГІНАЛ!GB29)</f>
        <v/>
      </c>
      <c r="GC19" s="695" t="str">
        <f>IF(ОРИГІНАЛ!GC29=0,"",ОРИГІНАЛ!GC29)</f>
        <v/>
      </c>
      <c r="GD19" s="695" t="str">
        <f>IF(ОРИГІНАЛ!GD29=0,"",ОРИГІНАЛ!GD29)</f>
        <v/>
      </c>
      <c r="GE19" s="695" t="str">
        <f>IF(ОРИГІНАЛ!GE29=0,"",ОРИГІНАЛ!GE29)</f>
        <v/>
      </c>
      <c r="GF19" s="705" t="str">
        <f>IF(ОРИГІНАЛ!GF29=0,"",ОРИГІНАЛ!GF29)</f>
        <v/>
      </c>
      <c r="GG19" s="696" t="str">
        <f>IF(ОРИГІНАЛ!GG29=0,"",ОРИГІНАЛ!GG29)</f>
        <v/>
      </c>
      <c r="GH19" s="695" t="str">
        <f>IF(ОРИГІНАЛ!GH29=0,"",ОРИГІНАЛ!GH29)</f>
        <v/>
      </c>
      <c r="GI19" s="694" t="str">
        <f>IF(ОРИГІНАЛ!GI29=0,"",ОРИГІНАЛ!GI29)</f>
        <v/>
      </c>
      <c r="GJ19" s="696" t="str">
        <f>IF(ОРИГІНАЛ!GJ29=0,"",ОРИГІНАЛ!GJ29)</f>
        <v/>
      </c>
      <c r="GK19" s="695" t="str">
        <f>IF(ОРИГІНАЛ!GK29=0,"",ОРИГІНАЛ!GK29)</f>
        <v/>
      </c>
      <c r="GL19" s="704" t="str">
        <f>IF(ОРИГІНАЛ!GL29=0,"",ОРИГІНАЛ!GL29)</f>
        <v/>
      </c>
      <c r="GM19" s="695" t="str">
        <f>IF(ОРИГІНАЛ!GM29=0,"",ОРИГІНАЛ!GM29)</f>
        <v/>
      </c>
      <c r="GN19" s="695" t="str">
        <f>IF(ОРИГІНАЛ!GN29=0,"",ОРИГІНАЛ!GN29)</f>
        <v/>
      </c>
      <c r="GO19" s="703" t="str">
        <f>IF(ОРИГІНАЛ!GO29=0,"",ОРИГІНАЛ!GO29)</f>
        <v/>
      </c>
      <c r="GP19" s="697" t="str">
        <f>IF(ОРИГІНАЛ!GP29=0,"",ОРИГІНАЛ!GP29)</f>
        <v/>
      </c>
      <c r="GQ19" s="702" t="str">
        <f>IF(ОРИГІНАЛ!GQ29=0,"",ОРИГІНАЛ!GQ29)</f>
        <v/>
      </c>
      <c r="GR19" s="701" t="str">
        <f>IF(ОРИГІНАЛ!GR29=0,"",ОРИГІНАЛ!GR29)</f>
        <v/>
      </c>
      <c r="GS19" s="695" t="str">
        <f>IF(ОРИГІНАЛ!GS29=0,"",ОРИГІНАЛ!GS29)</f>
        <v/>
      </c>
      <c r="GT19" s="695" t="str">
        <f>IF(ОРИГІНАЛ!GT29=0,"",ОРИГІНАЛ!GT29)</f>
        <v/>
      </c>
      <c r="GU19" s="695" t="str">
        <f>IF(ОРИГІНАЛ!GU29=0,"",ОРИГІНАЛ!GU29)</f>
        <v/>
      </c>
      <c r="GV19" s="695" t="str">
        <f>IF(ОРИГІНАЛ!GV29=0,"",ОРИГІНАЛ!GV29)</f>
        <v/>
      </c>
      <c r="GW19" s="695" t="str">
        <f>IF(ОРИГІНАЛ!GW29=0,"",ОРИГІНАЛ!GW29)</f>
        <v/>
      </c>
      <c r="GX19" s="697" t="str">
        <f>IF(ОРИГІНАЛ!GX29=0,"",ОРИГІНАЛ!GX29)</f>
        <v/>
      </c>
      <c r="GY19" s="696" t="str">
        <f>IF(ОРИГІНАЛ!GY29=0,"",ОРИГІНАЛ!GY29)</f>
        <v/>
      </c>
      <c r="GZ19" s="700" t="str">
        <f>IF(ОРИГІНАЛ!GZ29=0,"",ОРИГІНАЛ!GZ29)</f>
        <v/>
      </c>
      <c r="HA19" s="695" t="str">
        <f>IF(ОРИГІНАЛ!HA29=0,"",ОРИГІНАЛ!HA29)</f>
        <v/>
      </c>
      <c r="HB19" s="699" t="str">
        <f>IF(ОРИГІНАЛ!HB29=0,"",ОРИГІНАЛ!HB29)</f>
        <v/>
      </c>
      <c r="HC19" s="695" t="str">
        <f>IF(ОРИГІНАЛ!HC29=0,"",ОРИГІНАЛ!HC29)</f>
        <v/>
      </c>
      <c r="HD19" s="695" t="str">
        <f>IF(ОРИГІНАЛ!HD29=0,"",ОРИГІНАЛ!HD29)</f>
        <v/>
      </c>
      <c r="HE19" s="695" t="str">
        <f>IF(ОРИГІНАЛ!HE29=0,"",ОРИГІНАЛ!HE29)</f>
        <v/>
      </c>
      <c r="HF19" s="695" t="str">
        <f>IF(ОРИГІНАЛ!HF29=0,"",ОРИГІНАЛ!HF29)</f>
        <v/>
      </c>
      <c r="HG19" s="694" t="str">
        <f>IF(ОРИГІНАЛ!HG29=0,"",ОРИГІНАЛ!HG29)</f>
        <v/>
      </c>
      <c r="HH19" s="698" t="str">
        <f>IF(ОРИГІНАЛ!HH29=0,"",ОРИГІНАЛ!HH29)</f>
        <v/>
      </c>
      <c r="HI19" s="695" t="str">
        <f>IF(ОРИГІНАЛ!HI29=0,"",ОРИГІНАЛ!HI29)</f>
        <v/>
      </c>
      <c r="HJ19" s="695" t="str">
        <f>IF(ОРИГІНАЛ!HJ29=0,"",ОРИГІНАЛ!HJ29)</f>
        <v/>
      </c>
      <c r="HK19" s="695" t="str">
        <f>IF(ОРИГІНАЛ!HK29=0,"",ОРИГІНАЛ!HK29)</f>
        <v/>
      </c>
      <c r="HL19" s="695" t="str">
        <f>IF(ОРИГІНАЛ!HL29=0,"",ОРИГІНАЛ!HL29)</f>
        <v/>
      </c>
      <c r="HM19" s="695" t="str">
        <f>IF(ОРИГІНАЛ!HM29=0,"",ОРИГІНАЛ!HM29)</f>
        <v/>
      </c>
      <c r="HN19" s="695" t="str">
        <f>IF(ОРИГІНАЛ!HN29=0,"",ОРИГІНАЛ!HN29)</f>
        <v/>
      </c>
      <c r="HO19" s="697" t="str">
        <f>IF(ОРИГІНАЛ!HO29=0,"",ОРИГІНАЛ!HO29)</f>
        <v/>
      </c>
      <c r="HP19" s="696" t="str">
        <f>IF(ОРИГІНАЛ!HP29=0,"",ОРИГІНАЛ!HP29)</f>
        <v/>
      </c>
      <c r="HQ19" s="695" t="str">
        <f>IF(ОРИГІНАЛ!HQ29=0,"",ОРИГІНАЛ!HQ29)</f>
        <v/>
      </c>
      <c r="HR19" s="695" t="str">
        <f>IF(ОРИГІНАЛ!HR29=0,"",ОРИГІНАЛ!HR29)</f>
        <v/>
      </c>
      <c r="HS19" s="695" t="str">
        <f>IF(ОРИГІНАЛ!HS29=0,"",ОРИГІНАЛ!HS29)</f>
        <v/>
      </c>
      <c r="HT19" s="695" t="str">
        <f>IF(ОРИГІНАЛ!HT29=0,"",ОРИГІНАЛ!HT29)</f>
        <v/>
      </c>
      <c r="HU19" s="695" t="str">
        <f>IF(ОРИГІНАЛ!HU29=0,"",ОРИГІНАЛ!HU29)</f>
        <v/>
      </c>
      <c r="HV19" s="694" t="str">
        <f>IF(ОРИГІНАЛ!HV29=0,"",ОРИГІНАЛ!HV29)</f>
        <v/>
      </c>
      <c r="HW19" s="693" t="str">
        <f>IF(ОРИГІНАЛ!HW29=0,"",ОРИГІНАЛ!HW29)</f>
        <v/>
      </c>
      <c r="HX19" s="692">
        <f>IF(ОРИГІНАЛ!HX29=0,"",ОРИГІНАЛ!HX29)</f>
        <v>8</v>
      </c>
      <c r="HY19" s="533"/>
    </row>
    <row r="20" spans="1:233" s="532" customFormat="1" ht="12.75" customHeight="1">
      <c r="A20" s="715">
        <f>IF(ОРИГІНАЛ!A30=0,"",ОРИГІНАЛ!A30)</f>
        <v>45452</v>
      </c>
      <c r="B20" s="696" t="str">
        <f>IF(ОРИГІНАЛ!B30=0,"",ОРИГІНАЛ!B30)</f>
        <v/>
      </c>
      <c r="C20" s="695" t="str">
        <f>IF(ОРИГІНАЛ!C30=0,"",ОРИГІНАЛ!C30)</f>
        <v/>
      </c>
      <c r="D20" s="695" t="str">
        <f>IF(ОРИГІНАЛ!D30=0,"",ОРИГІНАЛ!D30)</f>
        <v/>
      </c>
      <c r="E20" s="696" t="str">
        <f>IF(ОРИГІНАЛ!E30=0,"",ОРИГІНАЛ!E30)</f>
        <v/>
      </c>
      <c r="F20" s="695" t="str">
        <f>IF(ОРИГІНАЛ!F30=0,"",ОРИГІНАЛ!F30)</f>
        <v/>
      </c>
      <c r="G20" s="695" t="str">
        <f>IF(ОРИГІНАЛ!G30=0,"",ОРИГІНАЛ!G30)</f>
        <v/>
      </c>
      <c r="H20" s="697" t="str">
        <f>IF(ОРИГІНАЛ!H30=0,"",ОРИГІНАЛ!H30)</f>
        <v/>
      </c>
      <c r="I20" s="696" t="str">
        <f>IF(ОРИГІНАЛ!I30=0,"",ОРИГІНАЛ!I30)</f>
        <v/>
      </c>
      <c r="J20" s="695" t="str">
        <f>IF(ОРИГІНАЛ!J30=0,"",ОРИГІНАЛ!J30)</f>
        <v/>
      </c>
      <c r="K20" s="695" t="str">
        <f>IF(ОРИГІНАЛ!K30=0,"",ОРИГІНАЛ!K30)</f>
        <v/>
      </c>
      <c r="L20" s="695" t="str">
        <f>IF(ОРИГІНАЛ!L30=0,"",ОРИГІНАЛ!L30)</f>
        <v/>
      </c>
      <c r="M20" s="696" t="str">
        <f>IF(ОРИГІНАЛ!M30=0,"",ОРИГІНАЛ!M30)</f>
        <v/>
      </c>
      <c r="N20" s="695" t="str">
        <f>IF(ОРИГІНАЛ!N30=0,"",ОРИГІНАЛ!N30)</f>
        <v/>
      </c>
      <c r="O20" s="695" t="str">
        <f>IF(ОРИГІНАЛ!O30=0,"",ОРИГІНАЛ!O30)</f>
        <v/>
      </c>
      <c r="P20" s="695" t="str">
        <f>IF(ОРИГІНАЛ!P30=0,"",ОРИГІНАЛ!P30)</f>
        <v/>
      </c>
      <c r="Q20" s="695" t="str">
        <f>IF(ОРИГІНАЛ!Q30=0,"",ОРИГІНАЛ!Q30)</f>
        <v/>
      </c>
      <c r="R20" s="714" t="str">
        <f>IF(ОРИГІНАЛ!R30=0,"",ОРИГІНАЛ!R30)</f>
        <v/>
      </c>
      <c r="S20" s="697" t="str">
        <f>IF(ОРИГІНАЛ!S30=0,"",ОРИГІНАЛ!S30)</f>
        <v/>
      </c>
      <c r="T20" s="696" t="str">
        <f>IF(ОРИГІНАЛ!T30=0,"",ОРИГІНАЛ!T30)</f>
        <v/>
      </c>
      <c r="U20" s="695" t="str">
        <f>IF(ОРИГІНАЛ!U30=0,"",ОРИГІНАЛ!U30)</f>
        <v/>
      </c>
      <c r="V20" s="695" t="str">
        <f>IF(ОРИГІНАЛ!V30=0,"",ОРИГІНАЛ!V30)</f>
        <v/>
      </c>
      <c r="W20" s="695" t="str">
        <f>IF(ОРИГІНАЛ!W30=0,"",ОРИГІНАЛ!W30)</f>
        <v/>
      </c>
      <c r="X20" s="695" t="str">
        <f>IF(ОРИГІНАЛ!X30=0,"",ОРИГІНАЛ!X30)</f>
        <v/>
      </c>
      <c r="Y20" s="694" t="str">
        <f>IF(ОРИГІНАЛ!Y30=0,"",ОРИГІНАЛ!Y30)</f>
        <v/>
      </c>
      <c r="Z20" s="696" t="str">
        <f>IF(ОРИГІНАЛ!Z30=0,"",ОРИГІНАЛ!Z30)</f>
        <v/>
      </c>
      <c r="AA20" s="695" t="str">
        <f>IF(ОРИГІНАЛ!AA30=0,"",ОРИГІНАЛ!AA30)</f>
        <v/>
      </c>
      <c r="AB20" s="695" t="str">
        <f>IF(ОРИГІНАЛ!AB30=0,"",ОРИГІНАЛ!AB30)</f>
        <v/>
      </c>
      <c r="AC20" s="695" t="str">
        <f>IF(ОРИГІНАЛ!AC30=0,"",ОРИГІНАЛ!AC30)</f>
        <v/>
      </c>
      <c r="AD20" s="714" t="str">
        <f>IF(ОРИГІНАЛ!AD30=0,"",ОРИГІНАЛ!AD30)</f>
        <v/>
      </c>
      <c r="AE20" s="697" t="str">
        <f>IF(ОРИГІНАЛ!AE30=0,"",ОРИГІНАЛ!AE30)</f>
        <v/>
      </c>
      <c r="AF20" s="701" t="str">
        <f>IF(ОРИГІНАЛ!AF30=0,"",ОРИГІНАЛ!AF30)</f>
        <v/>
      </c>
      <c r="AG20" s="695" t="str">
        <f>IF(ОРИГІНАЛ!AG30=0,"",ОРИГІНАЛ!AG30)</f>
        <v/>
      </c>
      <c r="AH20" s="695" t="str">
        <f>IF(ОРИГІНАЛ!AH30=0,"",ОРИГІНАЛ!AH30)</f>
        <v/>
      </c>
      <c r="AI20" s="695" t="str">
        <f>IF(ОРИГІНАЛ!AI30=0,"",ОРИГІНАЛ!AI30)</f>
        <v/>
      </c>
      <c r="AJ20" s="704" t="str">
        <f>IF(ОРИГІНАЛ!AJ30=0,"",ОРИГІНАЛ!AJ30)</f>
        <v/>
      </c>
      <c r="AK20" s="695" t="str">
        <f>IF(ОРИГІНАЛ!AK30=0,"",ОРИГІНАЛ!AK30)</f>
        <v/>
      </c>
      <c r="AL20" s="695" t="str">
        <f>IF(ОРИГІНАЛ!AL30=0,"",ОРИГІНАЛ!AL30)</f>
        <v/>
      </c>
      <c r="AM20" s="695" t="str">
        <f>IF(ОРИГІНАЛ!AM30=0,"",ОРИГІНАЛ!AM30)</f>
        <v/>
      </c>
      <c r="AN20" s="697" t="str">
        <f>IF(ОРИГІНАЛ!AN30=0,"",ОРИГІНАЛ!AN30)</f>
        <v/>
      </c>
      <c r="AO20" s="696" t="str">
        <f>IF(ОРИГІНАЛ!AO30=0,"",ОРИГІНАЛ!AO30)</f>
        <v/>
      </c>
      <c r="AP20" s="695" t="str">
        <f>IF(ОРИГІНАЛ!AP30=0,"",ОРИГІНАЛ!AP30)</f>
        <v/>
      </c>
      <c r="AQ20" s="695" t="str">
        <f>IF(ОРИГІНАЛ!AQ30=0,"",ОРИГІНАЛ!AQ30)</f>
        <v/>
      </c>
      <c r="AR20" s="696" t="str">
        <f>IF(ОРИГІНАЛ!AR30=0,"",ОРИГІНАЛ!AR30)</f>
        <v/>
      </c>
      <c r="AS20" s="695" t="str">
        <f>IF(ОРИГІНАЛ!AS30=0,"",ОРИГІНАЛ!AS30)</f>
        <v/>
      </c>
      <c r="AT20" s="694" t="str">
        <f>IF(ОРИГІНАЛ!AT30=0,"",ОРИГІНАЛ!AT30)</f>
        <v/>
      </c>
      <c r="AU20" s="696" t="str">
        <f>IF(ОРИГІНАЛ!AU30=0,"",ОРИГІНАЛ!AU30)</f>
        <v/>
      </c>
      <c r="AV20" s="695" t="str">
        <f>IF(ОРИГІНАЛ!AV30=0,"",ОРИГІНАЛ!AV30)</f>
        <v/>
      </c>
      <c r="AW20" s="695" t="str">
        <f>IF(ОРИГІНАЛ!AW30=0,"",ОРИГІНАЛ!AW30)</f>
        <v/>
      </c>
      <c r="AX20" s="697" t="str">
        <f>IF(ОРИГІНАЛ!AX30=0,"",ОРИГІНАЛ!AX30)</f>
        <v/>
      </c>
      <c r="AY20" s="696" t="str">
        <f>IF(ОРИГІНАЛ!AY30=0,"",ОРИГІНАЛ!AY30)</f>
        <v/>
      </c>
      <c r="AZ20" s="695" t="str">
        <f>IF(ОРИГІНАЛ!AZ30=0,"",ОРИГІНАЛ!AZ30)</f>
        <v/>
      </c>
      <c r="BA20" s="695" t="str">
        <f>IF(ОРИГІНАЛ!BA30=0,"",ОРИГІНАЛ!BA30)</f>
        <v/>
      </c>
      <c r="BB20" s="695" t="str">
        <f>IF(ОРИГІНАЛ!BB30=0,"",ОРИГІНАЛ!BB30)</f>
        <v/>
      </c>
      <c r="BC20" s="695" t="str">
        <f>IF(ОРИГІНАЛ!BC30=0,"",ОРИГІНАЛ!BC30)</f>
        <v/>
      </c>
      <c r="BD20" s="695" t="str">
        <f>IF(ОРИГІНАЛ!BD30=0,"",ОРИГІНАЛ!BD30)</f>
        <v/>
      </c>
      <c r="BE20" s="695" t="str">
        <f>IF(ОРИГІНАЛ!BE30=0,"",ОРИГІНАЛ!BE30)</f>
        <v/>
      </c>
      <c r="BF20" s="697" t="str">
        <f>IF(ОРИГІНАЛ!BF30=0,"",ОРИГІНАЛ!BF30)</f>
        <v/>
      </c>
      <c r="BG20" s="696" t="str">
        <f>IF(ОРИГІНАЛ!BG30=0,"",ОРИГІНАЛ!BG30)</f>
        <v/>
      </c>
      <c r="BH20" s="695" t="str">
        <f>IF(ОРИГІНАЛ!BH30=0,"",ОРИГІНАЛ!BH30)</f>
        <v/>
      </c>
      <c r="BI20" s="696" t="str">
        <f>IF(ОРИГІНАЛ!BI30=0,"",ОРИГІНАЛ!BI30)</f>
        <v/>
      </c>
      <c r="BJ20" s="695" t="str">
        <f>IF(ОРИГІНАЛ!BJ30=0,"",ОРИГІНАЛ!BJ30)</f>
        <v/>
      </c>
      <c r="BK20" s="695" t="str">
        <f>IF(ОРИГІНАЛ!BK30=0,"",ОРИГІНАЛ!BK30)</f>
        <v/>
      </c>
      <c r="BL20" s="695" t="str">
        <f>IF(ОРИГІНАЛ!BL30=0,"",ОРИГІНАЛ!BL30)</f>
        <v/>
      </c>
      <c r="BM20" s="695" t="str">
        <f>IF(ОРИГІНАЛ!BM30=0,"",ОРИГІНАЛ!BM30)</f>
        <v/>
      </c>
      <c r="BN20" s="696" t="str">
        <f>IF(ОРИГІНАЛ!BN30=0,"",ОРИГІНАЛ!BN30)</f>
        <v/>
      </c>
      <c r="BO20" s="695" t="str">
        <f>IF(ОРИГІНАЛ!BO30=0,"",ОРИГІНАЛ!BO30)</f>
        <v/>
      </c>
      <c r="BP20" s="696" t="str">
        <f>IF(ОРИГІНАЛ!BP30=0,"",ОРИГІНАЛ!BP30)</f>
        <v/>
      </c>
      <c r="BQ20" s="694" t="str">
        <f>IF(ОРИГІНАЛ!BQ30=0,"",ОРИГІНАЛ!BQ30)</f>
        <v/>
      </c>
      <c r="BR20" s="696" t="str">
        <f>IF(ОРИГІНАЛ!BR30=0,"",ОРИГІНАЛ!BR30)</f>
        <v/>
      </c>
      <c r="BS20" s="696" t="str">
        <f>IF(ОРИГІНАЛ!BS30=0,"",ОРИГІНАЛ!BS30)</f>
        <v/>
      </c>
      <c r="BT20" s="697" t="str">
        <f>IF(ОРИГІНАЛ!BT30=0,"",ОРИГІНАЛ!BT30)</f>
        <v/>
      </c>
      <c r="BU20" s="696" t="str">
        <f>IF(ОРИГІНАЛ!BU30=0,"",ОРИГІНАЛ!BU30)</f>
        <v/>
      </c>
      <c r="BV20" s="695" t="str">
        <f>IF(ОРИГІНАЛ!BV30=0,"",ОРИГІНАЛ!BV30)</f>
        <v/>
      </c>
      <c r="BW20" s="704" t="str">
        <f>IF(ОРИГІНАЛ!BW30=0,"",ОРИГІНАЛ!BW30)</f>
        <v/>
      </c>
      <c r="BX20" s="694" t="str">
        <f>IF(ОРИГІНАЛ!BX30=0,"",ОРИГІНАЛ!BX30)</f>
        <v/>
      </c>
      <c r="BY20" s="696" t="str">
        <f>IF(ОРИГІНАЛ!BY30=0,"",ОРИГІНАЛ!BY30)</f>
        <v/>
      </c>
      <c r="BZ20" s="695" t="str">
        <f>IF(ОРИГІНАЛ!BZ30=0,"",ОРИГІНАЛ!BZ30)</f>
        <v/>
      </c>
      <c r="CA20" s="693" t="str">
        <f>IF(ОРИГІНАЛ!CA30=0,"",ОРИГІНАЛ!CA30)</f>
        <v/>
      </c>
      <c r="CB20" s="696" t="str">
        <f>IF(ОРИГІНАЛ!CB30=0,"",ОРИГІНАЛ!CB30)</f>
        <v/>
      </c>
      <c r="CC20" s="696" t="str">
        <f>IF(ОРИГІНАЛ!CC30=0,"",ОРИГІНАЛ!CC30)</f>
        <v/>
      </c>
      <c r="CD20" s="695" t="str">
        <f>IF(ОРИГІНАЛ!CD30=0,"",ОРИГІНАЛ!CD30)</f>
        <v/>
      </c>
      <c r="CE20" s="695" t="str">
        <f>IF(ОРИГІНАЛ!CE30=0,"",ОРИГІНАЛ!CE30)</f>
        <v/>
      </c>
      <c r="CF20" s="705" t="str">
        <f>IF(ОРИГІНАЛ!CF30=0,"",ОРИГІНАЛ!CF30)</f>
        <v/>
      </c>
      <c r="CG20" s="696" t="str">
        <f>IF(ОРИГІНАЛ!CG30=0,"",ОРИГІНАЛ!CG30)</f>
        <v/>
      </c>
      <c r="CH20" s="695" t="str">
        <f>IF(ОРИГІНАЛ!CH30=0,"",ОРИГІНАЛ!CH30)</f>
        <v/>
      </c>
      <c r="CI20" s="696" t="str">
        <f>IF(ОРИГІНАЛ!CI30=0,"",ОРИГІНАЛ!CI30)</f>
        <v/>
      </c>
      <c r="CJ20" s="695" t="str">
        <f>IF(ОРИГІНАЛ!CJ30=0,"",ОРИГІНАЛ!CJ30)</f>
        <v/>
      </c>
      <c r="CK20" s="695" t="str">
        <f>IF(ОРИГІНАЛ!CK30=0,"",ОРИГІНАЛ!CK30)</f>
        <v/>
      </c>
      <c r="CL20" s="698" t="str">
        <f>IF(ОРИГІНАЛ!CL30=0,"",ОРИГІНАЛ!CL30)</f>
        <v/>
      </c>
      <c r="CM20" s="695" t="str">
        <f>IF(ОРИГІНАЛ!CM30=0,"",ОРИГІНАЛ!CM30)</f>
        <v/>
      </c>
      <c r="CN20" s="695" t="str">
        <f>IF(ОРИГІНАЛ!CN30=0,"",ОРИГІНАЛ!CN30)</f>
        <v/>
      </c>
      <c r="CO20" s="695" t="str">
        <f>IF(ОРИГІНАЛ!CO30=0,"",ОРИГІНАЛ!CO30)</f>
        <v/>
      </c>
      <c r="CP20" s="694" t="str">
        <f>IF(ОРИГІНАЛ!CP30=0,"",ОРИГІНАЛ!CP30)</f>
        <v/>
      </c>
      <c r="CQ20" s="713">
        <f>IF(ОРИГІНАЛ!CQ30=0,"",ОРИГІНАЛ!CQ30)</f>
        <v>9</v>
      </c>
      <c r="CR20" s="696" t="str">
        <f>IF(ОРИГІНАЛ!CR30=0,"",ОРИГІНАЛ!CR30)</f>
        <v/>
      </c>
      <c r="CS20" s="699" t="str">
        <f>IF(ОРИГІНАЛ!CS30=0,"",ОРИГІНАЛ!CS30)</f>
        <v/>
      </c>
      <c r="CT20" s="697" t="str">
        <f>IF(ОРИГІНАЛ!CT30=0,"",ОРИГІНАЛ!CT30)</f>
        <v/>
      </c>
      <c r="CU20" s="696" t="str">
        <f>IF(ОРИГІНАЛ!CU30=0,"",ОРИГІНАЛ!CU30)</f>
        <v/>
      </c>
      <c r="CV20" s="695" t="str">
        <f>IF(ОРИГІНАЛ!CV30=0,"",ОРИГІНАЛ!CV30)</f>
        <v/>
      </c>
      <c r="CW20" s="694" t="str">
        <f>IF(ОРИГІНАЛ!CW30=0,"",ОРИГІНАЛ!CW30)</f>
        <v/>
      </c>
      <c r="CX20" s="696" t="str">
        <f>IF(ОРИГІНАЛ!CX30=0,"",ОРИГІНАЛ!CX30)</f>
        <v/>
      </c>
      <c r="CY20" s="696" t="str">
        <f>IF(ОРИГІНАЛ!CY30=0,"",ОРИГІНАЛ!CY30)</f>
        <v/>
      </c>
      <c r="CZ20" s="697" t="str">
        <f>IF(ОРИГІНАЛ!CZ30=0,"",ОРИГІНАЛ!CZ30)</f>
        <v/>
      </c>
      <c r="DA20" s="696" t="str">
        <f>IF(ОРИГІНАЛ!DA30=0,"",ОРИГІНАЛ!DA30)</f>
        <v/>
      </c>
      <c r="DB20" s="696" t="str">
        <f>IF(ОРИГІНАЛ!DB30=0,"",ОРИГІНАЛ!DB30)</f>
        <v/>
      </c>
      <c r="DC20" s="696" t="str">
        <f>IF(ОРИГІНАЛ!DC30=0,"",ОРИГІНАЛ!DC30)</f>
        <v/>
      </c>
      <c r="DD20" s="694" t="str">
        <f>IF(ОРИГІНАЛ!DD30=0,"",ОРИГІНАЛ!DD30)</f>
        <v/>
      </c>
      <c r="DE20" s="698" t="str">
        <f>IF(ОРИГІНАЛ!DE30=0,"",ОРИГІНАЛ!DE30)</f>
        <v/>
      </c>
      <c r="DF20" s="695" t="str">
        <f>IF(ОРИГІНАЛ!DF30=0,"",ОРИГІНАЛ!DF30)</f>
        <v/>
      </c>
      <c r="DG20" s="695" t="str">
        <f>IF(ОРИГІНАЛ!DG30=0,"",ОРИГІНАЛ!DG30)</f>
        <v/>
      </c>
      <c r="DH20" s="697" t="str">
        <f>IF(ОРИГІНАЛ!DH30=0,"",ОРИГІНАЛ!DH30)</f>
        <v/>
      </c>
      <c r="DI20" s="696" t="str">
        <f>IF(ОРИГІНАЛ!DI30=0,"",ОРИГІНАЛ!DI30)</f>
        <v/>
      </c>
      <c r="DJ20" s="695" t="str">
        <f>IF(ОРИГІНАЛ!DJ30=0,"",ОРИГІНАЛ!DJ30)</f>
        <v/>
      </c>
      <c r="DK20" s="695" t="str">
        <f>IF(ОРИГІНАЛ!DK30=0,"",ОРИГІНАЛ!DK30)</f>
        <v/>
      </c>
      <c r="DL20" s="695" t="str">
        <f>IF(ОРИГІНАЛ!DL30=0,"",ОРИГІНАЛ!DL30)</f>
        <v/>
      </c>
      <c r="DM20" s="712" t="str">
        <f>IF(ОРИГІНАЛ!DM30=0,"",ОРИГІНАЛ!DM30)</f>
        <v/>
      </c>
      <c r="DN20" s="695" t="str">
        <f>IF(ОРИГІНАЛ!DN30=0,"",ОРИГІНАЛ!DN30)</f>
        <v/>
      </c>
      <c r="DO20" s="699" t="str">
        <f>IF(ОРИГІНАЛ!DO30=0,"",ОРИГІНАЛ!DO30)</f>
        <v/>
      </c>
      <c r="DP20" s="695" t="str">
        <f>IF(ОРИГІНАЛ!DP30=0,"",ОРИГІНАЛ!DP30)</f>
        <v/>
      </c>
      <c r="DQ20" s="695" t="str">
        <f>IF(ОРИГІНАЛ!DQ30=0,"",ОРИГІНАЛ!DQ30)</f>
        <v/>
      </c>
      <c r="DR20" s="695" t="str">
        <f>IF(ОРИГІНАЛ!DR30=0,"",ОРИГІНАЛ!DR30)</f>
        <v/>
      </c>
      <c r="DS20" s="695" t="str">
        <f>IF(ОРИГІНАЛ!DS30=0,"",ОРИГІНАЛ!DS30)</f>
        <v/>
      </c>
      <c r="DT20" s="695" t="str">
        <f>IF(ОРИГІНАЛ!DT30=0,"",ОРИГІНАЛ!DT30)</f>
        <v/>
      </c>
      <c r="DU20" s="694" t="str">
        <f>IF(ОРИГІНАЛ!DU30=0,"",ОРИГІНАЛ!DU30)</f>
        <v/>
      </c>
      <c r="DV20" s="1117" t="str">
        <f>IF(ОРИГІНАЛ!DV30=0,"",ОРИГІНАЛ!DV30)</f>
        <v/>
      </c>
      <c r="DW20" s="695" t="str">
        <f>IF(ОРИГІНАЛ!DW30=0,"",ОРИГІНАЛ!DW30)</f>
        <v/>
      </c>
      <c r="DX20" s="1121"/>
      <c r="DY20" s="1122"/>
      <c r="DZ20" s="696" t="str">
        <f>IF(ОРИГІНАЛ!DZ30=0,"",ОРИГІНАЛ!DZ30)</f>
        <v/>
      </c>
      <c r="EA20" s="695" t="str">
        <f>IF(ОРИГІНАЛ!EA30=0,"",ОРИГІНАЛ!EA30)</f>
        <v/>
      </c>
      <c r="EB20" s="696" t="str">
        <f>IF(ОРИГІНАЛ!EB30=0,"",ОРИГІНАЛ!EB30)</f>
        <v/>
      </c>
      <c r="EC20" s="695" t="str">
        <f>IF(ОРИГІНАЛ!EC30=0,"",ОРИГІНАЛ!EC30)</f>
        <v/>
      </c>
      <c r="ED20" s="695" t="str">
        <f>IF(ОРИГІНАЛ!ED30=0,"",ОРИГІНАЛ!ED30)</f>
        <v/>
      </c>
      <c r="EE20" s="695" t="str">
        <f>IF(ОРИГІНАЛ!EE30=0,"",ОРИГІНАЛ!EE30)</f>
        <v/>
      </c>
      <c r="EF20" s="695" t="str">
        <f>IF(ОРИГІНАЛ!EF30=0,"",ОРИГІНАЛ!EF30)</f>
        <v/>
      </c>
      <c r="EG20" s="695" t="str">
        <f>IF(ОРИГІНАЛ!EG30=0,"",ОРИГІНАЛ!EG30)</f>
        <v/>
      </c>
      <c r="EH20" s="1067" t="str">
        <f>IF(ОРИГІНАЛ!EH30=0,"",ОРИГІНАЛ!EH30)</f>
        <v/>
      </c>
      <c r="EI20" s="1124"/>
      <c r="EJ20" s="711" t="str">
        <f>IF(ОРИГІНАЛ!EJ30=0,"",ОРИГІНАЛ!EJ30)</f>
        <v/>
      </c>
      <c r="EK20" s="710" t="str">
        <f>IF(ОРИГІНАЛ!EK30=0,"",ОРИГІНАЛ!EK30)</f>
        <v/>
      </c>
      <c r="EL20" s="709" t="str">
        <f>IF(ОРИГІНАЛ!EL30=0,"",ОРИГІНАЛ!EL30)</f>
        <v/>
      </c>
      <c r="EM20" s="1126"/>
      <c r="EN20" s="695" t="str">
        <f>IF(ОРИГІНАЛ!EN30=0,"",ОРИГІНАЛ!EN30)</f>
        <v/>
      </c>
      <c r="EO20" s="695" t="str">
        <f>IF(ОРИГІНАЛ!EO30=0,"",ОРИГІНАЛ!EO30)</f>
        <v/>
      </c>
      <c r="EP20" s="694" t="str">
        <f>IF(ОРИГІНАЛ!EP30=0,"",ОРИГІНАЛ!EP30)</f>
        <v/>
      </c>
      <c r="EQ20" s="696" t="str">
        <f>IF(ОРИГІНАЛ!EQ30=0,"",ОРИГІНАЛ!EQ30)</f>
        <v/>
      </c>
      <c r="ER20" s="694" t="str">
        <f>IF(ОРИГІНАЛ!ER30=0,"",ОРИГІНАЛ!ER30)</f>
        <v/>
      </c>
      <c r="ES20" s="696" t="str">
        <f>IF(ОРИГІНАЛ!ES30=0,"",ОРИГІНАЛ!ES30)</f>
        <v/>
      </c>
      <c r="ET20" s="696" t="str">
        <f>IF(ОРИГІНАЛ!ET30=0,"",ОРИГІНАЛ!ET30)</f>
        <v/>
      </c>
      <c r="EU20" s="695" t="str">
        <f>IF(ОРИГІНАЛ!EU30=0,"",ОРИГІНАЛ!EU30)</f>
        <v/>
      </c>
      <c r="EV20" s="695" t="str">
        <f>IF(ОРИГІНАЛ!EV30=0,"",ОРИГІНАЛ!EV30)</f>
        <v/>
      </c>
      <c r="EW20" s="695" t="str">
        <f>IF(ОРИГІНАЛ!EW30=0,"",ОРИГІНАЛ!EW30)</f>
        <v/>
      </c>
      <c r="EX20" s="695" t="str">
        <f>IF(ОРИГІНАЛ!EX30=0,"",ОРИГІНАЛ!EX30)</f>
        <v/>
      </c>
      <c r="EY20" s="695" t="str">
        <f>IF(ОРИГІНАЛ!EY30=0,"",ОРИГІНАЛ!EY30)</f>
        <v/>
      </c>
      <c r="EZ20" s="695" t="str">
        <f>IF(ОРИГІНАЛ!EZ30=0,"",ОРИГІНАЛ!EZ30)</f>
        <v/>
      </c>
      <c r="FA20" s="697" t="str">
        <f>IF(ОРИГІНАЛ!FA30=0,"",ОРИГІНАЛ!FA30)</f>
        <v/>
      </c>
      <c r="FB20" s="696" t="str">
        <f>IF(ОРИГІНАЛ!FB30=0,"",ОРИГІНАЛ!FB30)</f>
        <v/>
      </c>
      <c r="FC20" s="695" t="str">
        <f>IF(ОРИГІНАЛ!FC30=0,"",ОРИГІНАЛ!FC30)</f>
        <v/>
      </c>
      <c r="FD20" s="695" t="str">
        <f>IF(ОРИГІНАЛ!FD30=0,"",ОРИГІНАЛ!FD30)</f>
        <v/>
      </c>
      <c r="FE20" s="695" t="str">
        <f>IF(ОРИГІНАЛ!FE30=0,"",ОРИГІНАЛ!FE30)</f>
        <v/>
      </c>
      <c r="FF20" s="700" t="str">
        <f>IF(ОРИГІНАЛ!FF30=0,"",ОРИГІНАЛ!FF30)</f>
        <v/>
      </c>
      <c r="FG20" s="695" t="str">
        <f>IF(ОРИГІНАЛ!FG30=0,"",ОРИГІНАЛ!FG30)</f>
        <v/>
      </c>
      <c r="FH20" s="704" t="str">
        <f>IF(ОРИГІНАЛ!FH30=0,"",ОРИГІНАЛ!FH30)</f>
        <v/>
      </c>
      <c r="FI20" s="700" t="str">
        <f>IF(ОРИГІНАЛ!FI30=0,"",ОРИГІНАЛ!FI30)</f>
        <v/>
      </c>
      <c r="FJ20" s="700" t="str">
        <f>IF(ОРИГІНАЛ!FJ30=0,"",ОРИГІНАЛ!FJ30)</f>
        <v/>
      </c>
      <c r="FK20" s="700" t="str">
        <f>IF(ОРИГІНАЛ!FK30=0,"",ОРИГІНАЛ!FK30)</f>
        <v/>
      </c>
      <c r="FL20" s="700" t="str">
        <f>IF(ОРИГІНАЛ!FL30=0,"",ОРИГІНАЛ!FL30)</f>
        <v/>
      </c>
      <c r="FM20" s="708" t="str">
        <f>IF(ОРИГІНАЛ!FM30=0,"",ОРИГІНАЛ!FM30)</f>
        <v/>
      </c>
      <c r="FN20" s="707" t="str">
        <f>IF(ОРИГІНАЛ!FN30=0,"",ОРИГІНАЛ!FN30)</f>
        <v/>
      </c>
      <c r="FO20" s="696" t="str">
        <f>IF(ОРИГІНАЛ!FO30=0,"",ОРИГІНАЛ!FO30)</f>
        <v/>
      </c>
      <c r="FP20" s="696" t="str">
        <f>IF(ОРИГІНАЛ!FP30=0,"",ОРИГІНАЛ!FP30)</f>
        <v/>
      </c>
      <c r="FQ20" s="705" t="str">
        <f>IF(ОРИГІНАЛ!FQ30=0,"",ОРИГІНАЛ!FQ30)</f>
        <v/>
      </c>
      <c r="FR20" s="696" t="str">
        <f>IF(ОРИГІНАЛ!FR30=0,"",ОРИГІНАЛ!FR30)</f>
        <v/>
      </c>
      <c r="FS20" s="696" t="str">
        <f>IF(ОРИГІНАЛ!FS30=0,"",ОРИГІНАЛ!FS30)</f>
        <v/>
      </c>
      <c r="FT20" s="696" t="str">
        <f>IF(ОРИГІНАЛ!FT30=0,"",ОРИГІНАЛ!FT30)</f>
        <v/>
      </c>
      <c r="FU20" s="696" t="str">
        <f>IF(ОРИГІНАЛ!FU30=0,"",ОРИГІНАЛ!FU30)</f>
        <v/>
      </c>
      <c r="FV20" s="696" t="str">
        <f>IF(ОРИГІНАЛ!FV30=0,"",ОРИГІНАЛ!FV30)</f>
        <v/>
      </c>
      <c r="FW20" s="706">
        <f>IF(ОРИГІНАЛ!FW30=0,"",ОРИГІНАЛ!FW30)</f>
        <v>9</v>
      </c>
      <c r="FX20" s="696" t="str">
        <f>IF(ОРИГІНАЛ!FX30=0,"",ОРИГІНАЛ!FX30)</f>
        <v/>
      </c>
      <c r="FY20" s="694" t="str">
        <f>IF(ОРИГІНАЛ!FY30=0,"",ОРИГІНАЛ!FY30)</f>
        <v/>
      </c>
      <c r="FZ20" s="696" t="str">
        <f>IF(ОРИГІНАЛ!FZ30=0,"",ОРИГІНАЛ!FZ30)</f>
        <v/>
      </c>
      <c r="GA20" s="694" t="str">
        <f>IF(ОРИГІНАЛ!GA30=0,"",ОРИГІНАЛ!GA30)</f>
        <v/>
      </c>
      <c r="GB20" s="696" t="str">
        <f>IF(ОРИГІНАЛ!GB30=0,"",ОРИГІНАЛ!GB30)</f>
        <v/>
      </c>
      <c r="GC20" s="695" t="str">
        <f>IF(ОРИГІНАЛ!GC30=0,"",ОРИГІНАЛ!GC30)</f>
        <v/>
      </c>
      <c r="GD20" s="695" t="str">
        <f>IF(ОРИГІНАЛ!GD30=0,"",ОРИГІНАЛ!GD30)</f>
        <v/>
      </c>
      <c r="GE20" s="695" t="str">
        <f>IF(ОРИГІНАЛ!GE30=0,"",ОРИГІНАЛ!GE30)</f>
        <v/>
      </c>
      <c r="GF20" s="705" t="str">
        <f>IF(ОРИГІНАЛ!GF30=0,"",ОРИГІНАЛ!GF30)</f>
        <v/>
      </c>
      <c r="GG20" s="696" t="str">
        <f>IF(ОРИГІНАЛ!GG30=0,"",ОРИГІНАЛ!GG30)</f>
        <v/>
      </c>
      <c r="GH20" s="695" t="str">
        <f>IF(ОРИГІНАЛ!GH30=0,"",ОРИГІНАЛ!GH30)</f>
        <v/>
      </c>
      <c r="GI20" s="694" t="str">
        <f>IF(ОРИГІНАЛ!GI30=0,"",ОРИГІНАЛ!GI30)</f>
        <v/>
      </c>
      <c r="GJ20" s="696" t="str">
        <f>IF(ОРИГІНАЛ!GJ30=0,"",ОРИГІНАЛ!GJ30)</f>
        <v/>
      </c>
      <c r="GK20" s="695" t="str">
        <f>IF(ОРИГІНАЛ!GK30=0,"",ОРИГІНАЛ!GK30)</f>
        <v/>
      </c>
      <c r="GL20" s="704" t="str">
        <f>IF(ОРИГІНАЛ!GL30=0,"",ОРИГІНАЛ!GL30)</f>
        <v/>
      </c>
      <c r="GM20" s="695" t="str">
        <f>IF(ОРИГІНАЛ!GM30=0,"",ОРИГІНАЛ!GM30)</f>
        <v/>
      </c>
      <c r="GN20" s="695" t="str">
        <f>IF(ОРИГІНАЛ!GN30=0,"",ОРИГІНАЛ!GN30)</f>
        <v/>
      </c>
      <c r="GO20" s="703" t="str">
        <f>IF(ОРИГІНАЛ!GO30=0,"",ОРИГІНАЛ!GO30)</f>
        <v/>
      </c>
      <c r="GP20" s="697" t="str">
        <f>IF(ОРИГІНАЛ!GP30=0,"",ОРИГІНАЛ!GP30)</f>
        <v/>
      </c>
      <c r="GQ20" s="702" t="str">
        <f>IF(ОРИГІНАЛ!GQ30=0,"",ОРИГІНАЛ!GQ30)</f>
        <v/>
      </c>
      <c r="GR20" s="701" t="str">
        <f>IF(ОРИГІНАЛ!GR30=0,"",ОРИГІНАЛ!GR30)</f>
        <v/>
      </c>
      <c r="GS20" s="695" t="str">
        <f>IF(ОРИГІНАЛ!GS30=0,"",ОРИГІНАЛ!GS30)</f>
        <v/>
      </c>
      <c r="GT20" s="695" t="str">
        <f>IF(ОРИГІНАЛ!GT30=0,"",ОРИГІНАЛ!GT30)</f>
        <v/>
      </c>
      <c r="GU20" s="695" t="str">
        <f>IF(ОРИГІНАЛ!GU30=0,"",ОРИГІНАЛ!GU30)</f>
        <v/>
      </c>
      <c r="GV20" s="695" t="str">
        <f>IF(ОРИГІНАЛ!GV30=0,"",ОРИГІНАЛ!GV30)</f>
        <v/>
      </c>
      <c r="GW20" s="695" t="str">
        <f>IF(ОРИГІНАЛ!GW30=0,"",ОРИГІНАЛ!GW30)</f>
        <v/>
      </c>
      <c r="GX20" s="697" t="str">
        <f>IF(ОРИГІНАЛ!GX30=0,"",ОРИГІНАЛ!GX30)</f>
        <v/>
      </c>
      <c r="GY20" s="696" t="str">
        <f>IF(ОРИГІНАЛ!GY30=0,"",ОРИГІНАЛ!GY30)</f>
        <v/>
      </c>
      <c r="GZ20" s="700" t="str">
        <f>IF(ОРИГІНАЛ!GZ30=0,"",ОРИГІНАЛ!GZ30)</f>
        <v/>
      </c>
      <c r="HA20" s="695" t="str">
        <f>IF(ОРИГІНАЛ!HA30=0,"",ОРИГІНАЛ!HA30)</f>
        <v/>
      </c>
      <c r="HB20" s="699" t="str">
        <f>IF(ОРИГІНАЛ!HB30=0,"",ОРИГІНАЛ!HB30)</f>
        <v/>
      </c>
      <c r="HC20" s="695" t="str">
        <f>IF(ОРИГІНАЛ!HC30=0,"",ОРИГІНАЛ!HC30)</f>
        <v/>
      </c>
      <c r="HD20" s="695" t="str">
        <f>IF(ОРИГІНАЛ!HD30=0,"",ОРИГІНАЛ!HD30)</f>
        <v/>
      </c>
      <c r="HE20" s="695" t="str">
        <f>IF(ОРИГІНАЛ!HE30=0,"",ОРИГІНАЛ!HE30)</f>
        <v/>
      </c>
      <c r="HF20" s="695" t="str">
        <f>IF(ОРИГІНАЛ!HF30=0,"",ОРИГІНАЛ!HF30)</f>
        <v/>
      </c>
      <c r="HG20" s="694" t="str">
        <f>IF(ОРИГІНАЛ!HG30=0,"",ОРИГІНАЛ!HG30)</f>
        <v/>
      </c>
      <c r="HH20" s="698" t="str">
        <f>IF(ОРИГІНАЛ!HH30=0,"",ОРИГІНАЛ!HH30)</f>
        <v/>
      </c>
      <c r="HI20" s="695" t="str">
        <f>IF(ОРИГІНАЛ!HI30=0,"",ОРИГІНАЛ!HI30)</f>
        <v/>
      </c>
      <c r="HJ20" s="695" t="str">
        <f>IF(ОРИГІНАЛ!HJ30=0,"",ОРИГІНАЛ!HJ30)</f>
        <v/>
      </c>
      <c r="HK20" s="695" t="str">
        <f>IF(ОРИГІНАЛ!HK30=0,"",ОРИГІНАЛ!HK30)</f>
        <v/>
      </c>
      <c r="HL20" s="695" t="str">
        <f>IF(ОРИГІНАЛ!HL30=0,"",ОРИГІНАЛ!HL30)</f>
        <v/>
      </c>
      <c r="HM20" s="695" t="str">
        <f>IF(ОРИГІНАЛ!HM30=0,"",ОРИГІНАЛ!HM30)</f>
        <v/>
      </c>
      <c r="HN20" s="695" t="str">
        <f>IF(ОРИГІНАЛ!HN30=0,"",ОРИГІНАЛ!HN30)</f>
        <v/>
      </c>
      <c r="HO20" s="697" t="str">
        <f>IF(ОРИГІНАЛ!HO30=0,"",ОРИГІНАЛ!HO30)</f>
        <v/>
      </c>
      <c r="HP20" s="696" t="str">
        <f>IF(ОРИГІНАЛ!HP30=0,"",ОРИГІНАЛ!HP30)</f>
        <v/>
      </c>
      <c r="HQ20" s="695" t="str">
        <f>IF(ОРИГІНАЛ!HQ30=0,"",ОРИГІНАЛ!HQ30)</f>
        <v/>
      </c>
      <c r="HR20" s="695" t="str">
        <f>IF(ОРИГІНАЛ!HR30=0,"",ОРИГІНАЛ!HR30)</f>
        <v/>
      </c>
      <c r="HS20" s="695" t="str">
        <f>IF(ОРИГІНАЛ!HS30=0,"",ОРИГІНАЛ!HS30)</f>
        <v/>
      </c>
      <c r="HT20" s="695" t="str">
        <f>IF(ОРИГІНАЛ!HT30=0,"",ОРИГІНАЛ!HT30)</f>
        <v/>
      </c>
      <c r="HU20" s="695" t="str">
        <f>IF(ОРИГІНАЛ!HU30=0,"",ОРИГІНАЛ!HU30)</f>
        <v/>
      </c>
      <c r="HV20" s="694" t="str">
        <f>IF(ОРИГІНАЛ!HV30=0,"",ОРИГІНАЛ!HV30)</f>
        <v/>
      </c>
      <c r="HW20" s="693" t="str">
        <f>IF(ОРИГІНАЛ!HW30=0,"",ОРИГІНАЛ!HW30)</f>
        <v/>
      </c>
      <c r="HX20" s="692">
        <f>IF(ОРИГІНАЛ!HX30=0,"",ОРИГІНАЛ!HX30)</f>
        <v>9</v>
      </c>
      <c r="HY20" s="533"/>
    </row>
    <row r="21" spans="1:233" s="532" customFormat="1" ht="12.75" customHeight="1">
      <c r="A21" s="715">
        <f>IF(ОРИГІНАЛ!A31=0,"",ОРИГІНАЛ!A31)</f>
        <v>45453</v>
      </c>
      <c r="B21" s="696" t="str">
        <f>IF(ОРИГІНАЛ!B31=0,"",ОРИГІНАЛ!B31)</f>
        <v/>
      </c>
      <c r="C21" s="695" t="str">
        <f>IF(ОРИГІНАЛ!C31=0,"",ОРИГІНАЛ!C31)</f>
        <v/>
      </c>
      <c r="D21" s="695" t="str">
        <f>IF(ОРИГІНАЛ!D31=0,"",ОРИГІНАЛ!D31)</f>
        <v/>
      </c>
      <c r="E21" s="696" t="str">
        <f>IF(ОРИГІНАЛ!E31=0,"",ОРИГІНАЛ!E31)</f>
        <v>/</v>
      </c>
      <c r="F21" s="695" t="str">
        <f>IF(ОРИГІНАЛ!F31=0,"",ОРИГІНАЛ!F31)</f>
        <v>/</v>
      </c>
      <c r="G21" s="695" t="str">
        <f>IF(ОРИГІНАЛ!G31=0,"",ОРИГІНАЛ!G31)</f>
        <v>/</v>
      </c>
      <c r="H21" s="697" t="str">
        <f>IF(ОРИГІНАЛ!H31=0,"",ОРИГІНАЛ!H31)</f>
        <v>/</v>
      </c>
      <c r="I21" s="696" t="str">
        <f>IF(ОРИГІНАЛ!I31=0,"",ОРИГІНАЛ!I31)</f>
        <v>/</v>
      </c>
      <c r="J21" s="695" t="str">
        <f>IF(ОРИГІНАЛ!J31=0,"",ОРИГІНАЛ!J31)</f>
        <v>/</v>
      </c>
      <c r="K21" s="695" t="str">
        <f>IF(ОРИГІНАЛ!K31=0,"",ОРИГІНАЛ!K31)</f>
        <v>/</v>
      </c>
      <c r="L21" s="695" t="str">
        <f>IF(ОРИГІНАЛ!L31=0,"",ОРИГІНАЛ!L31)</f>
        <v>/</v>
      </c>
      <c r="M21" s="696" t="str">
        <f>IF(ОРИГІНАЛ!M31=0,"",ОРИГІНАЛ!M31)</f>
        <v/>
      </c>
      <c r="N21" s="695" t="str">
        <f>IF(ОРИГІНАЛ!N31=0,"",ОРИГІНАЛ!N31)</f>
        <v/>
      </c>
      <c r="O21" s="695" t="str">
        <f>IF(ОРИГІНАЛ!O31=0,"",ОРИГІНАЛ!O31)</f>
        <v/>
      </c>
      <c r="P21" s="695" t="str">
        <f>IF(ОРИГІНАЛ!P31=0,"",ОРИГІНАЛ!P31)</f>
        <v/>
      </c>
      <c r="Q21" s="695" t="str">
        <f>IF(ОРИГІНАЛ!Q31=0,"",ОРИГІНАЛ!Q31)</f>
        <v/>
      </c>
      <c r="R21" s="714" t="str">
        <f>IF(ОРИГІНАЛ!R31=0,"",ОРИГІНАЛ!R31)</f>
        <v/>
      </c>
      <c r="S21" s="697" t="str">
        <f>IF(ОРИГІНАЛ!S31=0,"",ОРИГІНАЛ!S31)</f>
        <v/>
      </c>
      <c r="T21" s="696" t="str">
        <f>IF(ОРИГІНАЛ!T31=0,"",ОРИГІНАЛ!T31)</f>
        <v/>
      </c>
      <c r="U21" s="695" t="str">
        <f>IF(ОРИГІНАЛ!U31=0,"",ОРИГІНАЛ!U31)</f>
        <v/>
      </c>
      <c r="V21" s="695" t="str">
        <f>IF(ОРИГІНАЛ!V31=0,"",ОРИГІНАЛ!V31)</f>
        <v/>
      </c>
      <c r="W21" s="695" t="str">
        <f>IF(ОРИГІНАЛ!W31=0,"",ОРИГІНАЛ!W31)</f>
        <v/>
      </c>
      <c r="X21" s="695" t="str">
        <f>IF(ОРИГІНАЛ!X31=0,"",ОРИГІНАЛ!X31)</f>
        <v/>
      </c>
      <c r="Y21" s="694" t="str">
        <f>IF(ОРИГІНАЛ!Y31=0,"",ОРИГІНАЛ!Y31)</f>
        <v/>
      </c>
      <c r="Z21" s="696" t="str">
        <f>IF(ОРИГІНАЛ!Z31=0,"",ОРИГІНАЛ!Z31)</f>
        <v/>
      </c>
      <c r="AA21" s="695" t="str">
        <f>IF(ОРИГІНАЛ!AA31=0,"",ОРИГІНАЛ!AA31)</f>
        <v/>
      </c>
      <c r="AB21" s="695" t="str">
        <f>IF(ОРИГІНАЛ!AB31=0,"",ОРИГІНАЛ!AB31)</f>
        <v/>
      </c>
      <c r="AC21" s="695" t="str">
        <f>IF(ОРИГІНАЛ!AC31=0,"",ОРИГІНАЛ!AC31)</f>
        <v/>
      </c>
      <c r="AD21" s="714" t="str">
        <f>IF(ОРИГІНАЛ!AD31=0,"",ОРИГІНАЛ!AD31)</f>
        <v/>
      </c>
      <c r="AE21" s="697" t="str">
        <f>IF(ОРИГІНАЛ!AE31=0,"",ОРИГІНАЛ!AE31)</f>
        <v/>
      </c>
      <c r="AF21" s="701" t="str">
        <f>IF(ОРИГІНАЛ!AF31=0,"",ОРИГІНАЛ!AF31)</f>
        <v/>
      </c>
      <c r="AG21" s="695" t="str">
        <f>IF(ОРИГІНАЛ!AG31=0,"",ОРИГІНАЛ!AG31)</f>
        <v/>
      </c>
      <c r="AH21" s="695" t="str">
        <f>IF(ОРИГІНАЛ!AH31=0,"",ОРИГІНАЛ!AH31)</f>
        <v/>
      </c>
      <c r="AI21" s="695" t="str">
        <f>IF(ОРИГІНАЛ!AI31=0,"",ОРИГІНАЛ!AI31)</f>
        <v/>
      </c>
      <c r="AJ21" s="704" t="str">
        <f>IF(ОРИГІНАЛ!AJ31=0,"",ОРИГІНАЛ!AJ31)</f>
        <v>+</v>
      </c>
      <c r="AK21" s="695" t="str">
        <f>IF(ОРИГІНАЛ!AK31=0,"",ОРИГІНАЛ!AK31)</f>
        <v/>
      </c>
      <c r="AL21" s="695" t="str">
        <f>IF(ОРИГІНАЛ!AL31=0,"",ОРИГІНАЛ!AL31)</f>
        <v/>
      </c>
      <c r="AM21" s="695" t="str">
        <f>IF(ОРИГІНАЛ!AM31=0,"",ОРИГІНАЛ!AM31)</f>
        <v/>
      </c>
      <c r="AN21" s="697" t="str">
        <f>IF(ОРИГІНАЛ!AN31=0,"",ОРИГІНАЛ!AN31)</f>
        <v/>
      </c>
      <c r="AO21" s="696" t="str">
        <f>IF(ОРИГІНАЛ!AO31=0,"",ОРИГІНАЛ!AO31)</f>
        <v/>
      </c>
      <c r="AP21" s="695" t="str">
        <f>IF(ОРИГІНАЛ!AP31=0,"",ОРИГІНАЛ!AP31)</f>
        <v/>
      </c>
      <c r="AQ21" s="695" t="str">
        <f>IF(ОРИГІНАЛ!AQ31=0,"",ОРИГІНАЛ!AQ31)</f>
        <v/>
      </c>
      <c r="AR21" s="696" t="str">
        <f>IF(ОРИГІНАЛ!AR31=0,"",ОРИГІНАЛ!AR31)</f>
        <v/>
      </c>
      <c r="AS21" s="695" t="str">
        <f>IF(ОРИГІНАЛ!AS31=0,"",ОРИГІНАЛ!AS31)</f>
        <v/>
      </c>
      <c r="AT21" s="694" t="str">
        <f>IF(ОРИГІНАЛ!AT31=0,"",ОРИГІНАЛ!AT31)</f>
        <v/>
      </c>
      <c r="AU21" s="696" t="str">
        <f>IF(ОРИГІНАЛ!AU31=0,"",ОРИГІНАЛ!AU31)</f>
        <v/>
      </c>
      <c r="AV21" s="695" t="str">
        <f>IF(ОРИГІНАЛ!AV31=0,"",ОРИГІНАЛ!AV31)</f>
        <v/>
      </c>
      <c r="AW21" s="695" t="str">
        <f>IF(ОРИГІНАЛ!AW31=0,"",ОРИГІНАЛ!AW31)</f>
        <v/>
      </c>
      <c r="AX21" s="697" t="str">
        <f>IF(ОРИГІНАЛ!AX31=0,"",ОРИГІНАЛ!AX31)</f>
        <v/>
      </c>
      <c r="AY21" s="696" t="str">
        <f>IF(ОРИГІНАЛ!AY31=0,"",ОРИГІНАЛ!AY31)</f>
        <v/>
      </c>
      <c r="AZ21" s="695" t="str">
        <f>IF(ОРИГІНАЛ!AZ31=0,"",ОРИГІНАЛ!AZ31)</f>
        <v/>
      </c>
      <c r="BA21" s="695" t="str">
        <f>IF(ОРИГІНАЛ!BA31=0,"",ОРИГІНАЛ!BA31)</f>
        <v/>
      </c>
      <c r="BB21" s="695" t="str">
        <f>IF(ОРИГІНАЛ!BB31=0,"",ОРИГІНАЛ!BB31)</f>
        <v/>
      </c>
      <c r="BC21" s="695" t="str">
        <f>IF(ОРИГІНАЛ!BC31=0,"",ОРИГІНАЛ!BC31)</f>
        <v/>
      </c>
      <c r="BD21" s="695" t="str">
        <f>IF(ОРИГІНАЛ!BD31=0,"",ОРИГІНАЛ!BD31)</f>
        <v/>
      </c>
      <c r="BE21" s="695" t="str">
        <f>IF(ОРИГІНАЛ!BE31=0,"",ОРИГІНАЛ!BE31)</f>
        <v/>
      </c>
      <c r="BF21" s="697" t="str">
        <f>IF(ОРИГІНАЛ!BF31=0,"",ОРИГІНАЛ!BF31)</f>
        <v/>
      </c>
      <c r="BG21" s="696" t="str">
        <f>IF(ОРИГІНАЛ!BG31=0,"",ОРИГІНАЛ!BG31)</f>
        <v/>
      </c>
      <c r="BH21" s="695" t="str">
        <f>IF(ОРИГІНАЛ!BH31=0,"",ОРИГІНАЛ!BH31)</f>
        <v/>
      </c>
      <c r="BI21" s="696" t="str">
        <f>IF(ОРИГІНАЛ!BI31=0,"",ОРИГІНАЛ!BI31)</f>
        <v/>
      </c>
      <c r="BJ21" s="695" t="str">
        <f>IF(ОРИГІНАЛ!BJ31=0,"",ОРИГІНАЛ!BJ31)</f>
        <v/>
      </c>
      <c r="BK21" s="695" t="str">
        <f>IF(ОРИГІНАЛ!BK31=0,"",ОРИГІНАЛ!BK31)</f>
        <v/>
      </c>
      <c r="BL21" s="695" t="str">
        <f>IF(ОРИГІНАЛ!BL31=0,"",ОРИГІНАЛ!BL31)</f>
        <v/>
      </c>
      <c r="BM21" s="695" t="str">
        <f>IF(ОРИГІНАЛ!BM31=0,"",ОРИГІНАЛ!BM31)</f>
        <v/>
      </c>
      <c r="BN21" s="696" t="str">
        <f>IF(ОРИГІНАЛ!BN31=0,"",ОРИГІНАЛ!BN31)</f>
        <v>Х</v>
      </c>
      <c r="BO21" s="695" t="str">
        <f>IF(ОРИГІНАЛ!BO31=0,"",ОРИГІНАЛ!BO31)</f>
        <v>Х</v>
      </c>
      <c r="BP21" s="696" t="str">
        <f>IF(ОРИГІНАЛ!BP31=0,"",ОРИГІНАЛ!BP31)</f>
        <v>Х</v>
      </c>
      <c r="BQ21" s="694" t="str">
        <f>IF(ОРИГІНАЛ!BQ31=0,"",ОРИГІНАЛ!BQ31)</f>
        <v>Х</v>
      </c>
      <c r="BR21" s="696" t="str">
        <f>IF(ОРИГІНАЛ!BR31=0,"",ОРИГІНАЛ!BR31)</f>
        <v/>
      </c>
      <c r="BS21" s="696" t="str">
        <f>IF(ОРИГІНАЛ!BS31=0,"",ОРИГІНАЛ!BS31)</f>
        <v/>
      </c>
      <c r="BT21" s="697" t="str">
        <f>IF(ОРИГІНАЛ!BT31=0,"",ОРИГІНАЛ!BT31)</f>
        <v/>
      </c>
      <c r="BU21" s="696" t="str">
        <f>IF(ОРИГІНАЛ!BU31=0,"",ОРИГІНАЛ!BU31)</f>
        <v/>
      </c>
      <c r="BV21" s="695" t="str">
        <f>IF(ОРИГІНАЛ!BV31=0,"",ОРИГІНАЛ!BV31)</f>
        <v/>
      </c>
      <c r="BW21" s="704" t="str">
        <f>IF(ОРИГІНАЛ!BW31=0,"",ОРИГІНАЛ!BW31)</f>
        <v/>
      </c>
      <c r="BX21" s="694" t="str">
        <f>IF(ОРИГІНАЛ!BX31=0,"",ОРИГІНАЛ!BX31)</f>
        <v/>
      </c>
      <c r="BY21" s="696" t="str">
        <f>IF(ОРИГІНАЛ!BY31=0,"",ОРИГІНАЛ!BY31)</f>
        <v/>
      </c>
      <c r="BZ21" s="695" t="str">
        <f>IF(ОРИГІНАЛ!BZ31=0,"",ОРИГІНАЛ!BZ31)</f>
        <v/>
      </c>
      <c r="CA21" s="693" t="str">
        <f>IF(ОРИГІНАЛ!CA31=0,"",ОРИГІНАЛ!CA31)</f>
        <v>X</v>
      </c>
      <c r="CB21" s="696" t="str">
        <f>IF(ОРИГІНАЛ!CB31=0,"",ОРИГІНАЛ!CB31)</f>
        <v>X</v>
      </c>
      <c r="CC21" s="696" t="str">
        <f>IF(ОРИГІНАЛ!CC31=0,"",ОРИГІНАЛ!CC31)</f>
        <v>X</v>
      </c>
      <c r="CD21" s="695" t="str">
        <f>IF(ОРИГІНАЛ!CD31=0,"",ОРИГІНАЛ!CD31)</f>
        <v>X</v>
      </c>
      <c r="CE21" s="695" t="str">
        <f>IF(ОРИГІНАЛ!CE31=0,"",ОРИГІНАЛ!CE31)</f>
        <v>X</v>
      </c>
      <c r="CF21" s="705" t="str">
        <f>IF(ОРИГІНАЛ!CF31=0,"",ОРИГІНАЛ!CF31)</f>
        <v>X</v>
      </c>
      <c r="CG21" s="696" t="str">
        <f>IF(ОРИГІНАЛ!CG31=0,"",ОРИГІНАЛ!CG31)</f>
        <v/>
      </c>
      <c r="CH21" s="695" t="str">
        <f>IF(ОРИГІНАЛ!CH31=0,"",ОРИГІНАЛ!CH31)</f>
        <v/>
      </c>
      <c r="CI21" s="696" t="str">
        <f>IF(ОРИГІНАЛ!CI31=0,"",ОРИГІНАЛ!CI31)</f>
        <v/>
      </c>
      <c r="CJ21" s="695" t="str">
        <f>IF(ОРИГІНАЛ!CJ31=0,"",ОРИГІНАЛ!CJ31)</f>
        <v/>
      </c>
      <c r="CK21" s="695" t="str">
        <f>IF(ОРИГІНАЛ!CK31=0,"",ОРИГІНАЛ!CK31)</f>
        <v/>
      </c>
      <c r="CL21" s="698" t="str">
        <f>IF(ОРИГІНАЛ!CL31=0,"",ОРИГІНАЛ!CL31)</f>
        <v/>
      </c>
      <c r="CM21" s="695" t="str">
        <f>IF(ОРИГІНАЛ!CM31=0,"",ОРИГІНАЛ!CM31)</f>
        <v/>
      </c>
      <c r="CN21" s="695" t="str">
        <f>IF(ОРИГІНАЛ!CN31=0,"",ОРИГІНАЛ!CN31)</f>
        <v/>
      </c>
      <c r="CO21" s="695" t="str">
        <f>IF(ОРИГІНАЛ!CO31=0,"",ОРИГІНАЛ!CO31)</f>
        <v/>
      </c>
      <c r="CP21" s="694" t="str">
        <f>IF(ОРИГІНАЛ!CP31=0,"",ОРИГІНАЛ!CP31)</f>
        <v/>
      </c>
      <c r="CQ21" s="713">
        <f>IF(ОРИГІНАЛ!CQ31=0,"",ОРИГІНАЛ!CQ31)</f>
        <v>10</v>
      </c>
      <c r="CR21" s="696" t="str">
        <f>IF(ОРИГІНАЛ!CR31=0,"",ОРИГІНАЛ!CR31)</f>
        <v/>
      </c>
      <c r="CS21" s="699" t="str">
        <f>IF(ОРИГІНАЛ!CS31=0,"",ОРИГІНАЛ!CS31)</f>
        <v/>
      </c>
      <c r="CT21" s="697" t="str">
        <f>IF(ОРИГІНАЛ!CT31=0,"",ОРИГІНАЛ!CT31)</f>
        <v/>
      </c>
      <c r="CU21" s="696" t="str">
        <f>IF(ОРИГІНАЛ!CU31=0,"",ОРИГІНАЛ!CU31)</f>
        <v/>
      </c>
      <c r="CV21" s="695" t="str">
        <f>IF(ОРИГІНАЛ!CV31=0,"",ОРИГІНАЛ!CV31)</f>
        <v/>
      </c>
      <c r="CW21" s="694" t="str">
        <f>IF(ОРИГІНАЛ!CW31=0,"",ОРИГІНАЛ!CW31)</f>
        <v/>
      </c>
      <c r="CX21" s="696" t="str">
        <f>IF(ОРИГІНАЛ!CX31=0,"",ОРИГІНАЛ!CX31)</f>
        <v/>
      </c>
      <c r="CY21" s="696" t="str">
        <f>IF(ОРИГІНАЛ!CY31=0,"",ОРИГІНАЛ!CY31)</f>
        <v/>
      </c>
      <c r="CZ21" s="697" t="str">
        <f>IF(ОРИГІНАЛ!CZ31=0,"",ОРИГІНАЛ!CZ31)</f>
        <v/>
      </c>
      <c r="DA21" s="696" t="str">
        <f>IF(ОРИГІНАЛ!DA31=0,"",ОРИГІНАЛ!DA31)</f>
        <v/>
      </c>
      <c r="DB21" s="696" t="str">
        <f>IF(ОРИГІНАЛ!DB31=0,"",ОРИГІНАЛ!DB31)</f>
        <v/>
      </c>
      <c r="DC21" s="696" t="str">
        <f>IF(ОРИГІНАЛ!DC31=0,"",ОРИГІНАЛ!DC31)</f>
        <v/>
      </c>
      <c r="DD21" s="694" t="str">
        <f>IF(ОРИГІНАЛ!DD31=0,"",ОРИГІНАЛ!DD31)</f>
        <v/>
      </c>
      <c r="DE21" s="698" t="str">
        <f>IF(ОРИГІНАЛ!DE31=0,"",ОРИГІНАЛ!DE31)</f>
        <v/>
      </c>
      <c r="DF21" s="695" t="str">
        <f>IF(ОРИГІНАЛ!DF31=0,"",ОРИГІНАЛ!DF31)</f>
        <v/>
      </c>
      <c r="DG21" s="695" t="str">
        <f>IF(ОРИГІНАЛ!DG31=0,"",ОРИГІНАЛ!DG31)</f>
        <v/>
      </c>
      <c r="DH21" s="697" t="str">
        <f>IF(ОРИГІНАЛ!DH31=0,"",ОРИГІНАЛ!DH31)</f>
        <v/>
      </c>
      <c r="DI21" s="696" t="str">
        <f>IF(ОРИГІНАЛ!DI31=0,"",ОРИГІНАЛ!DI31)</f>
        <v/>
      </c>
      <c r="DJ21" s="695" t="str">
        <f>IF(ОРИГІНАЛ!DJ31=0,"",ОРИГІНАЛ!DJ31)</f>
        <v/>
      </c>
      <c r="DK21" s="695" t="str">
        <f>IF(ОРИГІНАЛ!DK31=0,"",ОРИГІНАЛ!DK31)</f>
        <v/>
      </c>
      <c r="DL21" s="695" t="str">
        <f>IF(ОРИГІНАЛ!DL31=0,"",ОРИГІНАЛ!DL31)</f>
        <v/>
      </c>
      <c r="DM21" s="712" t="str">
        <f>IF(ОРИГІНАЛ!DM31=0,"",ОРИГІНАЛ!DM31)</f>
        <v/>
      </c>
      <c r="DN21" s="695" t="str">
        <f>IF(ОРИГІНАЛ!DN31=0,"",ОРИГІНАЛ!DN31)</f>
        <v/>
      </c>
      <c r="DO21" s="699" t="str">
        <f>IF(ОРИГІНАЛ!DO31=0,"",ОРИГІНАЛ!DO31)</f>
        <v/>
      </c>
      <c r="DP21" s="695" t="str">
        <f>IF(ОРИГІНАЛ!DP31=0,"",ОРИГІНАЛ!DP31)</f>
        <v/>
      </c>
      <c r="DQ21" s="695" t="str">
        <f>IF(ОРИГІНАЛ!DQ31=0,"",ОРИГІНАЛ!DQ31)</f>
        <v/>
      </c>
      <c r="DR21" s="695" t="str">
        <f>IF(ОРИГІНАЛ!DR31=0,"",ОРИГІНАЛ!DR31)</f>
        <v/>
      </c>
      <c r="DS21" s="695" t="str">
        <f>IF(ОРИГІНАЛ!DS31=0,"",ОРИГІНАЛ!DS31)</f>
        <v/>
      </c>
      <c r="DT21" s="695" t="str">
        <f>IF(ОРИГІНАЛ!DT31=0,"",ОРИГІНАЛ!DT31)</f>
        <v/>
      </c>
      <c r="DU21" s="694" t="str">
        <f>IF(ОРИГІНАЛ!DU31=0,"",ОРИГІНАЛ!DU31)</f>
        <v/>
      </c>
      <c r="DV21" s="1117" t="str">
        <f>IF(ОРИГІНАЛ!DV31=0,"",ОРИГІНАЛ!DV31)</f>
        <v/>
      </c>
      <c r="DW21" s="695" t="str">
        <f>IF(ОРИГІНАЛ!DW31=0,"",ОРИГІНАЛ!DW31)</f>
        <v/>
      </c>
      <c r="DX21" s="1121"/>
      <c r="DY21" s="1122"/>
      <c r="DZ21" s="696" t="str">
        <f>IF(ОРИГІНАЛ!DZ31=0,"",ОРИГІНАЛ!DZ31)</f>
        <v/>
      </c>
      <c r="EA21" s="695" t="str">
        <f>IF(ОРИГІНАЛ!EA31=0,"",ОРИГІНАЛ!EA31)</f>
        <v/>
      </c>
      <c r="EB21" s="696" t="str">
        <f>IF(ОРИГІНАЛ!EB31=0,"",ОРИГІНАЛ!EB31)</f>
        <v/>
      </c>
      <c r="EC21" s="695" t="str">
        <f>IF(ОРИГІНАЛ!EC31=0,"",ОРИГІНАЛ!EC31)</f>
        <v/>
      </c>
      <c r="ED21" s="695" t="str">
        <f>IF(ОРИГІНАЛ!ED31=0,"",ОРИГІНАЛ!ED31)</f>
        <v/>
      </c>
      <c r="EE21" s="695" t="str">
        <f>IF(ОРИГІНАЛ!EE31=0,"",ОРИГІНАЛ!EE31)</f>
        <v/>
      </c>
      <c r="EF21" s="695" t="str">
        <f>IF(ОРИГІНАЛ!EF31=0,"",ОРИГІНАЛ!EF31)</f>
        <v/>
      </c>
      <c r="EG21" s="695" t="str">
        <f>IF(ОРИГІНАЛ!EG31=0,"",ОРИГІНАЛ!EG31)</f>
        <v/>
      </c>
      <c r="EH21" s="1067" t="str">
        <f>IF(ОРИГІНАЛ!EH31=0,"",ОРИГІНАЛ!EH31)</f>
        <v/>
      </c>
      <c r="EI21" s="1124"/>
      <c r="EJ21" s="711" t="str">
        <f>IF(ОРИГІНАЛ!EJ31=0,"",ОРИГІНАЛ!EJ31)</f>
        <v/>
      </c>
      <c r="EK21" s="710" t="str">
        <f>IF(ОРИГІНАЛ!EK31=0,"",ОРИГІНАЛ!EK31)</f>
        <v/>
      </c>
      <c r="EL21" s="709" t="str">
        <f>IF(ОРИГІНАЛ!EL31=0,"",ОРИГІНАЛ!EL31)</f>
        <v/>
      </c>
      <c r="EM21" s="1126"/>
      <c r="EN21" s="695" t="str">
        <f>IF(ОРИГІНАЛ!EN31=0,"",ОРИГІНАЛ!EN31)</f>
        <v/>
      </c>
      <c r="EO21" s="695" t="str">
        <f>IF(ОРИГІНАЛ!EO31=0,"",ОРИГІНАЛ!EO31)</f>
        <v/>
      </c>
      <c r="EP21" s="694" t="str">
        <f>IF(ОРИГІНАЛ!EP31=0,"",ОРИГІНАЛ!EP31)</f>
        <v/>
      </c>
      <c r="EQ21" s="696" t="str">
        <f>IF(ОРИГІНАЛ!EQ31=0,"",ОРИГІНАЛ!EQ31)</f>
        <v/>
      </c>
      <c r="ER21" s="694" t="str">
        <f>IF(ОРИГІНАЛ!ER31=0,"",ОРИГІНАЛ!ER31)</f>
        <v/>
      </c>
      <c r="ES21" s="696" t="str">
        <f>IF(ОРИГІНАЛ!ES31=0,"",ОРИГІНАЛ!ES31)</f>
        <v/>
      </c>
      <c r="ET21" s="696" t="str">
        <f>IF(ОРИГІНАЛ!ET31=0,"",ОРИГІНАЛ!ET31)</f>
        <v/>
      </c>
      <c r="EU21" s="695" t="str">
        <f>IF(ОРИГІНАЛ!EU31=0,"",ОРИГІНАЛ!EU31)</f>
        <v/>
      </c>
      <c r="EV21" s="695" t="str">
        <f>IF(ОРИГІНАЛ!EV31=0,"",ОРИГІНАЛ!EV31)</f>
        <v/>
      </c>
      <c r="EW21" s="695" t="str">
        <f>IF(ОРИГІНАЛ!EW31=0,"",ОРИГІНАЛ!EW31)</f>
        <v/>
      </c>
      <c r="EX21" s="695" t="str">
        <f>IF(ОРИГІНАЛ!EX31=0,"",ОРИГІНАЛ!EX31)</f>
        <v/>
      </c>
      <c r="EY21" s="695" t="str">
        <f>IF(ОРИГІНАЛ!EY31=0,"",ОРИГІНАЛ!EY31)</f>
        <v/>
      </c>
      <c r="EZ21" s="695" t="str">
        <f>IF(ОРИГІНАЛ!EZ31=0,"",ОРИГІНАЛ!EZ31)</f>
        <v/>
      </c>
      <c r="FA21" s="697" t="str">
        <f>IF(ОРИГІНАЛ!FA31=0,"",ОРИГІНАЛ!FA31)</f>
        <v/>
      </c>
      <c r="FB21" s="696" t="str">
        <f>IF(ОРИГІНАЛ!FB31=0,"",ОРИГІНАЛ!FB31)</f>
        <v/>
      </c>
      <c r="FC21" s="695" t="str">
        <f>IF(ОРИГІНАЛ!FC31=0,"",ОРИГІНАЛ!FC31)</f>
        <v/>
      </c>
      <c r="FD21" s="695" t="str">
        <f>IF(ОРИГІНАЛ!FD31=0,"",ОРИГІНАЛ!FD31)</f>
        <v/>
      </c>
      <c r="FE21" s="695" t="str">
        <f>IF(ОРИГІНАЛ!FE31=0,"",ОРИГІНАЛ!FE31)</f>
        <v/>
      </c>
      <c r="FF21" s="700" t="str">
        <f>IF(ОРИГІНАЛ!FF31=0,"",ОРИГІНАЛ!FF31)</f>
        <v/>
      </c>
      <c r="FG21" s="695" t="str">
        <f>IF(ОРИГІНАЛ!FG31=0,"",ОРИГІНАЛ!FG31)</f>
        <v/>
      </c>
      <c r="FH21" s="704" t="str">
        <f>IF(ОРИГІНАЛ!FH31=0,"",ОРИГІНАЛ!FH31)</f>
        <v/>
      </c>
      <c r="FI21" s="700" t="str">
        <f>IF(ОРИГІНАЛ!FI31=0,"",ОРИГІНАЛ!FI31)</f>
        <v/>
      </c>
      <c r="FJ21" s="700" t="str">
        <f>IF(ОРИГІНАЛ!FJ31=0,"",ОРИГІНАЛ!FJ31)</f>
        <v/>
      </c>
      <c r="FK21" s="700" t="str">
        <f>IF(ОРИГІНАЛ!FK31=0,"",ОРИГІНАЛ!FK31)</f>
        <v/>
      </c>
      <c r="FL21" s="700" t="str">
        <f>IF(ОРИГІНАЛ!FL31=0,"",ОРИГІНАЛ!FL31)</f>
        <v/>
      </c>
      <c r="FM21" s="708" t="str">
        <f>IF(ОРИГІНАЛ!FM31=0,"",ОРИГІНАЛ!FM31)</f>
        <v/>
      </c>
      <c r="FN21" s="707" t="str">
        <f>IF(ОРИГІНАЛ!FN31=0,"",ОРИГІНАЛ!FN31)</f>
        <v/>
      </c>
      <c r="FO21" s="696" t="str">
        <f>IF(ОРИГІНАЛ!FO31=0,"",ОРИГІНАЛ!FO31)</f>
        <v>\</v>
      </c>
      <c r="FP21" s="696" t="str">
        <f>IF(ОРИГІНАЛ!FP31=0,"",ОРИГІНАЛ!FP31)</f>
        <v>\</v>
      </c>
      <c r="FQ21" s="705" t="str">
        <f>IF(ОРИГІНАЛ!FQ31=0,"",ОРИГІНАЛ!FQ31)</f>
        <v>\</v>
      </c>
      <c r="FR21" s="696" t="str">
        <f>IF(ОРИГІНАЛ!FR31=0,"",ОРИГІНАЛ!FR31)</f>
        <v>\</v>
      </c>
      <c r="FS21" s="696" t="str">
        <f>IF(ОРИГІНАЛ!FS31=0,"",ОРИГІНАЛ!FS31)</f>
        <v/>
      </c>
      <c r="FT21" s="696" t="str">
        <f>IF(ОРИГІНАЛ!FT31=0,"",ОРИГІНАЛ!FT31)</f>
        <v/>
      </c>
      <c r="FU21" s="696" t="str">
        <f>IF(ОРИГІНАЛ!FU31=0,"",ОРИГІНАЛ!FU31)</f>
        <v/>
      </c>
      <c r="FV21" s="696" t="str">
        <f>IF(ОРИГІНАЛ!FV31=0,"",ОРИГІНАЛ!FV31)</f>
        <v/>
      </c>
      <c r="FW21" s="706">
        <f>IF(ОРИГІНАЛ!FW31=0,"",ОРИГІНАЛ!FW31)</f>
        <v>10</v>
      </c>
      <c r="FX21" s="696" t="str">
        <f>IF(ОРИГІНАЛ!FX31=0,"",ОРИГІНАЛ!FX31)</f>
        <v/>
      </c>
      <c r="FY21" s="694" t="str">
        <f>IF(ОРИГІНАЛ!FY31=0,"",ОРИГІНАЛ!FY31)</f>
        <v/>
      </c>
      <c r="FZ21" s="696" t="str">
        <f>IF(ОРИГІНАЛ!FZ31=0,"",ОРИГІНАЛ!FZ31)</f>
        <v/>
      </c>
      <c r="GA21" s="694" t="str">
        <f>IF(ОРИГІНАЛ!GA31=0,"",ОРИГІНАЛ!GA31)</f>
        <v/>
      </c>
      <c r="GB21" s="696" t="str">
        <f>IF(ОРИГІНАЛ!GB31=0,"",ОРИГІНАЛ!GB31)</f>
        <v/>
      </c>
      <c r="GC21" s="695" t="str">
        <f>IF(ОРИГІНАЛ!GC31=0,"",ОРИГІНАЛ!GC31)</f>
        <v/>
      </c>
      <c r="GD21" s="695" t="str">
        <f>IF(ОРИГІНАЛ!GD31=0,"",ОРИГІНАЛ!GD31)</f>
        <v/>
      </c>
      <c r="GE21" s="695" t="str">
        <f>IF(ОРИГІНАЛ!GE31=0,"",ОРИГІНАЛ!GE31)</f>
        <v/>
      </c>
      <c r="GF21" s="705" t="str">
        <f>IF(ОРИГІНАЛ!GF31=0,"",ОРИГІНАЛ!GF31)</f>
        <v/>
      </c>
      <c r="GG21" s="696" t="str">
        <f>IF(ОРИГІНАЛ!GG31=0,"",ОРИГІНАЛ!GG31)</f>
        <v/>
      </c>
      <c r="GH21" s="695" t="str">
        <f>IF(ОРИГІНАЛ!GH31=0,"",ОРИГІНАЛ!GH31)</f>
        <v/>
      </c>
      <c r="GI21" s="694" t="str">
        <f>IF(ОРИГІНАЛ!GI31=0,"",ОРИГІНАЛ!GI31)</f>
        <v/>
      </c>
      <c r="GJ21" s="696" t="str">
        <f>IF(ОРИГІНАЛ!GJ31=0,"",ОРИГІНАЛ!GJ31)</f>
        <v/>
      </c>
      <c r="GK21" s="695" t="str">
        <f>IF(ОРИГІНАЛ!GK31=0,"",ОРИГІНАЛ!GK31)</f>
        <v/>
      </c>
      <c r="GL21" s="704" t="str">
        <f>IF(ОРИГІНАЛ!GL31=0,"",ОРИГІНАЛ!GL31)</f>
        <v/>
      </c>
      <c r="GM21" s="695" t="str">
        <f>IF(ОРИГІНАЛ!GM31=0,"",ОРИГІНАЛ!GM31)</f>
        <v/>
      </c>
      <c r="GN21" s="695" t="str">
        <f>IF(ОРИГІНАЛ!GN31=0,"",ОРИГІНАЛ!GN31)</f>
        <v/>
      </c>
      <c r="GO21" s="703" t="str">
        <f>IF(ОРИГІНАЛ!GO31=0,"",ОРИГІНАЛ!GO31)</f>
        <v/>
      </c>
      <c r="GP21" s="697" t="str">
        <f>IF(ОРИГІНАЛ!GP31=0,"",ОРИГІНАЛ!GP31)</f>
        <v/>
      </c>
      <c r="GQ21" s="702" t="str">
        <f>IF(ОРИГІНАЛ!GQ31=0,"",ОРИГІНАЛ!GQ31)</f>
        <v/>
      </c>
      <c r="GR21" s="701" t="str">
        <f>IF(ОРИГІНАЛ!GR31=0,"",ОРИГІНАЛ!GR31)</f>
        <v/>
      </c>
      <c r="GS21" s="695" t="str">
        <f>IF(ОРИГІНАЛ!GS31=0,"",ОРИГІНАЛ!GS31)</f>
        <v/>
      </c>
      <c r="GT21" s="695" t="str">
        <f>IF(ОРИГІНАЛ!GT31=0,"",ОРИГІНАЛ!GT31)</f>
        <v/>
      </c>
      <c r="GU21" s="695" t="str">
        <f>IF(ОРИГІНАЛ!GU31=0,"",ОРИГІНАЛ!GU31)</f>
        <v/>
      </c>
      <c r="GV21" s="695" t="str">
        <f>IF(ОРИГІНАЛ!GV31=0,"",ОРИГІНАЛ!GV31)</f>
        <v/>
      </c>
      <c r="GW21" s="695" t="str">
        <f>IF(ОРИГІНАЛ!GW31=0,"",ОРИГІНАЛ!GW31)</f>
        <v/>
      </c>
      <c r="GX21" s="697" t="str">
        <f>IF(ОРИГІНАЛ!GX31=0,"",ОРИГІНАЛ!GX31)</f>
        <v/>
      </c>
      <c r="GY21" s="696" t="str">
        <f>IF(ОРИГІНАЛ!GY31=0,"",ОРИГІНАЛ!GY31)</f>
        <v/>
      </c>
      <c r="GZ21" s="700" t="str">
        <f>IF(ОРИГІНАЛ!GZ31=0,"",ОРИГІНАЛ!GZ31)</f>
        <v/>
      </c>
      <c r="HA21" s="695" t="str">
        <f>IF(ОРИГІНАЛ!HA31=0,"",ОРИГІНАЛ!HA31)</f>
        <v/>
      </c>
      <c r="HB21" s="699" t="str">
        <f>IF(ОРИГІНАЛ!HB31=0,"",ОРИГІНАЛ!HB31)</f>
        <v/>
      </c>
      <c r="HC21" s="695" t="str">
        <f>IF(ОРИГІНАЛ!HC31=0,"",ОРИГІНАЛ!HC31)</f>
        <v/>
      </c>
      <c r="HD21" s="695" t="str">
        <f>IF(ОРИГІНАЛ!HD31=0,"",ОРИГІНАЛ!HD31)</f>
        <v/>
      </c>
      <c r="HE21" s="695" t="str">
        <f>IF(ОРИГІНАЛ!HE31=0,"",ОРИГІНАЛ!HE31)</f>
        <v/>
      </c>
      <c r="HF21" s="695" t="str">
        <f>IF(ОРИГІНАЛ!HF31=0,"",ОРИГІНАЛ!HF31)</f>
        <v/>
      </c>
      <c r="HG21" s="694" t="str">
        <f>IF(ОРИГІНАЛ!HG31=0,"",ОРИГІНАЛ!HG31)</f>
        <v/>
      </c>
      <c r="HH21" s="698" t="str">
        <f>IF(ОРИГІНАЛ!HH31=0,"",ОРИГІНАЛ!HH31)</f>
        <v/>
      </c>
      <c r="HI21" s="695" t="str">
        <f>IF(ОРИГІНАЛ!HI31=0,"",ОРИГІНАЛ!HI31)</f>
        <v/>
      </c>
      <c r="HJ21" s="695" t="str">
        <f>IF(ОРИГІНАЛ!HJ31=0,"",ОРИГІНАЛ!HJ31)</f>
        <v/>
      </c>
      <c r="HK21" s="695" t="str">
        <f>IF(ОРИГІНАЛ!HK31=0,"",ОРИГІНАЛ!HK31)</f>
        <v/>
      </c>
      <c r="HL21" s="695" t="str">
        <f>IF(ОРИГІНАЛ!HL31=0,"",ОРИГІНАЛ!HL31)</f>
        <v/>
      </c>
      <c r="HM21" s="695" t="str">
        <f>IF(ОРИГІНАЛ!HM31=0,"",ОРИГІНАЛ!HM31)</f>
        <v/>
      </c>
      <c r="HN21" s="695" t="str">
        <f>IF(ОРИГІНАЛ!HN31=0,"",ОРИГІНАЛ!HN31)</f>
        <v/>
      </c>
      <c r="HO21" s="697" t="str">
        <f>IF(ОРИГІНАЛ!HO31=0,"",ОРИГІНАЛ!HO31)</f>
        <v/>
      </c>
      <c r="HP21" s="696" t="str">
        <f>IF(ОРИГІНАЛ!HP31=0,"",ОРИГІНАЛ!HP31)</f>
        <v>\</v>
      </c>
      <c r="HQ21" s="695" t="str">
        <f>IF(ОРИГІНАЛ!HQ31=0,"",ОРИГІНАЛ!HQ31)</f>
        <v>\</v>
      </c>
      <c r="HR21" s="695" t="str">
        <f>IF(ОРИГІНАЛ!HR31=0,"",ОРИГІНАЛ!HR31)</f>
        <v>\</v>
      </c>
      <c r="HS21" s="695" t="str">
        <f>IF(ОРИГІНАЛ!HS31=0,"",ОРИГІНАЛ!HS31)</f>
        <v>\</v>
      </c>
      <c r="HT21" s="695" t="str">
        <f>IF(ОРИГІНАЛ!HT31=0,"",ОРИГІНАЛ!HT31)</f>
        <v>\</v>
      </c>
      <c r="HU21" s="695" t="str">
        <f>IF(ОРИГІНАЛ!HU31=0,"",ОРИГІНАЛ!HU31)</f>
        <v>\</v>
      </c>
      <c r="HV21" s="694" t="str">
        <f>IF(ОРИГІНАЛ!HV31=0,"",ОРИГІНАЛ!HV31)</f>
        <v>\</v>
      </c>
      <c r="HW21" s="693" t="str">
        <f>IF(ОРИГІНАЛ!HW31=0,"",ОРИГІНАЛ!HW31)</f>
        <v>\</v>
      </c>
      <c r="HX21" s="692">
        <f>IF(ОРИГІНАЛ!HX31=0,"",ОРИГІНАЛ!HX31)</f>
        <v>10</v>
      </c>
      <c r="HY21" s="533"/>
    </row>
    <row r="22" spans="1:233" s="532" customFormat="1" ht="12.75" customHeight="1">
      <c r="A22" s="715">
        <f>IF(ОРИГІНАЛ!A32=0,"",ОРИГІНАЛ!A32)</f>
        <v>45454</v>
      </c>
      <c r="B22" s="696" t="str">
        <f>IF(ОРИГІНАЛ!B32=0,"",ОРИГІНАЛ!B32)</f>
        <v/>
      </c>
      <c r="C22" s="695" t="str">
        <f>IF(ОРИГІНАЛ!C32=0,"",ОРИГІНАЛ!C32)</f>
        <v/>
      </c>
      <c r="D22" s="695" t="str">
        <f>IF(ОРИГІНАЛ!D32=0,"",ОРИГІНАЛ!D32)</f>
        <v/>
      </c>
      <c r="E22" s="696" t="str">
        <f>IF(ОРИГІНАЛ!E32=0,"",ОРИГІНАЛ!E32)</f>
        <v>\</v>
      </c>
      <c r="F22" s="695" t="str">
        <f>IF(ОРИГІНАЛ!F32=0,"",ОРИГІНАЛ!F32)</f>
        <v>\</v>
      </c>
      <c r="G22" s="695" t="str">
        <f>IF(ОРИГІНАЛ!G32=0,"",ОРИГІНАЛ!G32)</f>
        <v>\</v>
      </c>
      <c r="H22" s="697" t="str">
        <f>IF(ОРИГІНАЛ!H32=0,"",ОРИГІНАЛ!H32)</f>
        <v>\</v>
      </c>
      <c r="I22" s="696" t="str">
        <f>IF(ОРИГІНАЛ!I32=0,"",ОРИГІНАЛ!I32)</f>
        <v>\</v>
      </c>
      <c r="J22" s="695" t="str">
        <f>IF(ОРИГІНАЛ!J32=0,"",ОРИГІНАЛ!J32)</f>
        <v>\</v>
      </c>
      <c r="K22" s="695" t="str">
        <f>IF(ОРИГІНАЛ!K32=0,"",ОРИГІНАЛ!K32)</f>
        <v>\</v>
      </c>
      <c r="L22" s="695" t="str">
        <f>IF(ОРИГІНАЛ!L32=0,"",ОРИГІНАЛ!L32)</f>
        <v>\</v>
      </c>
      <c r="M22" s="696" t="str">
        <f>IF(ОРИГІНАЛ!M32=0,"",ОРИГІНАЛ!M32)</f>
        <v/>
      </c>
      <c r="N22" s="695" t="str">
        <f>IF(ОРИГІНАЛ!N32=0,"",ОРИГІНАЛ!N32)</f>
        <v/>
      </c>
      <c r="O22" s="695" t="str">
        <f>IF(ОРИГІНАЛ!O32=0,"",ОРИГІНАЛ!O32)</f>
        <v/>
      </c>
      <c r="P22" s="695" t="str">
        <f>IF(ОРИГІНАЛ!P32=0,"",ОРИГІНАЛ!P32)</f>
        <v/>
      </c>
      <c r="Q22" s="695" t="str">
        <f>IF(ОРИГІНАЛ!Q32=0,"",ОРИГІНАЛ!Q32)</f>
        <v/>
      </c>
      <c r="R22" s="714" t="str">
        <f>IF(ОРИГІНАЛ!R32=0,"",ОРИГІНАЛ!R32)</f>
        <v/>
      </c>
      <c r="S22" s="697" t="str">
        <f>IF(ОРИГІНАЛ!S32=0,"",ОРИГІНАЛ!S32)</f>
        <v/>
      </c>
      <c r="T22" s="696" t="str">
        <f>IF(ОРИГІНАЛ!T32=0,"",ОРИГІНАЛ!T32)</f>
        <v/>
      </c>
      <c r="U22" s="695" t="str">
        <f>IF(ОРИГІНАЛ!U32=0,"",ОРИГІНАЛ!U32)</f>
        <v/>
      </c>
      <c r="V22" s="695" t="str">
        <f>IF(ОРИГІНАЛ!V32=0,"",ОРИГІНАЛ!V32)</f>
        <v/>
      </c>
      <c r="W22" s="695" t="str">
        <f>IF(ОРИГІНАЛ!W32=0,"",ОРИГІНАЛ!W32)</f>
        <v/>
      </c>
      <c r="X22" s="695" t="str">
        <f>IF(ОРИГІНАЛ!X32=0,"",ОРИГІНАЛ!X32)</f>
        <v/>
      </c>
      <c r="Y22" s="694" t="str">
        <f>IF(ОРИГІНАЛ!Y32=0,"",ОРИГІНАЛ!Y32)</f>
        <v/>
      </c>
      <c r="Z22" s="696" t="str">
        <f>IF(ОРИГІНАЛ!Z32=0,"",ОРИГІНАЛ!Z32)</f>
        <v/>
      </c>
      <c r="AA22" s="695" t="str">
        <f>IF(ОРИГІНАЛ!AA32=0,"",ОРИГІНАЛ!AA32)</f>
        <v/>
      </c>
      <c r="AB22" s="695" t="str">
        <f>IF(ОРИГІНАЛ!AB32=0,"",ОРИГІНАЛ!AB32)</f>
        <v/>
      </c>
      <c r="AC22" s="695" t="str">
        <f>IF(ОРИГІНАЛ!AC32=0,"",ОРИГІНАЛ!AC32)</f>
        <v/>
      </c>
      <c r="AD22" s="714" t="str">
        <f>IF(ОРИГІНАЛ!AD32=0,"",ОРИГІНАЛ!AD32)</f>
        <v/>
      </c>
      <c r="AE22" s="697" t="str">
        <f>IF(ОРИГІНАЛ!AE32=0,"",ОРИГІНАЛ!AE32)</f>
        <v/>
      </c>
      <c r="AF22" s="701" t="str">
        <f>IF(ОРИГІНАЛ!AF32=0,"",ОРИГІНАЛ!AF32)</f>
        <v/>
      </c>
      <c r="AG22" s="695" t="str">
        <f>IF(ОРИГІНАЛ!AG32=0,"",ОРИГІНАЛ!AG32)</f>
        <v/>
      </c>
      <c r="AH22" s="695" t="str">
        <f>IF(ОРИГІНАЛ!AH32=0,"",ОРИГІНАЛ!AH32)</f>
        <v/>
      </c>
      <c r="AI22" s="695" t="str">
        <f>IF(ОРИГІНАЛ!AI32=0,"",ОРИГІНАЛ!AI32)</f>
        <v/>
      </c>
      <c r="AJ22" s="704" t="str">
        <f>IF(ОРИГІНАЛ!AJ32=0,"",ОРИГІНАЛ!AJ32)</f>
        <v/>
      </c>
      <c r="AK22" s="695" t="str">
        <f>IF(ОРИГІНАЛ!AK32=0,"",ОРИГІНАЛ!AK32)</f>
        <v/>
      </c>
      <c r="AL22" s="695" t="str">
        <f>IF(ОРИГІНАЛ!AL32=0,"",ОРИГІНАЛ!AL32)</f>
        <v/>
      </c>
      <c r="AM22" s="695" t="str">
        <f>IF(ОРИГІНАЛ!AM32=0,"",ОРИГІНАЛ!AM32)</f>
        <v/>
      </c>
      <c r="AN22" s="697" t="str">
        <f>IF(ОРИГІНАЛ!AN32=0,"",ОРИГІНАЛ!AN32)</f>
        <v/>
      </c>
      <c r="AO22" s="696" t="str">
        <f>IF(ОРИГІНАЛ!AO32=0,"",ОРИГІНАЛ!AO32)</f>
        <v/>
      </c>
      <c r="AP22" s="695" t="str">
        <f>IF(ОРИГІНАЛ!AP32=0,"",ОРИГІНАЛ!AP32)</f>
        <v/>
      </c>
      <c r="AQ22" s="695" t="str">
        <f>IF(ОРИГІНАЛ!AQ32=0,"",ОРИГІНАЛ!AQ32)</f>
        <v/>
      </c>
      <c r="AR22" s="696" t="str">
        <f>IF(ОРИГІНАЛ!AR32=0,"",ОРИГІНАЛ!AR32)</f>
        <v/>
      </c>
      <c r="AS22" s="695" t="str">
        <f>IF(ОРИГІНАЛ!AS32=0,"",ОРИГІНАЛ!AS32)</f>
        <v/>
      </c>
      <c r="AT22" s="694" t="str">
        <f>IF(ОРИГІНАЛ!AT32=0,"",ОРИГІНАЛ!AT32)</f>
        <v/>
      </c>
      <c r="AU22" s="696" t="str">
        <f>IF(ОРИГІНАЛ!AU32=0,"",ОРИГІНАЛ!AU32)</f>
        <v/>
      </c>
      <c r="AV22" s="695" t="str">
        <f>IF(ОРИГІНАЛ!AV32=0,"",ОРИГІНАЛ!AV32)</f>
        <v/>
      </c>
      <c r="AW22" s="695" t="str">
        <f>IF(ОРИГІНАЛ!AW32=0,"",ОРИГІНАЛ!AW32)</f>
        <v/>
      </c>
      <c r="AX22" s="697" t="str">
        <f>IF(ОРИГІНАЛ!AX32=0,"",ОРИГІНАЛ!AX32)</f>
        <v/>
      </c>
      <c r="AY22" s="696" t="str">
        <f>IF(ОРИГІНАЛ!AY32=0,"",ОРИГІНАЛ!AY32)</f>
        <v/>
      </c>
      <c r="AZ22" s="695" t="str">
        <f>IF(ОРИГІНАЛ!AZ32=0,"",ОРИГІНАЛ!AZ32)</f>
        <v/>
      </c>
      <c r="BA22" s="695" t="str">
        <f>IF(ОРИГІНАЛ!BA32=0,"",ОРИГІНАЛ!BA32)</f>
        <v/>
      </c>
      <c r="BB22" s="695" t="str">
        <f>IF(ОРИГІНАЛ!BB32=0,"",ОРИГІНАЛ!BB32)</f>
        <v/>
      </c>
      <c r="BC22" s="695" t="str">
        <f>IF(ОРИГІНАЛ!BC32=0,"",ОРИГІНАЛ!BC32)</f>
        <v/>
      </c>
      <c r="BD22" s="695" t="str">
        <f>IF(ОРИГІНАЛ!BD32=0,"",ОРИГІНАЛ!BD32)</f>
        <v/>
      </c>
      <c r="BE22" s="695" t="str">
        <f>IF(ОРИГІНАЛ!BE32=0,"",ОРИГІНАЛ!BE32)</f>
        <v/>
      </c>
      <c r="BF22" s="697" t="str">
        <f>IF(ОРИГІНАЛ!BF32=0,"",ОРИГІНАЛ!BF32)</f>
        <v/>
      </c>
      <c r="BG22" s="696" t="str">
        <f>IF(ОРИГІНАЛ!BG32=0,"",ОРИГІНАЛ!BG32)</f>
        <v/>
      </c>
      <c r="BH22" s="695" t="str">
        <f>IF(ОРИГІНАЛ!BH32=0,"",ОРИГІНАЛ!BH32)</f>
        <v/>
      </c>
      <c r="BI22" s="696" t="str">
        <f>IF(ОРИГІНАЛ!BI32=0,"",ОРИГІНАЛ!BI32)</f>
        <v/>
      </c>
      <c r="BJ22" s="695" t="str">
        <f>IF(ОРИГІНАЛ!BJ32=0,"",ОРИГІНАЛ!BJ32)</f>
        <v/>
      </c>
      <c r="BK22" s="695" t="str">
        <f>IF(ОРИГІНАЛ!BK32=0,"",ОРИГІНАЛ!BK32)</f>
        <v/>
      </c>
      <c r="BL22" s="695" t="str">
        <f>IF(ОРИГІНАЛ!BL32=0,"",ОРИГІНАЛ!BL32)</f>
        <v/>
      </c>
      <c r="BM22" s="695" t="str">
        <f>IF(ОРИГІНАЛ!BM32=0,"",ОРИГІНАЛ!BM32)</f>
        <v/>
      </c>
      <c r="BN22" s="696" t="str">
        <f>IF(ОРИГІНАЛ!BN32=0,"",ОРИГІНАЛ!BN32)</f>
        <v/>
      </c>
      <c r="BO22" s="695" t="str">
        <f>IF(ОРИГІНАЛ!BO32=0,"",ОРИГІНАЛ!BO32)</f>
        <v/>
      </c>
      <c r="BP22" s="696" t="str">
        <f>IF(ОРИГІНАЛ!BP32=0,"",ОРИГІНАЛ!BP32)</f>
        <v/>
      </c>
      <c r="BQ22" s="694" t="str">
        <f>IF(ОРИГІНАЛ!BQ32=0,"",ОРИГІНАЛ!BQ32)</f>
        <v/>
      </c>
      <c r="BR22" s="696" t="str">
        <f>IF(ОРИГІНАЛ!BR32=0,"",ОРИГІНАЛ!BR32)</f>
        <v>Х</v>
      </c>
      <c r="BS22" s="696" t="str">
        <f>IF(ОРИГІНАЛ!BS32=0,"",ОРИГІНАЛ!BS32)</f>
        <v>Х</v>
      </c>
      <c r="BT22" s="697" t="str">
        <f>IF(ОРИГІНАЛ!BT32=0,"",ОРИГІНАЛ!BT32)</f>
        <v>Х</v>
      </c>
      <c r="BU22" s="696" t="str">
        <f>IF(ОРИГІНАЛ!BU32=0,"",ОРИГІНАЛ!BU32)</f>
        <v>Х</v>
      </c>
      <c r="BV22" s="695" t="str">
        <f>IF(ОРИГІНАЛ!BV32=0,"",ОРИГІНАЛ!BV32)</f>
        <v>Х</v>
      </c>
      <c r="BW22" s="704" t="str">
        <f>IF(ОРИГІНАЛ!BW32=0,"",ОРИГІНАЛ!BW32)</f>
        <v>Х</v>
      </c>
      <c r="BX22" s="694" t="str">
        <f>IF(ОРИГІНАЛ!BX32=0,"",ОРИГІНАЛ!BX32)</f>
        <v>+</v>
      </c>
      <c r="BY22" s="696" t="str">
        <f>IF(ОРИГІНАЛ!BY32=0,"",ОРИГІНАЛ!BY32)</f>
        <v/>
      </c>
      <c r="BZ22" s="695" t="str">
        <f>IF(ОРИГІНАЛ!BZ32=0,"",ОРИГІНАЛ!BZ32)</f>
        <v/>
      </c>
      <c r="CA22" s="693" t="str">
        <f>IF(ОРИГІНАЛ!CA32=0,"",ОРИГІНАЛ!CA32)</f>
        <v/>
      </c>
      <c r="CB22" s="696" t="str">
        <f>IF(ОРИГІНАЛ!CB32=0,"",ОРИГІНАЛ!CB32)</f>
        <v/>
      </c>
      <c r="CC22" s="696" t="str">
        <f>IF(ОРИГІНАЛ!CC32=0,"",ОРИГІНАЛ!CC32)</f>
        <v/>
      </c>
      <c r="CD22" s="695" t="str">
        <f>IF(ОРИГІНАЛ!CD32=0,"",ОРИГІНАЛ!CD32)</f>
        <v/>
      </c>
      <c r="CE22" s="695" t="str">
        <f>IF(ОРИГІНАЛ!CE32=0,"",ОРИГІНАЛ!CE32)</f>
        <v/>
      </c>
      <c r="CF22" s="705" t="str">
        <f>IF(ОРИГІНАЛ!CF32=0,"",ОРИГІНАЛ!CF32)</f>
        <v/>
      </c>
      <c r="CG22" s="696" t="str">
        <f>IF(ОРИГІНАЛ!CG32=0,"",ОРИГІНАЛ!CG32)</f>
        <v>X</v>
      </c>
      <c r="CH22" s="695" t="str">
        <f>IF(ОРИГІНАЛ!CH32=0,"",ОРИГІНАЛ!CH32)</f>
        <v>X</v>
      </c>
      <c r="CI22" s="696" t="str">
        <f>IF(ОРИГІНАЛ!CI32=0,"",ОРИГІНАЛ!CI32)</f>
        <v>X</v>
      </c>
      <c r="CJ22" s="695" t="str">
        <f>IF(ОРИГІНАЛ!CJ32=0,"",ОРИГІНАЛ!CJ32)</f>
        <v>X</v>
      </c>
      <c r="CK22" s="695" t="str">
        <f>IF(ОРИГІНАЛ!CK32=0,"",ОРИГІНАЛ!CK32)</f>
        <v>X</v>
      </c>
      <c r="CL22" s="698" t="str">
        <f>IF(ОРИГІНАЛ!CL32=0,"",ОРИГІНАЛ!CL32)</f>
        <v/>
      </c>
      <c r="CM22" s="695" t="str">
        <f>IF(ОРИГІНАЛ!CM32=0,"",ОРИГІНАЛ!CM32)</f>
        <v/>
      </c>
      <c r="CN22" s="695" t="str">
        <f>IF(ОРИГІНАЛ!CN32=0,"",ОРИГІНАЛ!CN32)</f>
        <v/>
      </c>
      <c r="CO22" s="695" t="str">
        <f>IF(ОРИГІНАЛ!CO32=0,"",ОРИГІНАЛ!CO32)</f>
        <v/>
      </c>
      <c r="CP22" s="694" t="str">
        <f>IF(ОРИГІНАЛ!CP32=0,"",ОРИГІНАЛ!CP32)</f>
        <v/>
      </c>
      <c r="CQ22" s="713">
        <f>IF(ОРИГІНАЛ!CQ32=0,"",ОРИГІНАЛ!CQ32)</f>
        <v>11</v>
      </c>
      <c r="CR22" s="696" t="str">
        <f>IF(ОРИГІНАЛ!CR32=0,"",ОРИГІНАЛ!CR32)</f>
        <v/>
      </c>
      <c r="CS22" s="699" t="str">
        <f>IF(ОРИГІНАЛ!CS32=0,"",ОРИГІНАЛ!CS32)</f>
        <v/>
      </c>
      <c r="CT22" s="697" t="str">
        <f>IF(ОРИГІНАЛ!CT32=0,"",ОРИГІНАЛ!CT32)</f>
        <v/>
      </c>
      <c r="CU22" s="696" t="str">
        <f>IF(ОРИГІНАЛ!CU32=0,"",ОРИГІНАЛ!CU32)</f>
        <v/>
      </c>
      <c r="CV22" s="695" t="str">
        <f>IF(ОРИГІНАЛ!CV32=0,"",ОРИГІНАЛ!CV32)</f>
        <v/>
      </c>
      <c r="CW22" s="694" t="str">
        <f>IF(ОРИГІНАЛ!CW32=0,"",ОРИГІНАЛ!CW32)</f>
        <v/>
      </c>
      <c r="CX22" s="696" t="str">
        <f>IF(ОРИГІНАЛ!CX32=0,"",ОРИГІНАЛ!CX32)</f>
        <v/>
      </c>
      <c r="CY22" s="696" t="str">
        <f>IF(ОРИГІНАЛ!CY32=0,"",ОРИГІНАЛ!CY32)</f>
        <v/>
      </c>
      <c r="CZ22" s="697" t="str">
        <f>IF(ОРИГІНАЛ!CZ32=0,"",ОРИГІНАЛ!CZ32)</f>
        <v/>
      </c>
      <c r="DA22" s="696" t="str">
        <f>IF(ОРИГІНАЛ!DA32=0,"",ОРИГІНАЛ!DA32)</f>
        <v/>
      </c>
      <c r="DB22" s="696" t="str">
        <f>IF(ОРИГІНАЛ!DB32=0,"",ОРИГІНАЛ!DB32)</f>
        <v/>
      </c>
      <c r="DC22" s="696" t="str">
        <f>IF(ОРИГІНАЛ!DC32=0,"",ОРИГІНАЛ!DC32)</f>
        <v/>
      </c>
      <c r="DD22" s="694" t="str">
        <f>IF(ОРИГІНАЛ!DD32=0,"",ОРИГІНАЛ!DD32)</f>
        <v/>
      </c>
      <c r="DE22" s="698" t="str">
        <f>IF(ОРИГІНАЛ!DE32=0,"",ОРИГІНАЛ!DE32)</f>
        <v/>
      </c>
      <c r="DF22" s="695" t="str">
        <f>IF(ОРИГІНАЛ!DF32=0,"",ОРИГІНАЛ!DF32)</f>
        <v/>
      </c>
      <c r="DG22" s="695" t="str">
        <f>IF(ОРИГІНАЛ!DG32=0,"",ОРИГІНАЛ!DG32)</f>
        <v/>
      </c>
      <c r="DH22" s="697" t="str">
        <f>IF(ОРИГІНАЛ!DH32=0,"",ОРИГІНАЛ!DH32)</f>
        <v/>
      </c>
      <c r="DI22" s="696" t="str">
        <f>IF(ОРИГІНАЛ!DI32=0,"",ОРИГІНАЛ!DI32)</f>
        <v/>
      </c>
      <c r="DJ22" s="695" t="str">
        <f>IF(ОРИГІНАЛ!DJ32=0,"",ОРИГІНАЛ!DJ32)</f>
        <v/>
      </c>
      <c r="DK22" s="695" t="str">
        <f>IF(ОРИГІНАЛ!DK32=0,"",ОРИГІНАЛ!DK32)</f>
        <v/>
      </c>
      <c r="DL22" s="695" t="str">
        <f>IF(ОРИГІНАЛ!DL32=0,"",ОРИГІНАЛ!DL32)</f>
        <v/>
      </c>
      <c r="DM22" s="712" t="str">
        <f>IF(ОРИГІНАЛ!DM32=0,"",ОРИГІНАЛ!DM32)</f>
        <v/>
      </c>
      <c r="DN22" s="695" t="str">
        <f>IF(ОРИГІНАЛ!DN32=0,"",ОРИГІНАЛ!DN32)</f>
        <v/>
      </c>
      <c r="DO22" s="699" t="str">
        <f>IF(ОРИГІНАЛ!DO32=0,"",ОРИГІНАЛ!DO32)</f>
        <v/>
      </c>
      <c r="DP22" s="695" t="str">
        <f>IF(ОРИГІНАЛ!DP32=0,"",ОРИГІНАЛ!DP32)</f>
        <v/>
      </c>
      <c r="DQ22" s="695" t="str">
        <f>IF(ОРИГІНАЛ!DQ32=0,"",ОРИГІНАЛ!DQ32)</f>
        <v/>
      </c>
      <c r="DR22" s="695" t="str">
        <f>IF(ОРИГІНАЛ!DR32=0,"",ОРИГІНАЛ!DR32)</f>
        <v/>
      </c>
      <c r="DS22" s="695" t="str">
        <f>IF(ОРИГІНАЛ!DS32=0,"",ОРИГІНАЛ!DS32)</f>
        <v/>
      </c>
      <c r="DT22" s="695" t="str">
        <f>IF(ОРИГІНАЛ!DT32=0,"",ОРИГІНАЛ!DT32)</f>
        <v/>
      </c>
      <c r="DU22" s="694" t="str">
        <f>IF(ОРИГІНАЛ!DU32=0,"",ОРИГІНАЛ!DU32)</f>
        <v/>
      </c>
      <c r="DV22" s="1117" t="str">
        <f>IF(ОРИГІНАЛ!DV32=0,"",ОРИГІНАЛ!DV32)</f>
        <v/>
      </c>
      <c r="DW22" s="695" t="str">
        <f>IF(ОРИГІНАЛ!DW32=0,"",ОРИГІНАЛ!DW32)</f>
        <v/>
      </c>
      <c r="DX22" s="1121"/>
      <c r="DY22" s="1122"/>
      <c r="DZ22" s="696" t="str">
        <f>IF(ОРИГІНАЛ!DZ32=0,"",ОРИГІНАЛ!DZ32)</f>
        <v/>
      </c>
      <c r="EA22" s="695" t="str">
        <f>IF(ОРИГІНАЛ!EA32=0,"",ОРИГІНАЛ!EA32)</f>
        <v/>
      </c>
      <c r="EB22" s="696" t="str">
        <f>IF(ОРИГІНАЛ!EB32=0,"",ОРИГІНАЛ!EB32)</f>
        <v/>
      </c>
      <c r="EC22" s="695" t="str">
        <f>IF(ОРИГІНАЛ!EC32=0,"",ОРИГІНАЛ!EC32)</f>
        <v/>
      </c>
      <c r="ED22" s="695" t="str">
        <f>IF(ОРИГІНАЛ!ED32=0,"",ОРИГІНАЛ!ED32)</f>
        <v/>
      </c>
      <c r="EE22" s="695" t="str">
        <f>IF(ОРИГІНАЛ!EE32=0,"",ОРИГІНАЛ!EE32)</f>
        <v/>
      </c>
      <c r="EF22" s="695" t="str">
        <f>IF(ОРИГІНАЛ!EF32=0,"",ОРИГІНАЛ!EF32)</f>
        <v/>
      </c>
      <c r="EG22" s="695" t="str">
        <f>IF(ОРИГІНАЛ!EG32=0,"",ОРИГІНАЛ!EG32)</f>
        <v/>
      </c>
      <c r="EH22" s="1067" t="str">
        <f>IF(ОРИГІНАЛ!EH32=0,"",ОРИГІНАЛ!EH32)</f>
        <v/>
      </c>
      <c r="EI22" s="1124"/>
      <c r="EJ22" s="711" t="str">
        <f>IF(ОРИГІНАЛ!EJ32=0,"",ОРИГІНАЛ!EJ32)</f>
        <v/>
      </c>
      <c r="EK22" s="710" t="str">
        <f>IF(ОРИГІНАЛ!EK32=0,"",ОРИГІНАЛ!EK32)</f>
        <v/>
      </c>
      <c r="EL22" s="709" t="str">
        <f>IF(ОРИГІНАЛ!EL32=0,"",ОРИГІНАЛ!EL32)</f>
        <v/>
      </c>
      <c r="EM22" s="1126"/>
      <c r="EN22" s="695" t="str">
        <f>IF(ОРИГІНАЛ!EN32=0,"",ОРИГІНАЛ!EN32)</f>
        <v/>
      </c>
      <c r="EO22" s="695" t="str">
        <f>IF(ОРИГІНАЛ!EO32=0,"",ОРИГІНАЛ!EO32)</f>
        <v/>
      </c>
      <c r="EP22" s="694" t="str">
        <f>IF(ОРИГІНАЛ!EP32=0,"",ОРИГІНАЛ!EP32)</f>
        <v/>
      </c>
      <c r="EQ22" s="696" t="str">
        <f>IF(ОРИГІНАЛ!EQ32=0,"",ОРИГІНАЛ!EQ32)</f>
        <v/>
      </c>
      <c r="ER22" s="694" t="str">
        <f>IF(ОРИГІНАЛ!ER32=0,"",ОРИГІНАЛ!ER32)</f>
        <v/>
      </c>
      <c r="ES22" s="696" t="str">
        <f>IF(ОРИГІНАЛ!ES32=0,"",ОРИГІНАЛ!ES32)</f>
        <v/>
      </c>
      <c r="ET22" s="696" t="str">
        <f>IF(ОРИГІНАЛ!ET32=0,"",ОРИГІНАЛ!ET32)</f>
        <v/>
      </c>
      <c r="EU22" s="695" t="str">
        <f>IF(ОРИГІНАЛ!EU32=0,"",ОРИГІНАЛ!EU32)</f>
        <v/>
      </c>
      <c r="EV22" s="695" t="str">
        <f>IF(ОРИГІНАЛ!EV32=0,"",ОРИГІНАЛ!EV32)</f>
        <v/>
      </c>
      <c r="EW22" s="695" t="str">
        <f>IF(ОРИГІНАЛ!EW32=0,"",ОРИГІНАЛ!EW32)</f>
        <v/>
      </c>
      <c r="EX22" s="695" t="str">
        <f>IF(ОРИГІНАЛ!EX32=0,"",ОРИГІНАЛ!EX32)</f>
        <v/>
      </c>
      <c r="EY22" s="695" t="str">
        <f>IF(ОРИГІНАЛ!EY32=0,"",ОРИГІНАЛ!EY32)</f>
        <v/>
      </c>
      <c r="EZ22" s="695" t="str">
        <f>IF(ОРИГІНАЛ!EZ32=0,"",ОРИГІНАЛ!EZ32)</f>
        <v/>
      </c>
      <c r="FA22" s="697" t="str">
        <f>IF(ОРИГІНАЛ!FA32=0,"",ОРИГІНАЛ!FA32)</f>
        <v/>
      </c>
      <c r="FB22" s="696" t="str">
        <f>IF(ОРИГІНАЛ!FB32=0,"",ОРИГІНАЛ!FB32)</f>
        <v/>
      </c>
      <c r="FC22" s="695" t="str">
        <f>IF(ОРИГІНАЛ!FC32=0,"",ОРИГІНАЛ!FC32)</f>
        <v/>
      </c>
      <c r="FD22" s="695" t="str">
        <f>IF(ОРИГІНАЛ!FD32=0,"",ОРИГІНАЛ!FD32)</f>
        <v/>
      </c>
      <c r="FE22" s="695" t="str">
        <f>IF(ОРИГІНАЛ!FE32=0,"",ОРИГІНАЛ!FE32)</f>
        <v/>
      </c>
      <c r="FF22" s="700" t="str">
        <f>IF(ОРИГІНАЛ!FF32=0,"",ОРИГІНАЛ!FF32)</f>
        <v/>
      </c>
      <c r="FG22" s="695" t="str">
        <f>IF(ОРИГІНАЛ!FG32=0,"",ОРИГІНАЛ!FG32)</f>
        <v/>
      </c>
      <c r="FH22" s="704" t="str">
        <f>IF(ОРИГІНАЛ!FH32=0,"",ОРИГІНАЛ!FH32)</f>
        <v/>
      </c>
      <c r="FI22" s="700" t="str">
        <f>IF(ОРИГІНАЛ!FI32=0,"",ОРИГІНАЛ!FI32)</f>
        <v/>
      </c>
      <c r="FJ22" s="700" t="str">
        <f>IF(ОРИГІНАЛ!FJ32=0,"",ОРИГІНАЛ!FJ32)</f>
        <v/>
      </c>
      <c r="FK22" s="700" t="str">
        <f>IF(ОРИГІНАЛ!FK32=0,"",ОРИГІНАЛ!FK32)</f>
        <v/>
      </c>
      <c r="FL22" s="700" t="str">
        <f>IF(ОРИГІНАЛ!FL32=0,"",ОРИГІНАЛ!FL32)</f>
        <v/>
      </c>
      <c r="FM22" s="708" t="str">
        <f>IF(ОРИГІНАЛ!FM32=0,"",ОРИГІНАЛ!FM32)</f>
        <v/>
      </c>
      <c r="FN22" s="707" t="str">
        <f>IF(ОРИГІНАЛ!FN32=0,"",ОРИГІНАЛ!FN32)</f>
        <v/>
      </c>
      <c r="FO22" s="696" t="str">
        <f>IF(ОРИГІНАЛ!FO32=0,"",ОРИГІНАЛ!FO32)</f>
        <v/>
      </c>
      <c r="FP22" s="696" t="str">
        <f>IF(ОРИГІНАЛ!FP32=0,"",ОРИГІНАЛ!FP32)</f>
        <v/>
      </c>
      <c r="FQ22" s="705" t="str">
        <f>IF(ОРИГІНАЛ!FQ32=0,"",ОРИГІНАЛ!FQ32)</f>
        <v/>
      </c>
      <c r="FR22" s="696" t="str">
        <f>IF(ОРИГІНАЛ!FR32=0,"",ОРИГІНАЛ!FR32)</f>
        <v/>
      </c>
      <c r="FS22" s="696" t="str">
        <f>IF(ОРИГІНАЛ!FS32=0,"",ОРИГІНАЛ!FS32)</f>
        <v>Х</v>
      </c>
      <c r="FT22" s="696" t="str">
        <f>IF(ОРИГІНАЛ!FT32=0,"",ОРИГІНАЛ!FT32)</f>
        <v>Х</v>
      </c>
      <c r="FU22" s="696" t="str">
        <f>IF(ОРИГІНАЛ!FU32=0,"",ОРИГІНАЛ!FU32)</f>
        <v>Х</v>
      </c>
      <c r="FV22" s="696" t="str">
        <f>IF(ОРИГІНАЛ!FV32=0,"",ОРИГІНАЛ!FV32)</f>
        <v>Х</v>
      </c>
      <c r="FW22" s="706">
        <f>IF(ОРИГІНАЛ!FW32=0,"",ОРИГІНАЛ!FW32)</f>
        <v>11</v>
      </c>
      <c r="FX22" s="696" t="str">
        <f>IF(ОРИГІНАЛ!FX32=0,"",ОРИГІНАЛ!FX32)</f>
        <v/>
      </c>
      <c r="FY22" s="694" t="str">
        <f>IF(ОРИГІНАЛ!FY32=0,"",ОРИГІНАЛ!FY32)</f>
        <v/>
      </c>
      <c r="FZ22" s="696" t="str">
        <f>IF(ОРИГІНАЛ!FZ32=0,"",ОРИГІНАЛ!FZ32)</f>
        <v/>
      </c>
      <c r="GA22" s="694" t="str">
        <f>IF(ОРИГІНАЛ!GA32=0,"",ОРИГІНАЛ!GA32)</f>
        <v/>
      </c>
      <c r="GB22" s="696" t="str">
        <f>IF(ОРИГІНАЛ!GB32=0,"",ОРИГІНАЛ!GB32)</f>
        <v/>
      </c>
      <c r="GC22" s="695" t="str">
        <f>IF(ОРИГІНАЛ!GC32=0,"",ОРИГІНАЛ!GC32)</f>
        <v/>
      </c>
      <c r="GD22" s="695" t="str">
        <f>IF(ОРИГІНАЛ!GD32=0,"",ОРИГІНАЛ!GD32)</f>
        <v/>
      </c>
      <c r="GE22" s="695" t="str">
        <f>IF(ОРИГІНАЛ!GE32=0,"",ОРИГІНАЛ!GE32)</f>
        <v/>
      </c>
      <c r="GF22" s="705" t="str">
        <f>IF(ОРИГІНАЛ!GF32=0,"",ОРИГІНАЛ!GF32)</f>
        <v>\</v>
      </c>
      <c r="GG22" s="696" t="str">
        <f>IF(ОРИГІНАЛ!GG32=0,"",ОРИГІНАЛ!GG32)</f>
        <v>\</v>
      </c>
      <c r="GH22" s="695" t="str">
        <f>IF(ОРИГІНАЛ!GH32=0,"",ОРИГІНАЛ!GH32)</f>
        <v>\</v>
      </c>
      <c r="GI22" s="694" t="str">
        <f>IF(ОРИГІНАЛ!GI32=0,"",ОРИГІНАЛ!GI32)</f>
        <v>\</v>
      </c>
      <c r="GJ22" s="696" t="str">
        <f>IF(ОРИГІНАЛ!GJ32=0,"",ОРИГІНАЛ!GJ32)</f>
        <v>\</v>
      </c>
      <c r="GK22" s="695" t="str">
        <f>IF(ОРИГІНАЛ!GK32=0,"",ОРИГІНАЛ!GK32)</f>
        <v>\</v>
      </c>
      <c r="GL22" s="704" t="str">
        <f>IF(ОРИГІНАЛ!GL32=0,"",ОРИГІНАЛ!GL32)</f>
        <v>\</v>
      </c>
      <c r="GM22" s="695" t="str">
        <f>IF(ОРИГІНАЛ!GM32=0,"",ОРИГІНАЛ!GM32)</f>
        <v/>
      </c>
      <c r="GN22" s="695" t="str">
        <f>IF(ОРИГІНАЛ!GN32=0,"",ОРИГІНАЛ!GN32)</f>
        <v>Х</v>
      </c>
      <c r="GO22" s="703" t="str">
        <f>IF(ОРИГІНАЛ!GO32=0,"",ОРИГІНАЛ!GO32)</f>
        <v/>
      </c>
      <c r="GP22" s="697" t="str">
        <f>IF(ОРИГІНАЛ!GP32=0,"",ОРИГІНАЛ!GP32)</f>
        <v/>
      </c>
      <c r="GQ22" s="702" t="str">
        <f>IF(ОРИГІНАЛ!GQ32=0,"",ОРИГІНАЛ!GQ32)</f>
        <v/>
      </c>
      <c r="GR22" s="701" t="str">
        <f>IF(ОРИГІНАЛ!GR32=0,"",ОРИГІНАЛ!GR32)</f>
        <v/>
      </c>
      <c r="GS22" s="695" t="str">
        <f>IF(ОРИГІНАЛ!GS32=0,"",ОРИГІНАЛ!GS32)</f>
        <v/>
      </c>
      <c r="GT22" s="695" t="str">
        <f>IF(ОРИГІНАЛ!GT32=0,"",ОРИГІНАЛ!GT32)</f>
        <v/>
      </c>
      <c r="GU22" s="695" t="str">
        <f>IF(ОРИГІНАЛ!GU32=0,"",ОРИГІНАЛ!GU32)</f>
        <v/>
      </c>
      <c r="GV22" s="695" t="str">
        <f>IF(ОРИГІНАЛ!GV32=0,"",ОРИГІНАЛ!GV32)</f>
        <v/>
      </c>
      <c r="GW22" s="695" t="str">
        <f>IF(ОРИГІНАЛ!GW32=0,"",ОРИГІНАЛ!GW32)</f>
        <v/>
      </c>
      <c r="GX22" s="697" t="str">
        <f>IF(ОРИГІНАЛ!GX32=0,"",ОРИГІНАЛ!GX32)</f>
        <v/>
      </c>
      <c r="GY22" s="696" t="str">
        <f>IF(ОРИГІНАЛ!GY32=0,"",ОРИГІНАЛ!GY32)</f>
        <v/>
      </c>
      <c r="GZ22" s="700" t="str">
        <f>IF(ОРИГІНАЛ!GZ32=0,"",ОРИГІНАЛ!GZ32)</f>
        <v/>
      </c>
      <c r="HA22" s="695" t="str">
        <f>IF(ОРИГІНАЛ!HA32=0,"",ОРИГІНАЛ!HA32)</f>
        <v/>
      </c>
      <c r="HB22" s="699" t="str">
        <f>IF(ОРИГІНАЛ!HB32=0,"",ОРИГІНАЛ!HB32)</f>
        <v/>
      </c>
      <c r="HC22" s="695" t="str">
        <f>IF(ОРИГІНАЛ!HC32=0,"",ОРИГІНАЛ!HC32)</f>
        <v/>
      </c>
      <c r="HD22" s="695" t="str">
        <f>IF(ОРИГІНАЛ!HD32=0,"",ОРИГІНАЛ!HD32)</f>
        <v/>
      </c>
      <c r="HE22" s="695" t="str">
        <f>IF(ОРИГІНАЛ!HE32=0,"",ОРИГІНАЛ!HE32)</f>
        <v/>
      </c>
      <c r="HF22" s="695" t="str">
        <f>IF(ОРИГІНАЛ!HF32=0,"",ОРИГІНАЛ!HF32)</f>
        <v/>
      </c>
      <c r="HG22" s="694" t="str">
        <f>IF(ОРИГІНАЛ!HG32=0,"",ОРИГІНАЛ!HG32)</f>
        <v/>
      </c>
      <c r="HH22" s="698" t="str">
        <f>IF(ОРИГІНАЛ!HH32=0,"",ОРИГІНАЛ!HH32)</f>
        <v/>
      </c>
      <c r="HI22" s="695" t="str">
        <f>IF(ОРИГІНАЛ!HI32=0,"",ОРИГІНАЛ!HI32)</f>
        <v/>
      </c>
      <c r="HJ22" s="695" t="str">
        <f>IF(ОРИГІНАЛ!HJ32=0,"",ОРИГІНАЛ!HJ32)</f>
        <v/>
      </c>
      <c r="HK22" s="695" t="str">
        <f>IF(ОРИГІНАЛ!HK32=0,"",ОРИГІНАЛ!HK32)</f>
        <v/>
      </c>
      <c r="HL22" s="695" t="str">
        <f>IF(ОРИГІНАЛ!HL32=0,"",ОРИГІНАЛ!HL32)</f>
        <v/>
      </c>
      <c r="HM22" s="695" t="str">
        <f>IF(ОРИГІНАЛ!HM32=0,"",ОРИГІНАЛ!HM32)</f>
        <v/>
      </c>
      <c r="HN22" s="695" t="str">
        <f>IF(ОРИГІНАЛ!HN32=0,"",ОРИГІНАЛ!HN32)</f>
        <v/>
      </c>
      <c r="HO22" s="697" t="str">
        <f>IF(ОРИГІНАЛ!HO32=0,"",ОРИГІНАЛ!HO32)</f>
        <v/>
      </c>
      <c r="HP22" s="696" t="str">
        <f>IF(ОРИГІНАЛ!HP32=0,"",ОРИГІНАЛ!HP32)</f>
        <v/>
      </c>
      <c r="HQ22" s="695" t="str">
        <f>IF(ОРИГІНАЛ!HQ32=0,"",ОРИГІНАЛ!HQ32)</f>
        <v/>
      </c>
      <c r="HR22" s="695" t="str">
        <f>IF(ОРИГІНАЛ!HR32=0,"",ОРИГІНАЛ!HR32)</f>
        <v/>
      </c>
      <c r="HS22" s="695" t="str">
        <f>IF(ОРИГІНАЛ!HS32=0,"",ОРИГІНАЛ!HS32)</f>
        <v/>
      </c>
      <c r="HT22" s="695" t="str">
        <f>IF(ОРИГІНАЛ!HT32=0,"",ОРИГІНАЛ!HT32)</f>
        <v/>
      </c>
      <c r="HU22" s="695" t="str">
        <f>IF(ОРИГІНАЛ!HU32=0,"",ОРИГІНАЛ!HU32)</f>
        <v/>
      </c>
      <c r="HV22" s="694" t="str">
        <f>IF(ОРИГІНАЛ!HV32=0,"",ОРИГІНАЛ!HV32)</f>
        <v/>
      </c>
      <c r="HW22" s="693" t="str">
        <f>IF(ОРИГІНАЛ!HW32=0,"",ОРИГІНАЛ!HW32)</f>
        <v/>
      </c>
      <c r="HX22" s="692">
        <f>IF(ОРИГІНАЛ!HX32=0,"",ОРИГІНАЛ!HX32)</f>
        <v>11</v>
      </c>
      <c r="HY22" s="533"/>
    </row>
    <row r="23" spans="1:233" s="532" customFormat="1" ht="12.75" customHeight="1">
      <c r="A23" s="715">
        <f>IF(ОРИГІНАЛ!A33=0,"",ОРИГІНАЛ!A33)</f>
        <v>45455</v>
      </c>
      <c r="B23" s="696" t="str">
        <f>IF(ОРИГІНАЛ!B33=0,"",ОРИГІНАЛ!B33)</f>
        <v/>
      </c>
      <c r="C23" s="695" t="str">
        <f>IF(ОРИГІНАЛ!C33=0,"",ОРИГІНАЛ!C33)</f>
        <v/>
      </c>
      <c r="D23" s="695" t="str">
        <f>IF(ОРИГІНАЛ!D33=0,"",ОРИГІНАЛ!D33)</f>
        <v/>
      </c>
      <c r="E23" s="696" t="str">
        <f>IF(ОРИГІНАЛ!E33=0,"",ОРИГІНАЛ!E33)</f>
        <v/>
      </c>
      <c r="F23" s="695" t="str">
        <f>IF(ОРИГІНАЛ!F33=0,"",ОРИГІНАЛ!F33)</f>
        <v/>
      </c>
      <c r="G23" s="695" t="str">
        <f>IF(ОРИГІНАЛ!G33=0,"",ОРИГІНАЛ!G33)</f>
        <v/>
      </c>
      <c r="H23" s="697" t="str">
        <f>IF(ОРИГІНАЛ!H33=0,"",ОРИГІНАЛ!H33)</f>
        <v/>
      </c>
      <c r="I23" s="696" t="str">
        <f>IF(ОРИГІНАЛ!I33=0,"",ОРИГІНАЛ!I33)</f>
        <v/>
      </c>
      <c r="J23" s="695" t="str">
        <f>IF(ОРИГІНАЛ!J33=0,"",ОРИГІНАЛ!J33)</f>
        <v/>
      </c>
      <c r="K23" s="695" t="str">
        <f>IF(ОРИГІНАЛ!K33=0,"",ОРИГІНАЛ!K33)</f>
        <v/>
      </c>
      <c r="L23" s="695" t="str">
        <f>IF(ОРИГІНАЛ!L33=0,"",ОРИГІНАЛ!L33)</f>
        <v/>
      </c>
      <c r="M23" s="696" t="str">
        <f>IF(ОРИГІНАЛ!M33=0,"",ОРИГІНАЛ!M33)</f>
        <v/>
      </c>
      <c r="N23" s="695" t="str">
        <f>IF(ОРИГІНАЛ!N33=0,"",ОРИГІНАЛ!N33)</f>
        <v/>
      </c>
      <c r="O23" s="695" t="str">
        <f>IF(ОРИГІНАЛ!O33=0,"",ОРИГІНАЛ!O33)</f>
        <v/>
      </c>
      <c r="P23" s="695" t="str">
        <f>IF(ОРИГІНАЛ!P33=0,"",ОРИГІНАЛ!P33)</f>
        <v/>
      </c>
      <c r="Q23" s="695" t="str">
        <f>IF(ОРИГІНАЛ!Q33=0,"",ОРИГІНАЛ!Q33)</f>
        <v/>
      </c>
      <c r="R23" s="714" t="str">
        <f>IF(ОРИГІНАЛ!R33=0,"",ОРИГІНАЛ!R33)</f>
        <v/>
      </c>
      <c r="S23" s="697" t="str">
        <f>IF(ОРИГІНАЛ!S33=0,"",ОРИГІНАЛ!S33)</f>
        <v/>
      </c>
      <c r="T23" s="696" t="str">
        <f>IF(ОРИГІНАЛ!T33=0,"",ОРИГІНАЛ!T33)</f>
        <v/>
      </c>
      <c r="U23" s="695" t="str">
        <f>IF(ОРИГІНАЛ!U33=0,"",ОРИГІНАЛ!U33)</f>
        <v>\</v>
      </c>
      <c r="V23" s="695" t="str">
        <f>IF(ОРИГІНАЛ!V33=0,"",ОРИГІНАЛ!V33)</f>
        <v>\</v>
      </c>
      <c r="W23" s="695" t="str">
        <f>IF(ОРИГІНАЛ!W33=0,"",ОРИГІНАЛ!W33)</f>
        <v>\</v>
      </c>
      <c r="X23" s="695" t="str">
        <f>IF(ОРИГІНАЛ!X33=0,"",ОРИГІНАЛ!X33)</f>
        <v>\</v>
      </c>
      <c r="Y23" s="694" t="str">
        <f>IF(ОРИГІНАЛ!Y33=0,"",ОРИГІНАЛ!Y33)</f>
        <v>\</v>
      </c>
      <c r="Z23" s="696" t="str">
        <f>IF(ОРИГІНАЛ!Z33=0,"",ОРИГІНАЛ!Z33)</f>
        <v/>
      </c>
      <c r="AA23" s="695" t="str">
        <f>IF(ОРИГІНАЛ!AA33=0,"",ОРИГІНАЛ!AA33)</f>
        <v/>
      </c>
      <c r="AB23" s="695" t="str">
        <f>IF(ОРИГІНАЛ!AB33=0,"",ОРИГІНАЛ!AB33)</f>
        <v/>
      </c>
      <c r="AC23" s="695" t="str">
        <f>IF(ОРИГІНАЛ!AC33=0,"",ОРИГІНАЛ!AC33)</f>
        <v/>
      </c>
      <c r="AD23" s="714" t="str">
        <f>IF(ОРИГІНАЛ!AD33=0,"",ОРИГІНАЛ!AD33)</f>
        <v/>
      </c>
      <c r="AE23" s="697" t="str">
        <f>IF(ОРИГІНАЛ!AE33=0,"",ОРИГІНАЛ!AE33)</f>
        <v/>
      </c>
      <c r="AF23" s="701" t="str">
        <f>IF(ОРИГІНАЛ!AF33=0,"",ОРИГІНАЛ!AF33)</f>
        <v/>
      </c>
      <c r="AG23" s="695" t="str">
        <f>IF(ОРИГІНАЛ!AG33=0,"",ОРИГІНАЛ!AG33)</f>
        <v/>
      </c>
      <c r="AH23" s="695" t="str">
        <f>IF(ОРИГІНАЛ!AH33=0,"",ОРИГІНАЛ!AH33)</f>
        <v/>
      </c>
      <c r="AI23" s="695" t="str">
        <f>IF(ОРИГІНАЛ!AI33=0,"",ОРИГІНАЛ!AI33)</f>
        <v/>
      </c>
      <c r="AJ23" s="704" t="str">
        <f>IF(ОРИГІНАЛ!AJ33=0,"",ОРИГІНАЛ!AJ33)</f>
        <v/>
      </c>
      <c r="AK23" s="695" t="str">
        <f>IF(ОРИГІНАЛ!AK33=0,"",ОРИГІНАЛ!AK33)</f>
        <v/>
      </c>
      <c r="AL23" s="695" t="str">
        <f>IF(ОРИГІНАЛ!AL33=0,"",ОРИГІНАЛ!AL33)</f>
        <v/>
      </c>
      <c r="AM23" s="695" t="str">
        <f>IF(ОРИГІНАЛ!AM33=0,"",ОРИГІНАЛ!AM33)</f>
        <v/>
      </c>
      <c r="AN23" s="697" t="str">
        <f>IF(ОРИГІНАЛ!AN33=0,"",ОРИГІНАЛ!AN33)</f>
        <v/>
      </c>
      <c r="AO23" s="696" t="str">
        <f>IF(ОРИГІНАЛ!AO33=0,"",ОРИГІНАЛ!AO33)</f>
        <v/>
      </c>
      <c r="AP23" s="695" t="str">
        <f>IF(ОРИГІНАЛ!AP33=0,"",ОРИГІНАЛ!AP33)</f>
        <v/>
      </c>
      <c r="AQ23" s="695" t="str">
        <f>IF(ОРИГІНАЛ!AQ33=0,"",ОРИГІНАЛ!AQ33)</f>
        <v/>
      </c>
      <c r="AR23" s="696" t="str">
        <f>IF(ОРИГІНАЛ!AR33=0,"",ОРИГІНАЛ!AR33)</f>
        <v/>
      </c>
      <c r="AS23" s="695" t="str">
        <f>IF(ОРИГІНАЛ!AS33=0,"",ОРИГІНАЛ!AS33)</f>
        <v/>
      </c>
      <c r="AT23" s="694" t="str">
        <f>IF(ОРИГІНАЛ!AT33=0,"",ОРИГІНАЛ!AT33)</f>
        <v/>
      </c>
      <c r="AU23" s="696" t="str">
        <f>IF(ОРИГІНАЛ!AU33=0,"",ОРИГІНАЛ!AU33)</f>
        <v/>
      </c>
      <c r="AV23" s="695" t="str">
        <f>IF(ОРИГІНАЛ!AV33=0,"",ОРИГІНАЛ!AV33)</f>
        <v/>
      </c>
      <c r="AW23" s="695" t="str">
        <f>IF(ОРИГІНАЛ!AW33=0,"",ОРИГІНАЛ!AW33)</f>
        <v/>
      </c>
      <c r="AX23" s="697" t="str">
        <f>IF(ОРИГІНАЛ!AX33=0,"",ОРИГІНАЛ!AX33)</f>
        <v/>
      </c>
      <c r="AY23" s="696" t="str">
        <f>IF(ОРИГІНАЛ!AY33=0,"",ОРИГІНАЛ!AY33)</f>
        <v/>
      </c>
      <c r="AZ23" s="695" t="str">
        <f>IF(ОРИГІНАЛ!AZ33=0,"",ОРИГІНАЛ!AZ33)</f>
        <v/>
      </c>
      <c r="BA23" s="695" t="str">
        <f>IF(ОРИГІНАЛ!BA33=0,"",ОРИГІНАЛ!BA33)</f>
        <v/>
      </c>
      <c r="BB23" s="695" t="str">
        <f>IF(ОРИГІНАЛ!BB33=0,"",ОРИГІНАЛ!BB33)</f>
        <v/>
      </c>
      <c r="BC23" s="695" t="str">
        <f>IF(ОРИГІНАЛ!BC33=0,"",ОРИГІНАЛ!BC33)</f>
        <v/>
      </c>
      <c r="BD23" s="695" t="str">
        <f>IF(ОРИГІНАЛ!BD33=0,"",ОРИГІНАЛ!BD33)</f>
        <v/>
      </c>
      <c r="BE23" s="695" t="str">
        <f>IF(ОРИГІНАЛ!BE33=0,"",ОРИГІНАЛ!BE33)</f>
        <v/>
      </c>
      <c r="BF23" s="697" t="str">
        <f>IF(ОРИГІНАЛ!BF33=0,"",ОРИГІНАЛ!BF33)</f>
        <v/>
      </c>
      <c r="BG23" s="696" t="str">
        <f>IF(ОРИГІНАЛ!BG33=0,"",ОРИГІНАЛ!BG33)</f>
        <v/>
      </c>
      <c r="BH23" s="695" t="str">
        <f>IF(ОРИГІНАЛ!BH33=0,"",ОРИГІНАЛ!BH33)</f>
        <v/>
      </c>
      <c r="BI23" s="696" t="str">
        <f>IF(ОРИГІНАЛ!BI33=0,"",ОРИГІНАЛ!BI33)</f>
        <v/>
      </c>
      <c r="BJ23" s="695" t="str">
        <f>IF(ОРИГІНАЛ!BJ33=0,"",ОРИГІНАЛ!BJ33)</f>
        <v/>
      </c>
      <c r="BK23" s="695" t="str">
        <f>IF(ОРИГІНАЛ!BK33=0,"",ОРИГІНАЛ!BK33)</f>
        <v/>
      </c>
      <c r="BL23" s="695" t="str">
        <f>IF(ОРИГІНАЛ!BL33=0,"",ОРИГІНАЛ!BL33)</f>
        <v/>
      </c>
      <c r="BM23" s="695" t="str">
        <f>IF(ОРИГІНАЛ!BM33=0,"",ОРИГІНАЛ!BM33)</f>
        <v/>
      </c>
      <c r="BN23" s="696" t="str">
        <f>IF(ОРИГІНАЛ!BN33=0,"",ОРИГІНАЛ!BN33)</f>
        <v/>
      </c>
      <c r="BO23" s="695" t="str">
        <f>IF(ОРИГІНАЛ!BO33=0,"",ОРИГІНАЛ!BO33)</f>
        <v/>
      </c>
      <c r="BP23" s="696" t="str">
        <f>IF(ОРИГІНАЛ!BP33=0,"",ОРИГІНАЛ!BP33)</f>
        <v/>
      </c>
      <c r="BQ23" s="694" t="str">
        <f>IF(ОРИГІНАЛ!BQ33=0,"",ОРИГІНАЛ!BQ33)</f>
        <v/>
      </c>
      <c r="BR23" s="696" t="str">
        <f>IF(ОРИГІНАЛ!BR33=0,"",ОРИГІНАЛ!BR33)</f>
        <v/>
      </c>
      <c r="BS23" s="696" t="str">
        <f>IF(ОРИГІНАЛ!BS33=0,"",ОРИГІНАЛ!BS33)</f>
        <v/>
      </c>
      <c r="BT23" s="697" t="str">
        <f>IF(ОРИГІНАЛ!BT33=0,"",ОРИГІНАЛ!BT33)</f>
        <v/>
      </c>
      <c r="BU23" s="696" t="str">
        <f>IF(ОРИГІНАЛ!BU33=0,"",ОРИГІНАЛ!BU33)</f>
        <v/>
      </c>
      <c r="BV23" s="695" t="str">
        <f>IF(ОРИГІНАЛ!BV33=0,"",ОРИГІНАЛ!BV33)</f>
        <v/>
      </c>
      <c r="BW23" s="704" t="str">
        <f>IF(ОРИГІНАЛ!BW33=0,"",ОРИГІНАЛ!BW33)</f>
        <v/>
      </c>
      <c r="BX23" s="694" t="str">
        <f>IF(ОРИГІНАЛ!BX33=0,"",ОРИГІНАЛ!BX33)</f>
        <v/>
      </c>
      <c r="BY23" s="696" t="str">
        <f>IF(ОРИГІНАЛ!BY33=0,"",ОРИГІНАЛ!BY33)</f>
        <v/>
      </c>
      <c r="BZ23" s="695" t="str">
        <f>IF(ОРИГІНАЛ!BZ33=0,"",ОРИГІНАЛ!BZ33)</f>
        <v/>
      </c>
      <c r="CA23" s="693" t="str">
        <f>IF(ОРИГІНАЛ!CA33=0,"",ОРИГІНАЛ!CA33)</f>
        <v/>
      </c>
      <c r="CB23" s="696" t="str">
        <f>IF(ОРИГІНАЛ!CB33=0,"",ОРИГІНАЛ!CB33)</f>
        <v/>
      </c>
      <c r="CC23" s="696" t="str">
        <f>IF(ОРИГІНАЛ!CC33=0,"",ОРИГІНАЛ!CC33)</f>
        <v/>
      </c>
      <c r="CD23" s="695" t="str">
        <f>IF(ОРИГІНАЛ!CD33=0,"",ОРИГІНАЛ!CD33)</f>
        <v/>
      </c>
      <c r="CE23" s="695" t="str">
        <f>IF(ОРИГІНАЛ!CE33=0,"",ОРИГІНАЛ!CE33)</f>
        <v/>
      </c>
      <c r="CF23" s="705" t="str">
        <f>IF(ОРИГІНАЛ!CF33=0,"",ОРИГІНАЛ!CF33)</f>
        <v/>
      </c>
      <c r="CG23" s="696" t="str">
        <f>IF(ОРИГІНАЛ!CG33=0,"",ОРИГІНАЛ!CG33)</f>
        <v/>
      </c>
      <c r="CH23" s="695" t="str">
        <f>IF(ОРИГІНАЛ!CH33=0,"",ОРИГІНАЛ!CH33)</f>
        <v/>
      </c>
      <c r="CI23" s="696" t="str">
        <f>IF(ОРИГІНАЛ!CI33=0,"",ОРИГІНАЛ!CI33)</f>
        <v/>
      </c>
      <c r="CJ23" s="695" t="str">
        <f>IF(ОРИГІНАЛ!CJ33=0,"",ОРИГІНАЛ!CJ33)</f>
        <v/>
      </c>
      <c r="CK23" s="695" t="str">
        <f>IF(ОРИГІНАЛ!CK33=0,"",ОРИГІНАЛ!CK33)</f>
        <v/>
      </c>
      <c r="CL23" s="698" t="str">
        <f>IF(ОРИГІНАЛ!CL33=0,"",ОРИГІНАЛ!CL33)</f>
        <v/>
      </c>
      <c r="CM23" s="695" t="str">
        <f>IF(ОРИГІНАЛ!CM33=0,"",ОРИГІНАЛ!CM33)</f>
        <v/>
      </c>
      <c r="CN23" s="695" t="str">
        <f>IF(ОРИГІНАЛ!CN33=0,"",ОРИГІНАЛ!CN33)</f>
        <v/>
      </c>
      <c r="CO23" s="695" t="str">
        <f>IF(ОРИГІНАЛ!CO33=0,"",ОРИГІНАЛ!CO33)</f>
        <v/>
      </c>
      <c r="CP23" s="694" t="str">
        <f>IF(ОРИГІНАЛ!CP33=0,"",ОРИГІНАЛ!CP33)</f>
        <v/>
      </c>
      <c r="CQ23" s="713">
        <f>IF(ОРИГІНАЛ!CQ33=0,"",ОРИГІНАЛ!CQ33)</f>
        <v>12</v>
      </c>
      <c r="CR23" s="696" t="str">
        <f>IF(ОРИГІНАЛ!CR33=0,"",ОРИГІНАЛ!CR33)</f>
        <v/>
      </c>
      <c r="CS23" s="699" t="str">
        <f>IF(ОРИГІНАЛ!CS33=0,"",ОРИГІНАЛ!CS33)</f>
        <v/>
      </c>
      <c r="CT23" s="697" t="str">
        <f>IF(ОРИГІНАЛ!CT33=0,"",ОРИГІНАЛ!CT33)</f>
        <v/>
      </c>
      <c r="CU23" s="696" t="str">
        <f>IF(ОРИГІНАЛ!CU33=0,"",ОРИГІНАЛ!CU33)</f>
        <v/>
      </c>
      <c r="CV23" s="695" t="str">
        <f>IF(ОРИГІНАЛ!CV33=0,"",ОРИГІНАЛ!CV33)</f>
        <v/>
      </c>
      <c r="CW23" s="694" t="str">
        <f>IF(ОРИГІНАЛ!CW33=0,"",ОРИГІНАЛ!CW33)</f>
        <v/>
      </c>
      <c r="CX23" s="696" t="str">
        <f>IF(ОРИГІНАЛ!CX33=0,"",ОРИГІНАЛ!CX33)</f>
        <v/>
      </c>
      <c r="CY23" s="696" t="str">
        <f>IF(ОРИГІНАЛ!CY33=0,"",ОРИГІНАЛ!CY33)</f>
        <v/>
      </c>
      <c r="CZ23" s="697" t="str">
        <f>IF(ОРИГІНАЛ!CZ33=0,"",ОРИГІНАЛ!CZ33)</f>
        <v/>
      </c>
      <c r="DA23" s="696" t="str">
        <f>IF(ОРИГІНАЛ!DA33=0,"",ОРИГІНАЛ!DA33)</f>
        <v/>
      </c>
      <c r="DB23" s="696" t="str">
        <f>IF(ОРИГІНАЛ!DB33=0,"",ОРИГІНАЛ!DB33)</f>
        <v/>
      </c>
      <c r="DC23" s="696" t="str">
        <f>IF(ОРИГІНАЛ!DC33=0,"",ОРИГІНАЛ!DC33)</f>
        <v/>
      </c>
      <c r="DD23" s="694" t="str">
        <f>IF(ОРИГІНАЛ!DD33=0,"",ОРИГІНАЛ!DD33)</f>
        <v/>
      </c>
      <c r="DE23" s="698" t="str">
        <f>IF(ОРИГІНАЛ!DE33=0,"",ОРИГІНАЛ!DE33)</f>
        <v/>
      </c>
      <c r="DF23" s="695" t="str">
        <f>IF(ОРИГІНАЛ!DF33=0,"",ОРИГІНАЛ!DF33)</f>
        <v/>
      </c>
      <c r="DG23" s="695" t="str">
        <f>IF(ОРИГІНАЛ!DG33=0,"",ОРИГІНАЛ!DG33)</f>
        <v>\</v>
      </c>
      <c r="DH23" s="697" t="str">
        <f>IF(ОРИГІНАЛ!DH33=0,"",ОРИГІНАЛ!DH33)</f>
        <v>\</v>
      </c>
      <c r="DI23" s="696" t="str">
        <f>IF(ОРИГІНАЛ!DI33=0,"",ОРИГІНАЛ!DI33)</f>
        <v>\</v>
      </c>
      <c r="DJ23" s="695" t="str">
        <f>IF(ОРИГІНАЛ!DJ33=0,"",ОРИГІНАЛ!DJ33)</f>
        <v>\</v>
      </c>
      <c r="DK23" s="695" t="str">
        <f>IF(ОРИГІНАЛ!DK33=0,"",ОРИГІНАЛ!DK33)</f>
        <v>\</v>
      </c>
      <c r="DL23" s="695" t="str">
        <f>IF(ОРИГІНАЛ!DL33=0,"",ОРИГІНАЛ!DL33)</f>
        <v/>
      </c>
      <c r="DM23" s="712" t="str">
        <f>IF(ОРИГІНАЛ!DM33=0,"",ОРИГІНАЛ!DM33)</f>
        <v/>
      </c>
      <c r="DN23" s="695" t="str">
        <f>IF(ОРИГІНАЛ!DN33=0,"",ОРИГІНАЛ!DN33)</f>
        <v/>
      </c>
      <c r="DO23" s="699" t="str">
        <f>IF(ОРИГІНАЛ!DO33=0,"",ОРИГІНАЛ!DO33)</f>
        <v/>
      </c>
      <c r="DP23" s="695" t="str">
        <f>IF(ОРИГІНАЛ!DP33=0,"",ОРИГІНАЛ!DP33)</f>
        <v/>
      </c>
      <c r="DQ23" s="695" t="str">
        <f>IF(ОРИГІНАЛ!DQ33=0,"",ОРИГІНАЛ!DQ33)</f>
        <v/>
      </c>
      <c r="DR23" s="695" t="str">
        <f>IF(ОРИГІНАЛ!DR33=0,"",ОРИГІНАЛ!DR33)</f>
        <v/>
      </c>
      <c r="DS23" s="695" t="str">
        <f>IF(ОРИГІНАЛ!DS33=0,"",ОРИГІНАЛ!DS33)</f>
        <v/>
      </c>
      <c r="DT23" s="695" t="str">
        <f>IF(ОРИГІНАЛ!DT33=0,"",ОРИГІНАЛ!DT33)</f>
        <v/>
      </c>
      <c r="DU23" s="694" t="str">
        <f>IF(ОРИГІНАЛ!DU33=0,"",ОРИГІНАЛ!DU33)</f>
        <v/>
      </c>
      <c r="DV23" s="1117" t="str">
        <f>IF(ОРИГІНАЛ!DV33=0,"",ОРИГІНАЛ!DV33)</f>
        <v/>
      </c>
      <c r="DW23" s="695" t="str">
        <f>IF(ОРИГІНАЛ!DW33=0,"",ОРИГІНАЛ!DW33)</f>
        <v/>
      </c>
      <c r="DX23" s="1121"/>
      <c r="DY23" s="1122"/>
      <c r="DZ23" s="696" t="str">
        <f>IF(ОРИГІНАЛ!DZ33=0,"",ОРИГІНАЛ!DZ33)</f>
        <v/>
      </c>
      <c r="EA23" s="695" t="str">
        <f>IF(ОРИГІНАЛ!EA33=0,"",ОРИГІНАЛ!EA33)</f>
        <v/>
      </c>
      <c r="EB23" s="696" t="str">
        <f>IF(ОРИГІНАЛ!EB33=0,"",ОРИГІНАЛ!EB33)</f>
        <v/>
      </c>
      <c r="EC23" s="695" t="str">
        <f>IF(ОРИГІНАЛ!EC33=0,"",ОРИГІНАЛ!EC33)</f>
        <v/>
      </c>
      <c r="ED23" s="695" t="str">
        <f>IF(ОРИГІНАЛ!ED33=0,"",ОРИГІНАЛ!ED33)</f>
        <v/>
      </c>
      <c r="EE23" s="695" t="str">
        <f>IF(ОРИГІНАЛ!EE33=0,"",ОРИГІНАЛ!EE33)</f>
        <v/>
      </c>
      <c r="EF23" s="695" t="str">
        <f>IF(ОРИГІНАЛ!EF33=0,"",ОРИГІНАЛ!EF33)</f>
        <v/>
      </c>
      <c r="EG23" s="695" t="str">
        <f>IF(ОРИГІНАЛ!EG33=0,"",ОРИГІНАЛ!EG33)</f>
        <v/>
      </c>
      <c r="EH23" s="1067" t="str">
        <f>IF(ОРИГІНАЛ!EH33=0,"",ОРИГІНАЛ!EH33)</f>
        <v/>
      </c>
      <c r="EI23" s="1124"/>
      <c r="EJ23" s="711" t="str">
        <f>IF(ОРИГІНАЛ!EJ33=0,"",ОРИГІНАЛ!EJ33)</f>
        <v/>
      </c>
      <c r="EK23" s="710" t="str">
        <f>IF(ОРИГІНАЛ!EK33=0,"",ОРИГІНАЛ!EK33)</f>
        <v/>
      </c>
      <c r="EL23" s="709" t="str">
        <f>IF(ОРИГІНАЛ!EL33=0,"",ОРИГІНАЛ!EL33)</f>
        <v/>
      </c>
      <c r="EM23" s="1126"/>
      <c r="EN23" s="695" t="str">
        <f>IF(ОРИГІНАЛ!EN33=0,"",ОРИГІНАЛ!EN33)</f>
        <v/>
      </c>
      <c r="EO23" s="695" t="str">
        <f>IF(ОРИГІНАЛ!EO33=0,"",ОРИГІНАЛ!EO33)</f>
        <v/>
      </c>
      <c r="EP23" s="694" t="str">
        <f>IF(ОРИГІНАЛ!EP33=0,"",ОРИГІНАЛ!EP33)</f>
        <v/>
      </c>
      <c r="EQ23" s="696" t="str">
        <f>IF(ОРИГІНАЛ!EQ33=0,"",ОРИГІНАЛ!EQ33)</f>
        <v/>
      </c>
      <c r="ER23" s="694" t="str">
        <f>IF(ОРИГІНАЛ!ER33=0,"",ОРИГІНАЛ!ER33)</f>
        <v/>
      </c>
      <c r="ES23" s="696" t="str">
        <f>IF(ОРИГІНАЛ!ES33=0,"",ОРИГІНАЛ!ES33)</f>
        <v/>
      </c>
      <c r="ET23" s="696" t="str">
        <f>IF(ОРИГІНАЛ!ET33=0,"",ОРИГІНАЛ!ET33)</f>
        <v/>
      </c>
      <c r="EU23" s="695" t="str">
        <f>IF(ОРИГІНАЛ!EU33=0,"",ОРИГІНАЛ!EU33)</f>
        <v/>
      </c>
      <c r="EV23" s="695" t="str">
        <f>IF(ОРИГІНАЛ!EV33=0,"",ОРИГІНАЛ!EV33)</f>
        <v/>
      </c>
      <c r="EW23" s="695" t="str">
        <f>IF(ОРИГІНАЛ!EW33=0,"",ОРИГІНАЛ!EW33)</f>
        <v/>
      </c>
      <c r="EX23" s="695" t="str">
        <f>IF(ОРИГІНАЛ!EX33=0,"",ОРИГІНАЛ!EX33)</f>
        <v/>
      </c>
      <c r="EY23" s="695" t="str">
        <f>IF(ОРИГІНАЛ!EY33=0,"",ОРИГІНАЛ!EY33)</f>
        <v/>
      </c>
      <c r="EZ23" s="695" t="str">
        <f>IF(ОРИГІНАЛ!EZ33=0,"",ОРИГІНАЛ!EZ33)</f>
        <v/>
      </c>
      <c r="FA23" s="697" t="str">
        <f>IF(ОРИГІНАЛ!FA33=0,"",ОРИГІНАЛ!FA33)</f>
        <v/>
      </c>
      <c r="FB23" s="696" t="str">
        <f>IF(ОРИГІНАЛ!FB33=0,"",ОРИГІНАЛ!FB33)</f>
        <v/>
      </c>
      <c r="FC23" s="695" t="str">
        <f>IF(ОРИГІНАЛ!FC33=0,"",ОРИГІНАЛ!FC33)</f>
        <v/>
      </c>
      <c r="FD23" s="695" t="str">
        <f>IF(ОРИГІНАЛ!FD33=0,"",ОРИГІНАЛ!FD33)</f>
        <v/>
      </c>
      <c r="FE23" s="695" t="str">
        <f>IF(ОРИГІНАЛ!FE33=0,"",ОРИГІНАЛ!FE33)</f>
        <v/>
      </c>
      <c r="FF23" s="700" t="str">
        <f>IF(ОРИГІНАЛ!FF33=0,"",ОРИГІНАЛ!FF33)</f>
        <v/>
      </c>
      <c r="FG23" s="695" t="str">
        <f>IF(ОРИГІНАЛ!FG33=0,"",ОРИГІНАЛ!FG33)</f>
        <v/>
      </c>
      <c r="FH23" s="704" t="str">
        <f>IF(ОРИГІНАЛ!FH33=0,"",ОРИГІНАЛ!FH33)</f>
        <v/>
      </c>
      <c r="FI23" s="700" t="str">
        <f>IF(ОРИГІНАЛ!FI33=0,"",ОРИГІНАЛ!FI33)</f>
        <v/>
      </c>
      <c r="FJ23" s="700" t="str">
        <f>IF(ОРИГІНАЛ!FJ33=0,"",ОРИГІНАЛ!FJ33)</f>
        <v/>
      </c>
      <c r="FK23" s="700" t="str">
        <f>IF(ОРИГІНАЛ!FK33=0,"",ОРИГІНАЛ!FK33)</f>
        <v/>
      </c>
      <c r="FL23" s="700" t="str">
        <f>IF(ОРИГІНАЛ!FL33=0,"",ОРИГІНАЛ!FL33)</f>
        <v/>
      </c>
      <c r="FM23" s="708" t="str">
        <f>IF(ОРИГІНАЛ!FM33=0,"",ОРИГІНАЛ!FM33)</f>
        <v/>
      </c>
      <c r="FN23" s="707" t="str">
        <f>IF(ОРИГІНАЛ!FN33=0,"",ОРИГІНАЛ!FN33)</f>
        <v/>
      </c>
      <c r="FO23" s="696" t="str">
        <f>IF(ОРИГІНАЛ!FO33=0,"",ОРИГІНАЛ!FO33)</f>
        <v>/</v>
      </c>
      <c r="FP23" s="696" t="str">
        <f>IF(ОРИГІНАЛ!FP33=0,"",ОРИГІНАЛ!FP33)</f>
        <v>/</v>
      </c>
      <c r="FQ23" s="705" t="str">
        <f>IF(ОРИГІНАЛ!FQ33=0,"",ОРИГІНАЛ!FQ33)</f>
        <v>/</v>
      </c>
      <c r="FR23" s="696" t="str">
        <f>IF(ОРИГІНАЛ!FR33=0,"",ОРИГІНАЛ!FR33)</f>
        <v>/</v>
      </c>
      <c r="FS23" s="696" t="str">
        <f>IF(ОРИГІНАЛ!FS33=0,"",ОРИГІНАЛ!FS33)</f>
        <v/>
      </c>
      <c r="FT23" s="696" t="str">
        <f>IF(ОРИГІНАЛ!FT33=0,"",ОРИГІНАЛ!FT33)</f>
        <v/>
      </c>
      <c r="FU23" s="696" t="str">
        <f>IF(ОРИГІНАЛ!FU33=0,"",ОРИГІНАЛ!FU33)</f>
        <v/>
      </c>
      <c r="FV23" s="696" t="str">
        <f>IF(ОРИГІНАЛ!FV33=0,"",ОРИГІНАЛ!FV33)</f>
        <v/>
      </c>
      <c r="FW23" s="706">
        <f>IF(ОРИГІНАЛ!FW33=0,"",ОРИГІНАЛ!FW33)</f>
        <v>12</v>
      </c>
      <c r="FX23" s="696" t="str">
        <f>IF(ОРИГІНАЛ!FX33=0,"",ОРИГІНАЛ!FX33)</f>
        <v/>
      </c>
      <c r="FY23" s="694" t="str">
        <f>IF(ОРИГІНАЛ!FY33=0,"",ОРИГІНАЛ!FY33)</f>
        <v/>
      </c>
      <c r="FZ23" s="696" t="str">
        <f>IF(ОРИГІНАЛ!FZ33=0,"",ОРИГІНАЛ!FZ33)</f>
        <v/>
      </c>
      <c r="GA23" s="694" t="str">
        <f>IF(ОРИГІНАЛ!GA33=0,"",ОРИГІНАЛ!GA33)</f>
        <v/>
      </c>
      <c r="GB23" s="696" t="str">
        <f>IF(ОРИГІНАЛ!GB33=0,"",ОРИГІНАЛ!GB33)</f>
        <v/>
      </c>
      <c r="GC23" s="695" t="str">
        <f>IF(ОРИГІНАЛ!GC33=0,"",ОРИГІНАЛ!GC33)</f>
        <v/>
      </c>
      <c r="GD23" s="695" t="str">
        <f>IF(ОРИГІНАЛ!GD33=0,"",ОРИГІНАЛ!GD33)</f>
        <v/>
      </c>
      <c r="GE23" s="695" t="str">
        <f>IF(ОРИГІНАЛ!GE33=0,"",ОРИГІНАЛ!GE33)</f>
        <v/>
      </c>
      <c r="GF23" s="705" t="str">
        <f>IF(ОРИГІНАЛ!GF33=0,"",ОРИГІНАЛ!GF33)</f>
        <v/>
      </c>
      <c r="GG23" s="696" t="str">
        <f>IF(ОРИГІНАЛ!GG33=0,"",ОРИГІНАЛ!GG33)</f>
        <v/>
      </c>
      <c r="GH23" s="695" t="str">
        <f>IF(ОРИГІНАЛ!GH33=0,"",ОРИГІНАЛ!GH33)</f>
        <v/>
      </c>
      <c r="GI23" s="694" t="str">
        <f>IF(ОРИГІНАЛ!GI33=0,"",ОРИГІНАЛ!GI33)</f>
        <v/>
      </c>
      <c r="GJ23" s="696" t="str">
        <f>IF(ОРИГІНАЛ!GJ33=0,"",ОРИГІНАЛ!GJ33)</f>
        <v/>
      </c>
      <c r="GK23" s="695" t="str">
        <f>IF(ОРИГІНАЛ!GK33=0,"",ОРИГІНАЛ!GK33)</f>
        <v/>
      </c>
      <c r="GL23" s="704" t="str">
        <f>IF(ОРИГІНАЛ!GL33=0,"",ОРИГІНАЛ!GL33)</f>
        <v/>
      </c>
      <c r="GM23" s="695" t="str">
        <f>IF(ОРИГІНАЛ!GM33=0,"",ОРИГІНАЛ!GM33)</f>
        <v/>
      </c>
      <c r="GN23" s="695" t="str">
        <f>IF(ОРИГІНАЛ!GN33=0,"",ОРИГІНАЛ!GN33)</f>
        <v/>
      </c>
      <c r="GO23" s="703" t="str">
        <f>IF(ОРИГІНАЛ!GO33=0,"",ОРИГІНАЛ!GO33)</f>
        <v/>
      </c>
      <c r="GP23" s="697" t="str">
        <f>IF(ОРИГІНАЛ!GP33=0,"",ОРИГІНАЛ!GP33)</f>
        <v/>
      </c>
      <c r="GQ23" s="702" t="str">
        <f>IF(ОРИГІНАЛ!GQ33=0,"",ОРИГІНАЛ!GQ33)</f>
        <v>+</v>
      </c>
      <c r="GR23" s="701" t="str">
        <f>IF(ОРИГІНАЛ!GR33=0,"",ОРИГІНАЛ!GR33)</f>
        <v/>
      </c>
      <c r="GS23" s="695" t="str">
        <f>IF(ОРИГІНАЛ!GS33=0,"",ОРИГІНАЛ!GS33)</f>
        <v>\</v>
      </c>
      <c r="GT23" s="695" t="str">
        <f>IF(ОРИГІНАЛ!GT33=0,"",ОРИГІНАЛ!GT33)</f>
        <v>\</v>
      </c>
      <c r="GU23" s="695" t="str">
        <f>IF(ОРИГІНАЛ!GU33=0,"",ОРИГІНАЛ!GU33)</f>
        <v>\</v>
      </c>
      <c r="GV23" s="695" t="str">
        <f>IF(ОРИГІНАЛ!GV33=0,"",ОРИГІНАЛ!GV33)</f>
        <v>\</v>
      </c>
      <c r="GW23" s="695" t="str">
        <f>IF(ОРИГІНАЛ!GW33=0,"",ОРИГІНАЛ!GW33)</f>
        <v>\</v>
      </c>
      <c r="GX23" s="697" t="str">
        <f>IF(ОРИГІНАЛ!GX33=0,"",ОРИГІНАЛ!GX33)</f>
        <v>\</v>
      </c>
      <c r="GY23" s="696" t="str">
        <f>IF(ОРИГІНАЛ!GY33=0,"",ОРИГІНАЛ!GY33)</f>
        <v>\</v>
      </c>
      <c r="GZ23" s="700" t="str">
        <f>IF(ОРИГІНАЛ!GZ33=0,"",ОРИГІНАЛ!GZ33)</f>
        <v>\</v>
      </c>
      <c r="HA23" s="695" t="str">
        <f>IF(ОРИГІНАЛ!HA33=0,"",ОРИГІНАЛ!HA33)</f>
        <v/>
      </c>
      <c r="HB23" s="699" t="str">
        <f>IF(ОРИГІНАЛ!HB33=0,"",ОРИГІНАЛ!HB33)</f>
        <v/>
      </c>
      <c r="HC23" s="695" t="str">
        <f>IF(ОРИГІНАЛ!HC33=0,"",ОРИГІНАЛ!HC33)</f>
        <v/>
      </c>
      <c r="HD23" s="695" t="str">
        <f>IF(ОРИГІНАЛ!HD33=0,"",ОРИГІНАЛ!HD33)</f>
        <v/>
      </c>
      <c r="HE23" s="695" t="str">
        <f>IF(ОРИГІНАЛ!HE33=0,"",ОРИГІНАЛ!HE33)</f>
        <v/>
      </c>
      <c r="HF23" s="695" t="str">
        <f>IF(ОРИГІНАЛ!HF33=0,"",ОРИГІНАЛ!HF33)</f>
        <v/>
      </c>
      <c r="HG23" s="694" t="str">
        <f>IF(ОРИГІНАЛ!HG33=0,"",ОРИГІНАЛ!HG33)</f>
        <v/>
      </c>
      <c r="HH23" s="698" t="str">
        <f>IF(ОРИГІНАЛ!HH33=0,"",ОРИГІНАЛ!HH33)</f>
        <v/>
      </c>
      <c r="HI23" s="695" t="str">
        <f>IF(ОРИГІНАЛ!HI33=0,"",ОРИГІНАЛ!HI33)</f>
        <v/>
      </c>
      <c r="HJ23" s="695" t="str">
        <f>IF(ОРИГІНАЛ!HJ33=0,"",ОРИГІНАЛ!HJ33)</f>
        <v/>
      </c>
      <c r="HK23" s="695" t="str">
        <f>IF(ОРИГІНАЛ!HK33=0,"",ОРИГІНАЛ!HK33)</f>
        <v/>
      </c>
      <c r="HL23" s="695" t="str">
        <f>IF(ОРИГІНАЛ!HL33=0,"",ОРИГІНАЛ!HL33)</f>
        <v/>
      </c>
      <c r="HM23" s="695" t="str">
        <f>IF(ОРИГІНАЛ!HM33=0,"",ОРИГІНАЛ!HM33)</f>
        <v/>
      </c>
      <c r="HN23" s="695" t="str">
        <f>IF(ОРИГІНАЛ!HN33=0,"",ОРИГІНАЛ!HN33)</f>
        <v/>
      </c>
      <c r="HO23" s="697" t="str">
        <f>IF(ОРИГІНАЛ!HO33=0,"",ОРИГІНАЛ!HO33)</f>
        <v/>
      </c>
      <c r="HP23" s="696" t="str">
        <f>IF(ОРИГІНАЛ!HP33=0,"",ОРИГІНАЛ!HP33)</f>
        <v/>
      </c>
      <c r="HQ23" s="695" t="str">
        <f>IF(ОРИГІНАЛ!HQ33=0,"",ОРИГІНАЛ!HQ33)</f>
        <v/>
      </c>
      <c r="HR23" s="695" t="str">
        <f>IF(ОРИГІНАЛ!HR33=0,"",ОРИГІНАЛ!HR33)</f>
        <v/>
      </c>
      <c r="HS23" s="695" t="str">
        <f>IF(ОРИГІНАЛ!HS33=0,"",ОРИГІНАЛ!HS33)</f>
        <v/>
      </c>
      <c r="HT23" s="695" t="str">
        <f>IF(ОРИГІНАЛ!HT33=0,"",ОРИГІНАЛ!HT33)</f>
        <v/>
      </c>
      <c r="HU23" s="695" t="str">
        <f>IF(ОРИГІНАЛ!HU33=0,"",ОРИГІНАЛ!HU33)</f>
        <v/>
      </c>
      <c r="HV23" s="694" t="str">
        <f>IF(ОРИГІНАЛ!HV33=0,"",ОРИГІНАЛ!HV33)</f>
        <v/>
      </c>
      <c r="HW23" s="693" t="str">
        <f>IF(ОРИГІНАЛ!HW33=0,"",ОРИГІНАЛ!HW33)</f>
        <v/>
      </c>
      <c r="HX23" s="692">
        <f>IF(ОРИГІНАЛ!HX33=0,"",ОРИГІНАЛ!HX33)</f>
        <v>12</v>
      </c>
      <c r="HY23" s="533"/>
    </row>
    <row r="24" spans="1:233" s="532" customFormat="1" ht="12.75" customHeight="1">
      <c r="A24" s="715">
        <f>IF(ОРИГІНАЛ!A34=0,"",ОРИГІНАЛ!A34)</f>
        <v>45456</v>
      </c>
      <c r="B24" s="696" t="str">
        <f>IF(ОРИГІНАЛ!B34=0,"",ОРИГІНАЛ!B34)</f>
        <v/>
      </c>
      <c r="C24" s="695" t="str">
        <f>IF(ОРИГІНАЛ!C34=0,"",ОРИГІНАЛ!C34)</f>
        <v/>
      </c>
      <c r="D24" s="695" t="str">
        <f>IF(ОРИГІНАЛ!D34=0,"",ОРИГІНАЛ!D34)</f>
        <v/>
      </c>
      <c r="E24" s="696" t="str">
        <f>IF(ОРИГІНАЛ!E34=0,"",ОРИГІНАЛ!E34)</f>
        <v/>
      </c>
      <c r="F24" s="695" t="str">
        <f>IF(ОРИГІНАЛ!F34=0,"",ОРИГІНАЛ!F34)</f>
        <v/>
      </c>
      <c r="G24" s="695" t="str">
        <f>IF(ОРИГІНАЛ!G34=0,"",ОРИГІНАЛ!G34)</f>
        <v/>
      </c>
      <c r="H24" s="697" t="str">
        <f>IF(ОРИГІНАЛ!H34=0,"",ОРИГІНАЛ!H34)</f>
        <v/>
      </c>
      <c r="I24" s="696" t="str">
        <f>IF(ОРИГІНАЛ!I34=0,"",ОРИГІНАЛ!I34)</f>
        <v/>
      </c>
      <c r="J24" s="695" t="str">
        <f>IF(ОРИГІНАЛ!J34=0,"",ОРИГІНАЛ!J34)</f>
        <v/>
      </c>
      <c r="K24" s="695" t="str">
        <f>IF(ОРИГІНАЛ!K34=0,"",ОРИГІНАЛ!K34)</f>
        <v/>
      </c>
      <c r="L24" s="695" t="str">
        <f>IF(ОРИГІНАЛ!L34=0,"",ОРИГІНАЛ!L34)</f>
        <v/>
      </c>
      <c r="M24" s="696" t="str">
        <f>IF(ОРИГІНАЛ!M34=0,"",ОРИГІНАЛ!M34)</f>
        <v/>
      </c>
      <c r="N24" s="695" t="str">
        <f>IF(ОРИГІНАЛ!N34=0,"",ОРИГІНАЛ!N34)</f>
        <v/>
      </c>
      <c r="O24" s="695" t="str">
        <f>IF(ОРИГІНАЛ!O34=0,"",ОРИГІНАЛ!O34)</f>
        <v/>
      </c>
      <c r="P24" s="695" t="str">
        <f>IF(ОРИГІНАЛ!P34=0,"",ОРИГІНАЛ!P34)</f>
        <v/>
      </c>
      <c r="Q24" s="695" t="str">
        <f>IF(ОРИГІНАЛ!Q34=0,"",ОРИГІНАЛ!Q34)</f>
        <v/>
      </c>
      <c r="R24" s="714" t="str">
        <f>IF(ОРИГІНАЛ!R34=0,"",ОРИГІНАЛ!R34)</f>
        <v/>
      </c>
      <c r="S24" s="697" t="str">
        <f>IF(ОРИГІНАЛ!S34=0,"",ОРИГІНАЛ!S34)</f>
        <v/>
      </c>
      <c r="T24" s="696" t="str">
        <f>IF(ОРИГІНАЛ!T34=0,"",ОРИГІНАЛ!T34)</f>
        <v/>
      </c>
      <c r="U24" s="695" t="str">
        <f>IF(ОРИГІНАЛ!U34=0,"",ОРИГІНАЛ!U34)</f>
        <v/>
      </c>
      <c r="V24" s="695" t="str">
        <f>IF(ОРИГІНАЛ!V34=0,"",ОРИГІНАЛ!V34)</f>
        <v/>
      </c>
      <c r="W24" s="695" t="str">
        <f>IF(ОРИГІНАЛ!W34=0,"",ОРИГІНАЛ!W34)</f>
        <v/>
      </c>
      <c r="X24" s="695" t="str">
        <f>IF(ОРИГІНАЛ!X34=0,"",ОРИГІНАЛ!X34)</f>
        <v/>
      </c>
      <c r="Y24" s="694" t="str">
        <f>IF(ОРИГІНАЛ!Y34=0,"",ОРИГІНАЛ!Y34)</f>
        <v/>
      </c>
      <c r="Z24" s="696" t="str">
        <f>IF(ОРИГІНАЛ!Z34=0,"",ОРИГІНАЛ!Z34)</f>
        <v>\</v>
      </c>
      <c r="AA24" s="695" t="str">
        <f>IF(ОРИГІНАЛ!AA34=0,"",ОРИГІНАЛ!AA34)</f>
        <v>\</v>
      </c>
      <c r="AB24" s="695" t="str">
        <f>IF(ОРИГІНАЛ!AB34=0,"",ОРИГІНАЛ!AB34)</f>
        <v>\</v>
      </c>
      <c r="AC24" s="695" t="str">
        <f>IF(ОРИГІНАЛ!AC34=0,"",ОРИГІНАЛ!AC34)</f>
        <v>\</v>
      </c>
      <c r="AD24" s="714" t="str">
        <f>IF(ОРИГІНАЛ!AD34=0,"",ОРИГІНАЛ!AD34)</f>
        <v>\</v>
      </c>
      <c r="AE24" s="697" t="str">
        <f>IF(ОРИГІНАЛ!AE34=0,"",ОРИГІНАЛ!AE34)</f>
        <v>\</v>
      </c>
      <c r="AF24" s="701" t="str">
        <f>IF(ОРИГІНАЛ!AF34=0,"",ОРИГІНАЛ!AF34)</f>
        <v>\</v>
      </c>
      <c r="AG24" s="695" t="str">
        <f>IF(ОРИГІНАЛ!AG34=0,"",ОРИГІНАЛ!AG34)</f>
        <v/>
      </c>
      <c r="AH24" s="695" t="str">
        <f>IF(ОРИГІНАЛ!AH34=0,"",ОРИГІНАЛ!AH34)</f>
        <v/>
      </c>
      <c r="AI24" s="695" t="str">
        <f>IF(ОРИГІНАЛ!AI34=0,"",ОРИГІНАЛ!AI34)</f>
        <v/>
      </c>
      <c r="AJ24" s="704" t="str">
        <f>IF(ОРИГІНАЛ!AJ34=0,"",ОРИГІНАЛ!AJ34)</f>
        <v/>
      </c>
      <c r="AK24" s="695" t="str">
        <f>IF(ОРИГІНАЛ!AK34=0,"",ОРИГІНАЛ!AK34)</f>
        <v/>
      </c>
      <c r="AL24" s="695" t="str">
        <f>IF(ОРИГІНАЛ!AL34=0,"",ОРИГІНАЛ!AL34)</f>
        <v/>
      </c>
      <c r="AM24" s="695" t="str">
        <f>IF(ОРИГІНАЛ!AM34=0,"",ОРИГІНАЛ!AM34)</f>
        <v/>
      </c>
      <c r="AN24" s="697" t="str">
        <f>IF(ОРИГІНАЛ!AN34=0,"",ОРИГІНАЛ!AN34)</f>
        <v/>
      </c>
      <c r="AO24" s="696" t="str">
        <f>IF(ОРИГІНАЛ!AO34=0,"",ОРИГІНАЛ!AO34)</f>
        <v/>
      </c>
      <c r="AP24" s="695" t="str">
        <f>IF(ОРИГІНАЛ!AP34=0,"",ОРИГІНАЛ!AP34)</f>
        <v/>
      </c>
      <c r="AQ24" s="695" t="str">
        <f>IF(ОРИГІНАЛ!AQ34=0,"",ОРИГІНАЛ!AQ34)</f>
        <v/>
      </c>
      <c r="AR24" s="696" t="str">
        <f>IF(ОРИГІНАЛ!AR34=0,"",ОРИГІНАЛ!AR34)</f>
        <v/>
      </c>
      <c r="AS24" s="695" t="str">
        <f>IF(ОРИГІНАЛ!AS34=0,"",ОРИГІНАЛ!AS34)</f>
        <v/>
      </c>
      <c r="AT24" s="694" t="str">
        <f>IF(ОРИГІНАЛ!AT34=0,"",ОРИГІНАЛ!AT34)</f>
        <v/>
      </c>
      <c r="AU24" s="696" t="str">
        <f>IF(ОРИГІНАЛ!AU34=0,"",ОРИГІНАЛ!AU34)</f>
        <v/>
      </c>
      <c r="AV24" s="695" t="str">
        <f>IF(ОРИГІНАЛ!AV34=0,"",ОРИГІНАЛ!AV34)</f>
        <v/>
      </c>
      <c r="AW24" s="695" t="str">
        <f>IF(ОРИГІНАЛ!AW34=0,"",ОРИГІНАЛ!AW34)</f>
        <v/>
      </c>
      <c r="AX24" s="697" t="str">
        <f>IF(ОРИГІНАЛ!AX34=0,"",ОРИГІНАЛ!AX34)</f>
        <v/>
      </c>
      <c r="AY24" s="696" t="str">
        <f>IF(ОРИГІНАЛ!AY34=0,"",ОРИГІНАЛ!AY34)</f>
        <v/>
      </c>
      <c r="AZ24" s="695" t="str">
        <f>IF(ОРИГІНАЛ!AZ34=0,"",ОРИГІНАЛ!AZ34)</f>
        <v/>
      </c>
      <c r="BA24" s="695" t="str">
        <f>IF(ОРИГІНАЛ!BA34=0,"",ОРИГІНАЛ!BA34)</f>
        <v/>
      </c>
      <c r="BB24" s="696" t="str">
        <f>IF(ОРИГІНАЛ!BB34=0,"",ОРИГІНАЛ!BB34)</f>
        <v/>
      </c>
      <c r="BC24" s="695" t="str">
        <f>IF(ОРИГІНАЛ!BC34=0,"",ОРИГІНАЛ!BC34)</f>
        <v/>
      </c>
      <c r="BD24" s="695" t="str">
        <f>IF(ОРИГІНАЛ!BD34=0,"",ОРИГІНАЛ!BD34)</f>
        <v/>
      </c>
      <c r="BE24" s="695" t="str">
        <f>IF(ОРИГІНАЛ!BE34=0,"",ОРИГІНАЛ!BE34)</f>
        <v/>
      </c>
      <c r="BF24" s="697" t="str">
        <f>IF(ОРИГІНАЛ!BF34=0,"",ОРИГІНАЛ!BF34)</f>
        <v/>
      </c>
      <c r="BG24" s="696" t="str">
        <f>IF(ОРИГІНАЛ!BG34=0,"",ОРИГІНАЛ!BG34)</f>
        <v/>
      </c>
      <c r="BH24" s="695" t="str">
        <f>IF(ОРИГІНАЛ!BH34=0,"",ОРИГІНАЛ!BH34)</f>
        <v/>
      </c>
      <c r="BI24" s="696" t="str">
        <f>IF(ОРИГІНАЛ!BI34=0,"",ОРИГІНАЛ!BI34)</f>
        <v/>
      </c>
      <c r="BJ24" s="695" t="str">
        <f>IF(ОРИГІНАЛ!BJ34=0,"",ОРИГІНАЛ!BJ34)</f>
        <v/>
      </c>
      <c r="BK24" s="695" t="str">
        <f>IF(ОРИГІНАЛ!BK34=0,"",ОРИГІНАЛ!BK34)</f>
        <v/>
      </c>
      <c r="BL24" s="695" t="str">
        <f>IF(ОРИГІНАЛ!BL34=0,"",ОРИГІНАЛ!BL34)</f>
        <v/>
      </c>
      <c r="BM24" s="695" t="str">
        <f>IF(ОРИГІНАЛ!BM34=0,"",ОРИГІНАЛ!BM34)</f>
        <v/>
      </c>
      <c r="BN24" s="696" t="str">
        <f>IF(ОРИГІНАЛ!BN34=0,"",ОРИГІНАЛ!BN34)</f>
        <v/>
      </c>
      <c r="BO24" s="695" t="str">
        <f>IF(ОРИГІНАЛ!BO34=0,"",ОРИГІНАЛ!BO34)</f>
        <v/>
      </c>
      <c r="BP24" s="696" t="str">
        <f>IF(ОРИГІНАЛ!BP34=0,"",ОРИГІНАЛ!BP34)</f>
        <v/>
      </c>
      <c r="BQ24" s="694" t="str">
        <f>IF(ОРИГІНАЛ!BQ34=0,"",ОРИГІНАЛ!BQ34)</f>
        <v/>
      </c>
      <c r="BR24" s="696" t="str">
        <f>IF(ОРИГІНАЛ!BR34=0,"",ОРИГІНАЛ!BR34)</f>
        <v/>
      </c>
      <c r="BS24" s="696" t="str">
        <f>IF(ОРИГІНАЛ!BS34=0,"",ОРИГІНАЛ!BS34)</f>
        <v/>
      </c>
      <c r="BT24" s="697" t="str">
        <f>IF(ОРИГІНАЛ!BT34=0,"",ОРИГІНАЛ!BT34)</f>
        <v/>
      </c>
      <c r="BU24" s="696" t="str">
        <f>IF(ОРИГІНАЛ!BU34=0,"",ОРИГІНАЛ!BU34)</f>
        <v/>
      </c>
      <c r="BV24" s="695" t="str">
        <f>IF(ОРИГІНАЛ!BV34=0,"",ОРИГІНАЛ!BV34)</f>
        <v/>
      </c>
      <c r="BW24" s="704" t="str">
        <f>IF(ОРИГІНАЛ!BW34=0,"",ОРИГІНАЛ!BW34)</f>
        <v/>
      </c>
      <c r="BX24" s="694" t="str">
        <f>IF(ОРИГІНАЛ!BX34=0,"",ОРИГІНАЛ!BX34)</f>
        <v/>
      </c>
      <c r="BY24" s="696" t="str">
        <f>IF(ОРИГІНАЛ!BY34=0,"",ОРИГІНАЛ!BY34)</f>
        <v/>
      </c>
      <c r="BZ24" s="695" t="str">
        <f>IF(ОРИГІНАЛ!BZ34=0,"",ОРИГІНАЛ!BZ34)</f>
        <v/>
      </c>
      <c r="CA24" s="693" t="str">
        <f>IF(ОРИГІНАЛ!CA34=0,"",ОРИГІНАЛ!CA34)</f>
        <v/>
      </c>
      <c r="CB24" s="696" t="str">
        <f>IF(ОРИГІНАЛ!CB34=0,"",ОРИГІНАЛ!CB34)</f>
        <v/>
      </c>
      <c r="CC24" s="696" t="str">
        <f>IF(ОРИГІНАЛ!CC34=0,"",ОРИГІНАЛ!CC34)</f>
        <v/>
      </c>
      <c r="CD24" s="695" t="str">
        <f>IF(ОРИГІНАЛ!CD34=0,"",ОРИГІНАЛ!CD34)</f>
        <v/>
      </c>
      <c r="CE24" s="695" t="str">
        <f>IF(ОРИГІНАЛ!CE34=0,"",ОРИГІНАЛ!CE34)</f>
        <v/>
      </c>
      <c r="CF24" s="705" t="str">
        <f>IF(ОРИГІНАЛ!CF34=0,"",ОРИГІНАЛ!CF34)</f>
        <v/>
      </c>
      <c r="CG24" s="696" t="str">
        <f>IF(ОРИГІНАЛ!CG34=0,"",ОРИГІНАЛ!CG34)</f>
        <v/>
      </c>
      <c r="CH24" s="695" t="str">
        <f>IF(ОРИГІНАЛ!CH34=0,"",ОРИГІНАЛ!CH34)</f>
        <v/>
      </c>
      <c r="CI24" s="696" t="str">
        <f>IF(ОРИГІНАЛ!CI34=0,"",ОРИГІНАЛ!CI34)</f>
        <v/>
      </c>
      <c r="CJ24" s="695" t="str">
        <f>IF(ОРИГІНАЛ!CJ34=0,"",ОРИГІНАЛ!CJ34)</f>
        <v/>
      </c>
      <c r="CK24" s="695" t="str">
        <f>IF(ОРИГІНАЛ!CK34=0,"",ОРИГІНАЛ!CK34)</f>
        <v/>
      </c>
      <c r="CL24" s="698" t="str">
        <f>IF(ОРИГІНАЛ!CL34=0,"",ОРИГІНАЛ!CL34)</f>
        <v>Х</v>
      </c>
      <c r="CM24" s="695" t="str">
        <f>IF(ОРИГІНАЛ!CM34=0,"",ОРИГІНАЛ!CM34)</f>
        <v>Х</v>
      </c>
      <c r="CN24" s="695" t="str">
        <f>IF(ОРИГІНАЛ!CN34=0,"",ОРИГІНАЛ!CN34)</f>
        <v>Х</v>
      </c>
      <c r="CO24" s="695" t="str">
        <f>IF(ОРИГІНАЛ!CO34=0,"",ОРИГІНАЛ!CO34)</f>
        <v>Х</v>
      </c>
      <c r="CP24" s="694" t="str">
        <f>IF(ОРИГІНАЛ!CP34=0,"",ОРИГІНАЛ!CP34)</f>
        <v>Х</v>
      </c>
      <c r="CQ24" s="713">
        <f>IF(ОРИГІНАЛ!CQ34=0,"",ОРИГІНАЛ!CQ34)</f>
        <v>13</v>
      </c>
      <c r="CR24" s="696" t="str">
        <f>IF(ОРИГІНАЛ!CR34=0,"",ОРИГІНАЛ!CR34)</f>
        <v/>
      </c>
      <c r="CS24" s="699" t="str">
        <f>IF(ОРИГІНАЛ!CS34=0,"",ОРИГІНАЛ!CS34)</f>
        <v/>
      </c>
      <c r="CT24" s="697" t="str">
        <f>IF(ОРИГІНАЛ!CT34=0,"",ОРИГІНАЛ!CT34)</f>
        <v/>
      </c>
      <c r="CU24" s="696" t="str">
        <f>IF(ОРИГІНАЛ!CU34=0,"",ОРИГІНАЛ!CU34)</f>
        <v/>
      </c>
      <c r="CV24" s="695" t="str">
        <f>IF(ОРИГІНАЛ!CV34=0,"",ОРИГІНАЛ!CV34)</f>
        <v/>
      </c>
      <c r="CW24" s="694" t="str">
        <f>IF(ОРИГІНАЛ!CW34=0,"",ОРИГІНАЛ!CW34)</f>
        <v/>
      </c>
      <c r="CX24" s="696" t="str">
        <f>IF(ОРИГІНАЛ!CX34=0,"",ОРИГІНАЛ!CX34)</f>
        <v/>
      </c>
      <c r="CY24" s="696" t="str">
        <f>IF(ОРИГІНАЛ!CY34=0,"",ОРИГІНАЛ!CY34)</f>
        <v/>
      </c>
      <c r="CZ24" s="697" t="str">
        <f>IF(ОРИГІНАЛ!CZ34=0,"",ОРИГІНАЛ!CZ34)</f>
        <v/>
      </c>
      <c r="DA24" s="696" t="str">
        <f>IF(ОРИГІНАЛ!DA34=0,"",ОРИГІНАЛ!DA34)</f>
        <v/>
      </c>
      <c r="DB24" s="696" t="str">
        <f>IF(ОРИГІНАЛ!DB34=0,"",ОРИГІНАЛ!DB34)</f>
        <v/>
      </c>
      <c r="DC24" s="696" t="str">
        <f>IF(ОРИГІНАЛ!DC34=0,"",ОРИГІНАЛ!DC34)</f>
        <v/>
      </c>
      <c r="DD24" s="694" t="str">
        <f>IF(ОРИГІНАЛ!DD34=0,"",ОРИГІНАЛ!DD34)</f>
        <v/>
      </c>
      <c r="DE24" s="698" t="str">
        <f>IF(ОРИГІНАЛ!DE34=0,"",ОРИГІНАЛ!DE34)</f>
        <v/>
      </c>
      <c r="DF24" s="695" t="str">
        <f>IF(ОРИГІНАЛ!DF34=0,"",ОРИГІНАЛ!DF34)</f>
        <v/>
      </c>
      <c r="DG24" s="695" t="str">
        <f>IF(ОРИГІНАЛ!DG34=0,"",ОРИГІНАЛ!DG34)</f>
        <v/>
      </c>
      <c r="DH24" s="697" t="str">
        <f>IF(ОРИГІНАЛ!DH34=0,"",ОРИГІНАЛ!DH34)</f>
        <v/>
      </c>
      <c r="DI24" s="696" t="str">
        <f>IF(ОРИГІНАЛ!DI34=0,"",ОРИГІНАЛ!DI34)</f>
        <v/>
      </c>
      <c r="DJ24" s="695" t="str">
        <f>IF(ОРИГІНАЛ!DJ34=0,"",ОРИГІНАЛ!DJ34)</f>
        <v/>
      </c>
      <c r="DK24" s="695" t="str">
        <f>IF(ОРИГІНАЛ!DK34=0,"",ОРИГІНАЛ!DK34)</f>
        <v/>
      </c>
      <c r="DL24" s="695" t="str">
        <f>IF(ОРИГІНАЛ!DL34=0,"",ОРИГІНАЛ!DL34)</f>
        <v/>
      </c>
      <c r="DM24" s="712" t="str">
        <f>IF(ОРИГІНАЛ!DM34=0,"",ОРИГІНАЛ!DM34)</f>
        <v/>
      </c>
      <c r="DN24" s="695" t="str">
        <f>IF(ОРИГІНАЛ!DN34=0,"",ОРИГІНАЛ!DN34)</f>
        <v/>
      </c>
      <c r="DO24" s="699" t="str">
        <f>IF(ОРИГІНАЛ!DO34=0,"",ОРИГІНАЛ!DO34)</f>
        <v/>
      </c>
      <c r="DP24" s="695" t="str">
        <f>IF(ОРИГІНАЛ!DP34=0,"",ОРИГІНАЛ!DP34)</f>
        <v/>
      </c>
      <c r="DQ24" s="695" t="str">
        <f>IF(ОРИГІНАЛ!DQ34=0,"",ОРИГІНАЛ!DQ34)</f>
        <v/>
      </c>
      <c r="DR24" s="695" t="str">
        <f>IF(ОРИГІНАЛ!DR34=0,"",ОРИГІНАЛ!DR34)</f>
        <v/>
      </c>
      <c r="DS24" s="695" t="str">
        <f>IF(ОРИГІНАЛ!DS34=0,"",ОРИГІНАЛ!DS34)</f>
        <v/>
      </c>
      <c r="DT24" s="695" t="str">
        <f>IF(ОРИГІНАЛ!DT34=0,"",ОРИГІНАЛ!DT34)</f>
        <v/>
      </c>
      <c r="DU24" s="694" t="str">
        <f>IF(ОРИГІНАЛ!DU34=0,"",ОРИГІНАЛ!DU34)</f>
        <v/>
      </c>
      <c r="DV24" s="1117" t="str">
        <f>IF(ОРИГІНАЛ!DV34=0,"",ОРИГІНАЛ!DV34)</f>
        <v/>
      </c>
      <c r="DW24" s="695" t="str">
        <f>IF(ОРИГІНАЛ!DW34=0,"",ОРИГІНАЛ!DW34)</f>
        <v/>
      </c>
      <c r="DX24" s="1121" t="s">
        <v>2709</v>
      </c>
      <c r="DY24" s="1122"/>
      <c r="DZ24" s="696" t="str">
        <f>IF(ОРИГІНАЛ!DZ34=0,"",ОРИГІНАЛ!DZ34)</f>
        <v/>
      </c>
      <c r="EA24" s="695" t="str">
        <f>IF(ОРИГІНАЛ!EA34=0,"",ОРИГІНАЛ!EA34)</f>
        <v/>
      </c>
      <c r="EB24" s="696" t="str">
        <f>IF(ОРИГІНАЛ!EB34=0,"",ОРИГІНАЛ!EB34)</f>
        <v/>
      </c>
      <c r="EC24" s="695" t="str">
        <f>IF(ОРИГІНАЛ!EC34=0,"",ОРИГІНАЛ!EC34)</f>
        <v/>
      </c>
      <c r="ED24" s="695" t="str">
        <f>IF(ОРИГІНАЛ!ED34=0,"",ОРИГІНАЛ!ED34)</f>
        <v/>
      </c>
      <c r="EE24" s="695" t="str">
        <f>IF(ОРИГІНАЛ!EE34=0,"",ОРИГІНАЛ!EE34)</f>
        <v/>
      </c>
      <c r="EF24" s="695" t="str">
        <f>IF(ОРИГІНАЛ!EF34=0,"",ОРИГІНАЛ!EF34)</f>
        <v/>
      </c>
      <c r="EG24" s="695" t="str">
        <f>IF(ОРИГІНАЛ!EG34=0,"",ОРИГІНАЛ!EG34)</f>
        <v/>
      </c>
      <c r="EH24" s="1067" t="str">
        <f>IF(ОРИГІНАЛ!EH34=0,"",ОРИГІНАЛ!EH34)</f>
        <v/>
      </c>
      <c r="EI24" s="1124"/>
      <c r="EJ24" s="711" t="str">
        <f>IF(ОРИГІНАЛ!EJ34=0,"",ОРИГІНАЛ!EJ34)</f>
        <v/>
      </c>
      <c r="EK24" s="710" t="str">
        <f>IF(ОРИГІНАЛ!EK34=0,"",ОРИГІНАЛ!EK34)</f>
        <v/>
      </c>
      <c r="EL24" s="709" t="str">
        <f>IF(ОРИГІНАЛ!EL34=0,"",ОРИГІНАЛ!EL34)</f>
        <v/>
      </c>
      <c r="EM24" s="1126"/>
      <c r="EN24" s="695" t="str">
        <f>IF(ОРИГІНАЛ!EN34=0,"",ОРИГІНАЛ!EN34)</f>
        <v/>
      </c>
      <c r="EO24" s="695" t="str">
        <f>IF(ОРИГІНАЛ!EO34=0,"",ОРИГІНАЛ!EO34)</f>
        <v/>
      </c>
      <c r="EP24" s="694" t="str">
        <f>IF(ОРИГІНАЛ!EP34=0,"",ОРИГІНАЛ!EP34)</f>
        <v/>
      </c>
      <c r="EQ24" s="696" t="str">
        <f>IF(ОРИГІНАЛ!EQ34=0,"",ОРИГІНАЛ!EQ34)</f>
        <v/>
      </c>
      <c r="ER24" s="694" t="str">
        <f>IF(ОРИГІНАЛ!ER34=0,"",ОРИГІНАЛ!ER34)</f>
        <v/>
      </c>
      <c r="ES24" s="696" t="str">
        <f>IF(ОРИГІНАЛ!ES34=0,"",ОРИГІНАЛ!ES34)</f>
        <v/>
      </c>
      <c r="ET24" s="696" t="str">
        <f>IF(ОРИГІНАЛ!ET34=0,"",ОРИГІНАЛ!ET34)</f>
        <v/>
      </c>
      <c r="EU24" s="695" t="str">
        <f>IF(ОРИГІНАЛ!EU34=0,"",ОРИГІНАЛ!EU34)</f>
        <v/>
      </c>
      <c r="EV24" s="695" t="str">
        <f>IF(ОРИГІНАЛ!EV34=0,"",ОРИГІНАЛ!EV34)</f>
        <v/>
      </c>
      <c r="EW24" s="695" t="str">
        <f>IF(ОРИГІНАЛ!EW34=0,"",ОРИГІНАЛ!EW34)</f>
        <v/>
      </c>
      <c r="EX24" s="695" t="str">
        <f>IF(ОРИГІНАЛ!EX34=0,"",ОРИГІНАЛ!EX34)</f>
        <v/>
      </c>
      <c r="EY24" s="695" t="str">
        <f>IF(ОРИГІНАЛ!EY34=0,"",ОРИГІНАЛ!EY34)</f>
        <v/>
      </c>
      <c r="EZ24" s="695" t="str">
        <f>IF(ОРИГІНАЛ!EZ34=0,"",ОРИГІНАЛ!EZ34)</f>
        <v/>
      </c>
      <c r="FA24" s="697" t="str">
        <f>IF(ОРИГІНАЛ!FA34=0,"",ОРИГІНАЛ!FA34)</f>
        <v/>
      </c>
      <c r="FB24" s="696" t="str">
        <f>IF(ОРИГІНАЛ!FB34=0,"",ОРИГІНАЛ!FB34)</f>
        <v/>
      </c>
      <c r="FC24" s="695" t="str">
        <f>IF(ОРИГІНАЛ!FC34=0,"",ОРИГІНАЛ!FC34)</f>
        <v/>
      </c>
      <c r="FD24" s="695" t="str">
        <f>IF(ОРИГІНАЛ!FD34=0,"",ОРИГІНАЛ!FD34)</f>
        <v/>
      </c>
      <c r="FE24" s="695" t="str">
        <f>IF(ОРИГІНАЛ!FE34=0,"",ОРИГІНАЛ!FE34)</f>
        <v/>
      </c>
      <c r="FF24" s="700" t="str">
        <f>IF(ОРИГІНАЛ!FF34=0,"",ОРИГІНАЛ!FF34)</f>
        <v/>
      </c>
      <c r="FG24" s="695" t="str">
        <f>IF(ОРИГІНАЛ!FG34=0,"",ОРИГІНАЛ!FG34)</f>
        <v/>
      </c>
      <c r="FH24" s="704" t="str">
        <f>IF(ОРИГІНАЛ!FH34=0,"",ОРИГІНАЛ!FH34)</f>
        <v/>
      </c>
      <c r="FI24" s="700" t="str">
        <f>IF(ОРИГІНАЛ!FI34=0,"",ОРИГІНАЛ!FI34)</f>
        <v>/</v>
      </c>
      <c r="FJ24" s="700" t="str">
        <f>IF(ОРИГІНАЛ!FJ34=0,"",ОРИГІНАЛ!FJ34)</f>
        <v>/</v>
      </c>
      <c r="FK24" s="700" t="str">
        <f>IF(ОРИГІНАЛ!FK34=0,"",ОРИГІНАЛ!FK34)</f>
        <v>/</v>
      </c>
      <c r="FL24" s="700" t="str">
        <f>IF(ОРИГІНАЛ!FL34=0,"",ОРИГІНАЛ!FL34)</f>
        <v>/</v>
      </c>
      <c r="FM24" s="708" t="str">
        <f>IF(ОРИГІНАЛ!FM34=0,"",ОРИГІНАЛ!FM34)</f>
        <v>/</v>
      </c>
      <c r="FN24" s="707" t="str">
        <f>IF(ОРИГІНАЛ!FN34=0,"",ОРИГІНАЛ!FN34)</f>
        <v>/</v>
      </c>
      <c r="FO24" s="696" t="str">
        <f>IF(ОРИГІНАЛ!FO34=0,"",ОРИГІНАЛ!FO34)</f>
        <v/>
      </c>
      <c r="FP24" s="696" t="str">
        <f>IF(ОРИГІНАЛ!FP34=0,"",ОРИГІНАЛ!FP34)</f>
        <v/>
      </c>
      <c r="FQ24" s="705" t="str">
        <f>IF(ОРИГІНАЛ!FQ34=0,"",ОРИГІНАЛ!FQ34)</f>
        <v/>
      </c>
      <c r="FR24" s="696" t="str">
        <f>IF(ОРИГІНАЛ!FR34=0,"",ОРИГІНАЛ!FR34)</f>
        <v/>
      </c>
      <c r="FS24" s="696" t="str">
        <f>IF(ОРИГІНАЛ!FS34=0,"",ОРИГІНАЛ!FS34)</f>
        <v/>
      </c>
      <c r="FT24" s="696" t="str">
        <f>IF(ОРИГІНАЛ!FT34=0,"",ОРИГІНАЛ!FT34)</f>
        <v/>
      </c>
      <c r="FU24" s="696" t="str">
        <f>IF(ОРИГІНАЛ!FU34=0,"",ОРИГІНАЛ!FU34)</f>
        <v/>
      </c>
      <c r="FV24" s="696" t="str">
        <f>IF(ОРИГІНАЛ!FV34=0,"",ОРИГІНАЛ!FV34)</f>
        <v/>
      </c>
      <c r="FW24" s="706">
        <f>IF(ОРИГІНАЛ!FW34=0,"",ОРИГІНАЛ!FW34)</f>
        <v>13</v>
      </c>
      <c r="FX24" s="696" t="str">
        <f>IF(ОРИГІНАЛ!FX34=0,"",ОРИГІНАЛ!FX34)</f>
        <v/>
      </c>
      <c r="FY24" s="694" t="str">
        <f>IF(ОРИГІНАЛ!FY34=0,"",ОРИГІНАЛ!FY34)</f>
        <v/>
      </c>
      <c r="FZ24" s="696" t="str">
        <f>IF(ОРИГІНАЛ!FZ34=0,"",ОРИГІНАЛ!FZ34)</f>
        <v/>
      </c>
      <c r="GA24" s="694" t="str">
        <f>IF(ОРИГІНАЛ!GA34=0,"",ОРИГІНАЛ!GA34)</f>
        <v/>
      </c>
      <c r="GB24" s="696" t="str">
        <f>IF(ОРИГІНАЛ!GB34=0,"",ОРИГІНАЛ!GB34)</f>
        <v/>
      </c>
      <c r="GC24" s="695" t="str">
        <f>IF(ОРИГІНАЛ!GC34=0,"",ОРИГІНАЛ!GC34)</f>
        <v/>
      </c>
      <c r="GD24" s="695" t="str">
        <f>IF(ОРИГІНАЛ!GD34=0,"",ОРИГІНАЛ!GD34)</f>
        <v/>
      </c>
      <c r="GE24" s="695" t="str">
        <f>IF(ОРИГІНАЛ!GE34=0,"",ОРИГІНАЛ!GE34)</f>
        <v/>
      </c>
      <c r="GF24" s="705" t="str">
        <f>IF(ОРИГІНАЛ!GF34=0,"",ОРИГІНАЛ!GF34)</f>
        <v/>
      </c>
      <c r="GG24" s="696" t="str">
        <f>IF(ОРИГІНАЛ!GG34=0,"",ОРИГІНАЛ!GG34)</f>
        <v/>
      </c>
      <c r="GH24" s="695" t="str">
        <f>IF(ОРИГІНАЛ!GH34=0,"",ОРИГІНАЛ!GH34)</f>
        <v/>
      </c>
      <c r="GI24" s="694" t="str">
        <f>IF(ОРИГІНАЛ!GI34=0,"",ОРИГІНАЛ!GI34)</f>
        <v/>
      </c>
      <c r="GJ24" s="696" t="str">
        <f>IF(ОРИГІНАЛ!GJ34=0,"",ОРИГІНАЛ!GJ34)</f>
        <v/>
      </c>
      <c r="GK24" s="695" t="str">
        <f>IF(ОРИГІНАЛ!GK34=0,"",ОРИГІНАЛ!GK34)</f>
        <v/>
      </c>
      <c r="GL24" s="704" t="str">
        <f>IF(ОРИГІНАЛ!GL34=0,"",ОРИГІНАЛ!GL34)</f>
        <v/>
      </c>
      <c r="GM24" s="695" t="str">
        <f>IF(ОРИГІНАЛ!GM34=0,"",ОРИГІНАЛ!GM34)</f>
        <v/>
      </c>
      <c r="GN24" s="695" t="str">
        <f>IF(ОРИГІНАЛ!GN34=0,"",ОРИГІНАЛ!GN34)</f>
        <v/>
      </c>
      <c r="GO24" s="703" t="str">
        <f>IF(ОРИГІНАЛ!GO34=0,"",ОРИГІНАЛ!GO34)</f>
        <v/>
      </c>
      <c r="GP24" s="697" t="str">
        <f>IF(ОРИГІНАЛ!GP34=0,"",ОРИГІНАЛ!GP34)</f>
        <v/>
      </c>
      <c r="GQ24" s="702" t="str">
        <f>IF(ОРИГІНАЛ!GQ34=0,"",ОРИГІНАЛ!GQ34)</f>
        <v/>
      </c>
      <c r="GR24" s="701" t="str">
        <f>IF(ОРИГІНАЛ!GR34=0,"",ОРИГІНАЛ!GR34)</f>
        <v/>
      </c>
      <c r="GS24" s="695" t="str">
        <f>IF(ОРИГІНАЛ!GS34=0,"",ОРИГІНАЛ!GS34)</f>
        <v/>
      </c>
      <c r="GT24" s="695" t="str">
        <f>IF(ОРИГІНАЛ!GT34=0,"",ОРИГІНАЛ!GT34)</f>
        <v/>
      </c>
      <c r="GU24" s="695" t="str">
        <f>IF(ОРИГІНАЛ!GU34=0,"",ОРИГІНАЛ!GU34)</f>
        <v/>
      </c>
      <c r="GV24" s="695" t="str">
        <f>IF(ОРИГІНАЛ!GV34=0,"",ОРИГІНАЛ!GV34)</f>
        <v/>
      </c>
      <c r="GW24" s="695" t="str">
        <f>IF(ОРИГІНАЛ!GW34=0,"",ОРИГІНАЛ!GW34)</f>
        <v/>
      </c>
      <c r="GX24" s="697" t="str">
        <f>IF(ОРИГІНАЛ!GX34=0,"",ОРИГІНАЛ!GX34)</f>
        <v/>
      </c>
      <c r="GY24" s="696" t="str">
        <f>IF(ОРИГІНАЛ!GY34=0,"",ОРИГІНАЛ!GY34)</f>
        <v/>
      </c>
      <c r="GZ24" s="700" t="str">
        <f>IF(ОРИГІНАЛ!GZ34=0,"",ОРИГІНАЛ!GZ34)</f>
        <v/>
      </c>
      <c r="HA24" s="695" t="str">
        <f>IF(ОРИГІНАЛ!HA34=0,"",ОРИГІНАЛ!HA34)</f>
        <v>\</v>
      </c>
      <c r="HB24" s="699" t="str">
        <f>IF(ОРИГІНАЛ!HB34=0,"",ОРИГІНАЛ!HB34)</f>
        <v>\</v>
      </c>
      <c r="HC24" s="695" t="str">
        <f>IF(ОРИГІНАЛ!HC34=0,"",ОРИГІНАЛ!HC34)</f>
        <v>\</v>
      </c>
      <c r="HD24" s="695" t="str">
        <f>IF(ОРИГІНАЛ!HD34=0,"",ОРИГІНАЛ!HD34)</f>
        <v>+</v>
      </c>
      <c r="HE24" s="695" t="str">
        <f>IF(ОРИГІНАЛ!HE34=0,"",ОРИГІНАЛ!HE34)</f>
        <v>\</v>
      </c>
      <c r="HF24" s="695" t="str">
        <f>IF(ОРИГІНАЛ!HF34=0,"",ОРИГІНАЛ!HF34)</f>
        <v>\</v>
      </c>
      <c r="HG24" s="694" t="str">
        <f>IF(ОРИГІНАЛ!HG34=0,"",ОРИГІНАЛ!HG34)</f>
        <v>\</v>
      </c>
      <c r="HH24" s="698" t="str">
        <f>IF(ОРИГІНАЛ!HH34=0,"",ОРИГІНАЛ!HH34)</f>
        <v/>
      </c>
      <c r="HI24" s="695" t="str">
        <f>IF(ОРИГІНАЛ!HI34=0,"",ОРИГІНАЛ!HI34)</f>
        <v/>
      </c>
      <c r="HJ24" s="695" t="str">
        <f>IF(ОРИГІНАЛ!HJ34=0,"",ОРИГІНАЛ!HJ34)</f>
        <v/>
      </c>
      <c r="HK24" s="695" t="str">
        <f>IF(ОРИГІНАЛ!HK34=0,"",ОРИГІНАЛ!HK34)</f>
        <v/>
      </c>
      <c r="HL24" s="695" t="str">
        <f>IF(ОРИГІНАЛ!HL34=0,"",ОРИГІНАЛ!HL34)</f>
        <v/>
      </c>
      <c r="HM24" s="695" t="str">
        <f>IF(ОРИГІНАЛ!HM34=0,"",ОРИГІНАЛ!HM34)</f>
        <v/>
      </c>
      <c r="HN24" s="695" t="str">
        <f>IF(ОРИГІНАЛ!HN34=0,"",ОРИГІНАЛ!HN34)</f>
        <v/>
      </c>
      <c r="HO24" s="697" t="str">
        <f>IF(ОРИГІНАЛ!HO34=0,"",ОРИГІНАЛ!HO34)</f>
        <v/>
      </c>
      <c r="HP24" s="696" t="str">
        <f>IF(ОРИГІНАЛ!HP34=0,"",ОРИГІНАЛ!HP34)</f>
        <v/>
      </c>
      <c r="HQ24" s="695" t="str">
        <f>IF(ОРИГІНАЛ!HQ34=0,"",ОРИГІНАЛ!HQ34)</f>
        <v/>
      </c>
      <c r="HR24" s="695" t="str">
        <f>IF(ОРИГІНАЛ!HR34=0,"",ОРИГІНАЛ!HR34)</f>
        <v/>
      </c>
      <c r="HS24" s="695" t="str">
        <f>IF(ОРИГІНАЛ!HS34=0,"",ОРИГІНАЛ!HS34)</f>
        <v/>
      </c>
      <c r="HT24" s="695" t="str">
        <f>IF(ОРИГІНАЛ!HT34=0,"",ОРИГІНАЛ!HT34)</f>
        <v/>
      </c>
      <c r="HU24" s="695" t="str">
        <f>IF(ОРИГІНАЛ!HU34=0,"",ОРИГІНАЛ!HU34)</f>
        <v/>
      </c>
      <c r="HV24" s="694" t="str">
        <f>IF(ОРИГІНАЛ!HV34=0,"",ОРИГІНАЛ!HV34)</f>
        <v/>
      </c>
      <c r="HW24" s="693" t="str">
        <f>IF(ОРИГІНАЛ!HW34=0,"",ОРИГІНАЛ!HW34)</f>
        <v/>
      </c>
      <c r="HX24" s="692">
        <f>IF(ОРИГІНАЛ!HX34=0,"",ОРИГІНАЛ!HX34)</f>
        <v>13</v>
      </c>
      <c r="HY24" s="533"/>
    </row>
    <row r="25" spans="1:233" s="532" customFormat="1" ht="12.75" customHeight="1">
      <c r="A25" s="715">
        <f>IF(ОРИГІНАЛ!A35=0,"",ОРИГІНАЛ!A35)</f>
        <v>45457</v>
      </c>
      <c r="B25" s="696" t="str">
        <f>IF(ОРИГІНАЛ!B35=0,"",ОРИГІНАЛ!B35)</f>
        <v/>
      </c>
      <c r="C25" s="695" t="str">
        <f>IF(ОРИГІНАЛ!C35=0,"",ОРИГІНАЛ!C35)</f>
        <v/>
      </c>
      <c r="D25" s="695" t="str">
        <f>IF(ОРИГІНАЛ!D35=0,"",ОРИГІНАЛ!D35)</f>
        <v/>
      </c>
      <c r="E25" s="696" t="str">
        <f>IF(ОРИГІНАЛ!E35=0,"",ОРИГІНАЛ!E35)</f>
        <v/>
      </c>
      <c r="F25" s="695" t="str">
        <f>IF(ОРИГІНАЛ!F35=0,"",ОРИГІНАЛ!F35)</f>
        <v/>
      </c>
      <c r="G25" s="695" t="str">
        <f>IF(ОРИГІНАЛ!G35=0,"",ОРИГІНАЛ!G35)</f>
        <v/>
      </c>
      <c r="H25" s="697" t="str">
        <f>IF(ОРИГІНАЛ!H35=0,"",ОРИГІНАЛ!H35)</f>
        <v/>
      </c>
      <c r="I25" s="696" t="str">
        <f>IF(ОРИГІНАЛ!I35=0,"",ОРИГІНАЛ!I35)</f>
        <v/>
      </c>
      <c r="J25" s="695" t="str">
        <f>IF(ОРИГІНАЛ!J35=0,"",ОРИГІНАЛ!J35)</f>
        <v/>
      </c>
      <c r="K25" s="695" t="str">
        <f>IF(ОРИГІНАЛ!K35=0,"",ОРИГІНАЛ!K35)</f>
        <v/>
      </c>
      <c r="L25" s="695" t="str">
        <f>IF(ОРИГІНАЛ!L35=0,"",ОРИГІНАЛ!L35)</f>
        <v/>
      </c>
      <c r="M25" s="696" t="str">
        <f>IF(ОРИГІНАЛ!M35=0,"",ОРИГІНАЛ!M35)</f>
        <v/>
      </c>
      <c r="N25" s="695" t="str">
        <f>IF(ОРИГІНАЛ!N35=0,"",ОРИГІНАЛ!N35)</f>
        <v/>
      </c>
      <c r="O25" s="695" t="str">
        <f>IF(ОРИГІНАЛ!O35=0,"",ОРИГІНАЛ!O35)</f>
        <v/>
      </c>
      <c r="P25" s="695" t="str">
        <f>IF(ОРИГІНАЛ!P35=0,"",ОРИГІНАЛ!P35)</f>
        <v/>
      </c>
      <c r="Q25" s="695" t="str">
        <f>IF(ОРИГІНАЛ!Q35=0,"",ОРИГІНАЛ!Q35)</f>
        <v/>
      </c>
      <c r="R25" s="714" t="str">
        <f>IF(ОРИГІНАЛ!R35=0,"",ОРИГІНАЛ!R35)</f>
        <v/>
      </c>
      <c r="S25" s="697" t="str">
        <f>IF(ОРИГІНАЛ!S35=0,"",ОРИГІНАЛ!S35)</f>
        <v/>
      </c>
      <c r="T25" s="696" t="str">
        <f>IF(ОРИГІНАЛ!T35=0,"",ОРИГІНАЛ!T35)</f>
        <v/>
      </c>
      <c r="U25" s="695" t="str">
        <f>IF(ОРИГІНАЛ!U35=0,"",ОРИГІНАЛ!U35)</f>
        <v/>
      </c>
      <c r="V25" s="695" t="str">
        <f>IF(ОРИГІНАЛ!V35=0,"",ОРИГІНАЛ!V35)</f>
        <v/>
      </c>
      <c r="W25" s="695" t="str">
        <f>IF(ОРИГІНАЛ!W35=0,"",ОРИГІНАЛ!W35)</f>
        <v/>
      </c>
      <c r="X25" s="695" t="str">
        <f>IF(ОРИГІНАЛ!X35=0,"",ОРИГІНАЛ!X35)</f>
        <v/>
      </c>
      <c r="Y25" s="694" t="str">
        <f>IF(ОРИГІНАЛ!Y35=0,"",ОРИГІНАЛ!Y35)</f>
        <v/>
      </c>
      <c r="Z25" s="696" t="str">
        <f>IF(ОРИГІНАЛ!Z35=0,"",ОРИГІНАЛ!Z35)</f>
        <v/>
      </c>
      <c r="AA25" s="695" t="str">
        <f>IF(ОРИГІНАЛ!AA35=0,"",ОРИГІНАЛ!AA35)</f>
        <v/>
      </c>
      <c r="AB25" s="695" t="str">
        <f>IF(ОРИГІНАЛ!AB35=0,"",ОРИГІНАЛ!AB35)</f>
        <v/>
      </c>
      <c r="AC25" s="695" t="str">
        <f>IF(ОРИГІНАЛ!AC35=0,"",ОРИГІНАЛ!AC35)</f>
        <v/>
      </c>
      <c r="AD25" s="714" t="str">
        <f>IF(ОРИГІНАЛ!AD35=0,"",ОРИГІНАЛ!AD35)</f>
        <v/>
      </c>
      <c r="AE25" s="697" t="str">
        <f>IF(ОРИГІНАЛ!AE35=0,"",ОРИГІНАЛ!AE35)</f>
        <v/>
      </c>
      <c r="AF25" s="701" t="str">
        <f>IF(ОРИГІНАЛ!AF35=0,"",ОРИГІНАЛ!AF35)</f>
        <v/>
      </c>
      <c r="AG25" s="695" t="str">
        <f>IF(ОРИГІНАЛ!AG35=0,"",ОРИГІНАЛ!AG35)</f>
        <v/>
      </c>
      <c r="AH25" s="695" t="str">
        <f>IF(ОРИГІНАЛ!AH35=0,"",ОРИГІНАЛ!AH35)</f>
        <v/>
      </c>
      <c r="AI25" s="695" t="str">
        <f>IF(ОРИГІНАЛ!AI35=0,"",ОРИГІНАЛ!AI35)</f>
        <v/>
      </c>
      <c r="AJ25" s="704" t="str">
        <f>IF(ОРИГІНАЛ!AJ35=0,"",ОРИГІНАЛ!AJ35)</f>
        <v/>
      </c>
      <c r="AK25" s="695" t="str">
        <f>IF(ОРИГІНАЛ!AK35=0,"",ОРИГІНАЛ!AK35)</f>
        <v/>
      </c>
      <c r="AL25" s="695" t="str">
        <f>IF(ОРИГІНАЛ!AL35=0,"",ОРИГІНАЛ!AL35)</f>
        <v/>
      </c>
      <c r="AM25" s="695" t="str">
        <f>IF(ОРИГІНАЛ!AM35=0,"",ОРИГІНАЛ!AM35)</f>
        <v/>
      </c>
      <c r="AN25" s="697" t="str">
        <f>IF(ОРИГІНАЛ!AN35=0,"",ОРИГІНАЛ!AN35)</f>
        <v/>
      </c>
      <c r="AO25" s="696" t="str">
        <f>IF(ОРИГІНАЛ!AO35=0,"",ОРИГІНАЛ!AO35)</f>
        <v/>
      </c>
      <c r="AP25" s="695" t="str">
        <f>IF(ОРИГІНАЛ!AP35=0,"",ОРИГІНАЛ!AP35)</f>
        <v/>
      </c>
      <c r="AQ25" s="695" t="str">
        <f>IF(ОРИГІНАЛ!AQ35=0,"",ОРИГІНАЛ!AQ35)</f>
        <v/>
      </c>
      <c r="AR25" s="696" t="str">
        <f>IF(ОРИГІНАЛ!AR35=0,"",ОРИГІНАЛ!AR35)</f>
        <v/>
      </c>
      <c r="AS25" s="695" t="str">
        <f>IF(ОРИГІНАЛ!AS35=0,"",ОРИГІНАЛ!AS35)</f>
        <v/>
      </c>
      <c r="AT25" s="694" t="str">
        <f>IF(ОРИГІНАЛ!AT35=0,"",ОРИГІНАЛ!AT35)</f>
        <v/>
      </c>
      <c r="AU25" s="696" t="str">
        <f>IF(ОРИГІНАЛ!AU35=0,"",ОРИГІНАЛ!AU35)</f>
        <v/>
      </c>
      <c r="AV25" s="695" t="str">
        <f>IF(ОРИГІНАЛ!AV35=0,"",ОРИГІНАЛ!AV35)</f>
        <v/>
      </c>
      <c r="AW25" s="695" t="str">
        <f>IF(ОРИГІНАЛ!AW35=0,"",ОРИГІНАЛ!AW35)</f>
        <v/>
      </c>
      <c r="AX25" s="697" t="str">
        <f>IF(ОРИГІНАЛ!AX35=0,"",ОРИГІНАЛ!AX35)</f>
        <v/>
      </c>
      <c r="AY25" s="696" t="str">
        <f>IF(ОРИГІНАЛ!AY35=0,"",ОРИГІНАЛ!AY35)</f>
        <v/>
      </c>
      <c r="AZ25" s="695" t="str">
        <f>IF(ОРИГІНАЛ!AZ35=0,"",ОРИГІНАЛ!AZ35)</f>
        <v/>
      </c>
      <c r="BA25" s="695" t="str">
        <f>IF(ОРИГІНАЛ!BA35=0,"",ОРИГІНАЛ!BA35)</f>
        <v/>
      </c>
      <c r="BB25" s="696" t="str">
        <f>IF(ОРИГІНАЛ!BB35=0,"",ОРИГІНАЛ!BB35)</f>
        <v/>
      </c>
      <c r="BC25" s="695" t="str">
        <f>IF(ОРИГІНАЛ!BC35=0,"",ОРИГІНАЛ!BC35)</f>
        <v/>
      </c>
      <c r="BD25" s="695" t="str">
        <f>IF(ОРИГІНАЛ!BD35=0,"",ОРИГІНАЛ!BD35)</f>
        <v/>
      </c>
      <c r="BE25" s="695" t="str">
        <f>IF(ОРИГІНАЛ!BE35=0,"",ОРИГІНАЛ!BE35)</f>
        <v/>
      </c>
      <c r="BF25" s="697" t="str">
        <f>IF(ОРИГІНАЛ!BF35=0,"",ОРИГІНАЛ!BF35)</f>
        <v/>
      </c>
      <c r="BG25" s="696" t="str">
        <f>IF(ОРИГІНАЛ!BG35=0,"",ОРИГІНАЛ!BG35)</f>
        <v/>
      </c>
      <c r="BH25" s="695" t="str">
        <f>IF(ОРИГІНАЛ!BH35=0,"",ОРИГІНАЛ!BH35)</f>
        <v/>
      </c>
      <c r="BI25" s="696" t="str">
        <f>IF(ОРИГІНАЛ!BI35=0,"",ОРИГІНАЛ!BI35)</f>
        <v/>
      </c>
      <c r="BJ25" s="695" t="str">
        <f>IF(ОРИГІНАЛ!BJ35=0,"",ОРИГІНАЛ!BJ35)</f>
        <v/>
      </c>
      <c r="BK25" s="695" t="str">
        <f>IF(ОРИГІНАЛ!BK35=0,"",ОРИГІНАЛ!BK35)</f>
        <v/>
      </c>
      <c r="BL25" s="695" t="str">
        <f>IF(ОРИГІНАЛ!BL35=0,"",ОРИГІНАЛ!BL35)</f>
        <v/>
      </c>
      <c r="BM25" s="695" t="str">
        <f>IF(ОРИГІНАЛ!BM35=0,"",ОРИГІНАЛ!BM35)</f>
        <v/>
      </c>
      <c r="BN25" s="696" t="str">
        <f>IF(ОРИГІНАЛ!BN35=0,"",ОРИГІНАЛ!BN35)</f>
        <v/>
      </c>
      <c r="BO25" s="695" t="str">
        <f>IF(ОРИГІНАЛ!BO35=0,"",ОРИГІНАЛ!BO35)</f>
        <v/>
      </c>
      <c r="BP25" s="696" t="str">
        <f>IF(ОРИГІНАЛ!BP35=0,"",ОРИГІНАЛ!BP35)</f>
        <v/>
      </c>
      <c r="BQ25" s="694" t="str">
        <f>IF(ОРИГІНАЛ!BQ35=0,"",ОРИГІНАЛ!BQ35)</f>
        <v/>
      </c>
      <c r="BR25" s="696" t="str">
        <f>IF(ОРИГІНАЛ!BR35=0,"",ОРИГІНАЛ!BR35)</f>
        <v/>
      </c>
      <c r="BS25" s="696" t="str">
        <f>IF(ОРИГІНАЛ!BS35=0,"",ОРИГІНАЛ!BS35)</f>
        <v/>
      </c>
      <c r="BT25" s="697" t="str">
        <f>IF(ОРИГІНАЛ!BT35=0,"",ОРИГІНАЛ!BT35)</f>
        <v/>
      </c>
      <c r="BU25" s="696" t="str">
        <f>IF(ОРИГІНАЛ!BU35=0,"",ОРИГІНАЛ!BU35)</f>
        <v/>
      </c>
      <c r="BV25" s="695" t="str">
        <f>IF(ОРИГІНАЛ!BV35=0,"",ОРИГІНАЛ!BV35)</f>
        <v/>
      </c>
      <c r="BW25" s="704" t="str">
        <f>IF(ОРИГІНАЛ!BW35=0,"",ОРИГІНАЛ!BW35)</f>
        <v/>
      </c>
      <c r="BX25" s="694" t="str">
        <f>IF(ОРИГІНАЛ!BX35=0,"",ОРИГІНАЛ!BX35)</f>
        <v/>
      </c>
      <c r="BY25" s="696" t="str">
        <f>IF(ОРИГІНАЛ!BY35=0,"",ОРИГІНАЛ!BY35)</f>
        <v/>
      </c>
      <c r="BZ25" s="695" t="str">
        <f>IF(ОРИГІНАЛ!BZ35=0,"",ОРИГІНАЛ!BZ35)</f>
        <v/>
      </c>
      <c r="CA25" s="693" t="str">
        <f>IF(ОРИГІНАЛ!CA35=0,"",ОРИГІНАЛ!CA35)</f>
        <v/>
      </c>
      <c r="CB25" s="696" t="str">
        <f>IF(ОРИГІНАЛ!CB35=0,"",ОРИГІНАЛ!CB35)</f>
        <v/>
      </c>
      <c r="CC25" s="696" t="str">
        <f>IF(ОРИГІНАЛ!CC35=0,"",ОРИГІНАЛ!CC35)</f>
        <v/>
      </c>
      <c r="CD25" s="695" t="str">
        <f>IF(ОРИГІНАЛ!CD35=0,"",ОРИГІНАЛ!CD35)</f>
        <v/>
      </c>
      <c r="CE25" s="695" t="str">
        <f>IF(ОРИГІНАЛ!CE35=0,"",ОРИГІНАЛ!CE35)</f>
        <v/>
      </c>
      <c r="CF25" s="705" t="str">
        <f>IF(ОРИГІНАЛ!CF35=0,"",ОРИГІНАЛ!CF35)</f>
        <v/>
      </c>
      <c r="CG25" s="696" t="str">
        <f>IF(ОРИГІНАЛ!CG35=0,"",ОРИГІНАЛ!CG35)</f>
        <v/>
      </c>
      <c r="CH25" s="695" t="str">
        <f>IF(ОРИГІНАЛ!CH35=0,"",ОРИГІНАЛ!CH35)</f>
        <v/>
      </c>
      <c r="CI25" s="696" t="str">
        <f>IF(ОРИГІНАЛ!CI35=0,"",ОРИГІНАЛ!CI35)</f>
        <v/>
      </c>
      <c r="CJ25" s="695" t="str">
        <f>IF(ОРИГІНАЛ!CJ35=0,"",ОРИГІНАЛ!CJ35)</f>
        <v/>
      </c>
      <c r="CK25" s="695" t="str">
        <f>IF(ОРИГІНАЛ!CK35=0,"",ОРИГІНАЛ!CK35)</f>
        <v/>
      </c>
      <c r="CL25" s="698" t="str">
        <f>IF(ОРИГІНАЛ!CL35=0,"",ОРИГІНАЛ!CL35)</f>
        <v/>
      </c>
      <c r="CM25" s="695" t="str">
        <f>IF(ОРИГІНАЛ!CM35=0,"",ОРИГІНАЛ!CM35)</f>
        <v/>
      </c>
      <c r="CN25" s="695" t="str">
        <f>IF(ОРИГІНАЛ!CN35=0,"",ОРИГІНАЛ!CN35)</f>
        <v/>
      </c>
      <c r="CO25" s="695" t="str">
        <f>IF(ОРИГІНАЛ!CO35=0,"",ОРИГІНАЛ!CO35)</f>
        <v/>
      </c>
      <c r="CP25" s="694" t="str">
        <f>IF(ОРИГІНАЛ!CP35=0,"",ОРИГІНАЛ!CP35)</f>
        <v/>
      </c>
      <c r="CQ25" s="713">
        <f>IF(ОРИГІНАЛ!CQ35=0,"",ОРИГІНАЛ!CQ35)</f>
        <v>14</v>
      </c>
      <c r="CR25" s="696" t="str">
        <f>IF(ОРИГІНАЛ!CR35=0,"",ОРИГІНАЛ!CR35)</f>
        <v>Х</v>
      </c>
      <c r="CS25" s="699" t="str">
        <f>IF(ОРИГІНАЛ!CS35=0,"",ОРИГІНАЛ!CS35)</f>
        <v>Х</v>
      </c>
      <c r="CT25" s="697" t="str">
        <f>IF(ОРИГІНАЛ!CT35=0,"",ОРИГІНАЛ!CT35)</f>
        <v>Х</v>
      </c>
      <c r="CU25" s="696" t="str">
        <f>IF(ОРИГІНАЛ!CU35=0,"",ОРИГІНАЛ!CU35)</f>
        <v/>
      </c>
      <c r="CV25" s="695" t="str">
        <f>IF(ОРИГІНАЛ!CV35=0,"",ОРИГІНАЛ!CV35)</f>
        <v/>
      </c>
      <c r="CW25" s="694" t="str">
        <f>IF(ОРИГІНАЛ!CW35=0,"",ОРИГІНАЛ!CW35)</f>
        <v/>
      </c>
      <c r="CX25" s="696" t="str">
        <f>IF(ОРИГІНАЛ!CX35=0,"",ОРИГІНАЛ!CX35)</f>
        <v/>
      </c>
      <c r="CY25" s="696" t="str">
        <f>IF(ОРИГІНАЛ!CY35=0,"",ОРИГІНАЛ!CY35)</f>
        <v/>
      </c>
      <c r="CZ25" s="697" t="str">
        <f>IF(ОРИГІНАЛ!CZ35=0,"",ОРИГІНАЛ!CZ35)</f>
        <v/>
      </c>
      <c r="DA25" s="696" t="str">
        <f>IF(ОРИГІНАЛ!DA35=0,"",ОРИГІНАЛ!DA35)</f>
        <v/>
      </c>
      <c r="DB25" s="696" t="str">
        <f>IF(ОРИГІНАЛ!DB35=0,"",ОРИГІНАЛ!DB35)</f>
        <v/>
      </c>
      <c r="DC25" s="696" t="str">
        <f>IF(ОРИГІНАЛ!DC35=0,"",ОРИГІНАЛ!DC35)</f>
        <v/>
      </c>
      <c r="DD25" s="694" t="str">
        <f>IF(ОРИГІНАЛ!DD35=0,"",ОРИГІНАЛ!DD35)</f>
        <v/>
      </c>
      <c r="DE25" s="698" t="str">
        <f>IF(ОРИГІНАЛ!DE35=0,"",ОРИГІНАЛ!DE35)</f>
        <v/>
      </c>
      <c r="DF25" s="695" t="str">
        <f>IF(ОРИГІНАЛ!DF35=0,"",ОРИГІНАЛ!DF35)</f>
        <v/>
      </c>
      <c r="DG25" s="695" t="str">
        <f>IF(ОРИГІНАЛ!DG35=0,"",ОРИГІНАЛ!DG35)</f>
        <v/>
      </c>
      <c r="DH25" s="697" t="str">
        <f>IF(ОРИГІНАЛ!DH35=0,"",ОРИГІНАЛ!DH35)</f>
        <v/>
      </c>
      <c r="DI25" s="696" t="str">
        <f>IF(ОРИГІНАЛ!DI35=0,"",ОРИГІНАЛ!DI35)</f>
        <v/>
      </c>
      <c r="DJ25" s="695" t="str">
        <f>IF(ОРИГІНАЛ!DJ35=0,"",ОРИГІНАЛ!DJ35)</f>
        <v/>
      </c>
      <c r="DK25" s="695" t="str">
        <f>IF(ОРИГІНАЛ!DK35=0,"",ОРИГІНАЛ!DK35)</f>
        <v/>
      </c>
      <c r="DL25" s="695" t="str">
        <f>IF(ОРИГІНАЛ!DL35=0,"",ОРИГІНАЛ!DL35)</f>
        <v/>
      </c>
      <c r="DM25" s="712" t="str">
        <f>IF(ОРИГІНАЛ!DM35=0,"",ОРИГІНАЛ!DM35)</f>
        <v>+</v>
      </c>
      <c r="DN25" s="695" t="str">
        <f>IF(ОРИГІНАЛ!DN35=0,"",ОРИГІНАЛ!DN35)</f>
        <v/>
      </c>
      <c r="DO25" s="699" t="str">
        <f>IF(ОРИГІНАЛ!DO35=0,"",ОРИГІНАЛ!DO35)</f>
        <v/>
      </c>
      <c r="DP25" s="695" t="str">
        <f>IF(ОРИГІНАЛ!DP35=0,"",ОРИГІНАЛ!DP35)</f>
        <v/>
      </c>
      <c r="DQ25" s="695" t="str">
        <f>IF(ОРИГІНАЛ!DQ35=0,"",ОРИГІНАЛ!DQ35)</f>
        <v/>
      </c>
      <c r="DR25" s="695" t="str">
        <f>IF(ОРИГІНАЛ!DR35=0,"",ОРИГІНАЛ!DR35)</f>
        <v/>
      </c>
      <c r="DS25" s="695" t="str">
        <f>IF(ОРИГІНАЛ!DS35=0,"",ОРИГІНАЛ!DS35)</f>
        <v/>
      </c>
      <c r="DT25" s="695" t="str">
        <f>IF(ОРИГІНАЛ!DT35=0,"",ОРИГІНАЛ!DT35)</f>
        <v/>
      </c>
      <c r="DU25" s="694" t="str">
        <f>IF(ОРИГІНАЛ!DU35=0,"",ОРИГІНАЛ!DU35)</f>
        <v/>
      </c>
      <c r="DV25" s="1117" t="str">
        <f>IF(ОРИГІНАЛ!DV35=0,"",ОРИГІНАЛ!DV35)</f>
        <v/>
      </c>
      <c r="DW25" s="695" t="str">
        <f>IF(ОРИГІНАЛ!DW35=0,"",ОРИГІНАЛ!DW35)</f>
        <v/>
      </c>
      <c r="DX25" s="1121" t="s">
        <v>2709</v>
      </c>
      <c r="DY25" s="1122"/>
      <c r="DZ25" s="696" t="str">
        <f>IF(ОРИГІНАЛ!DZ35=0,"",ОРИГІНАЛ!DZ35)</f>
        <v/>
      </c>
      <c r="EA25" s="695" t="str">
        <f>IF(ОРИГІНАЛ!EA35=0,"",ОРИГІНАЛ!EA35)</f>
        <v/>
      </c>
      <c r="EB25" s="696" t="str">
        <f>IF(ОРИГІНАЛ!EB35=0,"",ОРИГІНАЛ!EB35)</f>
        <v>X</v>
      </c>
      <c r="EC25" s="695" t="str">
        <f>IF(ОРИГІНАЛ!EC35=0,"",ОРИГІНАЛ!EC35)</f>
        <v>X</v>
      </c>
      <c r="ED25" s="695" t="str">
        <f>IF(ОРИГІНАЛ!ED35=0,"",ОРИГІНАЛ!ED35)</f>
        <v>X</v>
      </c>
      <c r="EE25" s="695" t="str">
        <f>IF(ОРИГІНАЛ!EE35=0,"",ОРИГІНАЛ!EE35)</f>
        <v>X</v>
      </c>
      <c r="EF25" s="695" t="str">
        <f>IF(ОРИГІНАЛ!EF35=0,"",ОРИГІНАЛ!EF35)</f>
        <v>X</v>
      </c>
      <c r="EG25" s="695" t="str">
        <f>IF(ОРИГІНАЛ!EG35=0,"",ОРИГІНАЛ!EG35)</f>
        <v>X</v>
      </c>
      <c r="EH25" s="1067" t="str">
        <f>IF(ОРИГІНАЛ!EH35=0,"",ОРИГІНАЛ!EH35)</f>
        <v/>
      </c>
      <c r="EI25" s="1124" t="s">
        <v>2222</v>
      </c>
      <c r="EJ25" s="711" t="str">
        <f>IF(ОРИГІНАЛ!EJ35=0,"",ОРИГІНАЛ!EJ35)</f>
        <v/>
      </c>
      <c r="EK25" s="710" t="str">
        <f>IF(ОРИГІНАЛ!EK35=0,"",ОРИГІНАЛ!EK35)</f>
        <v/>
      </c>
      <c r="EL25" s="709" t="str">
        <f>IF(ОРИГІНАЛ!EL35=0,"",ОРИГІНАЛ!EL35)</f>
        <v/>
      </c>
      <c r="EM25" s="1126"/>
      <c r="EN25" s="695" t="str">
        <f>IF(ОРИГІНАЛ!EN35=0,"",ОРИГІНАЛ!EN35)</f>
        <v/>
      </c>
      <c r="EO25" s="695" t="str">
        <f>IF(ОРИГІНАЛ!EO35=0,"",ОРИГІНАЛ!EO35)</f>
        <v/>
      </c>
      <c r="EP25" s="694" t="str">
        <f>IF(ОРИГІНАЛ!EP35=0,"",ОРИГІНАЛ!EP35)</f>
        <v/>
      </c>
      <c r="EQ25" s="696" t="str">
        <f>IF(ОРИГІНАЛ!EQ35=0,"",ОРИГІНАЛ!EQ35)</f>
        <v/>
      </c>
      <c r="ER25" s="694" t="str">
        <f>IF(ОРИГІНАЛ!ER35=0,"",ОРИГІНАЛ!ER35)</f>
        <v/>
      </c>
      <c r="ES25" s="696" t="str">
        <f>IF(ОРИГІНАЛ!ES35=0,"",ОРИГІНАЛ!ES35)</f>
        <v/>
      </c>
      <c r="ET25" s="696" t="str">
        <f>IF(ОРИГІНАЛ!ET35=0,"",ОРИГІНАЛ!ET35)</f>
        <v/>
      </c>
      <c r="EU25" s="695" t="str">
        <f>IF(ОРИГІНАЛ!EU35=0,"",ОРИГІНАЛ!EU35)</f>
        <v/>
      </c>
      <c r="EV25" s="695" t="str">
        <f>IF(ОРИГІНАЛ!EV35=0,"",ОРИГІНАЛ!EV35)</f>
        <v/>
      </c>
      <c r="EW25" s="695" t="str">
        <f>IF(ОРИГІНАЛ!EW35=0,"",ОРИГІНАЛ!EW35)</f>
        <v/>
      </c>
      <c r="EX25" s="695" t="str">
        <f>IF(ОРИГІНАЛ!EX35=0,"",ОРИГІНАЛ!EX35)</f>
        <v/>
      </c>
      <c r="EY25" s="695" t="str">
        <f>IF(ОРИГІНАЛ!EY35=0,"",ОРИГІНАЛ!EY35)</f>
        <v/>
      </c>
      <c r="EZ25" s="695" t="str">
        <f>IF(ОРИГІНАЛ!EZ35=0,"",ОРИГІНАЛ!EZ35)</f>
        <v/>
      </c>
      <c r="FA25" s="697" t="str">
        <f>IF(ОРИГІНАЛ!FA35=0,"",ОРИГІНАЛ!FA35)</f>
        <v/>
      </c>
      <c r="FB25" s="696" t="str">
        <f>IF(ОРИГІНАЛ!FB35=0,"",ОРИГІНАЛ!FB35)</f>
        <v/>
      </c>
      <c r="FC25" s="695" t="str">
        <f>IF(ОРИГІНАЛ!FC35=0,"",ОРИГІНАЛ!FC35)</f>
        <v/>
      </c>
      <c r="FD25" s="695" t="str">
        <f>IF(ОРИГІНАЛ!FD35=0,"",ОРИГІНАЛ!FD35)</f>
        <v/>
      </c>
      <c r="FE25" s="695" t="str">
        <f>IF(ОРИГІНАЛ!FE35=0,"",ОРИГІНАЛ!FE35)</f>
        <v/>
      </c>
      <c r="FF25" s="700" t="str">
        <f>IF(ОРИГІНАЛ!FF35=0,"",ОРИГІНАЛ!FF35)</f>
        <v/>
      </c>
      <c r="FG25" s="695" t="str">
        <f>IF(ОРИГІНАЛ!FG35=0,"",ОРИГІНАЛ!FG35)</f>
        <v/>
      </c>
      <c r="FH25" s="704" t="str">
        <f>IF(ОРИГІНАЛ!FH35=0,"",ОРИГІНАЛ!FH35)</f>
        <v/>
      </c>
      <c r="FI25" s="700" t="str">
        <f>IF(ОРИГІНАЛ!FI35=0,"",ОРИГІНАЛ!FI35)</f>
        <v/>
      </c>
      <c r="FJ25" s="700" t="str">
        <f>IF(ОРИГІНАЛ!FJ35=0,"",ОРИГІНАЛ!FJ35)</f>
        <v/>
      </c>
      <c r="FK25" s="700" t="str">
        <f>IF(ОРИГІНАЛ!FK35=0,"",ОРИГІНАЛ!FK35)</f>
        <v/>
      </c>
      <c r="FL25" s="700" t="str">
        <f>IF(ОРИГІНАЛ!FL35=0,"",ОРИГІНАЛ!FL35)</f>
        <v/>
      </c>
      <c r="FM25" s="708" t="str">
        <f>IF(ОРИГІНАЛ!FM35=0,"",ОРИГІНАЛ!FM35)</f>
        <v/>
      </c>
      <c r="FN25" s="707" t="str">
        <f>IF(ОРИГІНАЛ!FN35=0,"",ОРИГІНАЛ!FN35)</f>
        <v/>
      </c>
      <c r="FO25" s="696" t="str">
        <f>IF(ОРИГІНАЛ!FO35=0,"",ОРИГІНАЛ!FO35)</f>
        <v/>
      </c>
      <c r="FP25" s="696" t="str">
        <f>IF(ОРИГІНАЛ!FP35=0,"",ОРИГІНАЛ!FP35)</f>
        <v/>
      </c>
      <c r="FQ25" s="705" t="str">
        <f>IF(ОРИГІНАЛ!FQ35=0,"",ОРИГІНАЛ!FQ35)</f>
        <v/>
      </c>
      <c r="FR25" s="696" t="str">
        <f>IF(ОРИГІНАЛ!FR35=0,"",ОРИГІНАЛ!FR35)</f>
        <v/>
      </c>
      <c r="FS25" s="696" t="str">
        <f>IF(ОРИГІНАЛ!FS35=0,"",ОРИГІНАЛ!FS35)</f>
        <v/>
      </c>
      <c r="FT25" s="696" t="str">
        <f>IF(ОРИГІНАЛ!FT35=0,"",ОРИГІНАЛ!FT35)</f>
        <v/>
      </c>
      <c r="FU25" s="696" t="str">
        <f>IF(ОРИГІНАЛ!FU35=0,"",ОРИГІНАЛ!FU35)</f>
        <v/>
      </c>
      <c r="FV25" s="696" t="str">
        <f>IF(ОРИГІНАЛ!FV35=0,"",ОРИГІНАЛ!FV35)</f>
        <v/>
      </c>
      <c r="FW25" s="706">
        <f>IF(ОРИГІНАЛ!FW35=0,"",ОРИГІНАЛ!FW35)</f>
        <v>14</v>
      </c>
      <c r="FX25" s="696" t="str">
        <f>IF(ОРИГІНАЛ!FX35=0,"",ОРИГІНАЛ!FX35)</f>
        <v>\</v>
      </c>
      <c r="FY25" s="694" t="str">
        <f>IF(ОРИГІНАЛ!FY35=0,"",ОРИГІНАЛ!FY35)</f>
        <v>\</v>
      </c>
      <c r="FZ25" s="696" t="str">
        <f>IF(ОРИГІНАЛ!FZ35=0,"",ОРИГІНАЛ!FZ35)</f>
        <v>\</v>
      </c>
      <c r="GA25" s="694" t="str">
        <f>IF(ОРИГІНАЛ!GA35=0,"",ОРИГІНАЛ!GA35)</f>
        <v>\</v>
      </c>
      <c r="GB25" s="696" t="str">
        <f>IF(ОРИГІНАЛ!GB35=0,"",ОРИГІНАЛ!GB35)</f>
        <v/>
      </c>
      <c r="GC25" s="695" t="str">
        <f>IF(ОРИГІНАЛ!GC35=0,"",ОРИГІНАЛ!GC35)</f>
        <v/>
      </c>
      <c r="GD25" s="695" t="str">
        <f>IF(ОРИГІНАЛ!GD35=0,"",ОРИГІНАЛ!GD35)</f>
        <v/>
      </c>
      <c r="GE25" s="695" t="str">
        <f>IF(ОРИГІНАЛ!GE35=0,"",ОРИГІНАЛ!GE35)</f>
        <v/>
      </c>
      <c r="GF25" s="705" t="str">
        <f>IF(ОРИГІНАЛ!GF35=0,"",ОРИГІНАЛ!GF35)</f>
        <v/>
      </c>
      <c r="GG25" s="696" t="str">
        <f>IF(ОРИГІНАЛ!GG35=0,"",ОРИГІНАЛ!GG35)</f>
        <v/>
      </c>
      <c r="GH25" s="695" t="str">
        <f>IF(ОРИГІНАЛ!GH35=0,"",ОРИГІНАЛ!GH35)</f>
        <v/>
      </c>
      <c r="GI25" s="694" t="str">
        <f>IF(ОРИГІНАЛ!GI35=0,"",ОРИГІНАЛ!GI35)</f>
        <v/>
      </c>
      <c r="GJ25" s="696" t="str">
        <f>IF(ОРИГІНАЛ!GJ35=0,"",ОРИГІНАЛ!GJ35)</f>
        <v/>
      </c>
      <c r="GK25" s="695" t="str">
        <f>IF(ОРИГІНАЛ!GK35=0,"",ОРИГІНАЛ!GK35)</f>
        <v/>
      </c>
      <c r="GL25" s="704" t="str">
        <f>IF(ОРИГІНАЛ!GL35=0,"",ОРИГІНАЛ!GL35)</f>
        <v/>
      </c>
      <c r="GM25" s="695" t="str">
        <f>IF(ОРИГІНАЛ!GM35=0,"",ОРИГІНАЛ!GM35)</f>
        <v/>
      </c>
      <c r="GN25" s="695" t="str">
        <f>IF(ОРИГІНАЛ!GN35=0,"",ОРИГІНАЛ!GN35)</f>
        <v/>
      </c>
      <c r="GO25" s="703" t="str">
        <f>IF(ОРИГІНАЛ!GO35=0,"",ОРИГІНАЛ!GO35)</f>
        <v/>
      </c>
      <c r="GP25" s="697" t="str">
        <f>IF(ОРИГІНАЛ!GP35=0,"",ОРИГІНАЛ!GP35)</f>
        <v/>
      </c>
      <c r="GQ25" s="702" t="str">
        <f>IF(ОРИГІНАЛ!GQ35=0,"",ОРИГІНАЛ!GQ35)</f>
        <v/>
      </c>
      <c r="GR25" s="701" t="str">
        <f>IF(ОРИГІНАЛ!GR35=0,"",ОРИГІНАЛ!GR35)</f>
        <v/>
      </c>
      <c r="GS25" s="695" t="str">
        <f>IF(ОРИГІНАЛ!GS35=0,"",ОРИГІНАЛ!GS35)</f>
        <v/>
      </c>
      <c r="GT25" s="695" t="str">
        <f>IF(ОРИГІНАЛ!GT35=0,"",ОРИГІНАЛ!GT35)</f>
        <v/>
      </c>
      <c r="GU25" s="695" t="str">
        <f>IF(ОРИГІНАЛ!GU35=0,"",ОРИГІНАЛ!GU35)</f>
        <v/>
      </c>
      <c r="GV25" s="695" t="str">
        <f>IF(ОРИГІНАЛ!GV35=0,"",ОРИГІНАЛ!GV35)</f>
        <v/>
      </c>
      <c r="GW25" s="695" t="str">
        <f>IF(ОРИГІНАЛ!GW35=0,"",ОРИГІНАЛ!GW35)</f>
        <v/>
      </c>
      <c r="GX25" s="697" t="str">
        <f>IF(ОРИГІНАЛ!GX35=0,"",ОРИГІНАЛ!GX35)</f>
        <v/>
      </c>
      <c r="GY25" s="696" t="str">
        <f>IF(ОРИГІНАЛ!GY35=0,"",ОРИГІНАЛ!GY35)</f>
        <v/>
      </c>
      <c r="GZ25" s="700" t="str">
        <f>IF(ОРИГІНАЛ!GZ35=0,"",ОРИГІНАЛ!GZ35)</f>
        <v/>
      </c>
      <c r="HA25" s="695" t="str">
        <f>IF(ОРИГІНАЛ!HA35=0,"",ОРИГІНАЛ!HA35)</f>
        <v/>
      </c>
      <c r="HB25" s="699" t="str">
        <f>IF(ОРИГІНАЛ!HB35=0,"",ОРИГІНАЛ!HB35)</f>
        <v/>
      </c>
      <c r="HC25" s="695" t="str">
        <f>IF(ОРИГІНАЛ!HC35=0,"",ОРИГІНАЛ!HC35)</f>
        <v/>
      </c>
      <c r="HD25" s="695" t="str">
        <f>IF(ОРИГІНАЛ!HD35=0,"",ОРИГІНАЛ!HD35)</f>
        <v/>
      </c>
      <c r="HE25" s="695" t="str">
        <f>IF(ОРИГІНАЛ!HE35=0,"",ОРИГІНАЛ!HE35)</f>
        <v/>
      </c>
      <c r="HF25" s="695" t="str">
        <f>IF(ОРИГІНАЛ!HF35=0,"",ОРИГІНАЛ!HF35)</f>
        <v/>
      </c>
      <c r="HG25" s="694" t="str">
        <f>IF(ОРИГІНАЛ!HG35=0,"",ОРИГІНАЛ!HG35)</f>
        <v/>
      </c>
      <c r="HH25" s="698" t="str">
        <f>IF(ОРИГІНАЛ!HH35=0,"",ОРИГІНАЛ!HH35)</f>
        <v/>
      </c>
      <c r="HI25" s="695" t="str">
        <f>IF(ОРИГІНАЛ!HI35=0,"",ОРИГІНАЛ!HI35)</f>
        <v/>
      </c>
      <c r="HJ25" s="695" t="str">
        <f>IF(ОРИГІНАЛ!HJ35=0,"",ОРИГІНАЛ!HJ35)</f>
        <v/>
      </c>
      <c r="HK25" s="695" t="str">
        <f>IF(ОРИГІНАЛ!HK35=0,"",ОРИГІНАЛ!HK35)</f>
        <v/>
      </c>
      <c r="HL25" s="695" t="str">
        <f>IF(ОРИГІНАЛ!HL35=0,"",ОРИГІНАЛ!HL35)</f>
        <v/>
      </c>
      <c r="HM25" s="695" t="str">
        <f>IF(ОРИГІНАЛ!HM35=0,"",ОРИГІНАЛ!HM35)</f>
        <v/>
      </c>
      <c r="HN25" s="695" t="str">
        <f>IF(ОРИГІНАЛ!HN35=0,"",ОРИГІНАЛ!HN35)</f>
        <v/>
      </c>
      <c r="HO25" s="697" t="str">
        <f>IF(ОРИГІНАЛ!HO35=0,"",ОРИГІНАЛ!HO35)</f>
        <v/>
      </c>
      <c r="HP25" s="696" t="str">
        <f>IF(ОРИГІНАЛ!HP35=0,"",ОРИГІНАЛ!HP35)</f>
        <v/>
      </c>
      <c r="HQ25" s="695" t="str">
        <f>IF(ОРИГІНАЛ!HQ35=0,"",ОРИГІНАЛ!HQ35)</f>
        <v/>
      </c>
      <c r="HR25" s="695" t="str">
        <f>IF(ОРИГІНАЛ!HR35=0,"",ОРИГІНАЛ!HR35)</f>
        <v/>
      </c>
      <c r="HS25" s="695" t="str">
        <f>IF(ОРИГІНАЛ!HS35=0,"",ОРИГІНАЛ!HS35)</f>
        <v/>
      </c>
      <c r="HT25" s="695" t="str">
        <f>IF(ОРИГІНАЛ!HT35=0,"",ОРИГІНАЛ!HT35)</f>
        <v/>
      </c>
      <c r="HU25" s="695" t="str">
        <f>IF(ОРИГІНАЛ!HU35=0,"",ОРИГІНАЛ!HU35)</f>
        <v/>
      </c>
      <c r="HV25" s="694" t="str">
        <f>IF(ОРИГІНАЛ!HV35=0,"",ОРИГІНАЛ!HV35)</f>
        <v/>
      </c>
      <c r="HW25" s="693" t="str">
        <f>IF(ОРИГІНАЛ!HW35=0,"",ОРИГІНАЛ!HW35)</f>
        <v/>
      </c>
      <c r="HX25" s="692">
        <f>IF(ОРИГІНАЛ!HX35=0,"",ОРИГІНАЛ!HX35)</f>
        <v>14</v>
      </c>
      <c r="HY25" s="533"/>
    </row>
    <row r="26" spans="1:233" s="532" customFormat="1" ht="12.75" customHeight="1">
      <c r="A26" s="715">
        <f>IF(ОРИГІНАЛ!A36=0,"",ОРИГІНАЛ!A36)</f>
        <v>45458</v>
      </c>
      <c r="B26" s="696" t="str">
        <f>IF(ОРИГІНАЛ!B36=0,"",ОРИГІНАЛ!B36)</f>
        <v/>
      </c>
      <c r="C26" s="695" t="str">
        <f>IF(ОРИГІНАЛ!C36=0,"",ОРИГІНАЛ!C36)</f>
        <v/>
      </c>
      <c r="D26" s="695" t="str">
        <f>IF(ОРИГІНАЛ!D36=0,"",ОРИГІНАЛ!D36)</f>
        <v/>
      </c>
      <c r="E26" s="696" t="str">
        <f>IF(ОРИГІНАЛ!E36=0,"",ОРИГІНАЛ!E36)</f>
        <v/>
      </c>
      <c r="F26" s="695" t="str">
        <f>IF(ОРИГІНАЛ!F36=0,"",ОРИГІНАЛ!F36)</f>
        <v/>
      </c>
      <c r="G26" s="695" t="str">
        <f>IF(ОРИГІНАЛ!G36=0,"",ОРИГІНАЛ!G36)</f>
        <v/>
      </c>
      <c r="H26" s="697" t="str">
        <f>IF(ОРИГІНАЛ!H36=0,"",ОРИГІНАЛ!H36)</f>
        <v/>
      </c>
      <c r="I26" s="696" t="str">
        <f>IF(ОРИГІНАЛ!I36=0,"",ОРИГІНАЛ!I36)</f>
        <v/>
      </c>
      <c r="J26" s="695" t="str">
        <f>IF(ОРИГІНАЛ!J36=0,"",ОРИГІНАЛ!J36)</f>
        <v/>
      </c>
      <c r="K26" s="695" t="str">
        <f>IF(ОРИГІНАЛ!K36=0,"",ОРИГІНАЛ!K36)</f>
        <v/>
      </c>
      <c r="L26" s="695" t="str">
        <f>IF(ОРИГІНАЛ!L36=0,"",ОРИГІНАЛ!L36)</f>
        <v/>
      </c>
      <c r="M26" s="696" t="str">
        <f>IF(ОРИГІНАЛ!M36=0,"",ОРИГІНАЛ!M36)</f>
        <v/>
      </c>
      <c r="N26" s="695" t="str">
        <f>IF(ОРИГІНАЛ!N36=0,"",ОРИГІНАЛ!N36)</f>
        <v/>
      </c>
      <c r="O26" s="695" t="str">
        <f>IF(ОРИГІНАЛ!O36=0,"",ОРИГІНАЛ!O36)</f>
        <v/>
      </c>
      <c r="P26" s="695" t="str">
        <f>IF(ОРИГІНАЛ!P36=0,"",ОРИГІНАЛ!P36)</f>
        <v/>
      </c>
      <c r="Q26" s="695" t="str">
        <f>IF(ОРИГІНАЛ!Q36=0,"",ОРИГІНАЛ!Q36)</f>
        <v/>
      </c>
      <c r="R26" s="714" t="str">
        <f>IF(ОРИГІНАЛ!R36=0,"",ОРИГІНАЛ!R36)</f>
        <v/>
      </c>
      <c r="S26" s="697" t="str">
        <f>IF(ОРИГІНАЛ!S36=0,"",ОРИГІНАЛ!S36)</f>
        <v/>
      </c>
      <c r="T26" s="696" t="str">
        <f>IF(ОРИГІНАЛ!T36=0,"",ОРИГІНАЛ!T36)</f>
        <v/>
      </c>
      <c r="U26" s="695" t="str">
        <f>IF(ОРИГІНАЛ!U36=0,"",ОРИГІНАЛ!U36)</f>
        <v/>
      </c>
      <c r="V26" s="695" t="str">
        <f>IF(ОРИГІНАЛ!V36=0,"",ОРИГІНАЛ!V36)</f>
        <v/>
      </c>
      <c r="W26" s="695" t="str">
        <f>IF(ОРИГІНАЛ!W36=0,"",ОРИГІНАЛ!W36)</f>
        <v/>
      </c>
      <c r="X26" s="695" t="str">
        <f>IF(ОРИГІНАЛ!X36=0,"",ОРИГІНАЛ!X36)</f>
        <v/>
      </c>
      <c r="Y26" s="694" t="str">
        <f>IF(ОРИГІНАЛ!Y36=0,"",ОРИГІНАЛ!Y36)</f>
        <v/>
      </c>
      <c r="Z26" s="696" t="str">
        <f>IF(ОРИГІНАЛ!Z36=0,"",ОРИГІНАЛ!Z36)</f>
        <v/>
      </c>
      <c r="AA26" s="695" t="str">
        <f>IF(ОРИГІНАЛ!AA36=0,"",ОРИГІНАЛ!AA36)</f>
        <v/>
      </c>
      <c r="AB26" s="695" t="str">
        <f>IF(ОРИГІНАЛ!AB36=0,"",ОРИГІНАЛ!AB36)</f>
        <v/>
      </c>
      <c r="AC26" s="695" t="str">
        <f>IF(ОРИГІНАЛ!AC36=0,"",ОРИГІНАЛ!AC36)</f>
        <v/>
      </c>
      <c r="AD26" s="714" t="str">
        <f>IF(ОРИГІНАЛ!AD36=0,"",ОРИГІНАЛ!AD36)</f>
        <v/>
      </c>
      <c r="AE26" s="697" t="str">
        <f>IF(ОРИГІНАЛ!AE36=0,"",ОРИГІНАЛ!AE36)</f>
        <v/>
      </c>
      <c r="AF26" s="701" t="str">
        <f>IF(ОРИГІНАЛ!AF36=0,"",ОРИГІНАЛ!AF36)</f>
        <v/>
      </c>
      <c r="AG26" s="695" t="str">
        <f>IF(ОРИГІНАЛ!AG36=0,"",ОРИГІНАЛ!AG36)</f>
        <v/>
      </c>
      <c r="AH26" s="695" t="str">
        <f>IF(ОРИГІНАЛ!AH36=0,"",ОРИГІНАЛ!AH36)</f>
        <v/>
      </c>
      <c r="AI26" s="695" t="str">
        <f>IF(ОРИГІНАЛ!AI36=0,"",ОРИГІНАЛ!AI36)</f>
        <v/>
      </c>
      <c r="AJ26" s="704" t="str">
        <f>IF(ОРИГІНАЛ!AJ36=0,"",ОРИГІНАЛ!AJ36)</f>
        <v/>
      </c>
      <c r="AK26" s="695" t="str">
        <f>IF(ОРИГІНАЛ!AK36=0,"",ОРИГІНАЛ!AK36)</f>
        <v/>
      </c>
      <c r="AL26" s="695" t="str">
        <f>IF(ОРИГІНАЛ!AL36=0,"",ОРИГІНАЛ!AL36)</f>
        <v/>
      </c>
      <c r="AM26" s="695" t="str">
        <f>IF(ОРИГІНАЛ!AM36=0,"",ОРИГІНАЛ!AM36)</f>
        <v/>
      </c>
      <c r="AN26" s="697" t="str">
        <f>IF(ОРИГІНАЛ!AN36=0,"",ОРИГІНАЛ!AN36)</f>
        <v/>
      </c>
      <c r="AO26" s="696" t="str">
        <f>IF(ОРИГІНАЛ!AO36=0,"",ОРИГІНАЛ!AO36)</f>
        <v/>
      </c>
      <c r="AP26" s="695" t="str">
        <f>IF(ОРИГІНАЛ!AP36=0,"",ОРИГІНАЛ!AP36)</f>
        <v/>
      </c>
      <c r="AQ26" s="695" t="str">
        <f>IF(ОРИГІНАЛ!AQ36=0,"",ОРИГІНАЛ!AQ36)</f>
        <v/>
      </c>
      <c r="AR26" s="696" t="str">
        <f>IF(ОРИГІНАЛ!AR36=0,"",ОРИГІНАЛ!AR36)</f>
        <v/>
      </c>
      <c r="AS26" s="695" t="str">
        <f>IF(ОРИГІНАЛ!AS36=0,"",ОРИГІНАЛ!AS36)</f>
        <v/>
      </c>
      <c r="AT26" s="694" t="str">
        <f>IF(ОРИГІНАЛ!AT36=0,"",ОРИГІНАЛ!AT36)</f>
        <v/>
      </c>
      <c r="AU26" s="696" t="str">
        <f>IF(ОРИГІНАЛ!AU36=0,"",ОРИГІНАЛ!AU36)</f>
        <v/>
      </c>
      <c r="AV26" s="695" t="str">
        <f>IF(ОРИГІНАЛ!AV36=0,"",ОРИГІНАЛ!AV36)</f>
        <v/>
      </c>
      <c r="AW26" s="695" t="str">
        <f>IF(ОРИГІНАЛ!AW36=0,"",ОРИГІНАЛ!AW36)</f>
        <v/>
      </c>
      <c r="AX26" s="697" t="str">
        <f>IF(ОРИГІНАЛ!AX36=0,"",ОРИГІНАЛ!AX36)</f>
        <v/>
      </c>
      <c r="AY26" s="696" t="str">
        <f>IF(ОРИГІНАЛ!AY36=0,"",ОРИГІНАЛ!AY36)</f>
        <v/>
      </c>
      <c r="AZ26" s="695" t="str">
        <f>IF(ОРИГІНАЛ!AZ36=0,"",ОРИГІНАЛ!AZ36)</f>
        <v/>
      </c>
      <c r="BA26" s="695" t="str">
        <f>IF(ОРИГІНАЛ!BA36=0,"",ОРИГІНАЛ!BA36)</f>
        <v/>
      </c>
      <c r="BB26" s="696" t="str">
        <f>IF(ОРИГІНАЛ!BB36=0,"",ОРИГІНАЛ!BB36)</f>
        <v/>
      </c>
      <c r="BC26" s="695" t="str">
        <f>IF(ОРИГІНАЛ!BC36=0,"",ОРИГІНАЛ!BC36)</f>
        <v/>
      </c>
      <c r="BD26" s="695" t="str">
        <f>IF(ОРИГІНАЛ!BD36=0,"",ОРИГІНАЛ!BD36)</f>
        <v/>
      </c>
      <c r="BE26" s="695" t="str">
        <f>IF(ОРИГІНАЛ!BE36=0,"",ОРИГІНАЛ!BE36)</f>
        <v/>
      </c>
      <c r="BF26" s="697" t="str">
        <f>IF(ОРИГІНАЛ!BF36=0,"",ОРИГІНАЛ!BF36)</f>
        <v/>
      </c>
      <c r="BG26" s="696" t="str">
        <f>IF(ОРИГІНАЛ!BG36=0,"",ОРИГІНАЛ!BG36)</f>
        <v/>
      </c>
      <c r="BH26" s="695" t="str">
        <f>IF(ОРИГІНАЛ!BH36=0,"",ОРИГІНАЛ!BH36)</f>
        <v/>
      </c>
      <c r="BI26" s="696" t="str">
        <f>IF(ОРИГІНАЛ!BI36=0,"",ОРИГІНАЛ!BI36)</f>
        <v/>
      </c>
      <c r="BJ26" s="695" t="str">
        <f>IF(ОРИГІНАЛ!BJ36=0,"",ОРИГІНАЛ!BJ36)</f>
        <v/>
      </c>
      <c r="BK26" s="695" t="str">
        <f>IF(ОРИГІНАЛ!BK36=0,"",ОРИГІНАЛ!BK36)</f>
        <v/>
      </c>
      <c r="BL26" s="695" t="str">
        <f>IF(ОРИГІНАЛ!BL36=0,"",ОРИГІНАЛ!BL36)</f>
        <v/>
      </c>
      <c r="BM26" s="695" t="str">
        <f>IF(ОРИГІНАЛ!BM36=0,"",ОРИГІНАЛ!BM36)</f>
        <v/>
      </c>
      <c r="BN26" s="696" t="str">
        <f>IF(ОРИГІНАЛ!BN36=0,"",ОРИГІНАЛ!BN36)</f>
        <v/>
      </c>
      <c r="BO26" s="695" t="str">
        <f>IF(ОРИГІНАЛ!BO36=0,"",ОРИГІНАЛ!BO36)</f>
        <v/>
      </c>
      <c r="BP26" s="696" t="str">
        <f>IF(ОРИГІНАЛ!BP36=0,"",ОРИГІНАЛ!BP36)</f>
        <v/>
      </c>
      <c r="BQ26" s="694" t="str">
        <f>IF(ОРИГІНАЛ!BQ36=0,"",ОРИГІНАЛ!BQ36)</f>
        <v/>
      </c>
      <c r="BR26" s="696" t="str">
        <f>IF(ОРИГІНАЛ!BR36=0,"",ОРИГІНАЛ!BR36)</f>
        <v/>
      </c>
      <c r="BS26" s="696" t="str">
        <f>IF(ОРИГІНАЛ!BS36=0,"",ОРИГІНАЛ!BS36)</f>
        <v/>
      </c>
      <c r="BT26" s="697" t="str">
        <f>IF(ОРИГІНАЛ!BT36=0,"",ОРИГІНАЛ!BT36)</f>
        <v/>
      </c>
      <c r="BU26" s="696" t="str">
        <f>IF(ОРИГІНАЛ!BU36=0,"",ОРИГІНАЛ!BU36)</f>
        <v/>
      </c>
      <c r="BV26" s="695" t="str">
        <f>IF(ОРИГІНАЛ!BV36=0,"",ОРИГІНАЛ!BV36)</f>
        <v/>
      </c>
      <c r="BW26" s="704" t="str">
        <f>IF(ОРИГІНАЛ!BW36=0,"",ОРИГІНАЛ!BW36)</f>
        <v/>
      </c>
      <c r="BX26" s="694" t="str">
        <f>IF(ОРИГІНАЛ!BX36=0,"",ОРИГІНАЛ!BX36)</f>
        <v/>
      </c>
      <c r="BY26" s="696" t="str">
        <f>IF(ОРИГІНАЛ!BY36=0,"",ОРИГІНАЛ!BY36)</f>
        <v/>
      </c>
      <c r="BZ26" s="695" t="str">
        <f>IF(ОРИГІНАЛ!BZ36=0,"",ОРИГІНАЛ!BZ36)</f>
        <v/>
      </c>
      <c r="CA26" s="693" t="str">
        <f>IF(ОРИГІНАЛ!CA36=0,"",ОРИГІНАЛ!CA36)</f>
        <v/>
      </c>
      <c r="CB26" s="696" t="str">
        <f>IF(ОРИГІНАЛ!CB36=0,"",ОРИГІНАЛ!CB36)</f>
        <v/>
      </c>
      <c r="CC26" s="696" t="str">
        <f>IF(ОРИГІНАЛ!CC36=0,"",ОРИГІНАЛ!CC36)</f>
        <v/>
      </c>
      <c r="CD26" s="695" t="str">
        <f>IF(ОРИГІНАЛ!CD36=0,"",ОРИГІНАЛ!CD36)</f>
        <v/>
      </c>
      <c r="CE26" s="695" t="str">
        <f>IF(ОРИГІНАЛ!CE36=0,"",ОРИГІНАЛ!CE36)</f>
        <v/>
      </c>
      <c r="CF26" s="705" t="str">
        <f>IF(ОРИГІНАЛ!CF36=0,"",ОРИГІНАЛ!CF36)</f>
        <v/>
      </c>
      <c r="CG26" s="696" t="str">
        <f>IF(ОРИГІНАЛ!CG36=0,"",ОРИГІНАЛ!CG36)</f>
        <v/>
      </c>
      <c r="CH26" s="695" t="str">
        <f>IF(ОРИГІНАЛ!CH36=0,"",ОРИГІНАЛ!CH36)</f>
        <v/>
      </c>
      <c r="CI26" s="696" t="str">
        <f>IF(ОРИГІНАЛ!CI36=0,"",ОРИГІНАЛ!CI36)</f>
        <v/>
      </c>
      <c r="CJ26" s="695" t="str">
        <f>IF(ОРИГІНАЛ!CJ36=0,"",ОРИГІНАЛ!CJ36)</f>
        <v/>
      </c>
      <c r="CK26" s="695" t="str">
        <f>IF(ОРИГІНАЛ!CK36=0,"",ОРИГІНАЛ!CK36)</f>
        <v/>
      </c>
      <c r="CL26" s="698" t="str">
        <f>IF(ОРИГІНАЛ!CL36=0,"",ОРИГІНАЛ!CL36)</f>
        <v/>
      </c>
      <c r="CM26" s="695" t="str">
        <f>IF(ОРИГІНАЛ!CM36=0,"",ОРИГІНАЛ!CM36)</f>
        <v/>
      </c>
      <c r="CN26" s="695" t="str">
        <f>IF(ОРИГІНАЛ!CN36=0,"",ОРИГІНАЛ!CN36)</f>
        <v/>
      </c>
      <c r="CO26" s="695" t="str">
        <f>IF(ОРИГІНАЛ!CO36=0,"",ОРИГІНАЛ!CO36)</f>
        <v/>
      </c>
      <c r="CP26" s="694" t="str">
        <f>IF(ОРИГІНАЛ!CP36=0,"",ОРИГІНАЛ!CP36)</f>
        <v/>
      </c>
      <c r="CQ26" s="713">
        <f>IF(ОРИГІНАЛ!CQ36=0,"",ОРИГІНАЛ!CQ36)</f>
        <v>15</v>
      </c>
      <c r="CR26" s="696" t="str">
        <f>IF(ОРИГІНАЛ!CR36=0,"",ОРИГІНАЛ!CR36)</f>
        <v/>
      </c>
      <c r="CS26" s="699" t="str">
        <f>IF(ОРИГІНАЛ!CS36=0,"",ОРИГІНАЛ!CS36)</f>
        <v/>
      </c>
      <c r="CT26" s="697" t="str">
        <f>IF(ОРИГІНАЛ!CT36=0,"",ОРИГІНАЛ!CT36)</f>
        <v/>
      </c>
      <c r="CU26" s="696" t="str">
        <f>IF(ОРИГІНАЛ!CU36=0,"",ОРИГІНАЛ!CU36)</f>
        <v/>
      </c>
      <c r="CV26" s="695" t="str">
        <f>IF(ОРИГІНАЛ!CV36=0,"",ОРИГІНАЛ!CV36)</f>
        <v/>
      </c>
      <c r="CW26" s="694" t="str">
        <f>IF(ОРИГІНАЛ!CW36=0,"",ОРИГІНАЛ!CW36)</f>
        <v/>
      </c>
      <c r="CX26" s="696" t="str">
        <f>IF(ОРИГІНАЛ!CX36=0,"",ОРИГІНАЛ!CX36)</f>
        <v/>
      </c>
      <c r="CY26" s="696" t="str">
        <f>IF(ОРИГІНАЛ!CY36=0,"",ОРИГІНАЛ!CY36)</f>
        <v/>
      </c>
      <c r="CZ26" s="697" t="str">
        <f>IF(ОРИГІНАЛ!CZ36=0,"",ОРИГІНАЛ!CZ36)</f>
        <v/>
      </c>
      <c r="DA26" s="696" t="str">
        <f>IF(ОРИГІНАЛ!DA36=0,"",ОРИГІНАЛ!DA36)</f>
        <v/>
      </c>
      <c r="DB26" s="696" t="str">
        <f>IF(ОРИГІНАЛ!DB36=0,"",ОРИГІНАЛ!DB36)</f>
        <v/>
      </c>
      <c r="DC26" s="696" t="str">
        <f>IF(ОРИГІНАЛ!DC36=0,"",ОРИГІНАЛ!DC36)</f>
        <v/>
      </c>
      <c r="DD26" s="694" t="str">
        <f>IF(ОРИГІНАЛ!DD36=0,"",ОРИГІНАЛ!DD36)</f>
        <v/>
      </c>
      <c r="DE26" s="698" t="str">
        <f>IF(ОРИГІНАЛ!DE36=0,"",ОРИГІНАЛ!DE36)</f>
        <v/>
      </c>
      <c r="DF26" s="695" t="str">
        <f>IF(ОРИГІНАЛ!DF36=0,"",ОРИГІНАЛ!DF36)</f>
        <v/>
      </c>
      <c r="DG26" s="695" t="str">
        <f>IF(ОРИГІНАЛ!DG36=0,"",ОРИГІНАЛ!DG36)</f>
        <v/>
      </c>
      <c r="DH26" s="697" t="str">
        <f>IF(ОРИГІНАЛ!DH36=0,"",ОРИГІНАЛ!DH36)</f>
        <v/>
      </c>
      <c r="DI26" s="696" t="str">
        <f>IF(ОРИГІНАЛ!DI36=0,"",ОРИГІНАЛ!DI36)</f>
        <v/>
      </c>
      <c r="DJ26" s="695" t="str">
        <f>IF(ОРИГІНАЛ!DJ36=0,"",ОРИГІНАЛ!DJ36)</f>
        <v/>
      </c>
      <c r="DK26" s="695" t="str">
        <f>IF(ОРИГІНАЛ!DK36=0,"",ОРИГІНАЛ!DK36)</f>
        <v/>
      </c>
      <c r="DL26" s="695" t="str">
        <f>IF(ОРИГІНАЛ!DL36=0,"",ОРИГІНАЛ!DL36)</f>
        <v/>
      </c>
      <c r="DM26" s="712" t="str">
        <f>IF(ОРИГІНАЛ!DM36=0,"",ОРИГІНАЛ!DM36)</f>
        <v/>
      </c>
      <c r="DN26" s="695" t="str">
        <f>IF(ОРИГІНАЛ!DN36=0,"",ОРИГІНАЛ!DN36)</f>
        <v/>
      </c>
      <c r="DO26" s="699" t="str">
        <f>IF(ОРИГІНАЛ!DO36=0,"",ОРИГІНАЛ!DO36)</f>
        <v/>
      </c>
      <c r="DP26" s="695" t="str">
        <f>IF(ОРИГІНАЛ!DP36=0,"",ОРИГІНАЛ!DP36)</f>
        <v/>
      </c>
      <c r="DQ26" s="695" t="str">
        <f>IF(ОРИГІНАЛ!DQ36=0,"",ОРИГІНАЛ!DQ36)</f>
        <v/>
      </c>
      <c r="DR26" s="695" t="str">
        <f>IF(ОРИГІНАЛ!DR36=0,"",ОРИГІНАЛ!DR36)</f>
        <v/>
      </c>
      <c r="DS26" s="695" t="str">
        <f>IF(ОРИГІНАЛ!DS36=0,"",ОРИГІНАЛ!DS36)</f>
        <v/>
      </c>
      <c r="DT26" s="695" t="str">
        <f>IF(ОРИГІНАЛ!DT36=0,"",ОРИГІНАЛ!DT36)</f>
        <v/>
      </c>
      <c r="DU26" s="694" t="str">
        <f>IF(ОРИГІНАЛ!DU36=0,"",ОРИГІНАЛ!DU36)</f>
        <v/>
      </c>
      <c r="DV26" s="1117" t="str">
        <f>IF(ОРИГІНАЛ!DV36=0,"",ОРИГІНАЛ!DV36)</f>
        <v/>
      </c>
      <c r="DW26" s="695" t="str">
        <f>IF(ОРИГІНАЛ!DW36=0,"",ОРИГІНАЛ!DW36)</f>
        <v/>
      </c>
      <c r="DX26" s="1121"/>
      <c r="DY26" s="1122"/>
      <c r="DZ26" s="696" t="str">
        <f>IF(ОРИГІНАЛ!DZ36=0,"",ОРИГІНАЛ!DZ36)</f>
        <v/>
      </c>
      <c r="EA26" s="695" t="str">
        <f>IF(ОРИГІНАЛ!EA36=0,"",ОРИГІНАЛ!EA36)</f>
        <v/>
      </c>
      <c r="EB26" s="696" t="str">
        <f>IF(ОРИГІНАЛ!EB36=0,"",ОРИГІНАЛ!EB36)</f>
        <v/>
      </c>
      <c r="EC26" s="695" t="str">
        <f>IF(ОРИГІНАЛ!EC36=0,"",ОРИГІНАЛ!EC36)</f>
        <v/>
      </c>
      <c r="ED26" s="695" t="str">
        <f>IF(ОРИГІНАЛ!ED36=0,"",ОРИГІНАЛ!ED36)</f>
        <v/>
      </c>
      <c r="EE26" s="695" t="str">
        <f>IF(ОРИГІНАЛ!EE36=0,"",ОРИГІНАЛ!EE36)</f>
        <v/>
      </c>
      <c r="EF26" s="695" t="str">
        <f>IF(ОРИГІНАЛ!EF36=0,"",ОРИГІНАЛ!EF36)</f>
        <v/>
      </c>
      <c r="EG26" s="695" t="str">
        <f>IF(ОРИГІНАЛ!EG36=0,"",ОРИГІНАЛ!EG36)</f>
        <v/>
      </c>
      <c r="EH26" s="1067" t="str">
        <f>IF(ОРИГІНАЛ!EH36=0,"",ОРИГІНАЛ!EH36)</f>
        <v/>
      </c>
      <c r="EI26" s="1124"/>
      <c r="EJ26" s="711" t="str">
        <f>IF(ОРИГІНАЛ!EJ36=0,"",ОРИГІНАЛ!EJ36)</f>
        <v/>
      </c>
      <c r="EK26" s="710" t="str">
        <f>IF(ОРИГІНАЛ!EK36=0,"",ОРИГІНАЛ!EK36)</f>
        <v/>
      </c>
      <c r="EL26" s="709" t="str">
        <f>IF(ОРИГІНАЛ!EL36=0,"",ОРИГІНАЛ!EL36)</f>
        <v/>
      </c>
      <c r="EM26" s="1126"/>
      <c r="EN26" s="695" t="str">
        <f>IF(ОРИГІНАЛ!EN36=0,"",ОРИГІНАЛ!EN36)</f>
        <v/>
      </c>
      <c r="EO26" s="695" t="str">
        <f>IF(ОРИГІНАЛ!EO36=0,"",ОРИГІНАЛ!EO36)</f>
        <v/>
      </c>
      <c r="EP26" s="694" t="str">
        <f>IF(ОРИГІНАЛ!EP36=0,"",ОРИГІНАЛ!EP36)</f>
        <v/>
      </c>
      <c r="EQ26" s="696" t="str">
        <f>IF(ОРИГІНАЛ!EQ36=0,"",ОРИГІНАЛ!EQ36)</f>
        <v/>
      </c>
      <c r="ER26" s="694" t="str">
        <f>IF(ОРИГІНАЛ!ER36=0,"",ОРИГІНАЛ!ER36)</f>
        <v/>
      </c>
      <c r="ES26" s="696" t="str">
        <f>IF(ОРИГІНАЛ!ES36=0,"",ОРИГІНАЛ!ES36)</f>
        <v/>
      </c>
      <c r="ET26" s="696" t="str">
        <f>IF(ОРИГІНАЛ!ET36=0,"",ОРИГІНАЛ!ET36)</f>
        <v/>
      </c>
      <c r="EU26" s="695" t="str">
        <f>IF(ОРИГІНАЛ!EU36=0,"",ОРИГІНАЛ!EU36)</f>
        <v/>
      </c>
      <c r="EV26" s="695" t="str">
        <f>IF(ОРИГІНАЛ!EV36=0,"",ОРИГІНАЛ!EV36)</f>
        <v/>
      </c>
      <c r="EW26" s="695" t="str">
        <f>IF(ОРИГІНАЛ!EW36=0,"",ОРИГІНАЛ!EW36)</f>
        <v/>
      </c>
      <c r="EX26" s="695" t="str">
        <f>IF(ОРИГІНАЛ!EX36=0,"",ОРИГІНАЛ!EX36)</f>
        <v/>
      </c>
      <c r="EY26" s="695" t="str">
        <f>IF(ОРИГІНАЛ!EY36=0,"",ОРИГІНАЛ!EY36)</f>
        <v/>
      </c>
      <c r="EZ26" s="695" t="str">
        <f>IF(ОРИГІНАЛ!EZ36=0,"",ОРИГІНАЛ!EZ36)</f>
        <v/>
      </c>
      <c r="FA26" s="697" t="str">
        <f>IF(ОРИГІНАЛ!FA36=0,"",ОРИГІНАЛ!FA36)</f>
        <v/>
      </c>
      <c r="FB26" s="696" t="str">
        <f>IF(ОРИГІНАЛ!FB36=0,"",ОРИГІНАЛ!FB36)</f>
        <v/>
      </c>
      <c r="FC26" s="695" t="str">
        <f>IF(ОРИГІНАЛ!FC36=0,"",ОРИГІНАЛ!FC36)</f>
        <v/>
      </c>
      <c r="FD26" s="695" t="str">
        <f>IF(ОРИГІНАЛ!FD36=0,"",ОРИГІНАЛ!FD36)</f>
        <v/>
      </c>
      <c r="FE26" s="695" t="str">
        <f>IF(ОРИГІНАЛ!FE36=0,"",ОРИГІНАЛ!FE36)</f>
        <v/>
      </c>
      <c r="FF26" s="700" t="str">
        <f>IF(ОРИГІНАЛ!FF36=0,"",ОРИГІНАЛ!FF36)</f>
        <v/>
      </c>
      <c r="FG26" s="695" t="str">
        <f>IF(ОРИГІНАЛ!FG36=0,"",ОРИГІНАЛ!FG36)</f>
        <v/>
      </c>
      <c r="FH26" s="704" t="str">
        <f>IF(ОРИГІНАЛ!FH36=0,"",ОРИГІНАЛ!FH36)</f>
        <v/>
      </c>
      <c r="FI26" s="700" t="str">
        <f>IF(ОРИГІНАЛ!FI36=0,"",ОРИГІНАЛ!FI36)</f>
        <v/>
      </c>
      <c r="FJ26" s="700" t="str">
        <f>IF(ОРИГІНАЛ!FJ36=0,"",ОРИГІНАЛ!FJ36)</f>
        <v/>
      </c>
      <c r="FK26" s="700" t="str">
        <f>IF(ОРИГІНАЛ!FK36=0,"",ОРИГІНАЛ!FK36)</f>
        <v/>
      </c>
      <c r="FL26" s="700" t="str">
        <f>IF(ОРИГІНАЛ!FL36=0,"",ОРИГІНАЛ!FL36)</f>
        <v/>
      </c>
      <c r="FM26" s="708" t="str">
        <f>IF(ОРИГІНАЛ!FM36=0,"",ОРИГІНАЛ!FM36)</f>
        <v/>
      </c>
      <c r="FN26" s="707" t="str">
        <f>IF(ОРИГІНАЛ!FN36=0,"",ОРИГІНАЛ!FN36)</f>
        <v/>
      </c>
      <c r="FO26" s="696" t="str">
        <f>IF(ОРИГІНАЛ!FO36=0,"",ОРИГІНАЛ!FO36)</f>
        <v/>
      </c>
      <c r="FP26" s="696" t="str">
        <f>IF(ОРИГІНАЛ!FP36=0,"",ОРИГІНАЛ!FP36)</f>
        <v/>
      </c>
      <c r="FQ26" s="705" t="str">
        <f>IF(ОРИГІНАЛ!FQ36=0,"",ОРИГІНАЛ!FQ36)</f>
        <v/>
      </c>
      <c r="FR26" s="696" t="str">
        <f>IF(ОРИГІНАЛ!FR36=0,"",ОРИГІНАЛ!FR36)</f>
        <v/>
      </c>
      <c r="FS26" s="696" t="str">
        <f>IF(ОРИГІНАЛ!FS36=0,"",ОРИГІНАЛ!FS36)</f>
        <v/>
      </c>
      <c r="FT26" s="696" t="str">
        <f>IF(ОРИГІНАЛ!FT36=0,"",ОРИГІНАЛ!FT36)</f>
        <v/>
      </c>
      <c r="FU26" s="696" t="str">
        <f>IF(ОРИГІНАЛ!FU36=0,"",ОРИГІНАЛ!FU36)</f>
        <v/>
      </c>
      <c r="FV26" s="696" t="str">
        <f>IF(ОРИГІНАЛ!FV36=0,"",ОРИГІНАЛ!FV36)</f>
        <v/>
      </c>
      <c r="FW26" s="706">
        <f>IF(ОРИГІНАЛ!FW36=0,"",ОРИГІНАЛ!FW36)</f>
        <v>15</v>
      </c>
      <c r="FX26" s="696" t="str">
        <f>IF(ОРИГІНАЛ!FX36=0,"",ОРИГІНАЛ!FX36)</f>
        <v/>
      </c>
      <c r="FY26" s="694" t="str">
        <f>IF(ОРИГІНАЛ!FY36=0,"",ОРИГІНАЛ!FY36)</f>
        <v/>
      </c>
      <c r="FZ26" s="696" t="str">
        <f>IF(ОРИГІНАЛ!FZ36=0,"",ОРИГІНАЛ!FZ36)</f>
        <v/>
      </c>
      <c r="GA26" s="694" t="str">
        <f>IF(ОРИГІНАЛ!GA36=0,"",ОРИГІНАЛ!GA36)</f>
        <v/>
      </c>
      <c r="GB26" s="696" t="str">
        <f>IF(ОРИГІНАЛ!GB36=0,"",ОРИГІНАЛ!GB36)</f>
        <v/>
      </c>
      <c r="GC26" s="695" t="str">
        <f>IF(ОРИГІНАЛ!GC36=0,"",ОРИГІНАЛ!GC36)</f>
        <v/>
      </c>
      <c r="GD26" s="695" t="str">
        <f>IF(ОРИГІНАЛ!GD36=0,"",ОРИГІНАЛ!GD36)</f>
        <v/>
      </c>
      <c r="GE26" s="695" t="str">
        <f>IF(ОРИГІНАЛ!GE36=0,"",ОРИГІНАЛ!GE36)</f>
        <v/>
      </c>
      <c r="GF26" s="705" t="str">
        <f>IF(ОРИГІНАЛ!GF36=0,"",ОРИГІНАЛ!GF36)</f>
        <v/>
      </c>
      <c r="GG26" s="696" t="str">
        <f>IF(ОРИГІНАЛ!GG36=0,"",ОРИГІНАЛ!GG36)</f>
        <v/>
      </c>
      <c r="GH26" s="695" t="str">
        <f>IF(ОРИГІНАЛ!GH36=0,"",ОРИГІНАЛ!GH36)</f>
        <v/>
      </c>
      <c r="GI26" s="694" t="str">
        <f>IF(ОРИГІНАЛ!GI36=0,"",ОРИГІНАЛ!GI36)</f>
        <v/>
      </c>
      <c r="GJ26" s="696" t="str">
        <f>IF(ОРИГІНАЛ!GJ36=0,"",ОРИГІНАЛ!GJ36)</f>
        <v/>
      </c>
      <c r="GK26" s="695" t="str">
        <f>IF(ОРИГІНАЛ!GK36=0,"",ОРИГІНАЛ!GK36)</f>
        <v/>
      </c>
      <c r="GL26" s="704" t="str">
        <f>IF(ОРИГІНАЛ!GL36=0,"",ОРИГІНАЛ!GL36)</f>
        <v/>
      </c>
      <c r="GM26" s="695" t="str">
        <f>IF(ОРИГІНАЛ!GM36=0,"",ОРИГІНАЛ!GM36)</f>
        <v/>
      </c>
      <c r="GN26" s="695" t="str">
        <f>IF(ОРИГІНАЛ!GN36=0,"",ОРИГІНАЛ!GN36)</f>
        <v/>
      </c>
      <c r="GO26" s="703" t="str">
        <f>IF(ОРИГІНАЛ!GO36=0,"",ОРИГІНАЛ!GO36)</f>
        <v/>
      </c>
      <c r="GP26" s="697" t="str">
        <f>IF(ОРИГІНАЛ!GP36=0,"",ОРИГІНАЛ!GP36)</f>
        <v/>
      </c>
      <c r="GQ26" s="702" t="str">
        <f>IF(ОРИГІНАЛ!GQ36=0,"",ОРИГІНАЛ!GQ36)</f>
        <v/>
      </c>
      <c r="GR26" s="701" t="str">
        <f>IF(ОРИГІНАЛ!GR36=0,"",ОРИГІНАЛ!GR36)</f>
        <v/>
      </c>
      <c r="GS26" s="695" t="str">
        <f>IF(ОРИГІНАЛ!GS36=0,"",ОРИГІНАЛ!GS36)</f>
        <v/>
      </c>
      <c r="GT26" s="695" t="str">
        <f>IF(ОРИГІНАЛ!GT36=0,"",ОРИГІНАЛ!GT36)</f>
        <v/>
      </c>
      <c r="GU26" s="695" t="str">
        <f>IF(ОРИГІНАЛ!GU36=0,"",ОРИГІНАЛ!GU36)</f>
        <v/>
      </c>
      <c r="GV26" s="695" t="str">
        <f>IF(ОРИГІНАЛ!GV36=0,"",ОРИГІНАЛ!GV36)</f>
        <v/>
      </c>
      <c r="GW26" s="695" t="str">
        <f>IF(ОРИГІНАЛ!GW36=0,"",ОРИГІНАЛ!GW36)</f>
        <v/>
      </c>
      <c r="GX26" s="697" t="str">
        <f>IF(ОРИГІНАЛ!GX36=0,"",ОРИГІНАЛ!GX36)</f>
        <v/>
      </c>
      <c r="GY26" s="696" t="str">
        <f>IF(ОРИГІНАЛ!GY36=0,"",ОРИГІНАЛ!GY36)</f>
        <v/>
      </c>
      <c r="GZ26" s="700" t="str">
        <f>IF(ОРИГІНАЛ!GZ36=0,"",ОРИГІНАЛ!GZ36)</f>
        <v/>
      </c>
      <c r="HA26" s="695" t="str">
        <f>IF(ОРИГІНАЛ!HA36=0,"",ОРИГІНАЛ!HA36)</f>
        <v/>
      </c>
      <c r="HB26" s="699" t="str">
        <f>IF(ОРИГІНАЛ!HB36=0,"",ОРИГІНАЛ!HB36)</f>
        <v/>
      </c>
      <c r="HC26" s="695" t="str">
        <f>IF(ОРИГІНАЛ!HC36=0,"",ОРИГІНАЛ!HC36)</f>
        <v/>
      </c>
      <c r="HD26" s="695" t="str">
        <f>IF(ОРИГІНАЛ!HD36=0,"",ОРИГІНАЛ!HD36)</f>
        <v/>
      </c>
      <c r="HE26" s="695" t="str">
        <f>IF(ОРИГІНАЛ!HE36=0,"",ОРИГІНАЛ!HE36)</f>
        <v/>
      </c>
      <c r="HF26" s="695" t="str">
        <f>IF(ОРИГІНАЛ!HF36=0,"",ОРИГІНАЛ!HF36)</f>
        <v/>
      </c>
      <c r="HG26" s="694" t="str">
        <f>IF(ОРИГІНАЛ!HG36=0,"",ОРИГІНАЛ!HG36)</f>
        <v/>
      </c>
      <c r="HH26" s="698" t="str">
        <f>IF(ОРИГІНАЛ!HH36=0,"",ОРИГІНАЛ!HH36)</f>
        <v/>
      </c>
      <c r="HI26" s="695" t="str">
        <f>IF(ОРИГІНАЛ!HI36=0,"",ОРИГІНАЛ!HI36)</f>
        <v/>
      </c>
      <c r="HJ26" s="695" t="str">
        <f>IF(ОРИГІНАЛ!HJ36=0,"",ОРИГІНАЛ!HJ36)</f>
        <v/>
      </c>
      <c r="HK26" s="695" t="str">
        <f>IF(ОРИГІНАЛ!HK36=0,"",ОРИГІНАЛ!HK36)</f>
        <v/>
      </c>
      <c r="HL26" s="695" t="str">
        <f>IF(ОРИГІНАЛ!HL36=0,"",ОРИГІНАЛ!HL36)</f>
        <v/>
      </c>
      <c r="HM26" s="695" t="str">
        <f>IF(ОРИГІНАЛ!HM36=0,"",ОРИГІНАЛ!HM36)</f>
        <v/>
      </c>
      <c r="HN26" s="695" t="str">
        <f>IF(ОРИГІНАЛ!HN36=0,"",ОРИГІНАЛ!HN36)</f>
        <v/>
      </c>
      <c r="HO26" s="697" t="str">
        <f>IF(ОРИГІНАЛ!HO36=0,"",ОРИГІНАЛ!HO36)</f>
        <v/>
      </c>
      <c r="HP26" s="696" t="str">
        <f>IF(ОРИГІНАЛ!HP36=0,"",ОРИГІНАЛ!HP36)</f>
        <v/>
      </c>
      <c r="HQ26" s="695" t="str">
        <f>IF(ОРИГІНАЛ!HQ36=0,"",ОРИГІНАЛ!HQ36)</f>
        <v/>
      </c>
      <c r="HR26" s="695" t="str">
        <f>IF(ОРИГІНАЛ!HR36=0,"",ОРИГІНАЛ!HR36)</f>
        <v/>
      </c>
      <c r="HS26" s="695" t="str">
        <f>IF(ОРИГІНАЛ!HS36=0,"",ОРИГІНАЛ!HS36)</f>
        <v/>
      </c>
      <c r="HT26" s="695" t="str">
        <f>IF(ОРИГІНАЛ!HT36=0,"",ОРИГІНАЛ!HT36)</f>
        <v/>
      </c>
      <c r="HU26" s="695" t="str">
        <f>IF(ОРИГІНАЛ!HU36=0,"",ОРИГІНАЛ!HU36)</f>
        <v/>
      </c>
      <c r="HV26" s="694" t="str">
        <f>IF(ОРИГІНАЛ!HV36=0,"",ОРИГІНАЛ!HV36)</f>
        <v/>
      </c>
      <c r="HW26" s="693" t="str">
        <f>IF(ОРИГІНАЛ!HW36=0,"",ОРИГІНАЛ!HW36)</f>
        <v/>
      </c>
      <c r="HX26" s="692">
        <f>IF(ОРИГІНАЛ!HX36=0,"",ОРИГІНАЛ!HX36)</f>
        <v>15</v>
      </c>
      <c r="HY26" s="533"/>
    </row>
    <row r="27" spans="1:233" s="532" customFormat="1" ht="12.75" customHeight="1">
      <c r="A27" s="715">
        <f>IF(ОРИГІНАЛ!A37=0,"",ОРИГІНАЛ!A37)</f>
        <v>45459</v>
      </c>
      <c r="B27" s="696" t="str">
        <f>IF(ОРИГІНАЛ!B37=0,"",ОРИГІНАЛ!B37)</f>
        <v/>
      </c>
      <c r="C27" s="695" t="str">
        <f>IF(ОРИГІНАЛ!C37=0,"",ОРИГІНАЛ!C37)</f>
        <v/>
      </c>
      <c r="D27" s="695" t="str">
        <f>IF(ОРИГІНАЛ!D37=0,"",ОРИГІНАЛ!D37)</f>
        <v/>
      </c>
      <c r="E27" s="696" t="str">
        <f>IF(ОРИГІНАЛ!E37=0,"",ОРИГІНАЛ!E37)</f>
        <v/>
      </c>
      <c r="F27" s="695" t="str">
        <f>IF(ОРИГІНАЛ!F37=0,"",ОРИГІНАЛ!F37)</f>
        <v/>
      </c>
      <c r="G27" s="695" t="str">
        <f>IF(ОРИГІНАЛ!G37=0,"",ОРИГІНАЛ!G37)</f>
        <v/>
      </c>
      <c r="H27" s="697" t="str">
        <f>IF(ОРИГІНАЛ!H37=0,"",ОРИГІНАЛ!H37)</f>
        <v/>
      </c>
      <c r="I27" s="696" t="str">
        <f>IF(ОРИГІНАЛ!I37=0,"",ОРИГІНАЛ!I37)</f>
        <v/>
      </c>
      <c r="J27" s="695" t="str">
        <f>IF(ОРИГІНАЛ!J37=0,"",ОРИГІНАЛ!J37)</f>
        <v/>
      </c>
      <c r="K27" s="695" t="str">
        <f>IF(ОРИГІНАЛ!K37=0,"",ОРИГІНАЛ!K37)</f>
        <v/>
      </c>
      <c r="L27" s="695" t="str">
        <f>IF(ОРИГІНАЛ!L37=0,"",ОРИГІНАЛ!L37)</f>
        <v/>
      </c>
      <c r="M27" s="696" t="str">
        <f>IF(ОРИГІНАЛ!M37=0,"",ОРИГІНАЛ!M37)</f>
        <v/>
      </c>
      <c r="N27" s="695" t="str">
        <f>IF(ОРИГІНАЛ!N37=0,"",ОРИГІНАЛ!N37)</f>
        <v/>
      </c>
      <c r="O27" s="695" t="str">
        <f>IF(ОРИГІНАЛ!O37=0,"",ОРИГІНАЛ!O37)</f>
        <v/>
      </c>
      <c r="P27" s="695" t="str">
        <f>IF(ОРИГІНАЛ!P37=0,"",ОРИГІНАЛ!P37)</f>
        <v/>
      </c>
      <c r="Q27" s="695" t="str">
        <f>IF(ОРИГІНАЛ!Q37=0,"",ОРИГІНАЛ!Q37)</f>
        <v/>
      </c>
      <c r="R27" s="714" t="str">
        <f>IF(ОРИГІНАЛ!R37=0,"",ОРИГІНАЛ!R37)</f>
        <v/>
      </c>
      <c r="S27" s="697" t="str">
        <f>IF(ОРИГІНАЛ!S37=0,"",ОРИГІНАЛ!S37)</f>
        <v/>
      </c>
      <c r="T27" s="696" t="str">
        <f>IF(ОРИГІНАЛ!T37=0,"",ОРИГІНАЛ!T37)</f>
        <v/>
      </c>
      <c r="U27" s="695" t="str">
        <f>IF(ОРИГІНАЛ!U37=0,"",ОРИГІНАЛ!U37)</f>
        <v/>
      </c>
      <c r="V27" s="695" t="str">
        <f>IF(ОРИГІНАЛ!V37=0,"",ОРИГІНАЛ!V37)</f>
        <v/>
      </c>
      <c r="W27" s="695" t="str">
        <f>IF(ОРИГІНАЛ!W37=0,"",ОРИГІНАЛ!W37)</f>
        <v/>
      </c>
      <c r="X27" s="695" t="str">
        <f>IF(ОРИГІНАЛ!X37=0,"",ОРИГІНАЛ!X37)</f>
        <v/>
      </c>
      <c r="Y27" s="694" t="str">
        <f>IF(ОРИГІНАЛ!Y37=0,"",ОРИГІНАЛ!Y37)</f>
        <v/>
      </c>
      <c r="Z27" s="696" t="str">
        <f>IF(ОРИГІНАЛ!Z37=0,"",ОРИГІНАЛ!Z37)</f>
        <v/>
      </c>
      <c r="AA27" s="695" t="str">
        <f>IF(ОРИГІНАЛ!AA37=0,"",ОРИГІНАЛ!AA37)</f>
        <v/>
      </c>
      <c r="AB27" s="695" t="str">
        <f>IF(ОРИГІНАЛ!AB37=0,"",ОРИГІНАЛ!AB37)</f>
        <v/>
      </c>
      <c r="AC27" s="695" t="str">
        <f>IF(ОРИГІНАЛ!AC37=0,"",ОРИГІНАЛ!AC37)</f>
        <v/>
      </c>
      <c r="AD27" s="714" t="str">
        <f>IF(ОРИГІНАЛ!AD37=0,"",ОРИГІНАЛ!AD37)</f>
        <v/>
      </c>
      <c r="AE27" s="697" t="str">
        <f>IF(ОРИГІНАЛ!AE37=0,"",ОРИГІНАЛ!AE37)</f>
        <v/>
      </c>
      <c r="AF27" s="701" t="str">
        <f>IF(ОРИГІНАЛ!AF37=0,"",ОРИГІНАЛ!AF37)</f>
        <v/>
      </c>
      <c r="AG27" s="695" t="str">
        <f>IF(ОРИГІНАЛ!AG37=0,"",ОРИГІНАЛ!AG37)</f>
        <v/>
      </c>
      <c r="AH27" s="695" t="str">
        <f>IF(ОРИГІНАЛ!AH37=0,"",ОРИГІНАЛ!AH37)</f>
        <v/>
      </c>
      <c r="AI27" s="695" t="str">
        <f>IF(ОРИГІНАЛ!AI37=0,"",ОРИГІНАЛ!AI37)</f>
        <v/>
      </c>
      <c r="AJ27" s="704" t="str">
        <f>IF(ОРИГІНАЛ!AJ37=0,"",ОРИГІНАЛ!AJ37)</f>
        <v/>
      </c>
      <c r="AK27" s="695" t="str">
        <f>IF(ОРИГІНАЛ!AK37=0,"",ОРИГІНАЛ!AK37)</f>
        <v/>
      </c>
      <c r="AL27" s="695" t="str">
        <f>IF(ОРИГІНАЛ!AL37=0,"",ОРИГІНАЛ!AL37)</f>
        <v/>
      </c>
      <c r="AM27" s="695" t="str">
        <f>IF(ОРИГІНАЛ!AM37=0,"",ОРИГІНАЛ!AM37)</f>
        <v/>
      </c>
      <c r="AN27" s="697" t="str">
        <f>IF(ОРИГІНАЛ!AN37=0,"",ОРИГІНАЛ!AN37)</f>
        <v/>
      </c>
      <c r="AO27" s="696" t="str">
        <f>IF(ОРИГІНАЛ!AO37=0,"",ОРИГІНАЛ!AO37)</f>
        <v/>
      </c>
      <c r="AP27" s="695" t="str">
        <f>IF(ОРИГІНАЛ!AP37=0,"",ОРИГІНАЛ!AP37)</f>
        <v/>
      </c>
      <c r="AQ27" s="695" t="str">
        <f>IF(ОРИГІНАЛ!AQ37=0,"",ОРИГІНАЛ!AQ37)</f>
        <v/>
      </c>
      <c r="AR27" s="696" t="str">
        <f>IF(ОРИГІНАЛ!AR37=0,"",ОРИГІНАЛ!AR37)</f>
        <v/>
      </c>
      <c r="AS27" s="695" t="str">
        <f>IF(ОРИГІНАЛ!AS37=0,"",ОРИГІНАЛ!AS37)</f>
        <v/>
      </c>
      <c r="AT27" s="694" t="str">
        <f>IF(ОРИГІНАЛ!AT37=0,"",ОРИГІНАЛ!AT37)</f>
        <v/>
      </c>
      <c r="AU27" s="696" t="str">
        <f>IF(ОРИГІНАЛ!AU37=0,"",ОРИГІНАЛ!AU37)</f>
        <v/>
      </c>
      <c r="AV27" s="695" t="str">
        <f>IF(ОРИГІНАЛ!AV37=0,"",ОРИГІНАЛ!AV37)</f>
        <v/>
      </c>
      <c r="AW27" s="695" t="str">
        <f>IF(ОРИГІНАЛ!AW37=0,"",ОРИГІНАЛ!AW37)</f>
        <v/>
      </c>
      <c r="AX27" s="697" t="str">
        <f>IF(ОРИГІНАЛ!AX37=0,"",ОРИГІНАЛ!AX37)</f>
        <v/>
      </c>
      <c r="AY27" s="696" t="str">
        <f>IF(ОРИГІНАЛ!AY37=0,"",ОРИГІНАЛ!AY37)</f>
        <v/>
      </c>
      <c r="AZ27" s="695" t="str">
        <f>IF(ОРИГІНАЛ!AZ37=0,"",ОРИГІНАЛ!AZ37)</f>
        <v/>
      </c>
      <c r="BA27" s="695" t="str">
        <f>IF(ОРИГІНАЛ!BA37=0,"",ОРИГІНАЛ!BA37)</f>
        <v/>
      </c>
      <c r="BB27" s="696" t="str">
        <f>IF(ОРИГІНАЛ!BB37=0,"",ОРИГІНАЛ!BB37)</f>
        <v/>
      </c>
      <c r="BC27" s="695" t="str">
        <f>IF(ОРИГІНАЛ!BC37=0,"",ОРИГІНАЛ!BC37)</f>
        <v/>
      </c>
      <c r="BD27" s="695" t="str">
        <f>IF(ОРИГІНАЛ!BD37=0,"",ОРИГІНАЛ!BD37)</f>
        <v/>
      </c>
      <c r="BE27" s="695" t="str">
        <f>IF(ОРИГІНАЛ!BE37=0,"",ОРИГІНАЛ!BE37)</f>
        <v/>
      </c>
      <c r="BF27" s="697" t="str">
        <f>IF(ОРИГІНАЛ!BF37=0,"",ОРИГІНАЛ!BF37)</f>
        <v/>
      </c>
      <c r="BG27" s="696" t="str">
        <f>IF(ОРИГІНАЛ!BG37=0,"",ОРИГІНАЛ!BG37)</f>
        <v/>
      </c>
      <c r="BH27" s="695" t="str">
        <f>IF(ОРИГІНАЛ!BH37=0,"",ОРИГІНАЛ!BH37)</f>
        <v/>
      </c>
      <c r="BI27" s="696" t="str">
        <f>IF(ОРИГІНАЛ!BI37=0,"",ОРИГІНАЛ!BI37)</f>
        <v/>
      </c>
      <c r="BJ27" s="695" t="str">
        <f>IF(ОРИГІНАЛ!BJ37=0,"",ОРИГІНАЛ!BJ37)</f>
        <v/>
      </c>
      <c r="BK27" s="695" t="str">
        <f>IF(ОРИГІНАЛ!BK37=0,"",ОРИГІНАЛ!BK37)</f>
        <v/>
      </c>
      <c r="BL27" s="695" t="str">
        <f>IF(ОРИГІНАЛ!BL37=0,"",ОРИГІНАЛ!BL37)</f>
        <v/>
      </c>
      <c r="BM27" s="695" t="str">
        <f>IF(ОРИГІНАЛ!BM37=0,"",ОРИГІНАЛ!BM37)</f>
        <v/>
      </c>
      <c r="BN27" s="696" t="str">
        <f>IF(ОРИГІНАЛ!BN37=0,"",ОРИГІНАЛ!BN37)</f>
        <v/>
      </c>
      <c r="BO27" s="695" t="str">
        <f>IF(ОРИГІНАЛ!BO37=0,"",ОРИГІНАЛ!BO37)</f>
        <v/>
      </c>
      <c r="BP27" s="696" t="str">
        <f>IF(ОРИГІНАЛ!BP37=0,"",ОРИГІНАЛ!BP37)</f>
        <v/>
      </c>
      <c r="BQ27" s="694" t="str">
        <f>IF(ОРИГІНАЛ!BQ37=0,"",ОРИГІНАЛ!BQ37)</f>
        <v/>
      </c>
      <c r="BR27" s="696" t="str">
        <f>IF(ОРИГІНАЛ!BR37=0,"",ОРИГІНАЛ!BR37)</f>
        <v/>
      </c>
      <c r="BS27" s="696" t="str">
        <f>IF(ОРИГІНАЛ!BS37=0,"",ОРИГІНАЛ!BS37)</f>
        <v/>
      </c>
      <c r="BT27" s="697" t="str">
        <f>IF(ОРИГІНАЛ!BT37=0,"",ОРИГІНАЛ!BT37)</f>
        <v/>
      </c>
      <c r="BU27" s="696" t="str">
        <f>IF(ОРИГІНАЛ!BU37=0,"",ОРИГІНАЛ!BU37)</f>
        <v/>
      </c>
      <c r="BV27" s="695" t="str">
        <f>IF(ОРИГІНАЛ!BV37=0,"",ОРИГІНАЛ!BV37)</f>
        <v/>
      </c>
      <c r="BW27" s="704" t="str">
        <f>IF(ОРИГІНАЛ!BW37=0,"",ОРИГІНАЛ!BW37)</f>
        <v/>
      </c>
      <c r="BX27" s="694" t="str">
        <f>IF(ОРИГІНАЛ!BX37=0,"",ОРИГІНАЛ!BX37)</f>
        <v/>
      </c>
      <c r="BY27" s="696" t="str">
        <f>IF(ОРИГІНАЛ!BY37=0,"",ОРИГІНАЛ!BY37)</f>
        <v/>
      </c>
      <c r="BZ27" s="695" t="str">
        <f>IF(ОРИГІНАЛ!BZ37=0,"",ОРИГІНАЛ!BZ37)</f>
        <v/>
      </c>
      <c r="CA27" s="693" t="str">
        <f>IF(ОРИГІНАЛ!CA37=0,"",ОРИГІНАЛ!CA37)</f>
        <v/>
      </c>
      <c r="CB27" s="696" t="str">
        <f>IF(ОРИГІНАЛ!CB37=0,"",ОРИГІНАЛ!CB37)</f>
        <v/>
      </c>
      <c r="CC27" s="696" t="str">
        <f>IF(ОРИГІНАЛ!CC37=0,"",ОРИГІНАЛ!CC37)</f>
        <v/>
      </c>
      <c r="CD27" s="695" t="str">
        <f>IF(ОРИГІНАЛ!CD37=0,"",ОРИГІНАЛ!CD37)</f>
        <v/>
      </c>
      <c r="CE27" s="695" t="str">
        <f>IF(ОРИГІНАЛ!CE37=0,"",ОРИГІНАЛ!CE37)</f>
        <v/>
      </c>
      <c r="CF27" s="705" t="str">
        <f>IF(ОРИГІНАЛ!CF37=0,"",ОРИГІНАЛ!CF37)</f>
        <v/>
      </c>
      <c r="CG27" s="696" t="str">
        <f>IF(ОРИГІНАЛ!CG37=0,"",ОРИГІНАЛ!CG37)</f>
        <v/>
      </c>
      <c r="CH27" s="695" t="str">
        <f>IF(ОРИГІНАЛ!CH37=0,"",ОРИГІНАЛ!CH37)</f>
        <v/>
      </c>
      <c r="CI27" s="696" t="str">
        <f>IF(ОРИГІНАЛ!CI37=0,"",ОРИГІНАЛ!CI37)</f>
        <v/>
      </c>
      <c r="CJ27" s="695" t="str">
        <f>IF(ОРИГІНАЛ!CJ37=0,"",ОРИГІНАЛ!CJ37)</f>
        <v/>
      </c>
      <c r="CK27" s="695" t="str">
        <f>IF(ОРИГІНАЛ!CK37=0,"",ОРИГІНАЛ!CK37)</f>
        <v/>
      </c>
      <c r="CL27" s="698" t="str">
        <f>IF(ОРИГІНАЛ!CL37=0,"",ОРИГІНАЛ!CL37)</f>
        <v/>
      </c>
      <c r="CM27" s="695" t="str">
        <f>IF(ОРИГІНАЛ!CM37=0,"",ОРИГІНАЛ!CM37)</f>
        <v/>
      </c>
      <c r="CN27" s="695" t="str">
        <f>IF(ОРИГІНАЛ!CN37=0,"",ОРИГІНАЛ!CN37)</f>
        <v/>
      </c>
      <c r="CO27" s="695" t="str">
        <f>IF(ОРИГІНАЛ!CO37=0,"",ОРИГІНАЛ!CO37)</f>
        <v/>
      </c>
      <c r="CP27" s="694" t="str">
        <f>IF(ОРИГІНАЛ!CP37=0,"",ОРИГІНАЛ!CP37)</f>
        <v/>
      </c>
      <c r="CQ27" s="713">
        <f>IF(ОРИГІНАЛ!CQ37=0,"",ОРИГІНАЛ!CQ37)</f>
        <v>16</v>
      </c>
      <c r="CR27" s="696" t="str">
        <f>IF(ОРИГІНАЛ!CR37=0,"",ОРИГІНАЛ!CR37)</f>
        <v/>
      </c>
      <c r="CS27" s="699" t="str">
        <f>IF(ОРИГІНАЛ!CS37=0,"",ОРИГІНАЛ!CS37)</f>
        <v/>
      </c>
      <c r="CT27" s="697" t="str">
        <f>IF(ОРИГІНАЛ!CT37=0,"",ОРИГІНАЛ!CT37)</f>
        <v/>
      </c>
      <c r="CU27" s="696" t="str">
        <f>IF(ОРИГІНАЛ!CU37=0,"",ОРИГІНАЛ!CU37)</f>
        <v/>
      </c>
      <c r="CV27" s="695" t="str">
        <f>IF(ОРИГІНАЛ!CV37=0,"",ОРИГІНАЛ!CV37)</f>
        <v/>
      </c>
      <c r="CW27" s="694" t="str">
        <f>IF(ОРИГІНАЛ!CW37=0,"",ОРИГІНАЛ!CW37)</f>
        <v/>
      </c>
      <c r="CX27" s="696" t="str">
        <f>IF(ОРИГІНАЛ!CX37=0,"",ОРИГІНАЛ!CX37)</f>
        <v/>
      </c>
      <c r="CY27" s="696" t="str">
        <f>IF(ОРИГІНАЛ!CY37=0,"",ОРИГІНАЛ!CY37)</f>
        <v/>
      </c>
      <c r="CZ27" s="697" t="str">
        <f>IF(ОРИГІНАЛ!CZ37=0,"",ОРИГІНАЛ!CZ37)</f>
        <v/>
      </c>
      <c r="DA27" s="696" t="str">
        <f>IF(ОРИГІНАЛ!DA37=0,"",ОРИГІНАЛ!DA37)</f>
        <v/>
      </c>
      <c r="DB27" s="696" t="str">
        <f>IF(ОРИГІНАЛ!DB37=0,"",ОРИГІНАЛ!DB37)</f>
        <v/>
      </c>
      <c r="DC27" s="696" t="str">
        <f>IF(ОРИГІНАЛ!DC37=0,"",ОРИГІНАЛ!DC37)</f>
        <v/>
      </c>
      <c r="DD27" s="694" t="str">
        <f>IF(ОРИГІНАЛ!DD37=0,"",ОРИГІНАЛ!DD37)</f>
        <v/>
      </c>
      <c r="DE27" s="698" t="str">
        <f>IF(ОРИГІНАЛ!DE37=0,"",ОРИГІНАЛ!DE37)</f>
        <v/>
      </c>
      <c r="DF27" s="695" t="str">
        <f>IF(ОРИГІНАЛ!DF37=0,"",ОРИГІНАЛ!DF37)</f>
        <v/>
      </c>
      <c r="DG27" s="695" t="str">
        <f>IF(ОРИГІНАЛ!DG37=0,"",ОРИГІНАЛ!DG37)</f>
        <v/>
      </c>
      <c r="DH27" s="697" t="str">
        <f>IF(ОРИГІНАЛ!DH37=0,"",ОРИГІНАЛ!DH37)</f>
        <v/>
      </c>
      <c r="DI27" s="696" t="str">
        <f>IF(ОРИГІНАЛ!DI37=0,"",ОРИГІНАЛ!DI37)</f>
        <v/>
      </c>
      <c r="DJ27" s="695" t="str">
        <f>IF(ОРИГІНАЛ!DJ37=0,"",ОРИГІНАЛ!DJ37)</f>
        <v/>
      </c>
      <c r="DK27" s="695" t="str">
        <f>IF(ОРИГІНАЛ!DK37=0,"",ОРИГІНАЛ!DK37)</f>
        <v/>
      </c>
      <c r="DL27" s="695" t="str">
        <f>IF(ОРИГІНАЛ!DL37=0,"",ОРИГІНАЛ!DL37)</f>
        <v/>
      </c>
      <c r="DM27" s="712" t="str">
        <f>IF(ОРИГІНАЛ!DM37=0,"",ОРИГІНАЛ!DM37)</f>
        <v/>
      </c>
      <c r="DN27" s="695" t="str">
        <f>IF(ОРИГІНАЛ!DN37=0,"",ОРИГІНАЛ!DN37)</f>
        <v/>
      </c>
      <c r="DO27" s="699" t="str">
        <f>IF(ОРИГІНАЛ!DO37=0,"",ОРИГІНАЛ!DO37)</f>
        <v/>
      </c>
      <c r="DP27" s="695" t="str">
        <f>IF(ОРИГІНАЛ!DP37=0,"",ОРИГІНАЛ!DP37)</f>
        <v/>
      </c>
      <c r="DQ27" s="695" t="str">
        <f>IF(ОРИГІНАЛ!DQ37=0,"",ОРИГІНАЛ!DQ37)</f>
        <v/>
      </c>
      <c r="DR27" s="695" t="str">
        <f>IF(ОРИГІНАЛ!DR37=0,"",ОРИГІНАЛ!DR37)</f>
        <v/>
      </c>
      <c r="DS27" s="695" t="str">
        <f>IF(ОРИГІНАЛ!DS37=0,"",ОРИГІНАЛ!DS37)</f>
        <v/>
      </c>
      <c r="DT27" s="695" t="str">
        <f>IF(ОРИГІНАЛ!DT37=0,"",ОРИГІНАЛ!DT37)</f>
        <v/>
      </c>
      <c r="DU27" s="694" t="str">
        <f>IF(ОРИГІНАЛ!DU37=0,"",ОРИГІНАЛ!DU37)</f>
        <v/>
      </c>
      <c r="DV27" s="1117" t="str">
        <f>IF(ОРИГІНАЛ!DV37=0,"",ОРИГІНАЛ!DV37)</f>
        <v/>
      </c>
      <c r="DW27" s="695" t="str">
        <f>IF(ОРИГІНАЛ!DW37=0,"",ОРИГІНАЛ!DW37)</f>
        <v/>
      </c>
      <c r="DX27" s="1121"/>
      <c r="DY27" s="1122"/>
      <c r="DZ27" s="696" t="str">
        <f>IF(ОРИГІНАЛ!DZ37=0,"",ОРИГІНАЛ!DZ37)</f>
        <v/>
      </c>
      <c r="EA27" s="695" t="str">
        <f>IF(ОРИГІНАЛ!EA37=0,"",ОРИГІНАЛ!EA37)</f>
        <v/>
      </c>
      <c r="EB27" s="696" t="str">
        <f>IF(ОРИГІНАЛ!EB37=0,"",ОРИГІНАЛ!EB37)</f>
        <v/>
      </c>
      <c r="EC27" s="695" t="str">
        <f>IF(ОРИГІНАЛ!EC37=0,"",ОРИГІНАЛ!EC37)</f>
        <v/>
      </c>
      <c r="ED27" s="695" t="str">
        <f>IF(ОРИГІНАЛ!ED37=0,"",ОРИГІНАЛ!ED37)</f>
        <v/>
      </c>
      <c r="EE27" s="695" t="str">
        <f>IF(ОРИГІНАЛ!EE37=0,"",ОРИГІНАЛ!EE37)</f>
        <v/>
      </c>
      <c r="EF27" s="695" t="str">
        <f>IF(ОРИГІНАЛ!EF37=0,"",ОРИГІНАЛ!EF37)</f>
        <v/>
      </c>
      <c r="EG27" s="695" t="str">
        <f>IF(ОРИГІНАЛ!EG37=0,"",ОРИГІНАЛ!EG37)</f>
        <v/>
      </c>
      <c r="EH27" s="1067" t="str">
        <f>IF(ОРИГІНАЛ!EH37=0,"",ОРИГІНАЛ!EH37)</f>
        <v/>
      </c>
      <c r="EI27" s="1124"/>
      <c r="EJ27" s="711" t="str">
        <f>IF(ОРИГІНАЛ!EJ37=0,"",ОРИГІНАЛ!EJ37)</f>
        <v/>
      </c>
      <c r="EK27" s="710" t="str">
        <f>IF(ОРИГІНАЛ!EK37=0,"",ОРИГІНАЛ!EK37)</f>
        <v/>
      </c>
      <c r="EL27" s="709" t="str">
        <f>IF(ОРИГІНАЛ!EL37=0,"",ОРИГІНАЛ!EL37)</f>
        <v/>
      </c>
      <c r="EM27" s="1126"/>
      <c r="EN27" s="695" t="str">
        <f>IF(ОРИГІНАЛ!EN37=0,"",ОРИГІНАЛ!EN37)</f>
        <v/>
      </c>
      <c r="EO27" s="695" t="str">
        <f>IF(ОРИГІНАЛ!EO37=0,"",ОРИГІНАЛ!EO37)</f>
        <v/>
      </c>
      <c r="EP27" s="694" t="str">
        <f>IF(ОРИГІНАЛ!EP37=0,"",ОРИГІНАЛ!EP37)</f>
        <v/>
      </c>
      <c r="EQ27" s="696" t="str">
        <f>IF(ОРИГІНАЛ!EQ37=0,"",ОРИГІНАЛ!EQ37)</f>
        <v/>
      </c>
      <c r="ER27" s="694" t="str">
        <f>IF(ОРИГІНАЛ!ER37=0,"",ОРИГІНАЛ!ER37)</f>
        <v/>
      </c>
      <c r="ES27" s="696" t="str">
        <f>IF(ОРИГІНАЛ!ES37=0,"",ОРИГІНАЛ!ES37)</f>
        <v/>
      </c>
      <c r="ET27" s="696" t="str">
        <f>IF(ОРИГІНАЛ!ET37=0,"",ОРИГІНАЛ!ET37)</f>
        <v/>
      </c>
      <c r="EU27" s="695" t="str">
        <f>IF(ОРИГІНАЛ!EU37=0,"",ОРИГІНАЛ!EU37)</f>
        <v/>
      </c>
      <c r="EV27" s="695" t="str">
        <f>IF(ОРИГІНАЛ!EV37=0,"",ОРИГІНАЛ!EV37)</f>
        <v/>
      </c>
      <c r="EW27" s="695" t="str">
        <f>IF(ОРИГІНАЛ!EW37=0,"",ОРИГІНАЛ!EW37)</f>
        <v/>
      </c>
      <c r="EX27" s="695" t="str">
        <f>IF(ОРИГІНАЛ!EX37=0,"",ОРИГІНАЛ!EX37)</f>
        <v/>
      </c>
      <c r="EY27" s="695" t="str">
        <f>IF(ОРИГІНАЛ!EY37=0,"",ОРИГІНАЛ!EY37)</f>
        <v/>
      </c>
      <c r="EZ27" s="695" t="str">
        <f>IF(ОРИГІНАЛ!EZ37=0,"",ОРИГІНАЛ!EZ37)</f>
        <v/>
      </c>
      <c r="FA27" s="697" t="str">
        <f>IF(ОРИГІНАЛ!FA37=0,"",ОРИГІНАЛ!FA37)</f>
        <v/>
      </c>
      <c r="FB27" s="696" t="str">
        <f>IF(ОРИГІНАЛ!FB37=0,"",ОРИГІНАЛ!FB37)</f>
        <v/>
      </c>
      <c r="FC27" s="695" t="str">
        <f>IF(ОРИГІНАЛ!FC37=0,"",ОРИГІНАЛ!FC37)</f>
        <v/>
      </c>
      <c r="FD27" s="695" t="str">
        <f>IF(ОРИГІНАЛ!FD37=0,"",ОРИГІНАЛ!FD37)</f>
        <v/>
      </c>
      <c r="FE27" s="695" t="str">
        <f>IF(ОРИГІНАЛ!FE37=0,"",ОРИГІНАЛ!FE37)</f>
        <v/>
      </c>
      <c r="FF27" s="700" t="str">
        <f>IF(ОРИГІНАЛ!FF37=0,"",ОРИГІНАЛ!FF37)</f>
        <v/>
      </c>
      <c r="FG27" s="695" t="str">
        <f>IF(ОРИГІНАЛ!FG37=0,"",ОРИГІНАЛ!FG37)</f>
        <v/>
      </c>
      <c r="FH27" s="704" t="str">
        <f>IF(ОРИГІНАЛ!FH37=0,"",ОРИГІНАЛ!FH37)</f>
        <v/>
      </c>
      <c r="FI27" s="700" t="str">
        <f>IF(ОРИГІНАЛ!FI37=0,"",ОРИГІНАЛ!FI37)</f>
        <v/>
      </c>
      <c r="FJ27" s="700" t="str">
        <f>IF(ОРИГІНАЛ!FJ37=0,"",ОРИГІНАЛ!FJ37)</f>
        <v/>
      </c>
      <c r="FK27" s="700" t="str">
        <f>IF(ОРИГІНАЛ!FK37=0,"",ОРИГІНАЛ!FK37)</f>
        <v/>
      </c>
      <c r="FL27" s="700" t="str">
        <f>IF(ОРИГІНАЛ!FL37=0,"",ОРИГІНАЛ!FL37)</f>
        <v/>
      </c>
      <c r="FM27" s="708" t="str">
        <f>IF(ОРИГІНАЛ!FM37=0,"",ОРИГІНАЛ!FM37)</f>
        <v/>
      </c>
      <c r="FN27" s="707" t="str">
        <f>IF(ОРИГІНАЛ!FN37=0,"",ОРИГІНАЛ!FN37)</f>
        <v/>
      </c>
      <c r="FO27" s="696" t="str">
        <f>IF(ОРИГІНАЛ!FO37=0,"",ОРИГІНАЛ!FO37)</f>
        <v/>
      </c>
      <c r="FP27" s="696" t="str">
        <f>IF(ОРИГІНАЛ!FP37=0,"",ОРИГІНАЛ!FP37)</f>
        <v/>
      </c>
      <c r="FQ27" s="705" t="str">
        <f>IF(ОРИГІНАЛ!FQ37=0,"",ОРИГІНАЛ!FQ37)</f>
        <v/>
      </c>
      <c r="FR27" s="696" t="str">
        <f>IF(ОРИГІНАЛ!FR37=0,"",ОРИГІНАЛ!FR37)</f>
        <v/>
      </c>
      <c r="FS27" s="696" t="str">
        <f>IF(ОРИГІНАЛ!FS37=0,"",ОРИГІНАЛ!FS37)</f>
        <v/>
      </c>
      <c r="FT27" s="696" t="str">
        <f>IF(ОРИГІНАЛ!FT37=0,"",ОРИГІНАЛ!FT37)</f>
        <v/>
      </c>
      <c r="FU27" s="696" t="str">
        <f>IF(ОРИГІНАЛ!FU37=0,"",ОРИГІНАЛ!FU37)</f>
        <v/>
      </c>
      <c r="FV27" s="696" t="str">
        <f>IF(ОРИГІНАЛ!FV37=0,"",ОРИГІНАЛ!FV37)</f>
        <v/>
      </c>
      <c r="FW27" s="706">
        <f>IF(ОРИГІНАЛ!FW37=0,"",ОРИГІНАЛ!FW37)</f>
        <v>16</v>
      </c>
      <c r="FX27" s="696" t="str">
        <f>IF(ОРИГІНАЛ!FX37=0,"",ОРИГІНАЛ!FX37)</f>
        <v/>
      </c>
      <c r="FY27" s="694" t="str">
        <f>IF(ОРИГІНАЛ!FY37=0,"",ОРИГІНАЛ!FY37)</f>
        <v/>
      </c>
      <c r="FZ27" s="696" t="str">
        <f>IF(ОРИГІНАЛ!FZ37=0,"",ОРИГІНАЛ!FZ37)</f>
        <v/>
      </c>
      <c r="GA27" s="694" t="str">
        <f>IF(ОРИГІНАЛ!GA37=0,"",ОРИГІНАЛ!GA37)</f>
        <v/>
      </c>
      <c r="GB27" s="696" t="str">
        <f>IF(ОРИГІНАЛ!GB37=0,"",ОРИГІНАЛ!GB37)</f>
        <v/>
      </c>
      <c r="GC27" s="695" t="str">
        <f>IF(ОРИГІНАЛ!GC37=0,"",ОРИГІНАЛ!GC37)</f>
        <v/>
      </c>
      <c r="GD27" s="695" t="str">
        <f>IF(ОРИГІНАЛ!GD37=0,"",ОРИГІНАЛ!GD37)</f>
        <v/>
      </c>
      <c r="GE27" s="695" t="str">
        <f>IF(ОРИГІНАЛ!GE37=0,"",ОРИГІНАЛ!GE37)</f>
        <v/>
      </c>
      <c r="GF27" s="705" t="str">
        <f>IF(ОРИГІНАЛ!GF37=0,"",ОРИГІНАЛ!GF37)</f>
        <v/>
      </c>
      <c r="GG27" s="696" t="str">
        <f>IF(ОРИГІНАЛ!GG37=0,"",ОРИГІНАЛ!GG37)</f>
        <v/>
      </c>
      <c r="GH27" s="695" t="str">
        <f>IF(ОРИГІНАЛ!GH37=0,"",ОРИГІНАЛ!GH37)</f>
        <v/>
      </c>
      <c r="GI27" s="694" t="str">
        <f>IF(ОРИГІНАЛ!GI37=0,"",ОРИГІНАЛ!GI37)</f>
        <v/>
      </c>
      <c r="GJ27" s="696" t="str">
        <f>IF(ОРИГІНАЛ!GJ37=0,"",ОРИГІНАЛ!GJ37)</f>
        <v/>
      </c>
      <c r="GK27" s="695" t="str">
        <f>IF(ОРИГІНАЛ!GK37=0,"",ОРИГІНАЛ!GK37)</f>
        <v/>
      </c>
      <c r="GL27" s="704" t="str">
        <f>IF(ОРИГІНАЛ!GL37=0,"",ОРИГІНАЛ!GL37)</f>
        <v/>
      </c>
      <c r="GM27" s="695" t="str">
        <f>IF(ОРИГІНАЛ!GM37=0,"",ОРИГІНАЛ!GM37)</f>
        <v/>
      </c>
      <c r="GN27" s="695" t="str">
        <f>IF(ОРИГІНАЛ!GN37=0,"",ОРИГІНАЛ!GN37)</f>
        <v/>
      </c>
      <c r="GO27" s="703" t="str">
        <f>IF(ОРИГІНАЛ!GO37=0,"",ОРИГІНАЛ!GO37)</f>
        <v/>
      </c>
      <c r="GP27" s="697" t="str">
        <f>IF(ОРИГІНАЛ!GP37=0,"",ОРИГІНАЛ!GP37)</f>
        <v/>
      </c>
      <c r="GQ27" s="702" t="str">
        <f>IF(ОРИГІНАЛ!GQ37=0,"",ОРИГІНАЛ!GQ37)</f>
        <v/>
      </c>
      <c r="GR27" s="701" t="str">
        <f>IF(ОРИГІНАЛ!GR37=0,"",ОРИГІНАЛ!GR37)</f>
        <v/>
      </c>
      <c r="GS27" s="695" t="str">
        <f>IF(ОРИГІНАЛ!GS37=0,"",ОРИГІНАЛ!GS37)</f>
        <v/>
      </c>
      <c r="GT27" s="695" t="str">
        <f>IF(ОРИГІНАЛ!GT37=0,"",ОРИГІНАЛ!GT37)</f>
        <v/>
      </c>
      <c r="GU27" s="695" t="str">
        <f>IF(ОРИГІНАЛ!GU37=0,"",ОРИГІНАЛ!GU37)</f>
        <v/>
      </c>
      <c r="GV27" s="695" t="str">
        <f>IF(ОРИГІНАЛ!GV37=0,"",ОРИГІНАЛ!GV37)</f>
        <v/>
      </c>
      <c r="GW27" s="695" t="str">
        <f>IF(ОРИГІНАЛ!GW37=0,"",ОРИГІНАЛ!GW37)</f>
        <v/>
      </c>
      <c r="GX27" s="697" t="str">
        <f>IF(ОРИГІНАЛ!GX37=0,"",ОРИГІНАЛ!GX37)</f>
        <v/>
      </c>
      <c r="GY27" s="696" t="str">
        <f>IF(ОРИГІНАЛ!GY37=0,"",ОРИГІНАЛ!GY37)</f>
        <v/>
      </c>
      <c r="GZ27" s="700" t="str">
        <f>IF(ОРИГІНАЛ!GZ37=0,"",ОРИГІНАЛ!GZ37)</f>
        <v/>
      </c>
      <c r="HA27" s="695" t="str">
        <f>IF(ОРИГІНАЛ!HA37=0,"",ОРИГІНАЛ!HA37)</f>
        <v/>
      </c>
      <c r="HB27" s="699" t="str">
        <f>IF(ОРИГІНАЛ!HB37=0,"",ОРИГІНАЛ!HB37)</f>
        <v/>
      </c>
      <c r="HC27" s="695" t="str">
        <f>IF(ОРИГІНАЛ!HC37=0,"",ОРИГІНАЛ!HC37)</f>
        <v/>
      </c>
      <c r="HD27" s="695" t="str">
        <f>IF(ОРИГІНАЛ!HD37=0,"",ОРИГІНАЛ!HD37)</f>
        <v/>
      </c>
      <c r="HE27" s="695" t="str">
        <f>IF(ОРИГІНАЛ!HE37=0,"",ОРИГІНАЛ!HE37)</f>
        <v/>
      </c>
      <c r="HF27" s="695" t="str">
        <f>IF(ОРИГІНАЛ!HF37=0,"",ОРИГІНАЛ!HF37)</f>
        <v/>
      </c>
      <c r="HG27" s="694" t="str">
        <f>IF(ОРИГІНАЛ!HG37=0,"",ОРИГІНАЛ!HG37)</f>
        <v/>
      </c>
      <c r="HH27" s="698" t="str">
        <f>IF(ОРИГІНАЛ!HH37=0,"",ОРИГІНАЛ!HH37)</f>
        <v/>
      </c>
      <c r="HI27" s="695" t="str">
        <f>IF(ОРИГІНАЛ!HI37=0,"",ОРИГІНАЛ!HI37)</f>
        <v/>
      </c>
      <c r="HJ27" s="695" t="str">
        <f>IF(ОРИГІНАЛ!HJ37=0,"",ОРИГІНАЛ!HJ37)</f>
        <v/>
      </c>
      <c r="HK27" s="695" t="str">
        <f>IF(ОРИГІНАЛ!HK37=0,"",ОРИГІНАЛ!HK37)</f>
        <v/>
      </c>
      <c r="HL27" s="695" t="str">
        <f>IF(ОРИГІНАЛ!HL37=0,"",ОРИГІНАЛ!HL37)</f>
        <v/>
      </c>
      <c r="HM27" s="695" t="str">
        <f>IF(ОРИГІНАЛ!HM37=0,"",ОРИГІНАЛ!HM37)</f>
        <v/>
      </c>
      <c r="HN27" s="695" t="str">
        <f>IF(ОРИГІНАЛ!HN37=0,"",ОРИГІНАЛ!HN37)</f>
        <v/>
      </c>
      <c r="HO27" s="697" t="str">
        <f>IF(ОРИГІНАЛ!HO37=0,"",ОРИГІНАЛ!HO37)</f>
        <v/>
      </c>
      <c r="HP27" s="696" t="str">
        <f>IF(ОРИГІНАЛ!HP37=0,"",ОРИГІНАЛ!HP37)</f>
        <v/>
      </c>
      <c r="HQ27" s="695" t="str">
        <f>IF(ОРИГІНАЛ!HQ37=0,"",ОРИГІНАЛ!HQ37)</f>
        <v/>
      </c>
      <c r="HR27" s="695" t="str">
        <f>IF(ОРИГІНАЛ!HR37=0,"",ОРИГІНАЛ!HR37)</f>
        <v/>
      </c>
      <c r="HS27" s="695" t="str">
        <f>IF(ОРИГІНАЛ!HS37=0,"",ОРИГІНАЛ!HS37)</f>
        <v/>
      </c>
      <c r="HT27" s="695" t="str">
        <f>IF(ОРИГІНАЛ!HT37=0,"",ОРИГІНАЛ!HT37)</f>
        <v/>
      </c>
      <c r="HU27" s="695" t="str">
        <f>IF(ОРИГІНАЛ!HU37=0,"",ОРИГІНАЛ!HU37)</f>
        <v/>
      </c>
      <c r="HV27" s="694" t="str">
        <f>IF(ОРИГІНАЛ!HV37=0,"",ОРИГІНАЛ!HV37)</f>
        <v/>
      </c>
      <c r="HW27" s="693" t="str">
        <f>IF(ОРИГІНАЛ!HW37=0,"",ОРИГІНАЛ!HW37)</f>
        <v/>
      </c>
      <c r="HX27" s="692">
        <f>IF(ОРИГІНАЛ!HX37=0,"",ОРИГІНАЛ!HX37)</f>
        <v>16</v>
      </c>
      <c r="HY27" s="533"/>
    </row>
    <row r="28" spans="1:233" s="532" customFormat="1" ht="12.75" customHeight="1">
      <c r="A28" s="715">
        <f>IF(ОРИГІНАЛ!A38=0,"",ОРИГІНАЛ!A38)</f>
        <v>45460</v>
      </c>
      <c r="B28" s="696" t="str">
        <f>IF(ОРИГІНАЛ!B38=0,"",ОРИГІНАЛ!B38)</f>
        <v/>
      </c>
      <c r="C28" s="695" t="str">
        <f>IF(ОРИГІНАЛ!C38=0,"",ОРИГІНАЛ!C38)</f>
        <v/>
      </c>
      <c r="D28" s="695" t="str">
        <f>IF(ОРИГІНАЛ!D38=0,"",ОРИГІНАЛ!D38)</f>
        <v/>
      </c>
      <c r="E28" s="696" t="str">
        <f>IF(ОРИГІНАЛ!E38=0,"",ОРИГІНАЛ!E38)</f>
        <v/>
      </c>
      <c r="F28" s="695" t="str">
        <f>IF(ОРИГІНАЛ!F38=0,"",ОРИГІНАЛ!F38)</f>
        <v/>
      </c>
      <c r="G28" s="695" t="str">
        <f>IF(ОРИГІНАЛ!G38=0,"",ОРИГІНАЛ!G38)</f>
        <v/>
      </c>
      <c r="H28" s="697" t="str">
        <f>IF(ОРИГІНАЛ!H38=0,"",ОРИГІНАЛ!H38)</f>
        <v/>
      </c>
      <c r="I28" s="696" t="str">
        <f>IF(ОРИГІНАЛ!I38=0,"",ОРИГІНАЛ!I38)</f>
        <v/>
      </c>
      <c r="J28" s="695" t="str">
        <f>IF(ОРИГІНАЛ!J38=0,"",ОРИГІНАЛ!J38)</f>
        <v/>
      </c>
      <c r="K28" s="695" t="str">
        <f>IF(ОРИГІНАЛ!K38=0,"",ОРИГІНАЛ!K38)</f>
        <v/>
      </c>
      <c r="L28" s="695" t="str">
        <f>IF(ОРИГІНАЛ!L38=0,"",ОРИГІНАЛ!L38)</f>
        <v/>
      </c>
      <c r="M28" s="696" t="str">
        <f>IF(ОРИГІНАЛ!M38=0,"",ОРИГІНАЛ!M38)</f>
        <v/>
      </c>
      <c r="N28" s="695" t="str">
        <f>IF(ОРИГІНАЛ!N38=0,"",ОРИГІНАЛ!N38)</f>
        <v/>
      </c>
      <c r="O28" s="695" t="str">
        <f>IF(ОРИГІНАЛ!O38=0,"",ОРИГІНАЛ!O38)</f>
        <v/>
      </c>
      <c r="P28" s="695" t="str">
        <f>IF(ОРИГІНАЛ!P38=0,"",ОРИГІНАЛ!P38)</f>
        <v/>
      </c>
      <c r="Q28" s="695" t="str">
        <f>IF(ОРИГІНАЛ!Q38=0,"",ОРИГІНАЛ!Q38)</f>
        <v/>
      </c>
      <c r="R28" s="714" t="str">
        <f>IF(ОРИГІНАЛ!R38=0,"",ОРИГІНАЛ!R38)</f>
        <v/>
      </c>
      <c r="S28" s="697" t="str">
        <f>IF(ОРИГІНАЛ!S38=0,"",ОРИГІНАЛ!S38)</f>
        <v/>
      </c>
      <c r="T28" s="696" t="str">
        <f>IF(ОРИГІНАЛ!T38=0,"",ОРИГІНАЛ!T38)</f>
        <v/>
      </c>
      <c r="U28" s="695" t="str">
        <f>IF(ОРИГІНАЛ!U38=0,"",ОРИГІНАЛ!U38)</f>
        <v/>
      </c>
      <c r="V28" s="695" t="str">
        <f>IF(ОРИГІНАЛ!V38=0,"",ОРИГІНАЛ!V38)</f>
        <v/>
      </c>
      <c r="W28" s="695" t="str">
        <f>IF(ОРИГІНАЛ!W38=0,"",ОРИГІНАЛ!W38)</f>
        <v/>
      </c>
      <c r="X28" s="695" t="str">
        <f>IF(ОРИГІНАЛ!X38=0,"",ОРИГІНАЛ!X38)</f>
        <v/>
      </c>
      <c r="Y28" s="694" t="str">
        <f>IF(ОРИГІНАЛ!Y38=0,"",ОРИГІНАЛ!Y38)</f>
        <v/>
      </c>
      <c r="Z28" s="696" t="str">
        <f>IF(ОРИГІНАЛ!Z38=0,"",ОРИГІНАЛ!Z38)</f>
        <v>/</v>
      </c>
      <c r="AA28" s="695" t="str">
        <f>IF(ОРИГІНАЛ!AA38=0,"",ОРИГІНАЛ!AA38)</f>
        <v>/</v>
      </c>
      <c r="AB28" s="695" t="str">
        <f>IF(ОРИГІНАЛ!AB38=0,"",ОРИГІНАЛ!AB38)</f>
        <v>/</v>
      </c>
      <c r="AC28" s="695" t="str">
        <f>IF(ОРИГІНАЛ!AC38=0,"",ОРИГІНАЛ!AC38)</f>
        <v>/</v>
      </c>
      <c r="AD28" s="714" t="str">
        <f>IF(ОРИГІНАЛ!AD38=0,"",ОРИГІНАЛ!AD38)</f>
        <v>/</v>
      </c>
      <c r="AE28" s="697" t="str">
        <f>IF(ОРИГІНАЛ!AE38=0,"",ОРИГІНАЛ!AE38)</f>
        <v>/</v>
      </c>
      <c r="AF28" s="701" t="str">
        <f>IF(ОРИГІНАЛ!AF38=0,"",ОРИГІНАЛ!AF38)</f>
        <v>/</v>
      </c>
      <c r="AG28" s="695" t="str">
        <f>IF(ОРИГІНАЛ!AG38=0,"",ОРИГІНАЛ!AG38)</f>
        <v/>
      </c>
      <c r="AH28" s="695" t="str">
        <f>IF(ОРИГІНАЛ!AH38=0,"",ОРИГІНАЛ!AH38)</f>
        <v/>
      </c>
      <c r="AI28" s="695" t="str">
        <f>IF(ОРИГІНАЛ!AI38=0,"",ОРИГІНАЛ!AI38)</f>
        <v/>
      </c>
      <c r="AJ28" s="704" t="str">
        <f>IF(ОРИГІНАЛ!AJ38=0,"",ОРИГІНАЛ!AJ38)</f>
        <v/>
      </c>
      <c r="AK28" s="695" t="str">
        <f>IF(ОРИГІНАЛ!AK38=0,"",ОРИГІНАЛ!AK38)</f>
        <v/>
      </c>
      <c r="AL28" s="695" t="str">
        <f>IF(ОРИГІНАЛ!AL38=0,"",ОРИГІНАЛ!AL38)</f>
        <v/>
      </c>
      <c r="AM28" s="695" t="str">
        <f>IF(ОРИГІНАЛ!AM38=0,"",ОРИГІНАЛ!AM38)</f>
        <v/>
      </c>
      <c r="AN28" s="697" t="str">
        <f>IF(ОРИГІНАЛ!AN38=0,"",ОРИГІНАЛ!AN38)</f>
        <v/>
      </c>
      <c r="AO28" s="696" t="str">
        <f>IF(ОРИГІНАЛ!AO38=0,"",ОРИГІНАЛ!AO38)</f>
        <v/>
      </c>
      <c r="AP28" s="695" t="str">
        <f>IF(ОРИГІНАЛ!AP38=0,"",ОРИГІНАЛ!AP38)</f>
        <v/>
      </c>
      <c r="AQ28" s="695" t="str">
        <f>IF(ОРИГІНАЛ!AQ38=0,"",ОРИГІНАЛ!AQ38)</f>
        <v/>
      </c>
      <c r="AR28" s="696" t="str">
        <f>IF(ОРИГІНАЛ!AR38=0,"",ОРИГІНАЛ!AR38)</f>
        <v/>
      </c>
      <c r="AS28" s="695" t="str">
        <f>IF(ОРИГІНАЛ!AS38=0,"",ОРИГІНАЛ!AS38)</f>
        <v/>
      </c>
      <c r="AT28" s="694" t="str">
        <f>IF(ОРИГІНАЛ!AT38=0,"",ОРИГІНАЛ!AT38)</f>
        <v/>
      </c>
      <c r="AU28" s="696" t="str">
        <f>IF(ОРИГІНАЛ!AU38=0,"",ОРИГІНАЛ!AU38)</f>
        <v/>
      </c>
      <c r="AV28" s="695" t="str">
        <f>IF(ОРИГІНАЛ!AV38=0,"",ОРИГІНАЛ!AV38)</f>
        <v/>
      </c>
      <c r="AW28" s="695" t="str">
        <f>IF(ОРИГІНАЛ!AW38=0,"",ОРИГІНАЛ!AW38)</f>
        <v/>
      </c>
      <c r="AX28" s="697" t="str">
        <f>IF(ОРИГІНАЛ!AX38=0,"",ОРИГІНАЛ!AX38)</f>
        <v/>
      </c>
      <c r="AY28" s="696" t="str">
        <f>IF(ОРИГІНАЛ!AY38=0,"",ОРИГІНАЛ!AY38)</f>
        <v/>
      </c>
      <c r="AZ28" s="695" t="str">
        <f>IF(ОРИГІНАЛ!AZ38=0,"",ОРИГІНАЛ!AZ38)</f>
        <v/>
      </c>
      <c r="BA28" s="695" t="str">
        <f>IF(ОРИГІНАЛ!BA38=0,"",ОРИГІНАЛ!BA38)</f>
        <v/>
      </c>
      <c r="BB28" s="696" t="str">
        <f>IF(ОРИГІНАЛ!BB38=0,"",ОРИГІНАЛ!BB38)</f>
        <v/>
      </c>
      <c r="BC28" s="695" t="str">
        <f>IF(ОРИГІНАЛ!BC38=0,"",ОРИГІНАЛ!BC38)</f>
        <v/>
      </c>
      <c r="BD28" s="695" t="str">
        <f>IF(ОРИГІНАЛ!BD38=0,"",ОРИГІНАЛ!BD38)</f>
        <v/>
      </c>
      <c r="BE28" s="695" t="str">
        <f>IF(ОРИГІНАЛ!BE38=0,"",ОРИГІНАЛ!BE38)</f>
        <v/>
      </c>
      <c r="BF28" s="697" t="str">
        <f>IF(ОРИГІНАЛ!BF38=0,"",ОРИГІНАЛ!BF38)</f>
        <v/>
      </c>
      <c r="BG28" s="696" t="str">
        <f>IF(ОРИГІНАЛ!BG38=0,"",ОРИГІНАЛ!BG38)</f>
        <v/>
      </c>
      <c r="BH28" s="695" t="str">
        <f>IF(ОРИГІНАЛ!BH38=0,"",ОРИГІНАЛ!BH38)</f>
        <v/>
      </c>
      <c r="BI28" s="696" t="str">
        <f>IF(ОРИГІНАЛ!BI38=0,"",ОРИГІНАЛ!BI38)</f>
        <v/>
      </c>
      <c r="BJ28" s="695" t="str">
        <f>IF(ОРИГІНАЛ!BJ38=0,"",ОРИГІНАЛ!BJ38)</f>
        <v/>
      </c>
      <c r="BK28" s="695" t="str">
        <f>IF(ОРИГІНАЛ!BK38=0,"",ОРИГІНАЛ!BK38)</f>
        <v/>
      </c>
      <c r="BL28" s="695" t="str">
        <f>IF(ОРИГІНАЛ!BL38=0,"",ОРИГІНАЛ!BL38)</f>
        <v/>
      </c>
      <c r="BM28" s="695" t="str">
        <f>IF(ОРИГІНАЛ!BM38=0,"",ОРИГІНАЛ!BM38)</f>
        <v/>
      </c>
      <c r="BN28" s="696" t="str">
        <f>IF(ОРИГІНАЛ!BN38=0,"",ОРИГІНАЛ!BN38)</f>
        <v/>
      </c>
      <c r="BO28" s="695" t="str">
        <f>IF(ОРИГІНАЛ!BO38=0,"",ОРИГІНАЛ!BO38)</f>
        <v/>
      </c>
      <c r="BP28" s="696" t="str">
        <f>IF(ОРИГІНАЛ!BP38=0,"",ОРИГІНАЛ!BP38)</f>
        <v/>
      </c>
      <c r="BQ28" s="694" t="str">
        <f>IF(ОРИГІНАЛ!BQ38=0,"",ОРИГІНАЛ!BQ38)</f>
        <v/>
      </c>
      <c r="BR28" s="696" t="str">
        <f>IF(ОРИГІНАЛ!BR38=0,"",ОРИГІНАЛ!BR38)</f>
        <v/>
      </c>
      <c r="BS28" s="696" t="str">
        <f>IF(ОРИГІНАЛ!BS38=0,"",ОРИГІНАЛ!BS38)</f>
        <v/>
      </c>
      <c r="BT28" s="697" t="str">
        <f>IF(ОРИГІНАЛ!BT38=0,"",ОРИГІНАЛ!BT38)</f>
        <v/>
      </c>
      <c r="BU28" s="696" t="str">
        <f>IF(ОРИГІНАЛ!BU38=0,"",ОРИГІНАЛ!BU38)</f>
        <v/>
      </c>
      <c r="BV28" s="695" t="str">
        <f>IF(ОРИГІНАЛ!BV38=0,"",ОРИГІНАЛ!BV38)</f>
        <v/>
      </c>
      <c r="BW28" s="704" t="str">
        <f>IF(ОРИГІНАЛ!BW38=0,"",ОРИГІНАЛ!BW38)</f>
        <v/>
      </c>
      <c r="BX28" s="694" t="str">
        <f>IF(ОРИГІНАЛ!BX38=0,"",ОРИГІНАЛ!BX38)</f>
        <v/>
      </c>
      <c r="BY28" s="696" t="str">
        <f>IF(ОРИГІНАЛ!BY38=0,"",ОРИГІНАЛ!BY38)</f>
        <v>+</v>
      </c>
      <c r="BZ28" s="695" t="str">
        <f>IF(ОРИГІНАЛ!BZ38=0,"",ОРИГІНАЛ!BZ38)</f>
        <v/>
      </c>
      <c r="CA28" s="693" t="str">
        <f>IF(ОРИГІНАЛ!CA38=0,"",ОРИГІНАЛ!CA38)</f>
        <v/>
      </c>
      <c r="CB28" s="696" t="str">
        <f>IF(ОРИГІНАЛ!CB38=0,"",ОРИГІНАЛ!CB38)</f>
        <v/>
      </c>
      <c r="CC28" s="696" t="str">
        <f>IF(ОРИГІНАЛ!CC38=0,"",ОРИГІНАЛ!CC38)</f>
        <v/>
      </c>
      <c r="CD28" s="695" t="str">
        <f>IF(ОРИГІНАЛ!CD38=0,"",ОРИГІНАЛ!CD38)</f>
        <v/>
      </c>
      <c r="CE28" s="695" t="str">
        <f>IF(ОРИГІНАЛ!CE38=0,"",ОРИГІНАЛ!CE38)</f>
        <v/>
      </c>
      <c r="CF28" s="705" t="str">
        <f>IF(ОРИГІНАЛ!CF38=0,"",ОРИГІНАЛ!CF38)</f>
        <v/>
      </c>
      <c r="CG28" s="696" t="str">
        <f>IF(ОРИГІНАЛ!CG38=0,"",ОРИГІНАЛ!CG38)</f>
        <v/>
      </c>
      <c r="CH28" s="695" t="str">
        <f>IF(ОРИГІНАЛ!CH38=0,"",ОРИГІНАЛ!CH38)</f>
        <v/>
      </c>
      <c r="CI28" s="696" t="str">
        <f>IF(ОРИГІНАЛ!CI38=0,"",ОРИГІНАЛ!CI38)</f>
        <v/>
      </c>
      <c r="CJ28" s="695" t="str">
        <f>IF(ОРИГІНАЛ!CJ38=0,"",ОРИГІНАЛ!CJ38)</f>
        <v/>
      </c>
      <c r="CK28" s="695" t="str">
        <f>IF(ОРИГІНАЛ!CK38=0,"",ОРИГІНАЛ!CK38)</f>
        <v/>
      </c>
      <c r="CL28" s="698" t="str">
        <f>IF(ОРИГІНАЛ!CL38=0,"",ОРИГІНАЛ!CL38)</f>
        <v/>
      </c>
      <c r="CM28" s="695" t="str">
        <f>IF(ОРИГІНАЛ!CM38=0,"",ОРИГІНАЛ!CM38)</f>
        <v/>
      </c>
      <c r="CN28" s="695" t="str">
        <f>IF(ОРИГІНАЛ!CN38=0,"",ОРИГІНАЛ!CN38)</f>
        <v/>
      </c>
      <c r="CO28" s="695" t="str">
        <f>IF(ОРИГІНАЛ!CO38=0,"",ОРИГІНАЛ!CO38)</f>
        <v/>
      </c>
      <c r="CP28" s="694" t="str">
        <f>IF(ОРИГІНАЛ!CP38=0,"",ОРИГІНАЛ!CP38)</f>
        <v/>
      </c>
      <c r="CQ28" s="713">
        <f>IF(ОРИГІНАЛ!CQ38=0,"",ОРИГІНАЛ!CQ38)</f>
        <v>17</v>
      </c>
      <c r="CR28" s="696" t="str">
        <f>IF(ОРИГІНАЛ!CR38=0,"",ОРИГІНАЛ!CR38)</f>
        <v/>
      </c>
      <c r="CS28" s="699" t="str">
        <f>IF(ОРИГІНАЛ!CS38=0,"",ОРИГІНАЛ!CS38)</f>
        <v/>
      </c>
      <c r="CT28" s="697" t="str">
        <f>IF(ОРИГІНАЛ!CT38=0,"",ОРИГІНАЛ!CT38)</f>
        <v/>
      </c>
      <c r="CU28" s="696" t="str">
        <f>IF(ОРИГІНАЛ!CU38=0,"",ОРИГІНАЛ!CU38)</f>
        <v>Х</v>
      </c>
      <c r="CV28" s="695" t="str">
        <f>IF(ОРИГІНАЛ!CV38=0,"",ОРИГІНАЛ!CV38)</f>
        <v>Х</v>
      </c>
      <c r="CW28" s="694" t="str">
        <f>IF(ОРИГІНАЛ!CW38=0,"",ОРИГІНАЛ!CW38)</f>
        <v>Х</v>
      </c>
      <c r="CX28" s="696" t="str">
        <f>IF(ОРИГІНАЛ!CX38=0,"",ОРИГІНАЛ!CX38)</f>
        <v/>
      </c>
      <c r="CY28" s="696" t="str">
        <f>IF(ОРИГІНАЛ!CY38=0,"",ОРИГІНАЛ!CY38)</f>
        <v/>
      </c>
      <c r="CZ28" s="697" t="str">
        <f>IF(ОРИГІНАЛ!CZ38=0,"",ОРИГІНАЛ!CZ38)</f>
        <v/>
      </c>
      <c r="DA28" s="696" t="str">
        <f>IF(ОРИГІНАЛ!DA38=0,"",ОРИГІНАЛ!DA38)</f>
        <v/>
      </c>
      <c r="DB28" s="696" t="str">
        <f>IF(ОРИГІНАЛ!DB38=0,"",ОРИГІНАЛ!DB38)</f>
        <v/>
      </c>
      <c r="DC28" s="696" t="str">
        <f>IF(ОРИГІНАЛ!DC38=0,"",ОРИГІНАЛ!DC38)</f>
        <v/>
      </c>
      <c r="DD28" s="694" t="str">
        <f>IF(ОРИГІНАЛ!DD38=0,"",ОРИГІНАЛ!DD38)</f>
        <v/>
      </c>
      <c r="DE28" s="698" t="str">
        <f>IF(ОРИГІНАЛ!DE38=0,"",ОРИГІНАЛ!DE38)</f>
        <v/>
      </c>
      <c r="DF28" s="695" t="str">
        <f>IF(ОРИГІНАЛ!DF38=0,"",ОРИГІНАЛ!DF38)</f>
        <v/>
      </c>
      <c r="DG28" s="695" t="str">
        <f>IF(ОРИГІНАЛ!DG38=0,"",ОРИГІНАЛ!DG38)</f>
        <v/>
      </c>
      <c r="DH28" s="697" t="str">
        <f>IF(ОРИГІНАЛ!DH38=0,"",ОРИГІНАЛ!DH38)</f>
        <v/>
      </c>
      <c r="DI28" s="696" t="str">
        <f>IF(ОРИГІНАЛ!DI38=0,"",ОРИГІНАЛ!DI38)</f>
        <v/>
      </c>
      <c r="DJ28" s="695" t="str">
        <f>IF(ОРИГІНАЛ!DJ38=0,"",ОРИГІНАЛ!DJ38)</f>
        <v/>
      </c>
      <c r="DK28" s="695" t="str">
        <f>IF(ОРИГІНАЛ!DK38=0,"",ОРИГІНАЛ!DK38)</f>
        <v/>
      </c>
      <c r="DL28" s="695" t="str">
        <f>IF(ОРИГІНАЛ!DL38=0,"",ОРИГІНАЛ!DL38)</f>
        <v/>
      </c>
      <c r="DM28" s="712" t="str">
        <f>IF(ОРИГІНАЛ!DM38=0,"",ОРИГІНАЛ!DM38)</f>
        <v/>
      </c>
      <c r="DN28" s="695" t="str">
        <f>IF(ОРИГІНАЛ!DN38=0,"",ОРИГІНАЛ!DN38)</f>
        <v/>
      </c>
      <c r="DO28" s="699" t="str">
        <f>IF(ОРИГІНАЛ!DO38=0,"",ОРИГІНАЛ!DO38)</f>
        <v/>
      </c>
      <c r="DP28" s="695" t="str">
        <f>IF(ОРИГІНАЛ!DP38=0,"",ОРИГІНАЛ!DP38)</f>
        <v/>
      </c>
      <c r="DQ28" s="695" t="str">
        <f>IF(ОРИГІНАЛ!DQ38=0,"",ОРИГІНАЛ!DQ38)</f>
        <v/>
      </c>
      <c r="DR28" s="695" t="str">
        <f>IF(ОРИГІНАЛ!DR38=0,"",ОРИГІНАЛ!DR38)</f>
        <v/>
      </c>
      <c r="DS28" s="695" t="str">
        <f>IF(ОРИГІНАЛ!DS38=0,"",ОРИГІНАЛ!DS38)</f>
        <v/>
      </c>
      <c r="DT28" s="695" t="str">
        <f>IF(ОРИГІНАЛ!DT38=0,"",ОРИГІНАЛ!DT38)</f>
        <v/>
      </c>
      <c r="DU28" s="694" t="str">
        <f>IF(ОРИГІНАЛ!DU38=0,"",ОРИГІНАЛ!DU38)</f>
        <v/>
      </c>
      <c r="DV28" s="1117" t="str">
        <f>IF(ОРИГІНАЛ!DV38=0,"",ОРИГІНАЛ!DV38)</f>
        <v/>
      </c>
      <c r="DW28" s="695" t="str">
        <f>IF(ОРИГІНАЛ!DW38=0,"",ОРИГІНАЛ!DW38)</f>
        <v/>
      </c>
      <c r="DX28" s="1121" t="s">
        <v>2222</v>
      </c>
      <c r="DY28" s="1122" t="s">
        <v>2222</v>
      </c>
      <c r="DZ28" s="696" t="str">
        <f>IF(ОРИГІНАЛ!DZ38=0,"",ОРИГІНАЛ!DZ38)</f>
        <v/>
      </c>
      <c r="EA28" s="695" t="str">
        <f>IF(ОРИГІНАЛ!EA38=0,"",ОРИГІНАЛ!EA38)</f>
        <v/>
      </c>
      <c r="EB28" s="696" t="str">
        <f>IF(ОРИГІНАЛ!EB38=0,"",ОРИГІНАЛ!EB38)</f>
        <v/>
      </c>
      <c r="EC28" s="695" t="str">
        <f>IF(ОРИГІНАЛ!EC38=0,"",ОРИГІНАЛ!EC38)</f>
        <v/>
      </c>
      <c r="ED28" s="695" t="str">
        <f>IF(ОРИГІНАЛ!ED38=0,"",ОРИГІНАЛ!ED38)</f>
        <v/>
      </c>
      <c r="EE28" s="695" t="str">
        <f>IF(ОРИГІНАЛ!EE38=0,"",ОРИГІНАЛ!EE38)</f>
        <v/>
      </c>
      <c r="EF28" s="695" t="str">
        <f>IF(ОРИГІНАЛ!EF38=0,"",ОРИГІНАЛ!EF38)</f>
        <v/>
      </c>
      <c r="EG28" s="695" t="str">
        <f>IF(ОРИГІНАЛ!EG38=0,"",ОРИГІНАЛ!EG38)</f>
        <v/>
      </c>
      <c r="EH28" s="1067" t="str">
        <f>IF(ОРИГІНАЛ!EH38=0,"",ОРИГІНАЛ!EH38)</f>
        <v/>
      </c>
      <c r="EI28" s="1124"/>
      <c r="EJ28" s="711" t="str">
        <f>IF(ОРИГІНАЛ!EJ38=0,"",ОРИГІНАЛ!EJ38)</f>
        <v/>
      </c>
      <c r="EK28" s="710" t="str">
        <f>IF(ОРИГІНАЛ!EK38=0,"",ОРИГІНАЛ!EK38)</f>
        <v/>
      </c>
      <c r="EL28" s="709" t="str">
        <f>IF(ОРИГІНАЛ!EL38=0,"",ОРИГІНАЛ!EL38)</f>
        <v/>
      </c>
      <c r="EM28" s="1126"/>
      <c r="EN28" s="695" t="str">
        <f>IF(ОРИГІНАЛ!EN38=0,"",ОРИГІНАЛ!EN38)</f>
        <v/>
      </c>
      <c r="EO28" s="695" t="str">
        <f>IF(ОРИГІНАЛ!EO38=0,"",ОРИГІНАЛ!EO38)</f>
        <v/>
      </c>
      <c r="EP28" s="694" t="str">
        <f>IF(ОРИГІНАЛ!EP38=0,"",ОРИГІНАЛ!EP38)</f>
        <v/>
      </c>
      <c r="EQ28" s="696" t="str">
        <f>IF(ОРИГІНАЛ!EQ38=0,"",ОРИГІНАЛ!EQ38)</f>
        <v/>
      </c>
      <c r="ER28" s="694" t="str">
        <f>IF(ОРИГІНАЛ!ER38=0,"",ОРИГІНАЛ!ER38)</f>
        <v/>
      </c>
      <c r="ES28" s="696" t="str">
        <f>IF(ОРИГІНАЛ!ES38=0,"",ОРИГІНАЛ!ES38)</f>
        <v/>
      </c>
      <c r="ET28" s="696" t="str">
        <f>IF(ОРИГІНАЛ!ET38=0,"",ОРИГІНАЛ!ET38)</f>
        <v/>
      </c>
      <c r="EU28" s="695" t="str">
        <f>IF(ОРИГІНАЛ!EU38=0,"",ОРИГІНАЛ!EU38)</f>
        <v/>
      </c>
      <c r="EV28" s="695" t="str">
        <f>IF(ОРИГІНАЛ!EV38=0,"",ОРИГІНАЛ!EV38)</f>
        <v/>
      </c>
      <c r="EW28" s="695" t="str">
        <f>IF(ОРИГІНАЛ!EW38=0,"",ОРИГІНАЛ!EW38)</f>
        <v/>
      </c>
      <c r="EX28" s="695" t="str">
        <f>IF(ОРИГІНАЛ!EX38=0,"",ОРИГІНАЛ!EX38)</f>
        <v/>
      </c>
      <c r="EY28" s="695" t="str">
        <f>IF(ОРИГІНАЛ!EY38=0,"",ОРИГІНАЛ!EY38)</f>
        <v/>
      </c>
      <c r="EZ28" s="695" t="str">
        <f>IF(ОРИГІНАЛ!EZ38=0,"",ОРИГІНАЛ!EZ38)</f>
        <v/>
      </c>
      <c r="FA28" s="697" t="str">
        <f>IF(ОРИГІНАЛ!FA38=0,"",ОРИГІНАЛ!FA38)</f>
        <v/>
      </c>
      <c r="FB28" s="696" t="str">
        <f>IF(ОРИГІНАЛ!FB38=0,"",ОРИГІНАЛ!FB38)</f>
        <v/>
      </c>
      <c r="FC28" s="695" t="str">
        <f>IF(ОРИГІНАЛ!FC38=0,"",ОРИГІНАЛ!FC38)</f>
        <v/>
      </c>
      <c r="FD28" s="695" t="str">
        <f>IF(ОРИГІНАЛ!FD38=0,"",ОРИГІНАЛ!FD38)</f>
        <v/>
      </c>
      <c r="FE28" s="695" t="str">
        <f>IF(ОРИГІНАЛ!FE38=0,"",ОРИГІНАЛ!FE38)</f>
        <v/>
      </c>
      <c r="FF28" s="700" t="str">
        <f>IF(ОРИГІНАЛ!FF38=0,"",ОРИГІНАЛ!FF38)</f>
        <v/>
      </c>
      <c r="FG28" s="695" t="str">
        <f>IF(ОРИГІНАЛ!FG38=0,"",ОРИГІНАЛ!FG38)</f>
        <v/>
      </c>
      <c r="FH28" s="704" t="str">
        <f>IF(ОРИГІНАЛ!FH38=0,"",ОРИГІНАЛ!FH38)</f>
        <v/>
      </c>
      <c r="FI28" s="700" t="str">
        <f>IF(ОРИГІНАЛ!FI38=0,"",ОРИГІНАЛ!FI38)</f>
        <v>\</v>
      </c>
      <c r="FJ28" s="700" t="str">
        <f>IF(ОРИГІНАЛ!FJ38=0,"",ОРИГІНАЛ!FJ38)</f>
        <v>\</v>
      </c>
      <c r="FK28" s="700" t="str">
        <f>IF(ОРИГІНАЛ!FK38=0,"",ОРИГІНАЛ!FK38)</f>
        <v>\</v>
      </c>
      <c r="FL28" s="700" t="str">
        <f>IF(ОРИГІНАЛ!FL38=0,"",ОРИГІНАЛ!FL38)</f>
        <v>\</v>
      </c>
      <c r="FM28" s="708" t="str">
        <f>IF(ОРИГІНАЛ!FM38=0,"",ОРИГІНАЛ!FM38)</f>
        <v>\</v>
      </c>
      <c r="FN28" s="707" t="str">
        <f>IF(ОРИГІНАЛ!FN38=0,"",ОРИГІНАЛ!FN38)</f>
        <v>\</v>
      </c>
      <c r="FO28" s="696" t="str">
        <f>IF(ОРИГІНАЛ!FO38=0,"",ОРИГІНАЛ!FO38)</f>
        <v/>
      </c>
      <c r="FP28" s="696" t="str">
        <f>IF(ОРИГІНАЛ!FP38=0,"",ОРИГІНАЛ!FP38)</f>
        <v/>
      </c>
      <c r="FQ28" s="705" t="str">
        <f>IF(ОРИГІНАЛ!FQ38=0,"",ОРИГІНАЛ!FQ38)</f>
        <v/>
      </c>
      <c r="FR28" s="696" t="str">
        <f>IF(ОРИГІНАЛ!FR38=0,"",ОРИГІНАЛ!FR38)</f>
        <v/>
      </c>
      <c r="FS28" s="696" t="str">
        <f>IF(ОРИГІНАЛ!FS38=0,"",ОРИГІНАЛ!FS38)</f>
        <v/>
      </c>
      <c r="FT28" s="696" t="str">
        <f>IF(ОРИГІНАЛ!FT38=0,"",ОРИГІНАЛ!FT38)</f>
        <v/>
      </c>
      <c r="FU28" s="696" t="str">
        <f>IF(ОРИГІНАЛ!FU38=0,"",ОРИГІНАЛ!FU38)</f>
        <v/>
      </c>
      <c r="FV28" s="696" t="str">
        <f>IF(ОРИГІНАЛ!FV38=0,"",ОРИГІНАЛ!FV38)</f>
        <v/>
      </c>
      <c r="FW28" s="706">
        <f>IF(ОРИГІНАЛ!FW38=0,"",ОРИГІНАЛ!FW38)</f>
        <v>17</v>
      </c>
      <c r="FX28" s="696" t="str">
        <f>IF(ОРИГІНАЛ!FX38=0,"",ОРИГІНАЛ!FX38)</f>
        <v/>
      </c>
      <c r="FY28" s="694" t="str">
        <f>IF(ОРИГІНАЛ!FY38=0,"",ОРИГІНАЛ!FY38)</f>
        <v/>
      </c>
      <c r="FZ28" s="696" t="str">
        <f>IF(ОРИГІНАЛ!FZ38=0,"",ОРИГІНАЛ!FZ38)</f>
        <v/>
      </c>
      <c r="GA28" s="694" t="str">
        <f>IF(ОРИГІНАЛ!GA38=0,"",ОРИГІНАЛ!GA38)</f>
        <v/>
      </c>
      <c r="GB28" s="696" t="str">
        <f>IF(ОРИГІНАЛ!GB38=0,"",ОРИГІНАЛ!GB38)</f>
        <v/>
      </c>
      <c r="GC28" s="695" t="str">
        <f>IF(ОРИГІНАЛ!GC38=0,"",ОРИГІНАЛ!GC38)</f>
        <v/>
      </c>
      <c r="GD28" s="695" t="str">
        <f>IF(ОРИГІНАЛ!GD38=0,"",ОРИГІНАЛ!GD38)</f>
        <v/>
      </c>
      <c r="GE28" s="695" t="str">
        <f>IF(ОРИГІНАЛ!GE38=0,"",ОРИГІНАЛ!GE38)</f>
        <v/>
      </c>
      <c r="GF28" s="705" t="str">
        <f>IF(ОРИГІНАЛ!GF38=0,"",ОРИГІНАЛ!GF38)</f>
        <v/>
      </c>
      <c r="GG28" s="696" t="str">
        <f>IF(ОРИГІНАЛ!GG38=0,"",ОРИГІНАЛ!GG38)</f>
        <v/>
      </c>
      <c r="GH28" s="695" t="str">
        <f>IF(ОРИГІНАЛ!GH38=0,"",ОРИГІНАЛ!GH38)</f>
        <v/>
      </c>
      <c r="GI28" s="694" t="str">
        <f>IF(ОРИГІНАЛ!GI38=0,"",ОРИГІНАЛ!GI38)</f>
        <v/>
      </c>
      <c r="GJ28" s="696" t="str">
        <f>IF(ОРИГІНАЛ!GJ38=0,"",ОРИГІНАЛ!GJ38)</f>
        <v/>
      </c>
      <c r="GK28" s="695" t="str">
        <f>IF(ОРИГІНАЛ!GK38=0,"",ОРИГІНАЛ!GK38)</f>
        <v/>
      </c>
      <c r="GL28" s="704" t="str">
        <f>IF(ОРИГІНАЛ!GL38=0,"",ОРИГІНАЛ!GL38)</f>
        <v/>
      </c>
      <c r="GM28" s="695" t="str">
        <f>IF(ОРИГІНАЛ!GM38=0,"",ОРИГІНАЛ!GM38)</f>
        <v/>
      </c>
      <c r="GN28" s="695" t="str">
        <f>IF(ОРИГІНАЛ!GN38=0,"",ОРИГІНАЛ!GN38)</f>
        <v/>
      </c>
      <c r="GO28" s="703" t="str">
        <f>IF(ОРИГІНАЛ!GO38=0,"",ОРИГІНАЛ!GO38)</f>
        <v/>
      </c>
      <c r="GP28" s="697" t="str">
        <f>IF(ОРИГІНАЛ!GP38=0,"",ОРИГІНАЛ!GP38)</f>
        <v/>
      </c>
      <c r="GQ28" s="702" t="str">
        <f>IF(ОРИГІНАЛ!GQ38=0,"",ОРИГІНАЛ!GQ38)</f>
        <v/>
      </c>
      <c r="GR28" s="701" t="str">
        <f>IF(ОРИГІНАЛ!GR38=0,"",ОРИГІНАЛ!GR38)</f>
        <v/>
      </c>
      <c r="GS28" s="695" t="str">
        <f>IF(ОРИГІНАЛ!GS38=0,"",ОРИГІНАЛ!GS38)</f>
        <v/>
      </c>
      <c r="GT28" s="695" t="str">
        <f>IF(ОРИГІНАЛ!GT38=0,"",ОРИГІНАЛ!GT38)</f>
        <v/>
      </c>
      <c r="GU28" s="695" t="str">
        <f>IF(ОРИГІНАЛ!GU38=0,"",ОРИГІНАЛ!GU38)</f>
        <v/>
      </c>
      <c r="GV28" s="695" t="str">
        <f>IF(ОРИГІНАЛ!GV38=0,"",ОРИГІНАЛ!GV38)</f>
        <v/>
      </c>
      <c r="GW28" s="695" t="str">
        <f>IF(ОРИГІНАЛ!GW38=0,"",ОРИГІНАЛ!GW38)</f>
        <v/>
      </c>
      <c r="GX28" s="697" t="str">
        <f>IF(ОРИГІНАЛ!GX38=0,"",ОРИГІНАЛ!GX38)</f>
        <v/>
      </c>
      <c r="GY28" s="696" t="str">
        <f>IF(ОРИГІНАЛ!GY38=0,"",ОРИГІНАЛ!GY38)</f>
        <v/>
      </c>
      <c r="GZ28" s="700" t="str">
        <f>IF(ОРИГІНАЛ!GZ38=0,"",ОРИГІНАЛ!GZ38)</f>
        <v/>
      </c>
      <c r="HA28" s="695" t="str">
        <f>IF(ОРИГІНАЛ!HA38=0,"",ОРИГІНАЛ!HA38)</f>
        <v/>
      </c>
      <c r="HB28" s="699" t="str">
        <f>IF(ОРИГІНАЛ!HB38=0,"",ОРИГІНАЛ!HB38)</f>
        <v/>
      </c>
      <c r="HC28" s="695" t="str">
        <f>IF(ОРИГІНАЛ!HC38=0,"",ОРИГІНАЛ!HC38)</f>
        <v/>
      </c>
      <c r="HD28" s="695" t="str">
        <f>IF(ОРИГІНАЛ!HD38=0,"",ОРИГІНАЛ!HD38)</f>
        <v/>
      </c>
      <c r="HE28" s="695" t="str">
        <f>IF(ОРИГІНАЛ!HE38=0,"",ОРИГІНАЛ!HE38)</f>
        <v/>
      </c>
      <c r="HF28" s="695" t="str">
        <f>IF(ОРИГІНАЛ!HF38=0,"",ОРИГІНАЛ!HF38)</f>
        <v/>
      </c>
      <c r="HG28" s="694" t="str">
        <f>IF(ОРИГІНАЛ!HG38=0,"",ОРИГІНАЛ!HG38)</f>
        <v/>
      </c>
      <c r="HH28" s="698" t="str">
        <f>IF(ОРИГІНАЛ!HH38=0,"",ОРИГІНАЛ!HH38)</f>
        <v/>
      </c>
      <c r="HI28" s="695" t="str">
        <f>IF(ОРИГІНАЛ!HI38=0,"",ОРИГІНАЛ!HI38)</f>
        <v/>
      </c>
      <c r="HJ28" s="695" t="str">
        <f>IF(ОРИГІНАЛ!HJ38=0,"",ОРИГІНАЛ!HJ38)</f>
        <v/>
      </c>
      <c r="HK28" s="695" t="str">
        <f>IF(ОРИГІНАЛ!HK38=0,"",ОРИГІНАЛ!HK38)</f>
        <v/>
      </c>
      <c r="HL28" s="695" t="str">
        <f>IF(ОРИГІНАЛ!HL38=0,"",ОРИГІНАЛ!HL38)</f>
        <v/>
      </c>
      <c r="HM28" s="695" t="str">
        <f>IF(ОРИГІНАЛ!HM38=0,"",ОРИГІНАЛ!HM38)</f>
        <v/>
      </c>
      <c r="HN28" s="695" t="str">
        <f>IF(ОРИГІНАЛ!HN38=0,"",ОРИГІНАЛ!HN38)</f>
        <v/>
      </c>
      <c r="HO28" s="697" t="str">
        <f>IF(ОРИГІНАЛ!HO38=0,"",ОРИГІНАЛ!HO38)</f>
        <v/>
      </c>
      <c r="HP28" s="696" t="str">
        <f>IF(ОРИГІНАЛ!HP38=0,"",ОРИГІНАЛ!HP38)</f>
        <v/>
      </c>
      <c r="HQ28" s="695" t="str">
        <f>IF(ОРИГІНАЛ!HQ38=0,"",ОРИГІНАЛ!HQ38)</f>
        <v/>
      </c>
      <c r="HR28" s="695" t="str">
        <f>IF(ОРИГІНАЛ!HR38=0,"",ОРИГІНАЛ!HR38)</f>
        <v/>
      </c>
      <c r="HS28" s="695" t="str">
        <f>IF(ОРИГІНАЛ!HS38=0,"",ОРИГІНАЛ!HS38)</f>
        <v/>
      </c>
      <c r="HT28" s="695" t="str">
        <f>IF(ОРИГІНАЛ!HT38=0,"",ОРИГІНАЛ!HT38)</f>
        <v/>
      </c>
      <c r="HU28" s="695" t="str">
        <f>IF(ОРИГІНАЛ!HU38=0,"",ОРИГІНАЛ!HU38)</f>
        <v/>
      </c>
      <c r="HV28" s="694" t="str">
        <f>IF(ОРИГІНАЛ!HV38=0,"",ОРИГІНАЛ!HV38)</f>
        <v/>
      </c>
      <c r="HW28" s="693" t="str">
        <f>IF(ОРИГІНАЛ!HW38=0,"",ОРИГІНАЛ!HW38)</f>
        <v/>
      </c>
      <c r="HX28" s="692">
        <f>IF(ОРИГІНАЛ!HX38=0,"",ОРИГІНАЛ!HX38)</f>
        <v>17</v>
      </c>
      <c r="HY28" s="533"/>
    </row>
    <row r="29" spans="1:233" s="532" customFormat="1" ht="12.75" customHeight="1">
      <c r="A29" s="715">
        <f>IF(ОРИГІНАЛ!A39=0,"",ОРИГІНАЛ!A39)</f>
        <v>45461</v>
      </c>
      <c r="B29" s="696" t="str">
        <f>IF(ОРИГІНАЛ!B39=0,"",ОРИГІНАЛ!B39)</f>
        <v/>
      </c>
      <c r="C29" s="695" t="str">
        <f>IF(ОРИГІНАЛ!C39=0,"",ОРИГІНАЛ!C39)</f>
        <v/>
      </c>
      <c r="D29" s="695" t="str">
        <f>IF(ОРИГІНАЛ!D39=0,"",ОРИГІНАЛ!D39)</f>
        <v/>
      </c>
      <c r="E29" s="696" t="str">
        <f>IF(ОРИГІНАЛ!E39=0,"",ОРИГІНАЛ!E39)</f>
        <v/>
      </c>
      <c r="F29" s="695" t="str">
        <f>IF(ОРИГІНАЛ!F39=0,"",ОРИГІНАЛ!F39)</f>
        <v/>
      </c>
      <c r="G29" s="695" t="str">
        <f>IF(ОРИГІНАЛ!G39=0,"",ОРИГІНАЛ!G39)</f>
        <v/>
      </c>
      <c r="H29" s="697" t="str">
        <f>IF(ОРИГІНАЛ!H39=0,"",ОРИГІНАЛ!H39)</f>
        <v/>
      </c>
      <c r="I29" s="696" t="str">
        <f>IF(ОРИГІНАЛ!I39=0,"",ОРИГІНАЛ!I39)</f>
        <v/>
      </c>
      <c r="J29" s="695" t="str">
        <f>IF(ОРИГІНАЛ!J39=0,"",ОРИГІНАЛ!J39)</f>
        <v/>
      </c>
      <c r="K29" s="695" t="str">
        <f>IF(ОРИГІНАЛ!K39=0,"",ОРИГІНАЛ!K39)</f>
        <v/>
      </c>
      <c r="L29" s="695" t="str">
        <f>IF(ОРИГІНАЛ!L39=0,"",ОРИГІНАЛ!L39)</f>
        <v/>
      </c>
      <c r="M29" s="696" t="str">
        <f>IF(ОРИГІНАЛ!M39=0,"",ОРИГІНАЛ!M39)</f>
        <v/>
      </c>
      <c r="N29" s="695" t="str">
        <f>IF(ОРИГІНАЛ!N39=0,"",ОРИГІНАЛ!N39)</f>
        <v/>
      </c>
      <c r="O29" s="695" t="str">
        <f>IF(ОРИГІНАЛ!O39=0,"",ОРИГІНАЛ!O39)</f>
        <v/>
      </c>
      <c r="P29" s="695" t="str">
        <f>IF(ОРИГІНАЛ!P39=0,"",ОРИГІНАЛ!P39)</f>
        <v/>
      </c>
      <c r="Q29" s="695" t="str">
        <f>IF(ОРИГІНАЛ!Q39=0,"",ОРИГІНАЛ!Q39)</f>
        <v/>
      </c>
      <c r="R29" s="714" t="str">
        <f>IF(ОРИГІНАЛ!R39=0,"",ОРИГІНАЛ!R39)</f>
        <v/>
      </c>
      <c r="S29" s="697" t="str">
        <f>IF(ОРИГІНАЛ!S39=0,"",ОРИГІНАЛ!S39)</f>
        <v/>
      </c>
      <c r="T29" s="696" t="str">
        <f>IF(ОРИГІНАЛ!T39=0,"",ОРИГІНАЛ!T39)</f>
        <v/>
      </c>
      <c r="U29" s="695" t="str">
        <f>IF(ОРИГІНАЛ!U39=0,"",ОРИГІНАЛ!U39)</f>
        <v>/</v>
      </c>
      <c r="V29" s="695" t="str">
        <f>IF(ОРИГІНАЛ!V39=0,"",ОРИГІНАЛ!V39)</f>
        <v>/</v>
      </c>
      <c r="W29" s="695" t="str">
        <f>IF(ОРИГІНАЛ!W39=0,"",ОРИГІНАЛ!W39)</f>
        <v>/</v>
      </c>
      <c r="X29" s="695" t="str">
        <f>IF(ОРИГІНАЛ!X39=0,"",ОРИГІНАЛ!X39)</f>
        <v>/</v>
      </c>
      <c r="Y29" s="694" t="str">
        <f>IF(ОРИГІНАЛ!Y39=0,"",ОРИГІНАЛ!Y39)</f>
        <v>/</v>
      </c>
      <c r="Z29" s="696" t="str">
        <f>IF(ОРИГІНАЛ!Z39=0,"",ОРИГІНАЛ!Z39)</f>
        <v/>
      </c>
      <c r="AA29" s="695" t="str">
        <f>IF(ОРИГІНАЛ!AA39=0,"",ОРИГІНАЛ!AA39)</f>
        <v/>
      </c>
      <c r="AB29" s="695" t="str">
        <f>IF(ОРИГІНАЛ!AB39=0,"",ОРИГІНАЛ!AB39)</f>
        <v/>
      </c>
      <c r="AC29" s="695" t="str">
        <f>IF(ОРИГІНАЛ!AC39=0,"",ОРИГІНАЛ!AC39)</f>
        <v/>
      </c>
      <c r="AD29" s="714" t="str">
        <f>IF(ОРИГІНАЛ!AD39=0,"",ОРИГІНАЛ!AD39)</f>
        <v/>
      </c>
      <c r="AE29" s="697" t="str">
        <f>IF(ОРИГІНАЛ!AE39=0,"",ОРИГІНАЛ!AE39)</f>
        <v/>
      </c>
      <c r="AF29" s="701" t="str">
        <f>IF(ОРИГІНАЛ!AF39=0,"",ОРИГІНАЛ!AF39)</f>
        <v/>
      </c>
      <c r="AG29" s="695" t="str">
        <f>IF(ОРИГІНАЛ!AG39=0,"",ОРИГІНАЛ!AG39)</f>
        <v/>
      </c>
      <c r="AH29" s="695" t="str">
        <f>IF(ОРИГІНАЛ!AH39=0,"",ОРИГІНАЛ!AH39)</f>
        <v/>
      </c>
      <c r="AI29" s="695" t="str">
        <f>IF(ОРИГІНАЛ!AI39=0,"",ОРИГІНАЛ!AI39)</f>
        <v/>
      </c>
      <c r="AJ29" s="704" t="str">
        <f>IF(ОРИГІНАЛ!AJ39=0,"",ОРИГІНАЛ!AJ39)</f>
        <v/>
      </c>
      <c r="AK29" s="695" t="str">
        <f>IF(ОРИГІНАЛ!AK39=0,"",ОРИГІНАЛ!AK39)</f>
        <v/>
      </c>
      <c r="AL29" s="695" t="str">
        <f>IF(ОРИГІНАЛ!AL39=0,"",ОРИГІНАЛ!AL39)</f>
        <v/>
      </c>
      <c r="AM29" s="695" t="str">
        <f>IF(ОРИГІНАЛ!AM39=0,"",ОРИГІНАЛ!AM39)</f>
        <v/>
      </c>
      <c r="AN29" s="697" t="str">
        <f>IF(ОРИГІНАЛ!AN39=0,"",ОРИГІНАЛ!AN39)</f>
        <v/>
      </c>
      <c r="AO29" s="696" t="str">
        <f>IF(ОРИГІНАЛ!AO39=0,"",ОРИГІНАЛ!AO39)</f>
        <v/>
      </c>
      <c r="AP29" s="695" t="str">
        <f>IF(ОРИГІНАЛ!AP39=0,"",ОРИГІНАЛ!AP39)</f>
        <v/>
      </c>
      <c r="AQ29" s="695" t="str">
        <f>IF(ОРИГІНАЛ!AQ39=0,"",ОРИГІНАЛ!AQ39)</f>
        <v/>
      </c>
      <c r="AR29" s="696" t="str">
        <f>IF(ОРИГІНАЛ!AR39=0,"",ОРИГІНАЛ!AR39)</f>
        <v>/</v>
      </c>
      <c r="AS29" s="695" t="str">
        <f>IF(ОРИГІНАЛ!AS39=0,"",ОРИГІНАЛ!AS39)</f>
        <v>/</v>
      </c>
      <c r="AT29" s="694" t="str">
        <f>IF(ОРИГІНАЛ!AT39=0,"",ОРИГІНАЛ!AT39)</f>
        <v>/</v>
      </c>
      <c r="AU29" s="696" t="str">
        <f>IF(ОРИГІНАЛ!AU39=0,"",ОРИГІНАЛ!AU39)</f>
        <v>/</v>
      </c>
      <c r="AV29" s="695" t="str">
        <f>IF(ОРИГІНАЛ!AV39=0,"",ОРИГІНАЛ!AV39)</f>
        <v>/</v>
      </c>
      <c r="AW29" s="695" t="str">
        <f>IF(ОРИГІНАЛ!AW39=0,"",ОРИГІНАЛ!AW39)</f>
        <v>/</v>
      </c>
      <c r="AX29" s="697" t="str">
        <f>IF(ОРИГІНАЛ!AX39=0,"",ОРИГІНАЛ!AX39)</f>
        <v>/</v>
      </c>
      <c r="AY29" s="696" t="str">
        <f>IF(ОРИГІНАЛ!AY39=0,"",ОРИГІНАЛ!AY39)</f>
        <v/>
      </c>
      <c r="AZ29" s="695" t="str">
        <f>IF(ОРИГІНАЛ!AZ39=0,"",ОРИГІНАЛ!AZ39)</f>
        <v/>
      </c>
      <c r="BA29" s="695" t="str">
        <f>IF(ОРИГІНАЛ!BA39=0,"",ОРИГІНАЛ!BA39)</f>
        <v/>
      </c>
      <c r="BB29" s="696" t="str">
        <f>IF(ОРИГІНАЛ!BB39=0,"",ОРИГІНАЛ!BB39)</f>
        <v/>
      </c>
      <c r="BC29" s="695" t="str">
        <f>IF(ОРИГІНАЛ!BC39=0,"",ОРИГІНАЛ!BC39)</f>
        <v/>
      </c>
      <c r="BD29" s="695" t="str">
        <f>IF(ОРИГІНАЛ!BD39=0,"",ОРИГІНАЛ!BD39)</f>
        <v/>
      </c>
      <c r="BE29" s="695" t="str">
        <f>IF(ОРИГІНАЛ!BE39=0,"",ОРИГІНАЛ!BE39)</f>
        <v/>
      </c>
      <c r="BF29" s="697" t="str">
        <f>IF(ОРИГІНАЛ!BF39=0,"",ОРИГІНАЛ!BF39)</f>
        <v/>
      </c>
      <c r="BG29" s="696" t="str">
        <f>IF(ОРИГІНАЛ!BG39=0,"",ОРИГІНАЛ!BG39)</f>
        <v/>
      </c>
      <c r="BH29" s="695" t="str">
        <f>IF(ОРИГІНАЛ!BH39=0,"",ОРИГІНАЛ!BH39)</f>
        <v/>
      </c>
      <c r="BI29" s="696" t="str">
        <f>IF(ОРИГІНАЛ!BI39=0,"",ОРИГІНАЛ!BI39)</f>
        <v/>
      </c>
      <c r="BJ29" s="695" t="str">
        <f>IF(ОРИГІНАЛ!BJ39=0,"",ОРИГІНАЛ!BJ39)</f>
        <v/>
      </c>
      <c r="BK29" s="695" t="str">
        <f>IF(ОРИГІНАЛ!BK39=0,"",ОРИГІНАЛ!BK39)</f>
        <v/>
      </c>
      <c r="BL29" s="695" t="str">
        <f>IF(ОРИГІНАЛ!BL39=0,"",ОРИГІНАЛ!BL39)</f>
        <v/>
      </c>
      <c r="BM29" s="695" t="str">
        <f>IF(ОРИГІНАЛ!BM39=0,"",ОРИГІНАЛ!BM39)</f>
        <v/>
      </c>
      <c r="BN29" s="696" t="str">
        <f>IF(ОРИГІНАЛ!BN39=0,"",ОРИГІНАЛ!BN39)</f>
        <v/>
      </c>
      <c r="BO29" s="695" t="str">
        <f>IF(ОРИГІНАЛ!BO39=0,"",ОРИГІНАЛ!BO39)</f>
        <v/>
      </c>
      <c r="BP29" s="696" t="str">
        <f>IF(ОРИГІНАЛ!BP39=0,"",ОРИГІНАЛ!BP39)</f>
        <v/>
      </c>
      <c r="BQ29" s="694" t="str">
        <f>IF(ОРИГІНАЛ!BQ39=0,"",ОРИГІНАЛ!BQ39)</f>
        <v/>
      </c>
      <c r="BR29" s="696" t="str">
        <f>IF(ОРИГІНАЛ!BR39=0,"",ОРИГІНАЛ!BR39)</f>
        <v/>
      </c>
      <c r="BS29" s="696" t="str">
        <f>IF(ОРИГІНАЛ!BS39=0,"",ОРИГІНАЛ!BS39)</f>
        <v/>
      </c>
      <c r="BT29" s="697" t="str">
        <f>IF(ОРИГІНАЛ!BT39=0,"",ОРИГІНАЛ!BT39)</f>
        <v/>
      </c>
      <c r="BU29" s="696" t="str">
        <f>IF(ОРИГІНАЛ!BU39=0,"",ОРИГІНАЛ!BU39)</f>
        <v/>
      </c>
      <c r="BV29" s="695" t="str">
        <f>IF(ОРИГІНАЛ!BV39=0,"",ОРИГІНАЛ!BV39)</f>
        <v/>
      </c>
      <c r="BW29" s="704" t="str">
        <f>IF(ОРИГІНАЛ!BW39=0,"",ОРИГІНАЛ!BW39)</f>
        <v/>
      </c>
      <c r="BX29" s="694" t="str">
        <f>IF(ОРИГІНАЛ!BX39=0,"",ОРИГІНАЛ!BX39)</f>
        <v/>
      </c>
      <c r="BY29" s="696" t="str">
        <f>IF(ОРИГІНАЛ!BY39=0,"",ОРИГІНАЛ!BY39)</f>
        <v/>
      </c>
      <c r="BZ29" s="695" t="str">
        <f>IF(ОРИГІНАЛ!BZ39=0,"",ОРИГІНАЛ!BZ39)</f>
        <v/>
      </c>
      <c r="CA29" s="693" t="str">
        <f>IF(ОРИГІНАЛ!CA39=0,"",ОРИГІНАЛ!CA39)</f>
        <v/>
      </c>
      <c r="CB29" s="696" t="str">
        <f>IF(ОРИГІНАЛ!CB39=0,"",ОРИГІНАЛ!CB39)</f>
        <v/>
      </c>
      <c r="CC29" s="696" t="str">
        <f>IF(ОРИГІНАЛ!CC39=0,"",ОРИГІНАЛ!CC39)</f>
        <v/>
      </c>
      <c r="CD29" s="695" t="str">
        <f>IF(ОРИГІНАЛ!CD39=0,"",ОРИГІНАЛ!CD39)</f>
        <v/>
      </c>
      <c r="CE29" s="695" t="str">
        <f>IF(ОРИГІНАЛ!CE39=0,"",ОРИГІНАЛ!CE39)</f>
        <v/>
      </c>
      <c r="CF29" s="705" t="str">
        <f>IF(ОРИГІНАЛ!CF39=0,"",ОРИГІНАЛ!CF39)</f>
        <v/>
      </c>
      <c r="CG29" s="696" t="str">
        <f>IF(ОРИГІНАЛ!CG39=0,"",ОРИГІНАЛ!CG39)</f>
        <v/>
      </c>
      <c r="CH29" s="695" t="str">
        <f>IF(ОРИГІНАЛ!CH39=0,"",ОРИГІНАЛ!CH39)</f>
        <v/>
      </c>
      <c r="CI29" s="696" t="str">
        <f>IF(ОРИГІНАЛ!CI39=0,"",ОРИГІНАЛ!CI39)</f>
        <v/>
      </c>
      <c r="CJ29" s="695" t="str">
        <f>IF(ОРИГІНАЛ!CJ39=0,"",ОРИГІНАЛ!CJ39)</f>
        <v/>
      </c>
      <c r="CK29" s="695" t="str">
        <f>IF(ОРИГІНАЛ!CK39=0,"",ОРИГІНАЛ!CK39)</f>
        <v/>
      </c>
      <c r="CL29" s="698" t="str">
        <f>IF(ОРИГІНАЛ!CL39=0,"",ОРИГІНАЛ!CL39)</f>
        <v/>
      </c>
      <c r="CM29" s="695" t="str">
        <f>IF(ОРИГІНАЛ!CM39=0,"",ОРИГІНАЛ!CM39)</f>
        <v/>
      </c>
      <c r="CN29" s="695" t="str">
        <f>IF(ОРИГІНАЛ!CN39=0,"",ОРИГІНАЛ!CN39)</f>
        <v/>
      </c>
      <c r="CO29" s="695" t="str">
        <f>IF(ОРИГІНАЛ!CO39=0,"",ОРИГІНАЛ!CO39)</f>
        <v/>
      </c>
      <c r="CP29" s="694" t="str">
        <f>IF(ОРИГІНАЛ!CP39=0,"",ОРИГІНАЛ!CP39)</f>
        <v/>
      </c>
      <c r="CQ29" s="713">
        <f>IF(ОРИГІНАЛ!CQ39=0,"",ОРИГІНАЛ!CQ39)</f>
        <v>18</v>
      </c>
      <c r="CR29" s="696" t="str">
        <f>IF(ОРИГІНАЛ!CR39=0,"",ОРИГІНАЛ!CR39)</f>
        <v/>
      </c>
      <c r="CS29" s="699" t="str">
        <f>IF(ОРИГІНАЛ!CS39=0,"",ОРИГІНАЛ!CS39)</f>
        <v/>
      </c>
      <c r="CT29" s="697" t="str">
        <f>IF(ОРИГІНАЛ!CT39=0,"",ОРИГІНАЛ!CT39)</f>
        <v/>
      </c>
      <c r="CU29" s="696" t="str">
        <f>IF(ОРИГІНАЛ!CU39=0,"",ОРИГІНАЛ!CU39)</f>
        <v/>
      </c>
      <c r="CV29" s="695" t="str">
        <f>IF(ОРИГІНАЛ!CV39=0,"",ОРИГІНАЛ!CV39)</f>
        <v/>
      </c>
      <c r="CW29" s="694" t="str">
        <f>IF(ОРИГІНАЛ!CW39=0,"",ОРИГІНАЛ!CW39)</f>
        <v/>
      </c>
      <c r="CX29" s="696" t="str">
        <f>IF(ОРИГІНАЛ!CX39=0,"",ОРИГІНАЛ!CX39)</f>
        <v/>
      </c>
      <c r="CY29" s="696" t="str">
        <f>IF(ОРИГІНАЛ!CY39=0,"",ОРИГІНАЛ!CY39)</f>
        <v/>
      </c>
      <c r="CZ29" s="697" t="str">
        <f>IF(ОРИГІНАЛ!CZ39=0,"",ОРИГІНАЛ!CZ39)</f>
        <v/>
      </c>
      <c r="DA29" s="696" t="str">
        <f>IF(ОРИГІНАЛ!DA39=0,"",ОРИГІНАЛ!DA39)</f>
        <v/>
      </c>
      <c r="DB29" s="696" t="str">
        <f>IF(ОРИГІНАЛ!DB39=0,"",ОРИГІНАЛ!DB39)</f>
        <v/>
      </c>
      <c r="DC29" s="696" t="str">
        <f>IF(ОРИГІНАЛ!DC39=0,"",ОРИГІНАЛ!DC39)</f>
        <v/>
      </c>
      <c r="DD29" s="694" t="str">
        <f>IF(ОРИГІНАЛ!DD39=0,"",ОРИГІНАЛ!DD39)</f>
        <v/>
      </c>
      <c r="DE29" s="698" t="str">
        <f>IF(ОРИГІНАЛ!DE39=0,"",ОРИГІНАЛ!DE39)</f>
        <v/>
      </c>
      <c r="DF29" s="695" t="str">
        <f>IF(ОРИГІНАЛ!DF39=0,"",ОРИГІНАЛ!DF39)</f>
        <v/>
      </c>
      <c r="DG29" s="695" t="str">
        <f>IF(ОРИГІНАЛ!DG39=0,"",ОРИГІНАЛ!DG39)</f>
        <v/>
      </c>
      <c r="DH29" s="697" t="str">
        <f>IF(ОРИГІНАЛ!DH39=0,"",ОРИГІНАЛ!DH39)</f>
        <v/>
      </c>
      <c r="DI29" s="696" t="str">
        <f>IF(ОРИГІНАЛ!DI39=0,"",ОРИГІНАЛ!DI39)</f>
        <v/>
      </c>
      <c r="DJ29" s="695" t="str">
        <f>IF(ОРИГІНАЛ!DJ39=0,"",ОРИГІНАЛ!DJ39)</f>
        <v/>
      </c>
      <c r="DK29" s="695" t="str">
        <f>IF(ОРИГІНАЛ!DK39=0,"",ОРИГІНАЛ!DK39)</f>
        <v/>
      </c>
      <c r="DL29" s="695" t="str">
        <f>IF(ОРИГІНАЛ!DL39=0,"",ОРИГІНАЛ!DL39)</f>
        <v/>
      </c>
      <c r="DM29" s="712" t="str">
        <f>IF(ОРИГІНАЛ!DM39=0,"",ОРИГІНАЛ!DM39)</f>
        <v/>
      </c>
      <c r="DN29" s="695" t="str">
        <f>IF(ОРИГІНАЛ!DN39=0,"",ОРИГІНАЛ!DN39)</f>
        <v/>
      </c>
      <c r="DO29" s="699" t="str">
        <f>IF(ОРИГІНАЛ!DO39=0,"",ОРИГІНАЛ!DO39)</f>
        <v/>
      </c>
      <c r="DP29" s="695" t="str">
        <f>IF(ОРИГІНАЛ!DP39=0,"",ОРИГІНАЛ!DP39)</f>
        <v/>
      </c>
      <c r="DQ29" s="695" t="str">
        <f>IF(ОРИГІНАЛ!DQ39=0,"",ОРИГІНАЛ!DQ39)</f>
        <v/>
      </c>
      <c r="DR29" s="695" t="str">
        <f>IF(ОРИГІНАЛ!DR39=0,"",ОРИГІНАЛ!DR39)</f>
        <v/>
      </c>
      <c r="DS29" s="695" t="str">
        <f>IF(ОРИГІНАЛ!DS39=0,"",ОРИГІНАЛ!DS39)</f>
        <v/>
      </c>
      <c r="DT29" s="695" t="str">
        <f>IF(ОРИГІНАЛ!DT39=0,"",ОРИГІНАЛ!DT39)</f>
        <v/>
      </c>
      <c r="DU29" s="694" t="str">
        <f>IF(ОРИГІНАЛ!DU39=0,"",ОРИГІНАЛ!DU39)</f>
        <v/>
      </c>
      <c r="DV29" s="1117" t="str">
        <f>IF(ОРИГІНАЛ!DV39=0,"",ОРИГІНАЛ!DV39)</f>
        <v/>
      </c>
      <c r="DW29" s="695" t="str">
        <f>IF(ОРИГІНАЛ!DW39=0,"",ОРИГІНАЛ!DW39)</f>
        <v/>
      </c>
      <c r="DX29" s="1121"/>
      <c r="DY29" s="1122"/>
      <c r="DZ29" s="696" t="str">
        <f>IF(ОРИГІНАЛ!DZ39=0,"",ОРИГІНАЛ!DZ39)</f>
        <v>X</v>
      </c>
      <c r="EA29" s="695" t="str">
        <f>IF(ОРИГІНАЛ!EA39=0,"",ОРИГІНАЛ!EA39)</f>
        <v>X</v>
      </c>
      <c r="EB29" s="696" t="str">
        <f>IF(ОРИГІНАЛ!EB39=0,"",ОРИГІНАЛ!EB39)</f>
        <v/>
      </c>
      <c r="EC29" s="695" t="str">
        <f>IF(ОРИГІНАЛ!EC39=0,"",ОРИГІНАЛ!EC39)</f>
        <v/>
      </c>
      <c r="ED29" s="695" t="str">
        <f>IF(ОРИГІНАЛ!ED39=0,"",ОРИГІНАЛ!ED39)</f>
        <v/>
      </c>
      <c r="EE29" s="695" t="str">
        <f>IF(ОРИГІНАЛ!EE39=0,"",ОРИГІНАЛ!EE39)</f>
        <v/>
      </c>
      <c r="EF29" s="695" t="str">
        <f>IF(ОРИГІНАЛ!EF39=0,"",ОРИГІНАЛ!EF39)</f>
        <v/>
      </c>
      <c r="EG29" s="695" t="str">
        <f>IF(ОРИГІНАЛ!EG39=0,"",ОРИГІНАЛ!EG39)</f>
        <v/>
      </c>
      <c r="EH29" s="1067" t="str">
        <f>IF(ОРИГІНАЛ!EH39=0,"",ОРИГІНАЛ!EH39)</f>
        <v/>
      </c>
      <c r="EI29" s="1124"/>
      <c r="EJ29" s="711" t="str">
        <f>IF(ОРИГІНАЛ!EJ39=0,"",ОРИГІНАЛ!EJ39)</f>
        <v/>
      </c>
      <c r="EK29" s="710" t="str">
        <f>IF(ОРИГІНАЛ!EK39=0,"",ОРИГІНАЛ!EK39)</f>
        <v/>
      </c>
      <c r="EL29" s="709" t="str">
        <f>IF(ОРИГІНАЛ!EL39=0,"",ОРИГІНАЛ!EL39)</f>
        <v/>
      </c>
      <c r="EM29" s="1126"/>
      <c r="EN29" s="695" t="str">
        <f>IF(ОРИГІНАЛ!EN39=0,"",ОРИГІНАЛ!EN39)</f>
        <v>X</v>
      </c>
      <c r="EO29" s="695" t="str">
        <f>IF(ОРИГІНАЛ!EO39=0,"",ОРИГІНАЛ!EO39)</f>
        <v>X</v>
      </c>
      <c r="EP29" s="694" t="str">
        <f>IF(ОРИГІНАЛ!EP39=0,"",ОРИГІНАЛ!EP39)</f>
        <v>/</v>
      </c>
      <c r="EQ29" s="696" t="str">
        <f>IF(ОРИГІНАЛ!EQ39=0,"",ОРИГІНАЛ!EQ39)</f>
        <v>/</v>
      </c>
      <c r="ER29" s="694" t="str">
        <f>IF(ОРИГІНАЛ!ER39=0,"",ОРИГІНАЛ!ER39)</f>
        <v>/</v>
      </c>
      <c r="ES29" s="696" t="str">
        <f>IF(ОРИГІНАЛ!ES39=0,"",ОРИГІНАЛ!ES39)</f>
        <v>/</v>
      </c>
      <c r="ET29" s="696" t="str">
        <f>IF(ОРИГІНАЛ!ET39=0,"",ОРИГІНАЛ!ET39)</f>
        <v/>
      </c>
      <c r="EU29" s="695" t="str">
        <f>IF(ОРИГІНАЛ!EU39=0,"",ОРИГІНАЛ!EU39)</f>
        <v/>
      </c>
      <c r="EV29" s="695" t="str">
        <f>IF(ОРИГІНАЛ!EV39=0,"",ОРИГІНАЛ!EV39)</f>
        <v/>
      </c>
      <c r="EW29" s="695" t="str">
        <f>IF(ОРИГІНАЛ!EW39=0,"",ОРИГІНАЛ!EW39)</f>
        <v/>
      </c>
      <c r="EX29" s="695" t="str">
        <f>IF(ОРИГІНАЛ!EX39=0,"",ОРИГІНАЛ!EX39)</f>
        <v/>
      </c>
      <c r="EY29" s="695" t="str">
        <f>IF(ОРИГІНАЛ!EY39=0,"",ОРИГІНАЛ!EY39)</f>
        <v/>
      </c>
      <c r="EZ29" s="695" t="str">
        <f>IF(ОРИГІНАЛ!EZ39=0,"",ОРИГІНАЛ!EZ39)</f>
        <v/>
      </c>
      <c r="FA29" s="697" t="str">
        <f>IF(ОРИГІНАЛ!FA39=0,"",ОРИГІНАЛ!FA39)</f>
        <v/>
      </c>
      <c r="FB29" s="696" t="str">
        <f>IF(ОРИГІНАЛ!FB39=0,"",ОРИГІНАЛ!FB39)</f>
        <v/>
      </c>
      <c r="FC29" s="695" t="str">
        <f>IF(ОРИГІНАЛ!FC39=0,"",ОРИГІНАЛ!FC39)</f>
        <v/>
      </c>
      <c r="FD29" s="695" t="str">
        <f>IF(ОРИГІНАЛ!FD39=0,"",ОРИГІНАЛ!FD39)</f>
        <v/>
      </c>
      <c r="FE29" s="695" t="str">
        <f>IF(ОРИГІНАЛ!FE39=0,"",ОРИГІНАЛ!FE39)</f>
        <v/>
      </c>
      <c r="FF29" s="700" t="str">
        <f>IF(ОРИГІНАЛ!FF39=0,"",ОРИГІНАЛ!FF39)</f>
        <v/>
      </c>
      <c r="FG29" s="695" t="str">
        <f>IF(ОРИГІНАЛ!FG39=0,"",ОРИГІНАЛ!FG39)</f>
        <v/>
      </c>
      <c r="FH29" s="704" t="str">
        <f>IF(ОРИГІНАЛ!FH39=0,"",ОРИГІНАЛ!FH39)</f>
        <v/>
      </c>
      <c r="FI29" s="700" t="str">
        <f>IF(ОРИГІНАЛ!FI39=0,"",ОРИГІНАЛ!FI39)</f>
        <v/>
      </c>
      <c r="FJ29" s="700" t="str">
        <f>IF(ОРИГІНАЛ!FJ39=0,"",ОРИГІНАЛ!FJ39)</f>
        <v/>
      </c>
      <c r="FK29" s="700" t="str">
        <f>IF(ОРИГІНАЛ!FK39=0,"",ОРИГІНАЛ!FK39)</f>
        <v/>
      </c>
      <c r="FL29" s="700" t="str">
        <f>IF(ОРИГІНАЛ!FL39=0,"",ОРИГІНАЛ!FL39)</f>
        <v/>
      </c>
      <c r="FM29" s="708" t="str">
        <f>IF(ОРИГІНАЛ!FM39=0,"",ОРИГІНАЛ!FM39)</f>
        <v/>
      </c>
      <c r="FN29" s="707" t="str">
        <f>IF(ОРИГІНАЛ!FN39=0,"",ОРИГІНАЛ!FN39)</f>
        <v/>
      </c>
      <c r="FO29" s="696" t="str">
        <f>IF(ОРИГІНАЛ!FO39=0,"",ОРИГІНАЛ!FO39)</f>
        <v>\</v>
      </c>
      <c r="FP29" s="696" t="str">
        <f>IF(ОРИГІНАЛ!FP39=0,"",ОРИГІНАЛ!FP39)</f>
        <v>\</v>
      </c>
      <c r="FQ29" s="705" t="str">
        <f>IF(ОРИГІНАЛ!FQ39=0,"",ОРИГІНАЛ!FQ39)</f>
        <v>\</v>
      </c>
      <c r="FR29" s="696" t="str">
        <f>IF(ОРИГІНАЛ!FR39=0,"",ОРИГІНАЛ!FR39)</f>
        <v>\</v>
      </c>
      <c r="FS29" s="696" t="str">
        <f>IF(ОРИГІНАЛ!FS39=0,"",ОРИГІНАЛ!FS39)</f>
        <v/>
      </c>
      <c r="FT29" s="696" t="str">
        <f>IF(ОРИГІНАЛ!FT39=0,"",ОРИГІНАЛ!FT39)</f>
        <v/>
      </c>
      <c r="FU29" s="696" t="str">
        <f>IF(ОРИГІНАЛ!FU39=0,"",ОРИГІНАЛ!FU39)</f>
        <v/>
      </c>
      <c r="FV29" s="696" t="str">
        <f>IF(ОРИГІНАЛ!FV39=0,"",ОРИГІНАЛ!FV39)</f>
        <v/>
      </c>
      <c r="FW29" s="706">
        <f>IF(ОРИГІНАЛ!FW39=0,"",ОРИГІНАЛ!FW39)</f>
        <v>18</v>
      </c>
      <c r="FX29" s="696" t="str">
        <f>IF(ОРИГІНАЛ!FX39=0,"",ОРИГІНАЛ!FX39)</f>
        <v/>
      </c>
      <c r="FY29" s="694" t="str">
        <f>IF(ОРИГІНАЛ!FY39=0,"",ОРИГІНАЛ!FY39)</f>
        <v/>
      </c>
      <c r="FZ29" s="696" t="str">
        <f>IF(ОРИГІНАЛ!FZ39=0,"",ОРИГІНАЛ!FZ39)</f>
        <v/>
      </c>
      <c r="GA29" s="694" t="str">
        <f>IF(ОРИГІНАЛ!GA39=0,"",ОРИГІНАЛ!GA39)</f>
        <v/>
      </c>
      <c r="GB29" s="696" t="str">
        <f>IF(ОРИГІНАЛ!GB39=0,"",ОРИГІНАЛ!GB39)</f>
        <v/>
      </c>
      <c r="GC29" s="695" t="str">
        <f>IF(ОРИГІНАЛ!GC39=0,"",ОРИГІНАЛ!GC39)</f>
        <v/>
      </c>
      <c r="GD29" s="695" t="str">
        <f>IF(ОРИГІНАЛ!GD39=0,"",ОРИГІНАЛ!GD39)</f>
        <v/>
      </c>
      <c r="GE29" s="695" t="str">
        <f>IF(ОРИГІНАЛ!GE39=0,"",ОРИГІНАЛ!GE39)</f>
        <v/>
      </c>
      <c r="GF29" s="705" t="str">
        <f>IF(ОРИГІНАЛ!GF39=0,"",ОРИГІНАЛ!GF39)</f>
        <v/>
      </c>
      <c r="GG29" s="696" t="str">
        <f>IF(ОРИГІНАЛ!GG39=0,"",ОРИГІНАЛ!GG39)</f>
        <v/>
      </c>
      <c r="GH29" s="695" t="str">
        <f>IF(ОРИГІНАЛ!GH39=0,"",ОРИГІНАЛ!GH39)</f>
        <v/>
      </c>
      <c r="GI29" s="694" t="str">
        <f>IF(ОРИГІНАЛ!GI39=0,"",ОРИГІНАЛ!GI39)</f>
        <v/>
      </c>
      <c r="GJ29" s="696" t="str">
        <f>IF(ОРИГІНАЛ!GJ39=0,"",ОРИГІНАЛ!GJ39)</f>
        <v/>
      </c>
      <c r="GK29" s="695" t="str">
        <f>IF(ОРИГІНАЛ!GK39=0,"",ОРИГІНАЛ!GK39)</f>
        <v/>
      </c>
      <c r="GL29" s="704" t="str">
        <f>IF(ОРИГІНАЛ!GL39=0,"",ОРИГІНАЛ!GL39)</f>
        <v/>
      </c>
      <c r="GM29" s="695" t="str">
        <f>IF(ОРИГІНАЛ!GM39=0,"",ОРИГІНАЛ!GM39)</f>
        <v/>
      </c>
      <c r="GN29" s="695" t="str">
        <f>IF(ОРИГІНАЛ!GN39=0,"",ОРИГІНАЛ!GN39)</f>
        <v/>
      </c>
      <c r="GO29" s="703" t="str">
        <f>IF(ОРИГІНАЛ!GO39=0,"",ОРИГІНАЛ!GO39)</f>
        <v/>
      </c>
      <c r="GP29" s="697" t="str">
        <f>IF(ОРИГІНАЛ!GP39=0,"",ОРИГІНАЛ!GP39)</f>
        <v/>
      </c>
      <c r="GQ29" s="702" t="str">
        <f>IF(ОРИГІНАЛ!GQ39=0,"",ОРИГІНАЛ!GQ39)</f>
        <v/>
      </c>
      <c r="GR29" s="701" t="str">
        <f>IF(ОРИГІНАЛ!GR39=0,"",ОРИГІНАЛ!GR39)</f>
        <v/>
      </c>
      <c r="GS29" s="695" t="str">
        <f>IF(ОРИГІНАЛ!GS39=0,"",ОРИГІНАЛ!GS39)</f>
        <v/>
      </c>
      <c r="GT29" s="695" t="str">
        <f>IF(ОРИГІНАЛ!GT39=0,"",ОРИГІНАЛ!GT39)</f>
        <v/>
      </c>
      <c r="GU29" s="695" t="str">
        <f>IF(ОРИГІНАЛ!GU39=0,"",ОРИГІНАЛ!GU39)</f>
        <v/>
      </c>
      <c r="GV29" s="695" t="str">
        <f>IF(ОРИГІНАЛ!GV39=0,"",ОРИГІНАЛ!GV39)</f>
        <v/>
      </c>
      <c r="GW29" s="695" t="str">
        <f>IF(ОРИГІНАЛ!GW39=0,"",ОРИГІНАЛ!GW39)</f>
        <v/>
      </c>
      <c r="GX29" s="697" t="str">
        <f>IF(ОРИГІНАЛ!GX39=0,"",ОРИГІНАЛ!GX39)</f>
        <v/>
      </c>
      <c r="GY29" s="696" t="str">
        <f>IF(ОРИГІНАЛ!GY39=0,"",ОРИГІНАЛ!GY39)</f>
        <v/>
      </c>
      <c r="GZ29" s="700" t="str">
        <f>IF(ОРИГІНАЛ!GZ39=0,"",ОРИГІНАЛ!GZ39)</f>
        <v/>
      </c>
      <c r="HA29" s="695" t="str">
        <f>IF(ОРИГІНАЛ!HA39=0,"",ОРИГІНАЛ!HA39)</f>
        <v/>
      </c>
      <c r="HB29" s="699" t="str">
        <f>IF(ОРИГІНАЛ!HB39=0,"",ОРИГІНАЛ!HB39)</f>
        <v/>
      </c>
      <c r="HC29" s="695" t="str">
        <f>IF(ОРИГІНАЛ!HC39=0,"",ОРИГІНАЛ!HC39)</f>
        <v/>
      </c>
      <c r="HD29" s="695" t="str">
        <f>IF(ОРИГІНАЛ!HD39=0,"",ОРИГІНАЛ!HD39)</f>
        <v/>
      </c>
      <c r="HE29" s="695" t="str">
        <f>IF(ОРИГІНАЛ!HE39=0,"",ОРИГІНАЛ!HE39)</f>
        <v/>
      </c>
      <c r="HF29" s="695" t="str">
        <f>IF(ОРИГІНАЛ!HF39=0,"",ОРИГІНАЛ!HF39)</f>
        <v/>
      </c>
      <c r="HG29" s="694" t="str">
        <f>IF(ОРИГІНАЛ!HG39=0,"",ОРИГІНАЛ!HG39)</f>
        <v/>
      </c>
      <c r="HH29" s="698" t="str">
        <f>IF(ОРИГІНАЛ!HH39=0,"",ОРИГІНАЛ!HH39)</f>
        <v/>
      </c>
      <c r="HI29" s="695" t="str">
        <f>IF(ОРИГІНАЛ!HI39=0,"",ОРИГІНАЛ!HI39)</f>
        <v/>
      </c>
      <c r="HJ29" s="695" t="str">
        <f>IF(ОРИГІНАЛ!HJ39=0,"",ОРИГІНАЛ!HJ39)</f>
        <v/>
      </c>
      <c r="HK29" s="695" t="str">
        <f>IF(ОРИГІНАЛ!HK39=0,"",ОРИГІНАЛ!HK39)</f>
        <v/>
      </c>
      <c r="HL29" s="695" t="str">
        <f>IF(ОРИГІНАЛ!HL39=0,"",ОРИГІНАЛ!HL39)</f>
        <v/>
      </c>
      <c r="HM29" s="695" t="str">
        <f>IF(ОРИГІНАЛ!HM39=0,"",ОРИГІНАЛ!HM39)</f>
        <v/>
      </c>
      <c r="HN29" s="695" t="str">
        <f>IF(ОРИГІНАЛ!HN39=0,"",ОРИГІНАЛ!HN39)</f>
        <v/>
      </c>
      <c r="HO29" s="697" t="str">
        <f>IF(ОРИГІНАЛ!HO39=0,"",ОРИГІНАЛ!HO39)</f>
        <v/>
      </c>
      <c r="HP29" s="696" t="str">
        <f>IF(ОРИГІНАЛ!HP39=0,"",ОРИГІНАЛ!HP39)</f>
        <v/>
      </c>
      <c r="HQ29" s="695" t="str">
        <f>IF(ОРИГІНАЛ!HQ39=0,"",ОРИГІНАЛ!HQ39)</f>
        <v/>
      </c>
      <c r="HR29" s="695" t="str">
        <f>IF(ОРИГІНАЛ!HR39=0,"",ОРИГІНАЛ!HR39)</f>
        <v/>
      </c>
      <c r="HS29" s="695" t="str">
        <f>IF(ОРИГІНАЛ!HS39=0,"",ОРИГІНАЛ!HS39)</f>
        <v/>
      </c>
      <c r="HT29" s="695" t="str">
        <f>IF(ОРИГІНАЛ!HT39=0,"",ОРИГІНАЛ!HT39)</f>
        <v/>
      </c>
      <c r="HU29" s="695" t="str">
        <f>IF(ОРИГІНАЛ!HU39=0,"",ОРИГІНАЛ!HU39)</f>
        <v/>
      </c>
      <c r="HV29" s="694" t="str">
        <f>IF(ОРИГІНАЛ!HV39=0,"",ОРИГІНАЛ!HV39)</f>
        <v/>
      </c>
      <c r="HW29" s="693" t="str">
        <f>IF(ОРИГІНАЛ!HW39=0,"",ОРИГІНАЛ!HW39)</f>
        <v/>
      </c>
      <c r="HX29" s="692">
        <f>IF(ОРИГІНАЛ!HX39=0,"",ОРИГІНАЛ!HX39)</f>
        <v>18</v>
      </c>
      <c r="HY29" s="533"/>
    </row>
    <row r="30" spans="1:233" s="532" customFormat="1" ht="12.75" customHeight="1">
      <c r="A30" s="715">
        <f>IF(ОРИГІНАЛ!A40=0,"",ОРИГІНАЛ!A40)</f>
        <v>45462</v>
      </c>
      <c r="B30" s="696" t="str">
        <f>IF(ОРИГІНАЛ!B40=0,"",ОРИГІНАЛ!B40)</f>
        <v/>
      </c>
      <c r="C30" s="695" t="str">
        <f>IF(ОРИГІНАЛ!C40=0,"",ОРИГІНАЛ!C40)</f>
        <v/>
      </c>
      <c r="D30" s="695" t="str">
        <f>IF(ОРИГІНАЛ!D40=0,"",ОРИГІНАЛ!D40)</f>
        <v/>
      </c>
      <c r="E30" s="696" t="str">
        <f>IF(ОРИГІНАЛ!E40=0,"",ОРИГІНАЛ!E40)</f>
        <v>/</v>
      </c>
      <c r="F30" s="695" t="str">
        <f>IF(ОРИГІНАЛ!F40=0,"",ОРИГІНАЛ!F40)</f>
        <v>/</v>
      </c>
      <c r="G30" s="695" t="str">
        <f>IF(ОРИГІНАЛ!G40=0,"",ОРИГІНАЛ!G40)</f>
        <v>/</v>
      </c>
      <c r="H30" s="697" t="str">
        <f>IF(ОРИГІНАЛ!H40=0,"",ОРИГІНАЛ!H40)</f>
        <v>/</v>
      </c>
      <c r="I30" s="696" t="str">
        <f>IF(ОРИГІНАЛ!I40=0,"",ОРИГІНАЛ!I40)</f>
        <v>/</v>
      </c>
      <c r="J30" s="695" t="str">
        <f>IF(ОРИГІНАЛ!J40=0,"",ОРИГІНАЛ!J40)</f>
        <v>/</v>
      </c>
      <c r="K30" s="695" t="str">
        <f>IF(ОРИГІНАЛ!K40=0,"",ОРИГІНАЛ!K40)</f>
        <v>/</v>
      </c>
      <c r="L30" s="695" t="str">
        <f>IF(ОРИГІНАЛ!L40=0,"",ОРИГІНАЛ!L40)</f>
        <v>/</v>
      </c>
      <c r="M30" s="696" t="str">
        <f>IF(ОРИГІНАЛ!M40=0,"",ОРИГІНАЛ!M40)</f>
        <v/>
      </c>
      <c r="N30" s="695" t="str">
        <f>IF(ОРИГІНАЛ!N40=0,"",ОРИГІНАЛ!N40)</f>
        <v/>
      </c>
      <c r="O30" s="695" t="str">
        <f>IF(ОРИГІНАЛ!O40=0,"",ОРИГІНАЛ!O40)</f>
        <v/>
      </c>
      <c r="P30" s="695" t="str">
        <f>IF(ОРИГІНАЛ!P40=0,"",ОРИГІНАЛ!P40)</f>
        <v/>
      </c>
      <c r="Q30" s="695" t="str">
        <f>IF(ОРИГІНАЛ!Q40=0,"",ОРИГІНАЛ!Q40)</f>
        <v/>
      </c>
      <c r="R30" s="714" t="str">
        <f>IF(ОРИГІНАЛ!R40=0,"",ОРИГІНАЛ!R40)</f>
        <v/>
      </c>
      <c r="S30" s="697" t="str">
        <f>IF(ОРИГІНАЛ!S40=0,"",ОРИГІНАЛ!S40)</f>
        <v/>
      </c>
      <c r="T30" s="696" t="str">
        <f>IF(ОРИГІНАЛ!T40=0,"",ОРИГІНАЛ!T40)</f>
        <v/>
      </c>
      <c r="U30" s="695" t="str">
        <f>IF(ОРИГІНАЛ!U40=0,"",ОРИГІНАЛ!U40)</f>
        <v/>
      </c>
      <c r="V30" s="695" t="str">
        <f>IF(ОРИГІНАЛ!V40=0,"",ОРИГІНАЛ!V40)</f>
        <v/>
      </c>
      <c r="W30" s="695" t="str">
        <f>IF(ОРИГІНАЛ!W40=0,"",ОРИГІНАЛ!W40)</f>
        <v/>
      </c>
      <c r="X30" s="695" t="str">
        <f>IF(ОРИГІНАЛ!X40=0,"",ОРИГІНАЛ!X40)</f>
        <v/>
      </c>
      <c r="Y30" s="694" t="str">
        <f>IF(ОРИГІНАЛ!Y40=0,"",ОРИГІНАЛ!Y40)</f>
        <v/>
      </c>
      <c r="Z30" s="696" t="str">
        <f>IF(ОРИГІНАЛ!Z40=0,"",ОРИГІНАЛ!Z40)</f>
        <v/>
      </c>
      <c r="AA30" s="695" t="str">
        <f>IF(ОРИГІНАЛ!AA40=0,"",ОРИГІНАЛ!AA40)</f>
        <v/>
      </c>
      <c r="AB30" s="695" t="str">
        <f>IF(ОРИГІНАЛ!AB40=0,"",ОРИГІНАЛ!AB40)</f>
        <v/>
      </c>
      <c r="AC30" s="695" t="str">
        <f>IF(ОРИГІНАЛ!AC40=0,"",ОРИГІНАЛ!AC40)</f>
        <v/>
      </c>
      <c r="AD30" s="714" t="str">
        <f>IF(ОРИГІНАЛ!AD40=0,"",ОРИГІНАЛ!AD40)</f>
        <v/>
      </c>
      <c r="AE30" s="697" t="str">
        <f>IF(ОРИГІНАЛ!AE40=0,"",ОРИГІНАЛ!AE40)</f>
        <v/>
      </c>
      <c r="AF30" s="701" t="str">
        <f>IF(ОРИГІНАЛ!AF40=0,"",ОРИГІНАЛ!AF40)</f>
        <v/>
      </c>
      <c r="AG30" s="695" t="str">
        <f>IF(ОРИГІНАЛ!AG40=0,"",ОРИГІНАЛ!AG40)</f>
        <v/>
      </c>
      <c r="AH30" s="695" t="str">
        <f>IF(ОРИГІНАЛ!AH40=0,"",ОРИГІНАЛ!AH40)</f>
        <v/>
      </c>
      <c r="AI30" s="695" t="str">
        <f>IF(ОРИГІНАЛ!AI40=0,"",ОРИГІНАЛ!AI40)</f>
        <v/>
      </c>
      <c r="AJ30" s="704" t="str">
        <f>IF(ОРИГІНАЛ!AJ40=0,"",ОРИГІНАЛ!AJ40)</f>
        <v/>
      </c>
      <c r="AK30" s="695" t="str">
        <f>IF(ОРИГІНАЛ!AK40=0,"",ОРИГІНАЛ!AK40)</f>
        <v>Х</v>
      </c>
      <c r="AL30" s="695" t="str">
        <f>IF(ОРИГІНАЛ!AL40=0,"",ОРИГІНАЛ!AL40)</f>
        <v>Х</v>
      </c>
      <c r="AM30" s="695" t="str">
        <f>IF(ОРИГІНАЛ!AM40=0,"",ОРИГІНАЛ!AM40)</f>
        <v>Х</v>
      </c>
      <c r="AN30" s="697" t="str">
        <f>IF(ОРИГІНАЛ!AN40=0,"",ОРИГІНАЛ!AN40)</f>
        <v>Х</v>
      </c>
      <c r="AO30" s="696" t="str">
        <f>IF(ОРИГІНАЛ!AO40=0,"",ОРИГІНАЛ!AO40)</f>
        <v>Х</v>
      </c>
      <c r="AP30" s="695" t="str">
        <f>IF(ОРИГІНАЛ!AP40=0,"",ОРИГІНАЛ!AP40)</f>
        <v>Х</v>
      </c>
      <c r="AQ30" s="695" t="str">
        <f>IF(ОРИГІНАЛ!AQ40=0,"",ОРИГІНАЛ!AQ40)</f>
        <v>Х</v>
      </c>
      <c r="AR30" s="696" t="str">
        <f>IF(ОРИГІНАЛ!AR40=0,"",ОРИГІНАЛ!AR40)</f>
        <v/>
      </c>
      <c r="AS30" s="695" t="str">
        <f>IF(ОРИГІНАЛ!AS40=0,"",ОРИГІНАЛ!AS40)</f>
        <v/>
      </c>
      <c r="AT30" s="694" t="str">
        <f>IF(ОРИГІНАЛ!AT40=0,"",ОРИГІНАЛ!AT40)</f>
        <v/>
      </c>
      <c r="AU30" s="696" t="str">
        <f>IF(ОРИГІНАЛ!AU40=0,"",ОРИГІНАЛ!AU40)</f>
        <v/>
      </c>
      <c r="AV30" s="695" t="str">
        <f>IF(ОРИГІНАЛ!AV40=0,"",ОРИГІНАЛ!AV40)</f>
        <v/>
      </c>
      <c r="AW30" s="695" t="str">
        <f>IF(ОРИГІНАЛ!AW40=0,"",ОРИГІНАЛ!AW40)</f>
        <v/>
      </c>
      <c r="AX30" s="697" t="str">
        <f>IF(ОРИГІНАЛ!AX40=0,"",ОРИГІНАЛ!AX40)</f>
        <v/>
      </c>
      <c r="AY30" s="696" t="str">
        <f>IF(ОРИГІНАЛ!AY40=0,"",ОРИГІНАЛ!AY40)</f>
        <v/>
      </c>
      <c r="AZ30" s="695" t="str">
        <f>IF(ОРИГІНАЛ!AZ40=0,"",ОРИГІНАЛ!AZ40)</f>
        <v/>
      </c>
      <c r="BA30" s="695" t="str">
        <f>IF(ОРИГІНАЛ!BA40=0,"",ОРИГІНАЛ!BA40)</f>
        <v/>
      </c>
      <c r="BB30" s="696" t="str">
        <f>IF(ОРИГІНАЛ!BB40=0,"",ОРИГІНАЛ!BB40)</f>
        <v/>
      </c>
      <c r="BC30" s="695" t="str">
        <f>IF(ОРИГІНАЛ!BC40=0,"",ОРИГІНАЛ!BC40)</f>
        <v/>
      </c>
      <c r="BD30" s="695" t="str">
        <f>IF(ОРИГІНАЛ!BD40=0,"",ОРИГІНАЛ!BD40)</f>
        <v/>
      </c>
      <c r="BE30" s="695" t="str">
        <f>IF(ОРИГІНАЛ!BE40=0,"",ОРИГІНАЛ!BE40)</f>
        <v/>
      </c>
      <c r="BF30" s="697" t="str">
        <f>IF(ОРИГІНАЛ!BF40=0,"",ОРИГІНАЛ!BF40)</f>
        <v/>
      </c>
      <c r="BG30" s="696" t="str">
        <f>IF(ОРИГІНАЛ!BG40=0,"",ОРИГІНАЛ!BG40)</f>
        <v/>
      </c>
      <c r="BH30" s="695" t="str">
        <f>IF(ОРИГІНАЛ!BH40=0,"",ОРИГІНАЛ!BH40)</f>
        <v/>
      </c>
      <c r="BI30" s="696" t="str">
        <f>IF(ОРИГІНАЛ!BI40=0,"",ОРИГІНАЛ!BI40)</f>
        <v/>
      </c>
      <c r="BJ30" s="695" t="str">
        <f>IF(ОРИГІНАЛ!BJ40=0,"",ОРИГІНАЛ!BJ40)</f>
        <v/>
      </c>
      <c r="BK30" s="695" t="str">
        <f>IF(ОРИГІНАЛ!BK40=0,"",ОРИГІНАЛ!BK40)</f>
        <v/>
      </c>
      <c r="BL30" s="695" t="str">
        <f>IF(ОРИГІНАЛ!BL40=0,"",ОРИГІНАЛ!BL40)</f>
        <v/>
      </c>
      <c r="BM30" s="695" t="str">
        <f>IF(ОРИГІНАЛ!BM40=0,"",ОРИГІНАЛ!BM40)</f>
        <v/>
      </c>
      <c r="BN30" s="696" t="str">
        <f>IF(ОРИГІНАЛ!BN40=0,"",ОРИГІНАЛ!BN40)</f>
        <v/>
      </c>
      <c r="BO30" s="695" t="str">
        <f>IF(ОРИГІНАЛ!BO40=0,"",ОРИГІНАЛ!BO40)</f>
        <v/>
      </c>
      <c r="BP30" s="696" t="str">
        <f>IF(ОРИГІНАЛ!BP40=0,"",ОРИГІНАЛ!BP40)</f>
        <v/>
      </c>
      <c r="BQ30" s="694" t="str">
        <f>IF(ОРИГІНАЛ!BQ40=0,"",ОРИГІНАЛ!BQ40)</f>
        <v/>
      </c>
      <c r="BR30" s="696" t="str">
        <f>IF(ОРИГІНАЛ!BR40=0,"",ОРИГІНАЛ!BR40)</f>
        <v/>
      </c>
      <c r="BS30" s="696" t="str">
        <f>IF(ОРИГІНАЛ!BS40=0,"",ОРИГІНАЛ!BS40)</f>
        <v/>
      </c>
      <c r="BT30" s="697" t="str">
        <f>IF(ОРИГІНАЛ!BT40=0,"",ОРИГІНАЛ!BT40)</f>
        <v/>
      </c>
      <c r="BU30" s="696" t="str">
        <f>IF(ОРИГІНАЛ!BU40=0,"",ОРИГІНАЛ!BU40)</f>
        <v/>
      </c>
      <c r="BV30" s="695" t="str">
        <f>IF(ОРИГІНАЛ!BV40=0,"",ОРИГІНАЛ!BV40)</f>
        <v/>
      </c>
      <c r="BW30" s="704" t="str">
        <f>IF(ОРИГІНАЛ!BW40=0,"",ОРИГІНАЛ!BW40)</f>
        <v/>
      </c>
      <c r="BX30" s="694" t="str">
        <f>IF(ОРИГІНАЛ!BX40=0,"",ОРИГІНАЛ!BX40)</f>
        <v/>
      </c>
      <c r="BY30" s="696" t="str">
        <f>IF(ОРИГІНАЛ!BY40=0,"",ОРИГІНАЛ!BY40)</f>
        <v/>
      </c>
      <c r="BZ30" s="695" t="str">
        <f>IF(ОРИГІНАЛ!BZ40=0,"",ОРИГІНАЛ!BZ40)</f>
        <v/>
      </c>
      <c r="CA30" s="693" t="str">
        <f>IF(ОРИГІНАЛ!CA40=0,"",ОРИГІНАЛ!CA40)</f>
        <v/>
      </c>
      <c r="CB30" s="696" t="str">
        <f>IF(ОРИГІНАЛ!CB40=0,"",ОРИГІНАЛ!CB40)</f>
        <v/>
      </c>
      <c r="CC30" s="696" t="str">
        <f>IF(ОРИГІНАЛ!CC40=0,"",ОРИГІНАЛ!CC40)</f>
        <v/>
      </c>
      <c r="CD30" s="695" t="str">
        <f>IF(ОРИГІНАЛ!CD40=0,"",ОРИГІНАЛ!CD40)</f>
        <v/>
      </c>
      <c r="CE30" s="695" t="str">
        <f>IF(ОРИГІНАЛ!CE40=0,"",ОРИГІНАЛ!CE40)</f>
        <v/>
      </c>
      <c r="CF30" s="705" t="str">
        <f>IF(ОРИГІНАЛ!CF40=0,"",ОРИГІНАЛ!CF40)</f>
        <v/>
      </c>
      <c r="CG30" s="696" t="str">
        <f>IF(ОРИГІНАЛ!CG40=0,"",ОРИГІНАЛ!CG40)</f>
        <v/>
      </c>
      <c r="CH30" s="695" t="str">
        <f>IF(ОРИГІНАЛ!CH40=0,"",ОРИГІНАЛ!CH40)</f>
        <v/>
      </c>
      <c r="CI30" s="696" t="str">
        <f>IF(ОРИГІНАЛ!CI40=0,"",ОРИГІНАЛ!CI40)</f>
        <v/>
      </c>
      <c r="CJ30" s="695" t="str">
        <f>IF(ОРИГІНАЛ!CJ40=0,"",ОРИГІНАЛ!CJ40)</f>
        <v/>
      </c>
      <c r="CK30" s="695" t="str">
        <f>IF(ОРИГІНАЛ!CK40=0,"",ОРИГІНАЛ!CK40)</f>
        <v/>
      </c>
      <c r="CL30" s="698" t="str">
        <f>IF(ОРИГІНАЛ!CL40=0,"",ОРИГІНАЛ!CL40)</f>
        <v/>
      </c>
      <c r="CM30" s="695" t="str">
        <f>IF(ОРИГІНАЛ!CM40=0,"",ОРИГІНАЛ!CM40)</f>
        <v/>
      </c>
      <c r="CN30" s="695" t="str">
        <f>IF(ОРИГІНАЛ!CN40=0,"",ОРИГІНАЛ!CN40)</f>
        <v/>
      </c>
      <c r="CO30" s="695" t="str">
        <f>IF(ОРИГІНАЛ!CO40=0,"",ОРИГІНАЛ!CO40)</f>
        <v/>
      </c>
      <c r="CP30" s="694" t="str">
        <f>IF(ОРИГІНАЛ!CP40=0,"",ОРИГІНАЛ!CP40)</f>
        <v/>
      </c>
      <c r="CQ30" s="713">
        <f>IF(ОРИГІНАЛ!CQ40=0,"",ОРИГІНАЛ!CQ40)</f>
        <v>19</v>
      </c>
      <c r="CR30" s="696" t="str">
        <f>IF(ОРИГІНАЛ!CR40=0,"",ОРИГІНАЛ!CR40)</f>
        <v/>
      </c>
      <c r="CS30" s="699" t="str">
        <f>IF(ОРИГІНАЛ!CS40=0,"",ОРИГІНАЛ!CS40)</f>
        <v/>
      </c>
      <c r="CT30" s="697" t="str">
        <f>IF(ОРИГІНАЛ!CT40=0,"",ОРИГІНАЛ!CT40)</f>
        <v/>
      </c>
      <c r="CU30" s="696" t="str">
        <f>IF(ОРИГІНАЛ!CU40=0,"",ОРИГІНАЛ!CU40)</f>
        <v/>
      </c>
      <c r="CV30" s="695" t="str">
        <f>IF(ОРИГІНАЛ!CV40=0,"",ОРИГІНАЛ!CV40)</f>
        <v/>
      </c>
      <c r="CW30" s="694" t="str">
        <f>IF(ОРИГІНАЛ!CW40=0,"",ОРИГІНАЛ!CW40)</f>
        <v/>
      </c>
      <c r="CX30" s="696" t="str">
        <f>IF(ОРИГІНАЛ!CX40=0,"",ОРИГІНАЛ!CX40)</f>
        <v/>
      </c>
      <c r="CY30" s="696" t="str">
        <f>IF(ОРИГІНАЛ!CY40=0,"",ОРИГІНАЛ!CY40)</f>
        <v/>
      </c>
      <c r="CZ30" s="697" t="str">
        <f>IF(ОРИГІНАЛ!CZ40=0,"",ОРИГІНАЛ!CZ40)</f>
        <v/>
      </c>
      <c r="DA30" s="696" t="str">
        <f>IF(ОРИГІНАЛ!DA40=0,"",ОРИГІНАЛ!DA40)</f>
        <v/>
      </c>
      <c r="DB30" s="696" t="str">
        <f>IF(ОРИГІНАЛ!DB40=0,"",ОРИГІНАЛ!DB40)</f>
        <v/>
      </c>
      <c r="DC30" s="696" t="str">
        <f>IF(ОРИГІНАЛ!DC40=0,"",ОРИГІНАЛ!DC40)</f>
        <v/>
      </c>
      <c r="DD30" s="694" t="str">
        <f>IF(ОРИГІНАЛ!DD40=0,"",ОРИГІНАЛ!DD40)</f>
        <v/>
      </c>
      <c r="DE30" s="698" t="str">
        <f>IF(ОРИГІНАЛ!DE40=0,"",ОРИГІНАЛ!DE40)</f>
        <v/>
      </c>
      <c r="DF30" s="695" t="str">
        <f>IF(ОРИГІНАЛ!DF40=0,"",ОРИГІНАЛ!DF40)</f>
        <v/>
      </c>
      <c r="DG30" s="695" t="str">
        <f>IF(ОРИГІНАЛ!DG40=0,"",ОРИГІНАЛ!DG40)</f>
        <v/>
      </c>
      <c r="DH30" s="697" t="str">
        <f>IF(ОРИГІНАЛ!DH40=0,"",ОРИГІНАЛ!DH40)</f>
        <v/>
      </c>
      <c r="DI30" s="696" t="str">
        <f>IF(ОРИГІНАЛ!DI40=0,"",ОРИГІНАЛ!DI40)</f>
        <v/>
      </c>
      <c r="DJ30" s="695" t="str">
        <f>IF(ОРИГІНАЛ!DJ40=0,"",ОРИГІНАЛ!DJ40)</f>
        <v/>
      </c>
      <c r="DK30" s="695" t="str">
        <f>IF(ОРИГІНАЛ!DK40=0,"",ОРИГІНАЛ!DK40)</f>
        <v/>
      </c>
      <c r="DL30" s="695" t="str">
        <f>IF(ОРИГІНАЛ!DL40=0,"",ОРИГІНАЛ!DL40)</f>
        <v/>
      </c>
      <c r="DM30" s="712" t="str">
        <f>IF(ОРИГІНАЛ!DM40=0,"",ОРИГІНАЛ!DM40)</f>
        <v/>
      </c>
      <c r="DN30" s="695" t="str">
        <f>IF(ОРИГІНАЛ!DN40=0,"",ОРИГІНАЛ!DN40)</f>
        <v/>
      </c>
      <c r="DO30" s="699" t="str">
        <f>IF(ОРИГІНАЛ!DO40=0,"",ОРИГІНАЛ!DO40)</f>
        <v/>
      </c>
      <c r="DP30" s="695" t="str">
        <f>IF(ОРИГІНАЛ!DP40=0,"",ОРИГІНАЛ!DP40)</f>
        <v/>
      </c>
      <c r="DQ30" s="695" t="str">
        <f>IF(ОРИГІНАЛ!DQ40=0,"",ОРИГІНАЛ!DQ40)</f>
        <v/>
      </c>
      <c r="DR30" s="695" t="str">
        <f>IF(ОРИГІНАЛ!DR40=0,"",ОРИГІНАЛ!DR40)</f>
        <v/>
      </c>
      <c r="DS30" s="695" t="str">
        <f>IF(ОРИГІНАЛ!DS40=0,"",ОРИГІНАЛ!DS40)</f>
        <v/>
      </c>
      <c r="DT30" s="695" t="str">
        <f>IF(ОРИГІНАЛ!DT40=0,"",ОРИГІНАЛ!DT40)</f>
        <v/>
      </c>
      <c r="DU30" s="694" t="str">
        <f>IF(ОРИГІНАЛ!DU40=0,"",ОРИГІНАЛ!DU40)</f>
        <v/>
      </c>
      <c r="DV30" s="1117" t="str">
        <f>IF(ОРИГІНАЛ!DV40=0,"",ОРИГІНАЛ!DV40)</f>
        <v/>
      </c>
      <c r="DW30" s="695" t="str">
        <f>IF(ОРИГІНАЛ!DW40=0,"",ОРИГІНАЛ!DW40)</f>
        <v/>
      </c>
      <c r="DX30" s="1121"/>
      <c r="DY30" s="1122"/>
      <c r="DZ30" s="696" t="str">
        <f>IF(ОРИГІНАЛ!DZ40=0,"",ОРИГІНАЛ!DZ40)</f>
        <v/>
      </c>
      <c r="EA30" s="695" t="str">
        <f>IF(ОРИГІНАЛ!EA40=0,"",ОРИГІНАЛ!EA40)</f>
        <v/>
      </c>
      <c r="EB30" s="696" t="str">
        <f>IF(ОРИГІНАЛ!EB40=0,"",ОРИГІНАЛ!EB40)</f>
        <v/>
      </c>
      <c r="EC30" s="695" t="str">
        <f>IF(ОРИГІНАЛ!EC40=0,"",ОРИГІНАЛ!EC40)</f>
        <v/>
      </c>
      <c r="ED30" s="695" t="str">
        <f>IF(ОРИГІНАЛ!ED40=0,"",ОРИГІНАЛ!ED40)</f>
        <v/>
      </c>
      <c r="EE30" s="695" t="str">
        <f>IF(ОРИГІНАЛ!EE40=0,"",ОРИГІНАЛ!EE40)</f>
        <v/>
      </c>
      <c r="EF30" s="695" t="str">
        <f>IF(ОРИГІНАЛ!EF40=0,"",ОРИГІНАЛ!EF40)</f>
        <v/>
      </c>
      <c r="EG30" s="695" t="str">
        <f>IF(ОРИГІНАЛ!EG40=0,"",ОРИГІНАЛ!EG40)</f>
        <v/>
      </c>
      <c r="EH30" s="1067" t="str">
        <f>IF(ОРИГІНАЛ!EH40=0,"",ОРИГІНАЛ!EH40)</f>
        <v/>
      </c>
      <c r="EI30" s="1124"/>
      <c r="EJ30" s="711" t="str">
        <f>IF(ОРИГІНАЛ!EJ40=0,"",ОРИГІНАЛ!EJ40)</f>
        <v/>
      </c>
      <c r="EK30" s="710" t="str">
        <f>IF(ОРИГІНАЛ!EK40=0,"",ОРИГІНАЛ!EK40)</f>
        <v/>
      </c>
      <c r="EL30" s="709" t="str">
        <f>IF(ОРИГІНАЛ!EL40=0,"",ОРИГІНАЛ!EL40)</f>
        <v/>
      </c>
      <c r="EM30" s="1126"/>
      <c r="EN30" s="695" t="str">
        <f>IF(ОРИГІНАЛ!EN40=0,"",ОРИГІНАЛ!EN40)</f>
        <v/>
      </c>
      <c r="EO30" s="695" t="str">
        <f>IF(ОРИГІНАЛ!EO40=0,"",ОРИГІНАЛ!EO40)</f>
        <v/>
      </c>
      <c r="EP30" s="694" t="str">
        <f>IF(ОРИГІНАЛ!EP40=0,"",ОРИГІНАЛ!EP40)</f>
        <v/>
      </c>
      <c r="EQ30" s="696" t="str">
        <f>IF(ОРИГІНАЛ!EQ40=0,"",ОРИГІНАЛ!EQ40)</f>
        <v/>
      </c>
      <c r="ER30" s="694" t="str">
        <f>IF(ОРИГІНАЛ!ER40=0,"",ОРИГІНАЛ!ER40)</f>
        <v/>
      </c>
      <c r="ES30" s="696" t="str">
        <f>IF(ОРИГІНАЛ!ES40=0,"",ОРИГІНАЛ!ES40)</f>
        <v/>
      </c>
      <c r="ET30" s="696" t="str">
        <f>IF(ОРИГІНАЛ!ET40=0,"",ОРИГІНАЛ!ET40)</f>
        <v/>
      </c>
      <c r="EU30" s="695" t="str">
        <f>IF(ОРИГІНАЛ!EU40=0,"",ОРИГІНАЛ!EU40)</f>
        <v/>
      </c>
      <c r="EV30" s="695" t="str">
        <f>IF(ОРИГІНАЛ!EV40=0,"",ОРИГІНАЛ!EV40)</f>
        <v/>
      </c>
      <c r="EW30" s="695" t="str">
        <f>IF(ОРИГІНАЛ!EW40=0,"",ОРИГІНАЛ!EW40)</f>
        <v/>
      </c>
      <c r="EX30" s="695" t="str">
        <f>IF(ОРИГІНАЛ!EX40=0,"",ОРИГІНАЛ!EX40)</f>
        <v/>
      </c>
      <c r="EY30" s="695" t="str">
        <f>IF(ОРИГІНАЛ!EY40=0,"",ОРИГІНАЛ!EY40)</f>
        <v/>
      </c>
      <c r="EZ30" s="695" t="str">
        <f>IF(ОРИГІНАЛ!EZ40=0,"",ОРИГІНАЛ!EZ40)</f>
        <v/>
      </c>
      <c r="FA30" s="697" t="str">
        <f>IF(ОРИГІНАЛ!FA40=0,"",ОРИГІНАЛ!FA40)</f>
        <v/>
      </c>
      <c r="FB30" s="696" t="str">
        <f>IF(ОРИГІНАЛ!FB40=0,"",ОРИГІНАЛ!FB40)</f>
        <v/>
      </c>
      <c r="FC30" s="695" t="str">
        <f>IF(ОРИГІНАЛ!FC40=0,"",ОРИГІНАЛ!FC40)</f>
        <v/>
      </c>
      <c r="FD30" s="695" t="str">
        <f>IF(ОРИГІНАЛ!FD40=0,"",ОРИГІНАЛ!FD40)</f>
        <v/>
      </c>
      <c r="FE30" s="695" t="str">
        <f>IF(ОРИГІНАЛ!FE40=0,"",ОРИГІНАЛ!FE40)</f>
        <v/>
      </c>
      <c r="FF30" s="700" t="str">
        <f>IF(ОРИГІНАЛ!FF40=0,"",ОРИГІНАЛ!FF40)</f>
        <v/>
      </c>
      <c r="FG30" s="695" t="str">
        <f>IF(ОРИГІНАЛ!FG40=0,"",ОРИГІНАЛ!FG40)</f>
        <v/>
      </c>
      <c r="FH30" s="704" t="str">
        <f>IF(ОРИГІНАЛ!FH40=0,"",ОРИГІНАЛ!FH40)</f>
        <v/>
      </c>
      <c r="FI30" s="700" t="str">
        <f>IF(ОРИГІНАЛ!FI40=0,"",ОРИГІНАЛ!FI40)</f>
        <v/>
      </c>
      <c r="FJ30" s="700" t="str">
        <f>IF(ОРИГІНАЛ!FJ40=0,"",ОРИГІНАЛ!FJ40)</f>
        <v/>
      </c>
      <c r="FK30" s="700" t="str">
        <f>IF(ОРИГІНАЛ!FK40=0,"",ОРИГІНАЛ!FK40)</f>
        <v/>
      </c>
      <c r="FL30" s="700" t="str">
        <f>IF(ОРИГІНАЛ!FL40=0,"",ОРИГІНАЛ!FL40)</f>
        <v/>
      </c>
      <c r="FM30" s="708" t="str">
        <f>IF(ОРИГІНАЛ!FM40=0,"",ОРИГІНАЛ!FM40)</f>
        <v/>
      </c>
      <c r="FN30" s="707" t="str">
        <f>IF(ОРИГІНАЛ!FN40=0,"",ОРИГІНАЛ!FN40)</f>
        <v/>
      </c>
      <c r="FO30" s="696" t="str">
        <f>IF(ОРИГІНАЛ!FO40=0,"",ОРИГІНАЛ!FO40)</f>
        <v/>
      </c>
      <c r="FP30" s="696" t="str">
        <f>IF(ОРИГІНАЛ!FP40=0,"",ОРИГІНАЛ!FP40)</f>
        <v/>
      </c>
      <c r="FQ30" s="705" t="str">
        <f>IF(ОРИГІНАЛ!FQ40=0,"",ОРИГІНАЛ!FQ40)</f>
        <v/>
      </c>
      <c r="FR30" s="696" t="str">
        <f>IF(ОРИГІНАЛ!FR40=0,"",ОРИГІНАЛ!FR40)</f>
        <v/>
      </c>
      <c r="FS30" s="696" t="str">
        <f>IF(ОРИГІНАЛ!FS40=0,"",ОРИГІНАЛ!FS40)</f>
        <v>Х</v>
      </c>
      <c r="FT30" s="696" t="str">
        <f>IF(ОРИГІНАЛ!FT40=0,"",ОРИГІНАЛ!FT40)</f>
        <v>Х</v>
      </c>
      <c r="FU30" s="696" t="str">
        <f>IF(ОРИГІНАЛ!FU40=0,"",ОРИГІНАЛ!FU40)</f>
        <v>Х</v>
      </c>
      <c r="FV30" s="696" t="str">
        <f>IF(ОРИГІНАЛ!FV40=0,"",ОРИГІНАЛ!FV40)</f>
        <v>Х</v>
      </c>
      <c r="FW30" s="706">
        <f>IF(ОРИГІНАЛ!FW40=0,"",ОРИГІНАЛ!FW40)</f>
        <v>19</v>
      </c>
      <c r="FX30" s="696" t="str">
        <f>IF(ОРИГІНАЛ!FX40=0,"",ОРИГІНАЛ!FX40)</f>
        <v/>
      </c>
      <c r="FY30" s="694" t="str">
        <f>IF(ОРИГІНАЛ!FY40=0,"",ОРИГІНАЛ!FY40)</f>
        <v/>
      </c>
      <c r="FZ30" s="696" t="str">
        <f>IF(ОРИГІНАЛ!FZ40=0,"",ОРИГІНАЛ!FZ40)</f>
        <v/>
      </c>
      <c r="GA30" s="694" t="str">
        <f>IF(ОРИГІНАЛ!GA40=0,"",ОРИГІНАЛ!GA40)</f>
        <v/>
      </c>
      <c r="GB30" s="696" t="str">
        <f>IF(ОРИГІНАЛ!GB40=0,"",ОРИГІНАЛ!GB40)</f>
        <v/>
      </c>
      <c r="GC30" s="695" t="str">
        <f>IF(ОРИГІНАЛ!GC40=0,"",ОРИГІНАЛ!GC40)</f>
        <v/>
      </c>
      <c r="GD30" s="695" t="str">
        <f>IF(ОРИГІНАЛ!GD40=0,"",ОРИГІНАЛ!GD40)</f>
        <v/>
      </c>
      <c r="GE30" s="695" t="str">
        <f>IF(ОРИГІНАЛ!GE40=0,"",ОРИГІНАЛ!GE40)</f>
        <v/>
      </c>
      <c r="GF30" s="705" t="str">
        <f>IF(ОРИГІНАЛ!GF40=0,"",ОРИГІНАЛ!GF40)</f>
        <v/>
      </c>
      <c r="GG30" s="696" t="str">
        <f>IF(ОРИГІНАЛ!GG40=0,"",ОРИГІНАЛ!GG40)</f>
        <v/>
      </c>
      <c r="GH30" s="695" t="str">
        <f>IF(ОРИГІНАЛ!GH40=0,"",ОРИГІНАЛ!GH40)</f>
        <v/>
      </c>
      <c r="GI30" s="694" t="str">
        <f>IF(ОРИГІНАЛ!GI40=0,"",ОРИГІНАЛ!GI40)</f>
        <v/>
      </c>
      <c r="GJ30" s="696" t="str">
        <f>IF(ОРИГІНАЛ!GJ40=0,"",ОРИГІНАЛ!GJ40)</f>
        <v/>
      </c>
      <c r="GK30" s="695" t="str">
        <f>IF(ОРИГІНАЛ!GK40=0,"",ОРИГІНАЛ!GK40)</f>
        <v/>
      </c>
      <c r="GL30" s="704" t="str">
        <f>IF(ОРИГІНАЛ!GL40=0,"",ОРИГІНАЛ!GL40)</f>
        <v/>
      </c>
      <c r="GM30" s="695" t="str">
        <f>IF(ОРИГІНАЛ!GM40=0,"",ОРИГІНАЛ!GM40)</f>
        <v/>
      </c>
      <c r="GN30" s="695" t="str">
        <f>IF(ОРИГІНАЛ!GN40=0,"",ОРИГІНАЛ!GN40)</f>
        <v/>
      </c>
      <c r="GO30" s="703" t="str">
        <f>IF(ОРИГІНАЛ!GO40=0,"",ОРИГІНАЛ!GO40)</f>
        <v/>
      </c>
      <c r="GP30" s="697" t="str">
        <f>IF(ОРИГІНАЛ!GP40=0,"",ОРИГІНАЛ!GP40)</f>
        <v/>
      </c>
      <c r="GQ30" s="702" t="str">
        <f>IF(ОРИГІНАЛ!GQ40=0,"",ОРИГІНАЛ!GQ40)</f>
        <v/>
      </c>
      <c r="GR30" s="701" t="str">
        <f>IF(ОРИГІНАЛ!GR40=0,"",ОРИГІНАЛ!GR40)</f>
        <v/>
      </c>
      <c r="GS30" s="695" t="str">
        <f>IF(ОРИГІНАЛ!GS40=0,"",ОРИГІНАЛ!GS40)</f>
        <v/>
      </c>
      <c r="GT30" s="695" t="str">
        <f>IF(ОРИГІНАЛ!GT40=0,"",ОРИГІНАЛ!GT40)</f>
        <v/>
      </c>
      <c r="GU30" s="695" t="str">
        <f>IF(ОРИГІНАЛ!GU40=0,"",ОРИГІНАЛ!GU40)</f>
        <v/>
      </c>
      <c r="GV30" s="695" t="str">
        <f>IF(ОРИГІНАЛ!GV40=0,"",ОРИГІНАЛ!GV40)</f>
        <v/>
      </c>
      <c r="GW30" s="695" t="str">
        <f>IF(ОРИГІНАЛ!GW40=0,"",ОРИГІНАЛ!GW40)</f>
        <v/>
      </c>
      <c r="GX30" s="697" t="str">
        <f>IF(ОРИГІНАЛ!GX40=0,"",ОРИГІНАЛ!GX40)</f>
        <v/>
      </c>
      <c r="GY30" s="696" t="str">
        <f>IF(ОРИГІНАЛ!GY40=0,"",ОРИГІНАЛ!GY40)</f>
        <v/>
      </c>
      <c r="GZ30" s="700" t="str">
        <f>IF(ОРИГІНАЛ!GZ40=0,"",ОРИГІНАЛ!GZ40)</f>
        <v/>
      </c>
      <c r="HA30" s="695" t="str">
        <f>IF(ОРИГІНАЛ!HA40=0,"",ОРИГІНАЛ!HA40)</f>
        <v/>
      </c>
      <c r="HB30" s="699" t="str">
        <f>IF(ОРИГІНАЛ!HB40=0,"",ОРИГІНАЛ!HB40)</f>
        <v/>
      </c>
      <c r="HC30" s="695" t="str">
        <f>IF(ОРИГІНАЛ!HC40=0,"",ОРИГІНАЛ!HC40)</f>
        <v/>
      </c>
      <c r="HD30" s="695" t="str">
        <f>IF(ОРИГІНАЛ!HD40=0,"",ОРИГІНАЛ!HD40)</f>
        <v/>
      </c>
      <c r="HE30" s="695" t="str">
        <f>IF(ОРИГІНАЛ!HE40=0,"",ОРИГІНАЛ!HE40)</f>
        <v/>
      </c>
      <c r="HF30" s="695" t="str">
        <f>IF(ОРИГІНАЛ!HF40=0,"",ОРИГІНАЛ!HF40)</f>
        <v/>
      </c>
      <c r="HG30" s="694" t="str">
        <f>IF(ОРИГІНАЛ!HG40=0,"",ОРИГІНАЛ!HG40)</f>
        <v/>
      </c>
      <c r="HH30" s="698" t="str">
        <f>IF(ОРИГІНАЛ!HH40=0,"",ОРИГІНАЛ!HH40)</f>
        <v>\</v>
      </c>
      <c r="HI30" s="695" t="str">
        <f>IF(ОРИГІНАЛ!HI40=0,"",ОРИГІНАЛ!HI40)</f>
        <v>\</v>
      </c>
      <c r="HJ30" s="695" t="str">
        <f>IF(ОРИГІНАЛ!HJ40=0,"",ОРИГІНАЛ!HJ40)</f>
        <v>\</v>
      </c>
      <c r="HK30" s="695" t="str">
        <f>IF(ОРИГІНАЛ!HK40=0,"",ОРИГІНАЛ!HK40)</f>
        <v>\</v>
      </c>
      <c r="HL30" s="695" t="str">
        <f>IF(ОРИГІНАЛ!HL40=0,"",ОРИГІНАЛ!HL40)</f>
        <v>\</v>
      </c>
      <c r="HM30" s="695" t="str">
        <f>IF(ОРИГІНАЛ!HM40=0,"",ОРИГІНАЛ!HM40)</f>
        <v>\</v>
      </c>
      <c r="HN30" s="695" t="str">
        <f>IF(ОРИГІНАЛ!HN40=0,"",ОРИГІНАЛ!HN40)</f>
        <v>\</v>
      </c>
      <c r="HO30" s="697" t="str">
        <f>IF(ОРИГІНАЛ!HO40=0,"",ОРИГІНАЛ!HO40)</f>
        <v>\</v>
      </c>
      <c r="HP30" s="696" t="str">
        <f>IF(ОРИГІНАЛ!HP40=0,"",ОРИГІНАЛ!HP40)</f>
        <v/>
      </c>
      <c r="HQ30" s="695" t="str">
        <f>IF(ОРИГІНАЛ!HQ40=0,"",ОРИГІНАЛ!HQ40)</f>
        <v/>
      </c>
      <c r="HR30" s="695" t="str">
        <f>IF(ОРИГІНАЛ!HR40=0,"",ОРИГІНАЛ!HR40)</f>
        <v/>
      </c>
      <c r="HS30" s="695" t="str">
        <f>IF(ОРИГІНАЛ!HS40=0,"",ОРИГІНАЛ!HS40)</f>
        <v/>
      </c>
      <c r="HT30" s="695" t="str">
        <f>IF(ОРИГІНАЛ!HT40=0,"",ОРИГІНАЛ!HT40)</f>
        <v/>
      </c>
      <c r="HU30" s="695" t="str">
        <f>IF(ОРИГІНАЛ!HU40=0,"",ОРИГІНАЛ!HU40)</f>
        <v/>
      </c>
      <c r="HV30" s="694" t="str">
        <f>IF(ОРИГІНАЛ!HV40=0,"",ОРИГІНАЛ!HV40)</f>
        <v/>
      </c>
      <c r="HW30" s="693" t="str">
        <f>IF(ОРИГІНАЛ!HW40=0,"",ОРИГІНАЛ!HW40)</f>
        <v/>
      </c>
      <c r="HX30" s="692">
        <f>IF(ОРИГІНАЛ!HX40=0,"",ОРИГІНАЛ!HX40)</f>
        <v>19</v>
      </c>
      <c r="HY30" s="533"/>
    </row>
    <row r="31" spans="1:233" s="532" customFormat="1" ht="12.75" customHeight="1">
      <c r="A31" s="715">
        <f>IF(ОРИГІНАЛ!A41=0,"",ОРИГІНАЛ!A41)</f>
        <v>45463</v>
      </c>
      <c r="B31" s="696" t="str">
        <f>IF(ОРИГІНАЛ!B41=0,"",ОРИГІНАЛ!B41)</f>
        <v>Х</v>
      </c>
      <c r="C31" s="695" t="str">
        <f>IF(ОРИГІНАЛ!C41=0,"",ОРИГІНАЛ!C41)</f>
        <v>Х</v>
      </c>
      <c r="D31" s="695" t="str">
        <f>IF(ОРИГІНАЛ!D41=0,"",ОРИГІНАЛ!D41)</f>
        <v>Х</v>
      </c>
      <c r="E31" s="696" t="str">
        <f>IF(ОРИГІНАЛ!E41=0,"",ОРИГІНАЛ!E41)</f>
        <v/>
      </c>
      <c r="F31" s="695" t="str">
        <f>IF(ОРИГІНАЛ!F41=0,"",ОРИГІНАЛ!F41)</f>
        <v/>
      </c>
      <c r="G31" s="695" t="str">
        <f>IF(ОРИГІНАЛ!G41=0,"",ОРИГІНАЛ!G41)</f>
        <v/>
      </c>
      <c r="H31" s="697" t="str">
        <f>IF(ОРИГІНАЛ!H41=0,"",ОРИГІНАЛ!H41)</f>
        <v/>
      </c>
      <c r="I31" s="696" t="str">
        <f>IF(ОРИГІНАЛ!I41=0,"",ОРИГІНАЛ!I41)</f>
        <v/>
      </c>
      <c r="J31" s="695" t="str">
        <f>IF(ОРИГІНАЛ!J41=0,"",ОРИГІНАЛ!J41)</f>
        <v/>
      </c>
      <c r="K31" s="695" t="str">
        <f>IF(ОРИГІНАЛ!K41=0,"",ОРИГІНАЛ!K41)</f>
        <v/>
      </c>
      <c r="L31" s="695" t="str">
        <f>IF(ОРИГІНАЛ!L41=0,"",ОРИГІНАЛ!L41)</f>
        <v/>
      </c>
      <c r="M31" s="696" t="str">
        <f>IF(ОРИГІНАЛ!M41=0,"",ОРИГІНАЛ!M41)</f>
        <v/>
      </c>
      <c r="N31" s="695" t="str">
        <f>IF(ОРИГІНАЛ!N41=0,"",ОРИГІНАЛ!N41)</f>
        <v/>
      </c>
      <c r="O31" s="695" t="str">
        <f>IF(ОРИГІНАЛ!O41=0,"",ОРИГІНАЛ!O41)</f>
        <v/>
      </c>
      <c r="P31" s="695" t="str">
        <f>IF(ОРИГІНАЛ!P41=0,"",ОРИГІНАЛ!P41)</f>
        <v/>
      </c>
      <c r="Q31" s="695" t="str">
        <f>IF(ОРИГІНАЛ!Q41=0,"",ОРИГІНАЛ!Q41)</f>
        <v/>
      </c>
      <c r="R31" s="714" t="str">
        <f>IF(ОРИГІНАЛ!R41=0,"",ОРИГІНАЛ!R41)</f>
        <v/>
      </c>
      <c r="S31" s="697" t="str">
        <f>IF(ОРИГІНАЛ!S41=0,"",ОРИГІНАЛ!S41)</f>
        <v/>
      </c>
      <c r="T31" s="696" t="str">
        <f>IF(ОРИГІНАЛ!T41=0,"",ОРИГІНАЛ!T41)</f>
        <v/>
      </c>
      <c r="U31" s="695" t="str">
        <f>IF(ОРИГІНАЛ!U41=0,"",ОРИГІНАЛ!U41)</f>
        <v/>
      </c>
      <c r="V31" s="695" t="str">
        <f>IF(ОРИГІНАЛ!V41=0,"",ОРИГІНАЛ!V41)</f>
        <v/>
      </c>
      <c r="W31" s="695" t="str">
        <f>IF(ОРИГІНАЛ!W41=0,"",ОРИГІНАЛ!W41)</f>
        <v/>
      </c>
      <c r="X31" s="695" t="str">
        <f>IF(ОРИГІНАЛ!X41=0,"",ОРИГІНАЛ!X41)</f>
        <v/>
      </c>
      <c r="Y31" s="694" t="str">
        <f>IF(ОРИГІНАЛ!Y41=0,"",ОРИГІНАЛ!Y41)</f>
        <v/>
      </c>
      <c r="Z31" s="696" t="str">
        <f>IF(ОРИГІНАЛ!Z41=0,"",ОРИГІНАЛ!Z41)</f>
        <v/>
      </c>
      <c r="AA31" s="695" t="str">
        <f>IF(ОРИГІНАЛ!AA41=0,"",ОРИГІНАЛ!AA41)</f>
        <v/>
      </c>
      <c r="AB31" s="695" t="str">
        <f>IF(ОРИГІНАЛ!AB41=0,"",ОРИГІНАЛ!AB41)</f>
        <v/>
      </c>
      <c r="AC31" s="695" t="str">
        <f>IF(ОРИГІНАЛ!AC41=0,"",ОРИГІНАЛ!AC41)</f>
        <v/>
      </c>
      <c r="AD31" s="714" t="str">
        <f>IF(ОРИГІНАЛ!AD41=0,"",ОРИГІНАЛ!AD41)</f>
        <v/>
      </c>
      <c r="AE31" s="697" t="str">
        <f>IF(ОРИГІНАЛ!AE41=0,"",ОРИГІНАЛ!AE41)</f>
        <v/>
      </c>
      <c r="AF31" s="701" t="str">
        <f>IF(ОРИГІНАЛ!AF41=0,"",ОРИГІНАЛ!AF41)</f>
        <v/>
      </c>
      <c r="AG31" s="695" t="str">
        <f>IF(ОРИГІНАЛ!AG41=0,"",ОРИГІНАЛ!AG41)</f>
        <v/>
      </c>
      <c r="AH31" s="695" t="str">
        <f>IF(ОРИГІНАЛ!AH41=0,"",ОРИГІНАЛ!AH41)</f>
        <v/>
      </c>
      <c r="AI31" s="695" t="str">
        <f>IF(ОРИГІНАЛ!AI41=0,"",ОРИГІНАЛ!AI41)</f>
        <v/>
      </c>
      <c r="AJ31" s="704" t="str">
        <f>IF(ОРИГІНАЛ!AJ41=0,"",ОРИГІНАЛ!AJ41)</f>
        <v/>
      </c>
      <c r="AK31" s="695" t="str">
        <f>IF(ОРИГІНАЛ!AK41=0,"",ОРИГІНАЛ!AK41)</f>
        <v/>
      </c>
      <c r="AL31" s="695" t="str">
        <f>IF(ОРИГІНАЛ!AL41=0,"",ОРИГІНАЛ!AL41)</f>
        <v/>
      </c>
      <c r="AM31" s="695" t="str">
        <f>IF(ОРИГІНАЛ!AM41=0,"",ОРИГІНАЛ!AM41)</f>
        <v/>
      </c>
      <c r="AN31" s="697" t="str">
        <f>IF(ОРИГІНАЛ!AN41=0,"",ОРИГІНАЛ!AN41)</f>
        <v/>
      </c>
      <c r="AO31" s="696" t="str">
        <f>IF(ОРИГІНАЛ!AO41=0,"",ОРИГІНАЛ!AO41)</f>
        <v/>
      </c>
      <c r="AP31" s="695" t="str">
        <f>IF(ОРИГІНАЛ!AP41=0,"",ОРИГІНАЛ!AP41)</f>
        <v/>
      </c>
      <c r="AQ31" s="695" t="str">
        <f>IF(ОРИГІНАЛ!AQ41=0,"",ОРИГІНАЛ!AQ41)</f>
        <v/>
      </c>
      <c r="AR31" s="696" t="str">
        <f>IF(ОРИГІНАЛ!AR41=0,"",ОРИГІНАЛ!AR41)</f>
        <v>\</v>
      </c>
      <c r="AS31" s="695" t="str">
        <f>IF(ОРИГІНАЛ!AS41=0,"",ОРИГІНАЛ!AS41)</f>
        <v>\</v>
      </c>
      <c r="AT31" s="694" t="str">
        <f>IF(ОРИГІНАЛ!AT41=0,"",ОРИГІНАЛ!AT41)</f>
        <v>\</v>
      </c>
      <c r="AU31" s="696" t="str">
        <f>IF(ОРИГІНАЛ!AU41=0,"",ОРИГІНАЛ!AU41)</f>
        <v>\</v>
      </c>
      <c r="AV31" s="695" t="str">
        <f>IF(ОРИГІНАЛ!AV41=0,"",ОРИГІНАЛ!AV41)</f>
        <v>\</v>
      </c>
      <c r="AW31" s="695" t="str">
        <f>IF(ОРИГІНАЛ!AW41=0,"",ОРИГІНАЛ!AW41)</f>
        <v>\</v>
      </c>
      <c r="AX31" s="697" t="str">
        <f>IF(ОРИГІНАЛ!AX41=0,"",ОРИГІНАЛ!AX41)</f>
        <v>\</v>
      </c>
      <c r="AY31" s="696" t="str">
        <f>IF(ОРИГІНАЛ!AY41=0,"",ОРИГІНАЛ!AY41)</f>
        <v/>
      </c>
      <c r="AZ31" s="695" t="str">
        <f>IF(ОРИГІНАЛ!AZ41=0,"",ОРИГІНАЛ!AZ41)</f>
        <v/>
      </c>
      <c r="BA31" s="695" t="str">
        <f>IF(ОРИГІНАЛ!BA41=0,"",ОРИГІНАЛ!BA41)</f>
        <v/>
      </c>
      <c r="BB31" s="696" t="str">
        <f>IF(ОРИГІНАЛ!BB41=0,"",ОРИГІНАЛ!BB41)</f>
        <v/>
      </c>
      <c r="BC31" s="695" t="str">
        <f>IF(ОРИГІНАЛ!BC41=0,"",ОРИГІНАЛ!BC41)</f>
        <v/>
      </c>
      <c r="BD31" s="695" t="str">
        <f>IF(ОРИГІНАЛ!BD41=0,"",ОРИГІНАЛ!BD41)</f>
        <v/>
      </c>
      <c r="BE31" s="695" t="str">
        <f>IF(ОРИГІНАЛ!BE41=0,"",ОРИГІНАЛ!BE41)</f>
        <v/>
      </c>
      <c r="BF31" s="697" t="str">
        <f>IF(ОРИГІНАЛ!BF41=0,"",ОРИГІНАЛ!BF41)</f>
        <v/>
      </c>
      <c r="BG31" s="696" t="str">
        <f>IF(ОРИГІНАЛ!BG41=0,"",ОРИГІНАЛ!BG41)</f>
        <v/>
      </c>
      <c r="BH31" s="695" t="str">
        <f>IF(ОРИГІНАЛ!BH41=0,"",ОРИГІНАЛ!BH41)</f>
        <v/>
      </c>
      <c r="BI31" s="696" t="str">
        <f>IF(ОРИГІНАЛ!BI41=0,"",ОРИГІНАЛ!BI41)</f>
        <v/>
      </c>
      <c r="BJ31" s="695" t="str">
        <f>IF(ОРИГІНАЛ!BJ41=0,"",ОРИГІНАЛ!BJ41)</f>
        <v/>
      </c>
      <c r="BK31" s="695" t="str">
        <f>IF(ОРИГІНАЛ!BK41=0,"",ОРИГІНАЛ!BK41)</f>
        <v/>
      </c>
      <c r="BL31" s="695" t="str">
        <f>IF(ОРИГІНАЛ!BL41=0,"",ОРИГІНАЛ!BL41)</f>
        <v/>
      </c>
      <c r="BM31" s="695" t="str">
        <f>IF(ОРИГІНАЛ!BM41=0,"",ОРИГІНАЛ!BM41)</f>
        <v/>
      </c>
      <c r="BN31" s="696" t="str">
        <f>IF(ОРИГІНАЛ!BN41=0,"",ОРИГІНАЛ!BN41)</f>
        <v/>
      </c>
      <c r="BO31" s="695" t="str">
        <f>IF(ОРИГІНАЛ!BO41=0,"",ОРИГІНАЛ!BO41)</f>
        <v/>
      </c>
      <c r="BP31" s="696" t="str">
        <f>IF(ОРИГІНАЛ!BP41=0,"",ОРИГІНАЛ!BP41)</f>
        <v/>
      </c>
      <c r="BQ31" s="694" t="str">
        <f>IF(ОРИГІНАЛ!BQ41=0,"",ОРИГІНАЛ!BQ41)</f>
        <v/>
      </c>
      <c r="BR31" s="696" t="str">
        <f>IF(ОРИГІНАЛ!BR41=0,"",ОРИГІНАЛ!BR41)</f>
        <v/>
      </c>
      <c r="BS31" s="696" t="str">
        <f>IF(ОРИГІНАЛ!BS41=0,"",ОРИГІНАЛ!BS41)</f>
        <v/>
      </c>
      <c r="BT31" s="697" t="str">
        <f>IF(ОРИГІНАЛ!BT41=0,"",ОРИГІНАЛ!BT41)</f>
        <v/>
      </c>
      <c r="BU31" s="696" t="str">
        <f>IF(ОРИГІНАЛ!BU41=0,"",ОРИГІНАЛ!BU41)</f>
        <v/>
      </c>
      <c r="BV31" s="695" t="str">
        <f>IF(ОРИГІНАЛ!BV41=0,"",ОРИГІНАЛ!BV41)</f>
        <v/>
      </c>
      <c r="BW31" s="704" t="str">
        <f>IF(ОРИГІНАЛ!BW41=0,"",ОРИГІНАЛ!BW41)</f>
        <v/>
      </c>
      <c r="BX31" s="694" t="str">
        <f>IF(ОРИГІНАЛ!BX41=0,"",ОРИГІНАЛ!BX41)</f>
        <v/>
      </c>
      <c r="BY31" s="696" t="str">
        <f>IF(ОРИГІНАЛ!BY41=0,"",ОРИГІНАЛ!BY41)</f>
        <v/>
      </c>
      <c r="BZ31" s="695" t="str">
        <f>IF(ОРИГІНАЛ!BZ41=0,"",ОРИГІНАЛ!BZ41)</f>
        <v/>
      </c>
      <c r="CA31" s="693" t="str">
        <f>IF(ОРИГІНАЛ!CA41=0,"",ОРИГІНАЛ!CA41)</f>
        <v/>
      </c>
      <c r="CB31" s="696" t="str">
        <f>IF(ОРИГІНАЛ!CB41=0,"",ОРИГІНАЛ!CB41)</f>
        <v/>
      </c>
      <c r="CC31" s="696" t="str">
        <f>IF(ОРИГІНАЛ!CC41=0,"",ОРИГІНАЛ!CC41)</f>
        <v/>
      </c>
      <c r="CD31" s="695" t="str">
        <f>IF(ОРИГІНАЛ!CD41=0,"",ОРИГІНАЛ!CD41)</f>
        <v/>
      </c>
      <c r="CE31" s="695" t="str">
        <f>IF(ОРИГІНАЛ!CE41=0,"",ОРИГІНАЛ!CE41)</f>
        <v/>
      </c>
      <c r="CF31" s="705" t="str">
        <f>IF(ОРИГІНАЛ!CF41=0,"",ОРИГІНАЛ!CF41)</f>
        <v/>
      </c>
      <c r="CG31" s="696" t="str">
        <f>IF(ОРИГІНАЛ!CG41=0,"",ОРИГІНАЛ!CG41)</f>
        <v/>
      </c>
      <c r="CH31" s="695" t="str">
        <f>IF(ОРИГІНАЛ!CH41=0,"",ОРИГІНАЛ!CH41)</f>
        <v/>
      </c>
      <c r="CI31" s="696" t="str">
        <f>IF(ОРИГІНАЛ!CI41=0,"",ОРИГІНАЛ!CI41)</f>
        <v/>
      </c>
      <c r="CJ31" s="695" t="str">
        <f>IF(ОРИГІНАЛ!CJ41=0,"",ОРИГІНАЛ!CJ41)</f>
        <v/>
      </c>
      <c r="CK31" s="695" t="str">
        <f>IF(ОРИГІНАЛ!CK41=0,"",ОРИГІНАЛ!CK41)</f>
        <v/>
      </c>
      <c r="CL31" s="698" t="str">
        <f>IF(ОРИГІНАЛ!CL41=0,"",ОРИГІНАЛ!CL41)</f>
        <v/>
      </c>
      <c r="CM31" s="695" t="str">
        <f>IF(ОРИГІНАЛ!CM41=0,"",ОРИГІНАЛ!CM41)</f>
        <v/>
      </c>
      <c r="CN31" s="695" t="str">
        <f>IF(ОРИГІНАЛ!CN41=0,"",ОРИГІНАЛ!CN41)</f>
        <v/>
      </c>
      <c r="CO31" s="695" t="str">
        <f>IF(ОРИГІНАЛ!CO41=0,"",ОРИГІНАЛ!CO41)</f>
        <v/>
      </c>
      <c r="CP31" s="694" t="str">
        <f>IF(ОРИГІНАЛ!CP41=0,"",ОРИГІНАЛ!CP41)</f>
        <v/>
      </c>
      <c r="CQ31" s="713">
        <f>IF(ОРИГІНАЛ!CQ41=0,"",ОРИГІНАЛ!CQ41)</f>
        <v>20</v>
      </c>
      <c r="CR31" s="696" t="str">
        <f>IF(ОРИГІНАЛ!CR41=0,"",ОРИГІНАЛ!CR41)</f>
        <v/>
      </c>
      <c r="CS31" s="699" t="str">
        <f>IF(ОРИГІНАЛ!CS41=0,"",ОРИГІНАЛ!CS41)</f>
        <v/>
      </c>
      <c r="CT31" s="697" t="str">
        <f>IF(ОРИГІНАЛ!CT41=0,"",ОРИГІНАЛ!CT41)</f>
        <v/>
      </c>
      <c r="CU31" s="696" t="str">
        <f>IF(ОРИГІНАЛ!CU41=0,"",ОРИГІНАЛ!CU41)</f>
        <v/>
      </c>
      <c r="CV31" s="695" t="str">
        <f>IF(ОРИГІНАЛ!CV41=0,"",ОРИГІНАЛ!CV41)</f>
        <v/>
      </c>
      <c r="CW31" s="694" t="str">
        <f>IF(ОРИГІНАЛ!CW41=0,"",ОРИГІНАЛ!CW41)</f>
        <v/>
      </c>
      <c r="CX31" s="696" t="str">
        <f>IF(ОРИГІНАЛ!CX41=0,"",ОРИГІНАЛ!CX41)</f>
        <v/>
      </c>
      <c r="CY31" s="696" t="str">
        <f>IF(ОРИГІНАЛ!CY41=0,"",ОРИГІНАЛ!CY41)</f>
        <v/>
      </c>
      <c r="CZ31" s="697" t="str">
        <f>IF(ОРИГІНАЛ!CZ41=0,"",ОРИГІНАЛ!CZ41)</f>
        <v/>
      </c>
      <c r="DA31" s="696" t="str">
        <f>IF(ОРИГІНАЛ!DA41=0,"",ОРИГІНАЛ!DA41)</f>
        <v/>
      </c>
      <c r="DB31" s="696" t="str">
        <f>IF(ОРИГІНАЛ!DB41=0,"",ОРИГІНАЛ!DB41)</f>
        <v/>
      </c>
      <c r="DC31" s="696" t="str">
        <f>IF(ОРИГІНАЛ!DC41=0,"",ОРИГІНАЛ!DC41)</f>
        <v/>
      </c>
      <c r="DD31" s="694" t="str">
        <f>IF(ОРИГІНАЛ!DD41=0,"",ОРИГІНАЛ!DD41)</f>
        <v/>
      </c>
      <c r="DE31" s="698" t="str">
        <f>IF(ОРИГІНАЛ!DE41=0,"",ОРИГІНАЛ!DE41)</f>
        <v/>
      </c>
      <c r="DF31" s="695" t="str">
        <f>IF(ОРИГІНАЛ!DF41=0,"",ОРИГІНАЛ!DF41)</f>
        <v/>
      </c>
      <c r="DG31" s="695" t="str">
        <f>IF(ОРИГІНАЛ!DG41=0,"",ОРИГІНАЛ!DG41)</f>
        <v>\</v>
      </c>
      <c r="DH31" s="697" t="str">
        <f>IF(ОРИГІНАЛ!DH41=0,"",ОРИГІНАЛ!DH41)</f>
        <v>\</v>
      </c>
      <c r="DI31" s="696" t="str">
        <f>IF(ОРИГІНАЛ!DI41=0,"",ОРИГІНАЛ!DI41)</f>
        <v>\</v>
      </c>
      <c r="DJ31" s="695" t="str">
        <f>IF(ОРИГІНАЛ!DJ41=0,"",ОРИГІНАЛ!DJ41)</f>
        <v>\</v>
      </c>
      <c r="DK31" s="695" t="str">
        <f>IF(ОРИГІНАЛ!DK41=0,"",ОРИГІНАЛ!DK41)</f>
        <v>\</v>
      </c>
      <c r="DL31" s="695" t="str">
        <f>IF(ОРИГІНАЛ!DL41=0,"",ОРИГІНАЛ!DL41)</f>
        <v/>
      </c>
      <c r="DM31" s="712" t="str">
        <f>IF(ОРИГІНАЛ!DM41=0,"",ОРИГІНАЛ!DM41)</f>
        <v/>
      </c>
      <c r="DN31" s="695" t="str">
        <f>IF(ОРИГІНАЛ!DN41=0,"",ОРИГІНАЛ!DN41)</f>
        <v/>
      </c>
      <c r="DO31" s="699" t="str">
        <f>IF(ОРИГІНАЛ!DO41=0,"",ОРИГІНАЛ!DO41)</f>
        <v/>
      </c>
      <c r="DP31" s="695" t="str">
        <f>IF(ОРИГІНАЛ!DP41=0,"",ОРИГІНАЛ!DP41)</f>
        <v/>
      </c>
      <c r="DQ31" s="695" t="str">
        <f>IF(ОРИГІНАЛ!DQ41=0,"",ОРИГІНАЛ!DQ41)</f>
        <v/>
      </c>
      <c r="DR31" s="695" t="str">
        <f>IF(ОРИГІНАЛ!DR41=0,"",ОРИГІНАЛ!DR41)</f>
        <v/>
      </c>
      <c r="DS31" s="695" t="str">
        <f>IF(ОРИГІНАЛ!DS41=0,"",ОРИГІНАЛ!DS41)</f>
        <v/>
      </c>
      <c r="DT31" s="695" t="str">
        <f>IF(ОРИГІНАЛ!DT41=0,"",ОРИГІНАЛ!DT41)</f>
        <v/>
      </c>
      <c r="DU31" s="694" t="str">
        <f>IF(ОРИГІНАЛ!DU41=0,"",ОРИГІНАЛ!DU41)</f>
        <v/>
      </c>
      <c r="DV31" s="1117" t="str">
        <f>IF(ОРИГІНАЛ!DV41=0,"",ОРИГІНАЛ!DV41)</f>
        <v/>
      </c>
      <c r="DW31" s="695" t="str">
        <f>IF(ОРИГІНАЛ!DW41=0,"",ОРИГІНАЛ!DW41)</f>
        <v>+</v>
      </c>
      <c r="DX31" s="1121"/>
      <c r="DY31" s="1122"/>
      <c r="DZ31" s="696" t="str">
        <f>IF(ОРИГІНАЛ!DZ41=0,"",ОРИГІНАЛ!DZ41)</f>
        <v/>
      </c>
      <c r="EA31" s="695" t="str">
        <f>IF(ОРИГІНАЛ!EA41=0,"",ОРИГІНАЛ!EA41)</f>
        <v/>
      </c>
      <c r="EB31" s="696" t="str">
        <f>IF(ОРИГІНАЛ!EB41=0,"",ОРИГІНАЛ!EB41)</f>
        <v/>
      </c>
      <c r="EC31" s="695" t="str">
        <f>IF(ОРИГІНАЛ!EC41=0,"",ОРИГІНАЛ!EC41)</f>
        <v/>
      </c>
      <c r="ED31" s="695" t="str">
        <f>IF(ОРИГІНАЛ!ED41=0,"",ОРИГІНАЛ!ED41)</f>
        <v/>
      </c>
      <c r="EE31" s="695" t="str">
        <f>IF(ОРИГІНАЛ!EE41=0,"",ОРИГІНАЛ!EE41)</f>
        <v/>
      </c>
      <c r="EF31" s="695" t="str">
        <f>IF(ОРИГІНАЛ!EF41=0,"",ОРИГІНАЛ!EF41)</f>
        <v/>
      </c>
      <c r="EG31" s="695" t="str">
        <f>IF(ОРИГІНАЛ!EG41=0,"",ОРИГІНАЛ!EG41)</f>
        <v/>
      </c>
      <c r="EH31" s="1067" t="str">
        <f>IF(ОРИГІНАЛ!EH41=0,"",ОРИГІНАЛ!EH41)</f>
        <v/>
      </c>
      <c r="EI31" s="1124"/>
      <c r="EJ31" s="711" t="str">
        <f>IF(ОРИГІНАЛ!EJ41=0,"",ОРИГІНАЛ!EJ41)</f>
        <v/>
      </c>
      <c r="EK31" s="710" t="str">
        <f>IF(ОРИГІНАЛ!EK41=0,"",ОРИГІНАЛ!EK41)</f>
        <v/>
      </c>
      <c r="EL31" s="709" t="str">
        <f>IF(ОРИГІНАЛ!EL41=0,"",ОРИГІНАЛ!EL41)</f>
        <v/>
      </c>
      <c r="EM31" s="1126"/>
      <c r="EN31" s="695" t="str">
        <f>IF(ОРИГІНАЛ!EN41=0,"",ОРИГІНАЛ!EN41)</f>
        <v/>
      </c>
      <c r="EO31" s="695" t="str">
        <f>IF(ОРИГІНАЛ!EO41=0,"",ОРИГІНАЛ!EO41)</f>
        <v/>
      </c>
      <c r="EP31" s="694" t="str">
        <f>IF(ОРИГІНАЛ!EP41=0,"",ОРИГІНАЛ!EP41)</f>
        <v/>
      </c>
      <c r="EQ31" s="696" t="str">
        <f>IF(ОРИГІНАЛ!EQ41=0,"",ОРИГІНАЛ!EQ41)</f>
        <v/>
      </c>
      <c r="ER31" s="694" t="str">
        <f>IF(ОРИГІНАЛ!ER41=0,"",ОРИГІНАЛ!ER41)</f>
        <v/>
      </c>
      <c r="ES31" s="696" t="str">
        <f>IF(ОРИГІНАЛ!ES41=0,"",ОРИГІНАЛ!ES41)</f>
        <v/>
      </c>
      <c r="ET31" s="696" t="str">
        <f>IF(ОРИГІНАЛ!ET41=0,"",ОРИГІНАЛ!ET41)</f>
        <v/>
      </c>
      <c r="EU31" s="695" t="str">
        <f>IF(ОРИГІНАЛ!EU41=0,"",ОРИГІНАЛ!EU41)</f>
        <v/>
      </c>
      <c r="EV31" s="695" t="str">
        <f>IF(ОРИГІНАЛ!EV41=0,"",ОРИГІНАЛ!EV41)</f>
        <v/>
      </c>
      <c r="EW31" s="695" t="str">
        <f>IF(ОРИГІНАЛ!EW41=0,"",ОРИГІНАЛ!EW41)</f>
        <v/>
      </c>
      <c r="EX31" s="695" t="str">
        <f>IF(ОРИГІНАЛ!EX41=0,"",ОРИГІНАЛ!EX41)</f>
        <v/>
      </c>
      <c r="EY31" s="695" t="str">
        <f>IF(ОРИГІНАЛ!EY41=0,"",ОРИГІНАЛ!EY41)</f>
        <v/>
      </c>
      <c r="EZ31" s="695" t="str">
        <f>IF(ОРИГІНАЛ!EZ41=0,"",ОРИГІНАЛ!EZ41)</f>
        <v/>
      </c>
      <c r="FA31" s="697" t="str">
        <f>IF(ОРИГІНАЛ!FA41=0,"",ОРИГІНАЛ!FA41)</f>
        <v/>
      </c>
      <c r="FB31" s="696" t="str">
        <f>IF(ОРИГІНАЛ!FB41=0,"",ОРИГІНАЛ!FB41)</f>
        <v/>
      </c>
      <c r="FC31" s="695" t="str">
        <f>IF(ОРИГІНАЛ!FC41=0,"",ОРИГІНАЛ!FC41)</f>
        <v/>
      </c>
      <c r="FD31" s="695" t="str">
        <f>IF(ОРИГІНАЛ!FD41=0,"",ОРИГІНАЛ!FD41)</f>
        <v/>
      </c>
      <c r="FE31" s="695" t="str">
        <f>IF(ОРИГІНАЛ!FE41=0,"",ОРИГІНАЛ!FE41)</f>
        <v/>
      </c>
      <c r="FF31" s="700" t="str">
        <f>IF(ОРИГІНАЛ!FF41=0,"",ОРИГІНАЛ!FF41)</f>
        <v/>
      </c>
      <c r="FG31" s="695" t="str">
        <f>IF(ОРИГІНАЛ!FG41=0,"",ОРИГІНАЛ!FG41)</f>
        <v/>
      </c>
      <c r="FH31" s="704" t="str">
        <f>IF(ОРИГІНАЛ!FH41=0,"",ОРИГІНАЛ!FH41)</f>
        <v/>
      </c>
      <c r="FI31" s="700" t="str">
        <f>IF(ОРИГІНАЛ!FI41=0,"",ОРИГІНАЛ!FI41)</f>
        <v/>
      </c>
      <c r="FJ31" s="700" t="str">
        <f>IF(ОРИГІНАЛ!FJ41=0,"",ОРИГІНАЛ!FJ41)</f>
        <v/>
      </c>
      <c r="FK31" s="700" t="str">
        <f>IF(ОРИГІНАЛ!FK41=0,"",ОРИГІНАЛ!FK41)</f>
        <v/>
      </c>
      <c r="FL31" s="700" t="str">
        <f>IF(ОРИГІНАЛ!FL41=0,"",ОРИГІНАЛ!FL41)</f>
        <v/>
      </c>
      <c r="FM31" s="708" t="str">
        <f>IF(ОРИГІНАЛ!FM41=0,"",ОРИГІНАЛ!FM41)</f>
        <v/>
      </c>
      <c r="FN31" s="707" t="str">
        <f>IF(ОРИГІНАЛ!FN41=0,"",ОРИГІНАЛ!FN41)</f>
        <v/>
      </c>
      <c r="FO31" s="696" t="str">
        <f>IF(ОРИГІНАЛ!FO41=0,"",ОРИГІНАЛ!FO41)</f>
        <v>/</v>
      </c>
      <c r="FP31" s="696" t="str">
        <f>IF(ОРИГІНАЛ!FP41=0,"",ОРИГІНАЛ!FP41)</f>
        <v>/</v>
      </c>
      <c r="FQ31" s="705" t="str">
        <f>IF(ОРИГІНАЛ!FQ41=0,"",ОРИГІНАЛ!FQ41)</f>
        <v>/</v>
      </c>
      <c r="FR31" s="696" t="str">
        <f>IF(ОРИГІНАЛ!FR41=0,"",ОРИГІНАЛ!FR41)</f>
        <v>/</v>
      </c>
      <c r="FS31" s="696" t="str">
        <f>IF(ОРИГІНАЛ!FS41=0,"",ОРИГІНАЛ!FS41)</f>
        <v/>
      </c>
      <c r="FT31" s="696" t="str">
        <f>IF(ОРИГІНАЛ!FT41=0,"",ОРИГІНАЛ!FT41)</f>
        <v/>
      </c>
      <c r="FU31" s="696" t="str">
        <f>IF(ОРИГІНАЛ!FU41=0,"",ОРИГІНАЛ!FU41)</f>
        <v/>
      </c>
      <c r="FV31" s="696" t="str">
        <f>IF(ОРИГІНАЛ!FV41=0,"",ОРИГІНАЛ!FV41)</f>
        <v/>
      </c>
      <c r="FW31" s="706">
        <f>IF(ОРИГІНАЛ!FW41=0,"",ОРИГІНАЛ!FW41)</f>
        <v>20</v>
      </c>
      <c r="FX31" s="696" t="str">
        <f>IF(ОРИГІНАЛ!FX41=0,"",ОРИГІНАЛ!FX41)</f>
        <v/>
      </c>
      <c r="FY31" s="694" t="str">
        <f>IF(ОРИГІНАЛ!FY41=0,"",ОРИГІНАЛ!FY41)</f>
        <v/>
      </c>
      <c r="FZ31" s="696" t="str">
        <f>IF(ОРИГІНАЛ!FZ41=0,"",ОРИГІНАЛ!FZ41)</f>
        <v/>
      </c>
      <c r="GA31" s="694" t="str">
        <f>IF(ОРИГІНАЛ!GA41=0,"",ОРИГІНАЛ!GA41)</f>
        <v/>
      </c>
      <c r="GB31" s="696" t="str">
        <f>IF(ОРИГІНАЛ!GB41=0,"",ОРИГІНАЛ!GB41)</f>
        <v/>
      </c>
      <c r="GC31" s="695" t="str">
        <f>IF(ОРИГІНАЛ!GC41=0,"",ОРИГІНАЛ!GC41)</f>
        <v/>
      </c>
      <c r="GD31" s="695" t="str">
        <f>IF(ОРИГІНАЛ!GD41=0,"",ОРИГІНАЛ!GD41)</f>
        <v/>
      </c>
      <c r="GE31" s="695" t="str">
        <f>IF(ОРИГІНАЛ!GE41=0,"",ОРИГІНАЛ!GE41)</f>
        <v/>
      </c>
      <c r="GF31" s="705" t="str">
        <f>IF(ОРИГІНАЛ!GF41=0,"",ОРИГІНАЛ!GF41)</f>
        <v/>
      </c>
      <c r="GG31" s="696" t="str">
        <f>IF(ОРИГІНАЛ!GG41=0,"",ОРИГІНАЛ!GG41)</f>
        <v/>
      </c>
      <c r="GH31" s="695" t="str">
        <f>IF(ОРИГІНАЛ!GH41=0,"",ОРИГІНАЛ!GH41)</f>
        <v/>
      </c>
      <c r="GI31" s="694" t="str">
        <f>IF(ОРИГІНАЛ!GI41=0,"",ОРИГІНАЛ!GI41)</f>
        <v/>
      </c>
      <c r="GJ31" s="696" t="str">
        <f>IF(ОРИГІНАЛ!GJ41=0,"",ОРИГІНАЛ!GJ41)</f>
        <v/>
      </c>
      <c r="GK31" s="695" t="str">
        <f>IF(ОРИГІНАЛ!GK41=0,"",ОРИГІНАЛ!GK41)</f>
        <v/>
      </c>
      <c r="GL31" s="704" t="str">
        <f>IF(ОРИГІНАЛ!GL41=0,"",ОРИГІНАЛ!GL41)</f>
        <v/>
      </c>
      <c r="GM31" s="695" t="str">
        <f>IF(ОРИГІНАЛ!GM41=0,"",ОРИГІНАЛ!GM41)</f>
        <v/>
      </c>
      <c r="GN31" s="695" t="str">
        <f>IF(ОРИГІНАЛ!GN41=0,"",ОРИГІНАЛ!GN41)</f>
        <v/>
      </c>
      <c r="GO31" s="703" t="str">
        <f>IF(ОРИГІНАЛ!GO41=0,"",ОРИГІНАЛ!GO41)</f>
        <v/>
      </c>
      <c r="GP31" s="697" t="str">
        <f>IF(ОРИГІНАЛ!GP41=0,"",ОРИГІНАЛ!GP41)</f>
        <v/>
      </c>
      <c r="GQ31" s="702" t="str">
        <f>IF(ОРИГІНАЛ!GQ41=0,"",ОРИГІНАЛ!GQ41)</f>
        <v/>
      </c>
      <c r="GR31" s="701" t="str">
        <f>IF(ОРИГІНАЛ!GR41=0,"",ОРИГІНАЛ!GR41)</f>
        <v/>
      </c>
      <c r="GS31" s="695" t="str">
        <f>IF(ОРИГІНАЛ!GS41=0,"",ОРИГІНАЛ!GS41)</f>
        <v/>
      </c>
      <c r="GT31" s="695" t="str">
        <f>IF(ОРИГІНАЛ!GT41=0,"",ОРИГІНАЛ!GT41)</f>
        <v/>
      </c>
      <c r="GU31" s="695" t="str">
        <f>IF(ОРИГІНАЛ!GU41=0,"",ОРИГІНАЛ!GU41)</f>
        <v/>
      </c>
      <c r="GV31" s="695" t="str">
        <f>IF(ОРИГІНАЛ!GV41=0,"",ОРИГІНАЛ!GV41)</f>
        <v/>
      </c>
      <c r="GW31" s="695" t="str">
        <f>IF(ОРИГІНАЛ!GW41=0,"",ОРИГІНАЛ!GW41)</f>
        <v/>
      </c>
      <c r="GX31" s="697" t="str">
        <f>IF(ОРИГІНАЛ!GX41=0,"",ОРИГІНАЛ!GX41)</f>
        <v/>
      </c>
      <c r="GY31" s="696" t="str">
        <f>IF(ОРИГІНАЛ!GY41=0,"",ОРИГІНАЛ!GY41)</f>
        <v/>
      </c>
      <c r="GZ31" s="700" t="str">
        <f>IF(ОРИГІНАЛ!GZ41=0,"",ОРИГІНАЛ!GZ41)</f>
        <v/>
      </c>
      <c r="HA31" s="695" t="str">
        <f>IF(ОРИГІНАЛ!HA41=0,"",ОРИГІНАЛ!HA41)</f>
        <v/>
      </c>
      <c r="HB31" s="699" t="str">
        <f>IF(ОРИГІНАЛ!HB41=0,"",ОРИГІНАЛ!HB41)</f>
        <v/>
      </c>
      <c r="HC31" s="695" t="str">
        <f>IF(ОРИГІНАЛ!HC41=0,"",ОРИГІНАЛ!HC41)</f>
        <v/>
      </c>
      <c r="HD31" s="695" t="str">
        <f>IF(ОРИГІНАЛ!HD41=0,"",ОРИГІНАЛ!HD41)</f>
        <v/>
      </c>
      <c r="HE31" s="695" t="str">
        <f>IF(ОРИГІНАЛ!HE41=0,"",ОРИГІНАЛ!HE41)</f>
        <v/>
      </c>
      <c r="HF31" s="695" t="str">
        <f>IF(ОРИГІНАЛ!HF41=0,"",ОРИГІНАЛ!HF41)</f>
        <v/>
      </c>
      <c r="HG31" s="694" t="str">
        <f>IF(ОРИГІНАЛ!HG41=0,"",ОРИГІНАЛ!HG41)</f>
        <v/>
      </c>
      <c r="HH31" s="698" t="str">
        <f>IF(ОРИГІНАЛ!HH41=0,"",ОРИГІНАЛ!HH41)</f>
        <v/>
      </c>
      <c r="HI31" s="695" t="str">
        <f>IF(ОРИГІНАЛ!HI41=0,"",ОРИГІНАЛ!HI41)</f>
        <v/>
      </c>
      <c r="HJ31" s="695" t="str">
        <f>IF(ОРИГІНАЛ!HJ41=0,"",ОРИГІНАЛ!HJ41)</f>
        <v/>
      </c>
      <c r="HK31" s="695" t="str">
        <f>IF(ОРИГІНАЛ!HK41=0,"",ОРИГІНАЛ!HK41)</f>
        <v/>
      </c>
      <c r="HL31" s="695" t="str">
        <f>IF(ОРИГІНАЛ!HL41=0,"",ОРИГІНАЛ!HL41)</f>
        <v/>
      </c>
      <c r="HM31" s="695" t="str">
        <f>IF(ОРИГІНАЛ!HM41=0,"",ОРИГІНАЛ!HM41)</f>
        <v/>
      </c>
      <c r="HN31" s="695" t="str">
        <f>IF(ОРИГІНАЛ!HN41=0,"",ОРИГІНАЛ!HN41)</f>
        <v/>
      </c>
      <c r="HO31" s="697" t="str">
        <f>IF(ОРИГІНАЛ!HO41=0,"",ОРИГІНАЛ!HO41)</f>
        <v/>
      </c>
      <c r="HP31" s="696" t="str">
        <f>IF(ОРИГІНАЛ!HP41=0,"",ОРИГІНАЛ!HP41)</f>
        <v>\</v>
      </c>
      <c r="HQ31" s="695" t="str">
        <f>IF(ОРИГІНАЛ!HQ41=0,"",ОРИГІНАЛ!HQ41)</f>
        <v>\</v>
      </c>
      <c r="HR31" s="695" t="str">
        <f>IF(ОРИГІНАЛ!HR41=0,"",ОРИГІНАЛ!HR41)</f>
        <v>\</v>
      </c>
      <c r="HS31" s="695" t="str">
        <f>IF(ОРИГІНАЛ!HS41=0,"",ОРИГІНАЛ!HS41)</f>
        <v>\</v>
      </c>
      <c r="HT31" s="695" t="str">
        <f>IF(ОРИГІНАЛ!HT41=0,"",ОРИГІНАЛ!HT41)</f>
        <v>\</v>
      </c>
      <c r="HU31" s="695" t="str">
        <f>IF(ОРИГІНАЛ!HU41=0,"",ОРИГІНАЛ!HU41)</f>
        <v>\</v>
      </c>
      <c r="HV31" s="694" t="str">
        <f>IF(ОРИГІНАЛ!HV41=0,"",ОРИГІНАЛ!HV41)</f>
        <v>\</v>
      </c>
      <c r="HW31" s="693" t="str">
        <f>IF(ОРИГІНАЛ!HW41=0,"",ОРИГІНАЛ!HW41)</f>
        <v>\</v>
      </c>
      <c r="HX31" s="692">
        <f>IF(ОРИГІНАЛ!HX41=0,"",ОРИГІНАЛ!HX41)</f>
        <v>20</v>
      </c>
      <c r="HY31" s="533"/>
    </row>
    <row r="32" spans="1:233" s="532" customFormat="1" ht="12.75" customHeight="1">
      <c r="A32" s="715">
        <f>IF(ОРИГІНАЛ!A42=0,"",ОРИГІНАЛ!A42)</f>
        <v>45464</v>
      </c>
      <c r="B32" s="696" t="str">
        <f>IF(ОРИГІНАЛ!B42=0,"",ОРИГІНАЛ!B42)</f>
        <v/>
      </c>
      <c r="C32" s="695" t="str">
        <f>IF(ОРИГІНАЛ!C42=0,"",ОРИГІНАЛ!C42)</f>
        <v/>
      </c>
      <c r="D32" s="695" t="str">
        <f>IF(ОРИГІНАЛ!D42=0,"",ОРИГІНАЛ!D42)</f>
        <v/>
      </c>
      <c r="E32" s="696" t="str">
        <f>IF(ОРИГІНАЛ!E42=0,"",ОРИГІНАЛ!E42)</f>
        <v>\</v>
      </c>
      <c r="F32" s="695" t="str">
        <f>IF(ОРИГІНАЛ!F42=0,"",ОРИГІНАЛ!F42)</f>
        <v>\</v>
      </c>
      <c r="G32" s="695" t="str">
        <f>IF(ОРИГІНАЛ!G42=0,"",ОРИГІНАЛ!G42)</f>
        <v>\</v>
      </c>
      <c r="H32" s="697" t="str">
        <f>IF(ОРИГІНАЛ!H42=0,"",ОРИГІНАЛ!H42)</f>
        <v>\</v>
      </c>
      <c r="I32" s="696" t="str">
        <f>IF(ОРИГІНАЛ!I42=0,"",ОРИГІНАЛ!I42)</f>
        <v>\</v>
      </c>
      <c r="J32" s="695" t="str">
        <f>IF(ОРИГІНАЛ!J42=0,"",ОРИГІНАЛ!J42)</f>
        <v>\</v>
      </c>
      <c r="K32" s="695" t="str">
        <f>IF(ОРИГІНАЛ!K42=0,"",ОРИГІНАЛ!K42)</f>
        <v>\</v>
      </c>
      <c r="L32" s="695" t="str">
        <f>IF(ОРИГІНАЛ!L42=0,"",ОРИГІНАЛ!L42)</f>
        <v>\</v>
      </c>
      <c r="M32" s="696" t="str">
        <f>IF(ОРИГІНАЛ!M42=0,"",ОРИГІНАЛ!M42)</f>
        <v/>
      </c>
      <c r="N32" s="695" t="str">
        <f>IF(ОРИГІНАЛ!N42=0,"",ОРИГІНАЛ!N42)</f>
        <v/>
      </c>
      <c r="O32" s="695" t="str">
        <f>IF(ОРИГІНАЛ!O42=0,"",ОРИГІНАЛ!O42)</f>
        <v/>
      </c>
      <c r="P32" s="695" t="str">
        <f>IF(ОРИГІНАЛ!P42=0,"",ОРИГІНАЛ!P42)</f>
        <v/>
      </c>
      <c r="Q32" s="695" t="str">
        <f>IF(ОРИГІНАЛ!Q42=0,"",ОРИГІНАЛ!Q42)</f>
        <v/>
      </c>
      <c r="R32" s="714" t="str">
        <f>IF(ОРИГІНАЛ!R42=0,"",ОРИГІНАЛ!R42)</f>
        <v/>
      </c>
      <c r="S32" s="697" t="str">
        <f>IF(ОРИГІНАЛ!S42=0,"",ОРИГІНАЛ!S42)</f>
        <v/>
      </c>
      <c r="T32" s="696" t="str">
        <f>IF(ОРИГІНАЛ!T42=0,"",ОРИГІНАЛ!T42)</f>
        <v/>
      </c>
      <c r="U32" s="695" t="str">
        <f>IF(ОРИГІНАЛ!U42=0,"",ОРИГІНАЛ!U42)</f>
        <v/>
      </c>
      <c r="V32" s="695" t="str">
        <f>IF(ОРИГІНАЛ!V42=0,"",ОРИГІНАЛ!V42)</f>
        <v/>
      </c>
      <c r="W32" s="695" t="str">
        <f>IF(ОРИГІНАЛ!W42=0,"",ОРИГІНАЛ!W42)</f>
        <v/>
      </c>
      <c r="X32" s="695" t="str">
        <f>IF(ОРИГІНАЛ!X42=0,"",ОРИГІНАЛ!X42)</f>
        <v/>
      </c>
      <c r="Y32" s="694" t="str">
        <f>IF(ОРИГІНАЛ!Y42=0,"",ОРИГІНАЛ!Y42)</f>
        <v/>
      </c>
      <c r="Z32" s="696" t="str">
        <f>IF(ОРИГІНАЛ!Z42=0,"",ОРИГІНАЛ!Z42)</f>
        <v/>
      </c>
      <c r="AA32" s="695" t="str">
        <f>IF(ОРИГІНАЛ!AA42=0,"",ОРИГІНАЛ!AA42)</f>
        <v/>
      </c>
      <c r="AB32" s="695" t="str">
        <f>IF(ОРИГІНАЛ!AB42=0,"",ОРИГІНАЛ!AB42)</f>
        <v/>
      </c>
      <c r="AC32" s="695" t="str">
        <f>IF(ОРИГІНАЛ!AC42=0,"",ОРИГІНАЛ!AC42)</f>
        <v/>
      </c>
      <c r="AD32" s="714" t="str">
        <f>IF(ОРИГІНАЛ!AD42=0,"",ОРИГІНАЛ!AD42)</f>
        <v/>
      </c>
      <c r="AE32" s="697" t="str">
        <f>IF(ОРИГІНАЛ!AE42=0,"",ОРИГІНАЛ!AE42)</f>
        <v/>
      </c>
      <c r="AF32" s="701" t="str">
        <f>IF(ОРИГІНАЛ!AF42=0,"",ОРИГІНАЛ!AF42)</f>
        <v/>
      </c>
      <c r="AG32" s="695" t="str">
        <f>IF(ОРИГІНАЛ!AG42=0,"",ОРИГІНАЛ!AG42)</f>
        <v/>
      </c>
      <c r="AH32" s="695" t="str">
        <f>IF(ОРИГІНАЛ!AH42=0,"",ОРИГІНАЛ!AH42)</f>
        <v/>
      </c>
      <c r="AI32" s="695" t="str">
        <f>IF(ОРИГІНАЛ!AI42=0,"",ОРИГІНАЛ!AI42)</f>
        <v/>
      </c>
      <c r="AJ32" s="704" t="str">
        <f>IF(ОРИГІНАЛ!AJ42=0,"",ОРИГІНАЛ!AJ42)</f>
        <v/>
      </c>
      <c r="AK32" s="695" t="str">
        <f>IF(ОРИГІНАЛ!AK42=0,"",ОРИГІНАЛ!AK42)</f>
        <v/>
      </c>
      <c r="AL32" s="695" t="str">
        <f>IF(ОРИГІНАЛ!AL42=0,"",ОРИГІНАЛ!AL42)</f>
        <v/>
      </c>
      <c r="AM32" s="695" t="str">
        <f>IF(ОРИГІНАЛ!AM42=0,"",ОРИГІНАЛ!AM42)</f>
        <v/>
      </c>
      <c r="AN32" s="697" t="str">
        <f>IF(ОРИГІНАЛ!AN42=0,"",ОРИГІНАЛ!AN42)</f>
        <v/>
      </c>
      <c r="AO32" s="696" t="str">
        <f>IF(ОРИГІНАЛ!AO42=0,"",ОРИГІНАЛ!AO42)</f>
        <v/>
      </c>
      <c r="AP32" s="695" t="str">
        <f>IF(ОРИГІНАЛ!AP42=0,"",ОРИГІНАЛ!AP42)</f>
        <v/>
      </c>
      <c r="AQ32" s="695" t="str">
        <f>IF(ОРИГІНАЛ!AQ42=0,"",ОРИГІНАЛ!AQ42)</f>
        <v/>
      </c>
      <c r="AR32" s="696" t="str">
        <f>IF(ОРИГІНАЛ!AR42=0,"",ОРИГІНАЛ!AR42)</f>
        <v/>
      </c>
      <c r="AS32" s="695" t="str">
        <f>IF(ОРИГІНАЛ!AS42=0,"",ОРИГІНАЛ!AS42)</f>
        <v/>
      </c>
      <c r="AT32" s="694" t="str">
        <f>IF(ОРИГІНАЛ!AT42=0,"",ОРИГІНАЛ!AT42)</f>
        <v/>
      </c>
      <c r="AU32" s="696" t="str">
        <f>IF(ОРИГІНАЛ!AU42=0,"",ОРИГІНАЛ!AU42)</f>
        <v/>
      </c>
      <c r="AV32" s="695" t="str">
        <f>IF(ОРИГІНАЛ!AV42=0,"",ОРИГІНАЛ!AV42)</f>
        <v/>
      </c>
      <c r="AW32" s="695" t="str">
        <f>IF(ОРИГІНАЛ!AW42=0,"",ОРИГІНАЛ!AW42)</f>
        <v/>
      </c>
      <c r="AX32" s="697" t="str">
        <f>IF(ОРИГІНАЛ!AX42=0,"",ОРИГІНАЛ!AX42)</f>
        <v/>
      </c>
      <c r="AY32" s="696" t="str">
        <f>IF(ОРИГІНАЛ!AY42=0,"",ОРИГІНАЛ!AY42)</f>
        <v>X</v>
      </c>
      <c r="AZ32" s="695" t="str">
        <f>IF(ОРИГІНАЛ!AZ42=0,"",ОРИГІНАЛ!AZ42)</f>
        <v>X</v>
      </c>
      <c r="BA32" s="695" t="str">
        <f>IF(ОРИГІНАЛ!BA42=0,"",ОРИГІНАЛ!BA42)</f>
        <v>X</v>
      </c>
      <c r="BB32" s="696" t="str">
        <f>IF(ОРИГІНАЛ!BB42=0,"",ОРИГІНАЛ!BB42)</f>
        <v>X</v>
      </c>
      <c r="BC32" s="695" t="str">
        <f>IF(ОРИГІНАЛ!BC42=0,"",ОРИГІНАЛ!BC42)</f>
        <v>X</v>
      </c>
      <c r="BD32" s="695" t="str">
        <f>IF(ОРИГІНАЛ!BD42=0,"",ОРИГІНАЛ!BD42)</f>
        <v>X</v>
      </c>
      <c r="BE32" s="695" t="str">
        <f>IF(ОРИГІНАЛ!BE42=0,"",ОРИГІНАЛ!BE42)</f>
        <v/>
      </c>
      <c r="BF32" s="697" t="str">
        <f>IF(ОРИГІНАЛ!BF42=0,"",ОРИГІНАЛ!BF42)</f>
        <v/>
      </c>
      <c r="BG32" s="696" t="str">
        <f>IF(ОРИГІНАЛ!BG42=0,"",ОРИГІНАЛ!BG42)</f>
        <v/>
      </c>
      <c r="BH32" s="695" t="str">
        <f>IF(ОРИГІНАЛ!BH42=0,"",ОРИГІНАЛ!BH42)</f>
        <v/>
      </c>
      <c r="BI32" s="696" t="str">
        <f>IF(ОРИГІНАЛ!BI42=0,"",ОРИГІНАЛ!BI42)</f>
        <v/>
      </c>
      <c r="BJ32" s="695" t="str">
        <f>IF(ОРИГІНАЛ!BJ42=0,"",ОРИГІНАЛ!BJ42)</f>
        <v/>
      </c>
      <c r="BK32" s="695" t="str">
        <f>IF(ОРИГІНАЛ!BK42=0,"",ОРИГІНАЛ!BK42)</f>
        <v/>
      </c>
      <c r="BL32" s="695" t="str">
        <f>IF(ОРИГІНАЛ!BL42=0,"",ОРИГІНАЛ!BL42)</f>
        <v/>
      </c>
      <c r="BM32" s="695" t="str">
        <f>IF(ОРИГІНАЛ!BM42=0,"",ОРИГІНАЛ!BM42)</f>
        <v/>
      </c>
      <c r="BN32" s="696" t="str">
        <f>IF(ОРИГІНАЛ!BN42=0,"",ОРИГІНАЛ!BN42)</f>
        <v/>
      </c>
      <c r="BO32" s="695" t="str">
        <f>IF(ОРИГІНАЛ!BO42=0,"",ОРИГІНАЛ!BO42)</f>
        <v/>
      </c>
      <c r="BP32" s="696" t="str">
        <f>IF(ОРИГІНАЛ!BP42=0,"",ОРИГІНАЛ!BP42)</f>
        <v/>
      </c>
      <c r="BQ32" s="694" t="str">
        <f>IF(ОРИГІНАЛ!BQ42=0,"",ОРИГІНАЛ!BQ42)</f>
        <v/>
      </c>
      <c r="BR32" s="696" t="str">
        <f>IF(ОРИГІНАЛ!BR42=0,"",ОРИГІНАЛ!BR42)</f>
        <v/>
      </c>
      <c r="BS32" s="696" t="str">
        <f>IF(ОРИГІНАЛ!BS42=0,"",ОРИГІНАЛ!BS42)</f>
        <v/>
      </c>
      <c r="BT32" s="697" t="str">
        <f>IF(ОРИГІНАЛ!BT42=0,"",ОРИГІНАЛ!BT42)</f>
        <v/>
      </c>
      <c r="BU32" s="696" t="str">
        <f>IF(ОРИГІНАЛ!BU42=0,"",ОРИГІНАЛ!BU42)</f>
        <v/>
      </c>
      <c r="BV32" s="695" t="str">
        <f>IF(ОРИГІНАЛ!BV42=0,"",ОРИГІНАЛ!BV42)</f>
        <v/>
      </c>
      <c r="BW32" s="704" t="str">
        <f>IF(ОРИГІНАЛ!BW42=0,"",ОРИГІНАЛ!BW42)</f>
        <v/>
      </c>
      <c r="BX32" s="694" t="str">
        <f>IF(ОРИГІНАЛ!BX42=0,"",ОРИГІНАЛ!BX42)</f>
        <v/>
      </c>
      <c r="BY32" s="696" t="str">
        <f>IF(ОРИГІНАЛ!BY42=0,"",ОРИГІНАЛ!BY42)</f>
        <v/>
      </c>
      <c r="BZ32" s="695" t="str">
        <f>IF(ОРИГІНАЛ!BZ42=0,"",ОРИГІНАЛ!BZ42)</f>
        <v/>
      </c>
      <c r="CA32" s="693" t="str">
        <f>IF(ОРИГІНАЛ!CA42=0,"",ОРИГІНАЛ!CA42)</f>
        <v/>
      </c>
      <c r="CB32" s="696" t="str">
        <f>IF(ОРИГІНАЛ!CB42=0,"",ОРИГІНАЛ!CB42)</f>
        <v/>
      </c>
      <c r="CC32" s="696" t="str">
        <f>IF(ОРИГІНАЛ!CC42=0,"",ОРИГІНАЛ!CC42)</f>
        <v/>
      </c>
      <c r="CD32" s="695" t="str">
        <f>IF(ОРИГІНАЛ!CD42=0,"",ОРИГІНАЛ!CD42)</f>
        <v/>
      </c>
      <c r="CE32" s="695" t="str">
        <f>IF(ОРИГІНАЛ!CE42=0,"",ОРИГІНАЛ!CE42)</f>
        <v/>
      </c>
      <c r="CF32" s="705" t="str">
        <f>IF(ОРИГІНАЛ!CF42=0,"",ОРИГІНАЛ!CF42)</f>
        <v/>
      </c>
      <c r="CG32" s="696" t="str">
        <f>IF(ОРИГІНАЛ!CG42=0,"",ОРИГІНАЛ!CG42)</f>
        <v/>
      </c>
      <c r="CH32" s="695" t="str">
        <f>IF(ОРИГІНАЛ!CH42=0,"",ОРИГІНАЛ!CH42)</f>
        <v/>
      </c>
      <c r="CI32" s="696" t="str">
        <f>IF(ОРИГІНАЛ!CI42=0,"",ОРИГІНАЛ!CI42)</f>
        <v/>
      </c>
      <c r="CJ32" s="695" t="str">
        <f>IF(ОРИГІНАЛ!CJ42=0,"",ОРИГІНАЛ!CJ42)</f>
        <v/>
      </c>
      <c r="CK32" s="695" t="str">
        <f>IF(ОРИГІНАЛ!CK42=0,"",ОРИГІНАЛ!CK42)</f>
        <v/>
      </c>
      <c r="CL32" s="698" t="str">
        <f>IF(ОРИГІНАЛ!CL42=0,"",ОРИГІНАЛ!CL42)</f>
        <v/>
      </c>
      <c r="CM32" s="695" t="str">
        <f>IF(ОРИГІНАЛ!CM42=0,"",ОРИГІНАЛ!CM42)</f>
        <v/>
      </c>
      <c r="CN32" s="695" t="str">
        <f>IF(ОРИГІНАЛ!CN42=0,"",ОРИГІНАЛ!CN42)</f>
        <v/>
      </c>
      <c r="CO32" s="695" t="str">
        <f>IF(ОРИГІНАЛ!CO42=0,"",ОРИГІНАЛ!CO42)</f>
        <v/>
      </c>
      <c r="CP32" s="694" t="str">
        <f>IF(ОРИГІНАЛ!CP42=0,"",ОРИГІНАЛ!CP42)</f>
        <v/>
      </c>
      <c r="CQ32" s="713">
        <f>IF(ОРИГІНАЛ!CQ42=0,"",ОРИГІНАЛ!CQ42)</f>
        <v>21</v>
      </c>
      <c r="CR32" s="696" t="str">
        <f>IF(ОРИГІНАЛ!CR42=0,"",ОРИГІНАЛ!CR42)</f>
        <v/>
      </c>
      <c r="CS32" s="699" t="str">
        <f>IF(ОРИГІНАЛ!CS42=0,"",ОРИГІНАЛ!CS42)</f>
        <v/>
      </c>
      <c r="CT32" s="697" t="str">
        <f>IF(ОРИГІНАЛ!CT42=0,"",ОРИГІНАЛ!CT42)</f>
        <v/>
      </c>
      <c r="CU32" s="696" t="str">
        <f>IF(ОРИГІНАЛ!CU42=0,"",ОРИГІНАЛ!CU42)</f>
        <v/>
      </c>
      <c r="CV32" s="695" t="str">
        <f>IF(ОРИГІНАЛ!CV42=0,"",ОРИГІНАЛ!CV42)</f>
        <v/>
      </c>
      <c r="CW32" s="694" t="str">
        <f>IF(ОРИГІНАЛ!CW42=0,"",ОРИГІНАЛ!CW42)</f>
        <v/>
      </c>
      <c r="CX32" s="696" t="str">
        <f>IF(ОРИГІНАЛ!CX42=0,"",ОРИГІНАЛ!CX42)</f>
        <v/>
      </c>
      <c r="CY32" s="696" t="str">
        <f>IF(ОРИГІНАЛ!CY42=0,"",ОРИГІНАЛ!CY42)</f>
        <v/>
      </c>
      <c r="CZ32" s="697" t="str">
        <f>IF(ОРИГІНАЛ!CZ42=0,"",ОРИГІНАЛ!CZ42)</f>
        <v/>
      </c>
      <c r="DA32" s="696" t="str">
        <f>IF(ОРИГІНАЛ!DA42=0,"",ОРИГІНАЛ!DA42)</f>
        <v/>
      </c>
      <c r="DB32" s="696" t="str">
        <f>IF(ОРИГІНАЛ!DB42=0,"",ОРИГІНАЛ!DB42)</f>
        <v/>
      </c>
      <c r="DC32" s="696" t="str">
        <f>IF(ОРИГІНАЛ!DC42=0,"",ОРИГІНАЛ!DC42)</f>
        <v/>
      </c>
      <c r="DD32" s="694" t="str">
        <f>IF(ОРИГІНАЛ!DD42=0,"",ОРИГІНАЛ!DD42)</f>
        <v/>
      </c>
      <c r="DE32" s="698" t="str">
        <f>IF(ОРИГІНАЛ!DE42=0,"",ОРИГІНАЛ!DE42)</f>
        <v/>
      </c>
      <c r="DF32" s="695" t="str">
        <f>IF(ОРИГІНАЛ!DF42=0,"",ОРИГІНАЛ!DF42)</f>
        <v/>
      </c>
      <c r="DG32" s="695" t="str">
        <f>IF(ОРИГІНАЛ!DG42=0,"",ОРИГІНАЛ!DG42)</f>
        <v/>
      </c>
      <c r="DH32" s="697" t="str">
        <f>IF(ОРИГІНАЛ!DH42=0,"",ОРИГІНАЛ!DH42)</f>
        <v/>
      </c>
      <c r="DI32" s="696" t="str">
        <f>IF(ОРИГІНАЛ!DI42=0,"",ОРИГІНАЛ!DI42)</f>
        <v/>
      </c>
      <c r="DJ32" s="695" t="str">
        <f>IF(ОРИГІНАЛ!DJ42=0,"",ОРИГІНАЛ!DJ42)</f>
        <v/>
      </c>
      <c r="DK32" s="695" t="str">
        <f>IF(ОРИГІНАЛ!DK42=0,"",ОРИГІНАЛ!DK42)</f>
        <v/>
      </c>
      <c r="DL32" s="695" t="str">
        <f>IF(ОРИГІНАЛ!DL42=0,"",ОРИГІНАЛ!DL42)</f>
        <v/>
      </c>
      <c r="DM32" s="712" t="str">
        <f>IF(ОРИГІНАЛ!DM42=0,"",ОРИГІНАЛ!DM42)</f>
        <v/>
      </c>
      <c r="DN32" s="695" t="str">
        <f>IF(ОРИГІНАЛ!DN42=0,"",ОРИГІНАЛ!DN42)</f>
        <v/>
      </c>
      <c r="DO32" s="699" t="str">
        <f>IF(ОРИГІНАЛ!DO42=0,"",ОРИГІНАЛ!DO42)</f>
        <v/>
      </c>
      <c r="DP32" s="695" t="str">
        <f>IF(ОРИГІНАЛ!DP42=0,"",ОРИГІНАЛ!DP42)</f>
        <v/>
      </c>
      <c r="DQ32" s="695" t="str">
        <f>IF(ОРИГІНАЛ!DQ42=0,"",ОРИГІНАЛ!DQ42)</f>
        <v/>
      </c>
      <c r="DR32" s="695" t="str">
        <f>IF(ОРИГІНАЛ!DR42=0,"",ОРИГІНАЛ!DR42)</f>
        <v/>
      </c>
      <c r="DS32" s="695" t="str">
        <f>IF(ОРИГІНАЛ!DS42=0,"",ОРИГІНАЛ!DS42)</f>
        <v/>
      </c>
      <c r="DT32" s="695" t="str">
        <f>IF(ОРИГІНАЛ!DT42=0,"",ОРИГІНАЛ!DT42)</f>
        <v/>
      </c>
      <c r="DU32" s="694" t="str">
        <f>IF(ОРИГІНАЛ!DU42=0,"",ОРИГІНАЛ!DU42)</f>
        <v/>
      </c>
      <c r="DV32" s="1117" t="str">
        <f>IF(ОРИГІНАЛ!DV42=0,"",ОРИГІНАЛ!DV42)</f>
        <v/>
      </c>
      <c r="DW32" s="695" t="str">
        <f>IF(ОРИГІНАЛ!DW42=0,"",ОРИГІНАЛ!DW42)</f>
        <v/>
      </c>
      <c r="DX32" s="1121" t="s">
        <v>2709</v>
      </c>
      <c r="DY32" s="1122"/>
      <c r="DZ32" s="696" t="str">
        <f>IF(ОРИГІНАЛ!DZ42=0,"",ОРИГІНАЛ!DZ42)</f>
        <v/>
      </c>
      <c r="EA32" s="695" t="str">
        <f>IF(ОРИГІНАЛ!EA42=0,"",ОРИГІНАЛ!EA42)</f>
        <v/>
      </c>
      <c r="EB32" s="696" t="str">
        <f>IF(ОРИГІНАЛ!EB42=0,"",ОРИГІНАЛ!EB42)</f>
        <v/>
      </c>
      <c r="EC32" s="695" t="str">
        <f>IF(ОРИГІНАЛ!EC42=0,"",ОРИГІНАЛ!EC42)</f>
        <v/>
      </c>
      <c r="ED32" s="695" t="str">
        <f>IF(ОРИГІНАЛ!ED42=0,"",ОРИГІНАЛ!ED42)</f>
        <v/>
      </c>
      <c r="EE32" s="695" t="str">
        <f>IF(ОРИГІНАЛ!EE42=0,"",ОРИГІНАЛ!EE42)</f>
        <v/>
      </c>
      <c r="EF32" s="695" t="str">
        <f>IF(ОРИГІНАЛ!EF42=0,"",ОРИГІНАЛ!EF42)</f>
        <v/>
      </c>
      <c r="EG32" s="695" t="str">
        <f>IF(ОРИГІНАЛ!EG42=0,"",ОРИГІНАЛ!EG42)</f>
        <v/>
      </c>
      <c r="EH32" s="1067" t="str">
        <f>IF(ОРИГІНАЛ!EH42=0,"",ОРИГІНАЛ!EH42)</f>
        <v>+</v>
      </c>
      <c r="EI32" s="1124"/>
      <c r="EJ32" s="711" t="str">
        <f>IF(ОРИГІНАЛ!EJ42=0,"",ОРИГІНАЛ!EJ42)</f>
        <v/>
      </c>
      <c r="EK32" s="710" t="str">
        <f>IF(ОРИГІНАЛ!EK42=0,"",ОРИГІНАЛ!EK42)</f>
        <v/>
      </c>
      <c r="EL32" s="709" t="str">
        <f>IF(ОРИГІНАЛ!EL42=0,"",ОРИГІНАЛ!EL42)</f>
        <v/>
      </c>
      <c r="EM32" s="1126"/>
      <c r="EN32" s="695" t="str">
        <f>IF(ОРИГІНАЛ!EN42=0,"",ОРИГІНАЛ!EN42)</f>
        <v/>
      </c>
      <c r="EO32" s="695" t="str">
        <f>IF(ОРИГІНАЛ!EO42=0,"",ОРИГІНАЛ!EO42)</f>
        <v/>
      </c>
      <c r="EP32" s="694" t="str">
        <f>IF(ОРИГІНАЛ!EP42=0,"",ОРИГІНАЛ!EP42)</f>
        <v/>
      </c>
      <c r="EQ32" s="696" t="str">
        <f>IF(ОРИГІНАЛ!EQ42=0,"",ОРИГІНАЛ!EQ42)</f>
        <v/>
      </c>
      <c r="ER32" s="694" t="str">
        <f>IF(ОРИГІНАЛ!ER42=0,"",ОРИГІНАЛ!ER42)</f>
        <v/>
      </c>
      <c r="ES32" s="696" t="str">
        <f>IF(ОРИГІНАЛ!ES42=0,"",ОРИГІНАЛ!ES42)</f>
        <v/>
      </c>
      <c r="ET32" s="696" t="str">
        <f>IF(ОРИГІНАЛ!ET42=0,"",ОРИГІНАЛ!ET42)</f>
        <v/>
      </c>
      <c r="EU32" s="695" t="str">
        <f>IF(ОРИГІНАЛ!EU42=0,"",ОРИГІНАЛ!EU42)</f>
        <v/>
      </c>
      <c r="EV32" s="695" t="str">
        <f>IF(ОРИГІНАЛ!EV42=0,"",ОРИГІНАЛ!EV42)</f>
        <v/>
      </c>
      <c r="EW32" s="695" t="str">
        <f>IF(ОРИГІНАЛ!EW42=0,"",ОРИГІНАЛ!EW42)</f>
        <v/>
      </c>
      <c r="EX32" s="695" t="str">
        <f>IF(ОРИГІНАЛ!EX42=0,"",ОРИГІНАЛ!EX42)</f>
        <v/>
      </c>
      <c r="EY32" s="695" t="str">
        <f>IF(ОРИГІНАЛ!EY42=0,"",ОРИГІНАЛ!EY42)</f>
        <v/>
      </c>
      <c r="EZ32" s="695" t="str">
        <f>IF(ОРИГІНАЛ!EZ42=0,"",ОРИГІНАЛ!EZ42)</f>
        <v/>
      </c>
      <c r="FA32" s="697" t="str">
        <f>IF(ОРИГІНАЛ!FA42=0,"",ОРИГІНАЛ!FA42)</f>
        <v/>
      </c>
      <c r="FB32" s="696" t="str">
        <f>IF(ОРИГІНАЛ!FB42=0,"",ОРИГІНАЛ!FB42)</f>
        <v/>
      </c>
      <c r="FC32" s="695" t="str">
        <f>IF(ОРИГІНАЛ!FC42=0,"",ОРИГІНАЛ!FC42)</f>
        <v/>
      </c>
      <c r="FD32" s="695" t="str">
        <f>IF(ОРИГІНАЛ!FD42=0,"",ОРИГІНАЛ!FD42)</f>
        <v/>
      </c>
      <c r="FE32" s="695" t="str">
        <f>IF(ОРИГІНАЛ!FE42=0,"",ОРИГІНАЛ!FE42)</f>
        <v/>
      </c>
      <c r="FF32" s="700" t="str">
        <f>IF(ОРИГІНАЛ!FF42=0,"",ОРИГІНАЛ!FF42)</f>
        <v/>
      </c>
      <c r="FG32" s="695" t="str">
        <f>IF(ОРИГІНАЛ!FG42=0,"",ОРИГІНАЛ!FG42)</f>
        <v/>
      </c>
      <c r="FH32" s="704" t="str">
        <f>IF(ОРИГІНАЛ!FH42=0,"",ОРИГІНАЛ!FH42)</f>
        <v/>
      </c>
      <c r="FI32" s="700" t="str">
        <f>IF(ОРИГІНАЛ!FI42=0,"",ОРИГІНАЛ!FI42)</f>
        <v>/</v>
      </c>
      <c r="FJ32" s="700" t="str">
        <f>IF(ОРИГІНАЛ!FJ42=0,"",ОРИГІНАЛ!FJ42)</f>
        <v>/</v>
      </c>
      <c r="FK32" s="700" t="str">
        <f>IF(ОРИГІНАЛ!FK42=0,"",ОРИГІНАЛ!FK42)</f>
        <v>/</v>
      </c>
      <c r="FL32" s="700" t="str">
        <f>IF(ОРИГІНАЛ!FL42=0,"",ОРИГІНАЛ!FL42)</f>
        <v>/</v>
      </c>
      <c r="FM32" s="708" t="str">
        <f>IF(ОРИГІНАЛ!FM42=0,"",ОРИГІНАЛ!FM42)</f>
        <v>/</v>
      </c>
      <c r="FN32" s="707" t="str">
        <f>IF(ОРИГІНАЛ!FN42=0,"",ОРИГІНАЛ!FN42)</f>
        <v>/</v>
      </c>
      <c r="FO32" s="696" t="str">
        <f>IF(ОРИГІНАЛ!FO42=0,"",ОРИГІНАЛ!FO42)</f>
        <v/>
      </c>
      <c r="FP32" s="696" t="str">
        <f>IF(ОРИГІНАЛ!FP42=0,"",ОРИГІНАЛ!FP42)</f>
        <v/>
      </c>
      <c r="FQ32" s="705" t="str">
        <f>IF(ОРИГІНАЛ!FQ42=0,"",ОРИГІНАЛ!FQ42)</f>
        <v/>
      </c>
      <c r="FR32" s="696" t="str">
        <f>IF(ОРИГІНАЛ!FR42=0,"",ОРИГІНАЛ!FR42)</f>
        <v/>
      </c>
      <c r="FS32" s="696" t="str">
        <f>IF(ОРИГІНАЛ!FS42=0,"",ОРИГІНАЛ!FS42)</f>
        <v/>
      </c>
      <c r="FT32" s="696" t="str">
        <f>IF(ОРИГІНАЛ!FT42=0,"",ОРИГІНАЛ!FT42)</f>
        <v/>
      </c>
      <c r="FU32" s="696" t="str">
        <f>IF(ОРИГІНАЛ!FU42=0,"",ОРИГІНАЛ!FU42)</f>
        <v/>
      </c>
      <c r="FV32" s="696" t="str">
        <f>IF(ОРИГІНАЛ!FV42=0,"",ОРИГІНАЛ!FV42)</f>
        <v/>
      </c>
      <c r="FW32" s="706">
        <f>IF(ОРИГІНАЛ!FW42=0,"",ОРИГІНАЛ!FW42)</f>
        <v>21</v>
      </c>
      <c r="FX32" s="696" t="str">
        <f>IF(ОРИГІНАЛ!FX42=0,"",ОРИГІНАЛ!FX42)</f>
        <v/>
      </c>
      <c r="FY32" s="694" t="str">
        <f>IF(ОРИГІНАЛ!FY42=0,"",ОРИГІНАЛ!FY42)</f>
        <v/>
      </c>
      <c r="FZ32" s="696" t="str">
        <f>IF(ОРИГІНАЛ!FZ42=0,"",ОРИГІНАЛ!FZ42)</f>
        <v/>
      </c>
      <c r="GA32" s="694" t="str">
        <f>IF(ОРИГІНАЛ!GA42=0,"",ОРИГІНАЛ!GA42)</f>
        <v/>
      </c>
      <c r="GB32" s="696" t="str">
        <f>IF(ОРИГІНАЛ!GB42=0,"",ОРИГІНАЛ!GB42)</f>
        <v/>
      </c>
      <c r="GC32" s="695" t="str">
        <f>IF(ОРИГІНАЛ!GC42=0,"",ОРИГІНАЛ!GC42)</f>
        <v/>
      </c>
      <c r="GD32" s="695" t="str">
        <f>IF(ОРИГІНАЛ!GD42=0,"",ОРИГІНАЛ!GD42)</f>
        <v/>
      </c>
      <c r="GE32" s="695" t="str">
        <f>IF(ОРИГІНАЛ!GE42=0,"",ОРИГІНАЛ!GE42)</f>
        <v/>
      </c>
      <c r="GF32" s="705" t="str">
        <f>IF(ОРИГІНАЛ!GF42=0,"",ОРИГІНАЛ!GF42)</f>
        <v>\</v>
      </c>
      <c r="GG32" s="696" t="str">
        <f>IF(ОРИГІНАЛ!GG42=0,"",ОРИГІНАЛ!GG42)</f>
        <v>\</v>
      </c>
      <c r="GH32" s="695" t="str">
        <f>IF(ОРИГІНАЛ!GH42=0,"",ОРИГІНАЛ!GH42)</f>
        <v>\</v>
      </c>
      <c r="GI32" s="694" t="str">
        <f>IF(ОРИГІНАЛ!GI42=0,"",ОРИГІНАЛ!GI42)</f>
        <v>\</v>
      </c>
      <c r="GJ32" s="696" t="str">
        <f>IF(ОРИГІНАЛ!GJ42=0,"",ОРИГІНАЛ!GJ42)</f>
        <v>\</v>
      </c>
      <c r="GK32" s="695" t="str">
        <f>IF(ОРИГІНАЛ!GK42=0,"",ОРИГІНАЛ!GK42)</f>
        <v>\</v>
      </c>
      <c r="GL32" s="704" t="str">
        <f>IF(ОРИГІНАЛ!GL42=0,"",ОРИГІНАЛ!GL42)</f>
        <v>\</v>
      </c>
      <c r="GM32" s="695" t="str">
        <f>IF(ОРИГІНАЛ!GM42=0,"",ОРИГІНАЛ!GM42)</f>
        <v/>
      </c>
      <c r="GN32" s="695" t="str">
        <f>IF(ОРИГІНАЛ!GN42=0,"",ОРИГІНАЛ!GN42)</f>
        <v/>
      </c>
      <c r="GO32" s="703" t="str">
        <f>IF(ОРИГІНАЛ!GO42=0,"",ОРИГІНАЛ!GO42)</f>
        <v>Х</v>
      </c>
      <c r="GP32" s="697" t="str">
        <f>IF(ОРИГІНАЛ!GP42=0,"",ОРИГІНАЛ!GP42)</f>
        <v/>
      </c>
      <c r="GQ32" s="702" t="str">
        <f>IF(ОРИГІНАЛ!GQ42=0,"",ОРИГІНАЛ!GQ42)</f>
        <v/>
      </c>
      <c r="GR32" s="701" t="str">
        <f>IF(ОРИГІНАЛ!GR42=0,"",ОРИГІНАЛ!GR42)</f>
        <v/>
      </c>
      <c r="GS32" s="695" t="str">
        <f>IF(ОРИГІНАЛ!GS42=0,"",ОРИГІНАЛ!GS42)</f>
        <v/>
      </c>
      <c r="GT32" s="695" t="str">
        <f>IF(ОРИГІНАЛ!GT42=0,"",ОРИГІНАЛ!GT42)</f>
        <v/>
      </c>
      <c r="GU32" s="695" t="str">
        <f>IF(ОРИГІНАЛ!GU42=0,"",ОРИГІНАЛ!GU42)</f>
        <v/>
      </c>
      <c r="GV32" s="695" t="str">
        <f>IF(ОРИГІНАЛ!GV42=0,"",ОРИГІНАЛ!GV42)</f>
        <v/>
      </c>
      <c r="GW32" s="695" t="str">
        <f>IF(ОРИГІНАЛ!GW42=0,"",ОРИГІНАЛ!GW42)</f>
        <v/>
      </c>
      <c r="GX32" s="697" t="str">
        <f>IF(ОРИГІНАЛ!GX42=0,"",ОРИГІНАЛ!GX42)</f>
        <v/>
      </c>
      <c r="GY32" s="696" t="str">
        <f>IF(ОРИГІНАЛ!GY42=0,"",ОРИГІНАЛ!GY42)</f>
        <v/>
      </c>
      <c r="GZ32" s="700" t="str">
        <f>IF(ОРИГІНАЛ!GZ42=0,"",ОРИГІНАЛ!GZ42)</f>
        <v/>
      </c>
      <c r="HA32" s="695" t="str">
        <f>IF(ОРИГІНАЛ!HA42=0,"",ОРИГІНАЛ!HA42)</f>
        <v/>
      </c>
      <c r="HB32" s="699" t="str">
        <f>IF(ОРИГІНАЛ!HB42=0,"",ОРИГІНАЛ!HB42)</f>
        <v/>
      </c>
      <c r="HC32" s="695" t="str">
        <f>IF(ОРИГІНАЛ!HC42=0,"",ОРИГІНАЛ!HC42)</f>
        <v/>
      </c>
      <c r="HD32" s="695" t="str">
        <f>IF(ОРИГІНАЛ!HD42=0,"",ОРИГІНАЛ!HD42)</f>
        <v/>
      </c>
      <c r="HE32" s="695" t="str">
        <f>IF(ОРИГІНАЛ!HE42=0,"",ОРИГІНАЛ!HE42)</f>
        <v/>
      </c>
      <c r="HF32" s="695" t="str">
        <f>IF(ОРИГІНАЛ!HF42=0,"",ОРИГІНАЛ!HF42)</f>
        <v/>
      </c>
      <c r="HG32" s="694" t="str">
        <f>IF(ОРИГІНАЛ!HG42=0,"",ОРИГІНАЛ!HG42)</f>
        <v/>
      </c>
      <c r="HH32" s="698" t="str">
        <f>IF(ОРИГІНАЛ!HH42=0,"",ОРИГІНАЛ!HH42)</f>
        <v/>
      </c>
      <c r="HI32" s="695" t="str">
        <f>IF(ОРИГІНАЛ!HI42=0,"",ОРИГІНАЛ!HI42)</f>
        <v/>
      </c>
      <c r="HJ32" s="695" t="str">
        <f>IF(ОРИГІНАЛ!HJ42=0,"",ОРИГІНАЛ!HJ42)</f>
        <v/>
      </c>
      <c r="HK32" s="695" t="str">
        <f>IF(ОРИГІНАЛ!HK42=0,"",ОРИГІНАЛ!HK42)</f>
        <v/>
      </c>
      <c r="HL32" s="695" t="str">
        <f>IF(ОРИГІНАЛ!HL42=0,"",ОРИГІНАЛ!HL42)</f>
        <v/>
      </c>
      <c r="HM32" s="695" t="str">
        <f>IF(ОРИГІНАЛ!HM42=0,"",ОРИГІНАЛ!HM42)</f>
        <v/>
      </c>
      <c r="HN32" s="695" t="str">
        <f>IF(ОРИГІНАЛ!HN42=0,"",ОРИГІНАЛ!HN42)</f>
        <v/>
      </c>
      <c r="HO32" s="697" t="str">
        <f>IF(ОРИГІНАЛ!HO42=0,"",ОРИГІНАЛ!HO42)</f>
        <v/>
      </c>
      <c r="HP32" s="696" t="str">
        <f>IF(ОРИГІНАЛ!HP42=0,"",ОРИГІНАЛ!HP42)</f>
        <v/>
      </c>
      <c r="HQ32" s="695" t="str">
        <f>IF(ОРИГІНАЛ!HQ42=0,"",ОРИГІНАЛ!HQ42)</f>
        <v/>
      </c>
      <c r="HR32" s="695" t="str">
        <f>IF(ОРИГІНАЛ!HR42=0,"",ОРИГІНАЛ!HR42)</f>
        <v/>
      </c>
      <c r="HS32" s="695" t="str">
        <f>IF(ОРИГІНАЛ!HS42=0,"",ОРИГІНАЛ!HS42)</f>
        <v/>
      </c>
      <c r="HT32" s="695" t="str">
        <f>IF(ОРИГІНАЛ!HT42=0,"",ОРИГІНАЛ!HT42)</f>
        <v/>
      </c>
      <c r="HU32" s="695" t="str">
        <f>IF(ОРИГІНАЛ!HU42=0,"",ОРИГІНАЛ!HU42)</f>
        <v/>
      </c>
      <c r="HV32" s="694" t="str">
        <f>IF(ОРИГІНАЛ!HV42=0,"",ОРИГІНАЛ!HV42)</f>
        <v/>
      </c>
      <c r="HW32" s="693" t="str">
        <f>IF(ОРИГІНАЛ!HW42=0,"",ОРИГІНАЛ!HW42)</f>
        <v/>
      </c>
      <c r="HX32" s="692">
        <f>IF(ОРИГІНАЛ!HX42=0,"",ОРИГІНАЛ!HX42)</f>
        <v>21</v>
      </c>
      <c r="HY32" s="533"/>
    </row>
    <row r="33" spans="1:233" s="532" customFormat="1" ht="12.75" customHeight="1">
      <c r="A33" s="715">
        <f>IF(ОРИГІНАЛ!A43=0,"",ОРИГІНАЛ!A43)</f>
        <v>45465</v>
      </c>
      <c r="B33" s="696" t="str">
        <f>IF(ОРИГІНАЛ!B43=0,"",ОРИГІНАЛ!B43)</f>
        <v/>
      </c>
      <c r="C33" s="695" t="str">
        <f>IF(ОРИГІНАЛ!C43=0,"",ОРИГІНАЛ!C43)</f>
        <v/>
      </c>
      <c r="D33" s="695" t="str">
        <f>IF(ОРИГІНАЛ!D43=0,"",ОРИГІНАЛ!D43)</f>
        <v/>
      </c>
      <c r="E33" s="696" t="str">
        <f>IF(ОРИГІНАЛ!E43=0,"",ОРИГІНАЛ!E43)</f>
        <v/>
      </c>
      <c r="F33" s="695" t="str">
        <f>IF(ОРИГІНАЛ!F43=0,"",ОРИГІНАЛ!F43)</f>
        <v/>
      </c>
      <c r="G33" s="695" t="str">
        <f>IF(ОРИГІНАЛ!G43=0,"",ОРИГІНАЛ!G43)</f>
        <v/>
      </c>
      <c r="H33" s="697" t="str">
        <f>IF(ОРИГІНАЛ!H43=0,"",ОРИГІНАЛ!H43)</f>
        <v/>
      </c>
      <c r="I33" s="696" t="str">
        <f>IF(ОРИГІНАЛ!I43=0,"",ОРИГІНАЛ!I43)</f>
        <v/>
      </c>
      <c r="J33" s="695" t="str">
        <f>IF(ОРИГІНАЛ!J43=0,"",ОРИГІНАЛ!J43)</f>
        <v/>
      </c>
      <c r="K33" s="695" t="str">
        <f>IF(ОРИГІНАЛ!K43=0,"",ОРИГІНАЛ!K43)</f>
        <v/>
      </c>
      <c r="L33" s="695" t="str">
        <f>IF(ОРИГІНАЛ!L43=0,"",ОРИГІНАЛ!L43)</f>
        <v/>
      </c>
      <c r="M33" s="696" t="str">
        <f>IF(ОРИГІНАЛ!M43=0,"",ОРИГІНАЛ!M43)</f>
        <v/>
      </c>
      <c r="N33" s="695" t="str">
        <f>IF(ОРИГІНАЛ!N43=0,"",ОРИГІНАЛ!N43)</f>
        <v/>
      </c>
      <c r="O33" s="695" t="str">
        <f>IF(ОРИГІНАЛ!O43=0,"",ОРИГІНАЛ!O43)</f>
        <v/>
      </c>
      <c r="P33" s="695" t="str">
        <f>IF(ОРИГІНАЛ!P43=0,"",ОРИГІНАЛ!P43)</f>
        <v/>
      </c>
      <c r="Q33" s="695" t="str">
        <f>IF(ОРИГІНАЛ!Q43=0,"",ОРИГІНАЛ!Q43)</f>
        <v/>
      </c>
      <c r="R33" s="714" t="str">
        <f>IF(ОРИГІНАЛ!R43=0,"",ОРИГІНАЛ!R43)</f>
        <v/>
      </c>
      <c r="S33" s="697" t="str">
        <f>IF(ОРИГІНАЛ!S43=0,"",ОРИГІНАЛ!S43)</f>
        <v/>
      </c>
      <c r="T33" s="696" t="str">
        <f>IF(ОРИГІНАЛ!T43=0,"",ОРИГІНАЛ!T43)</f>
        <v/>
      </c>
      <c r="U33" s="695" t="str">
        <f>IF(ОРИГІНАЛ!U43=0,"",ОРИГІНАЛ!U43)</f>
        <v/>
      </c>
      <c r="V33" s="695" t="str">
        <f>IF(ОРИГІНАЛ!V43=0,"",ОРИГІНАЛ!V43)</f>
        <v/>
      </c>
      <c r="W33" s="695" t="str">
        <f>IF(ОРИГІНАЛ!W43=0,"",ОРИГІНАЛ!W43)</f>
        <v/>
      </c>
      <c r="X33" s="695" t="str">
        <f>IF(ОРИГІНАЛ!X43=0,"",ОРИГІНАЛ!X43)</f>
        <v/>
      </c>
      <c r="Y33" s="694" t="str">
        <f>IF(ОРИГІНАЛ!Y43=0,"",ОРИГІНАЛ!Y43)</f>
        <v/>
      </c>
      <c r="Z33" s="696" t="str">
        <f>IF(ОРИГІНАЛ!Z43=0,"",ОРИГІНАЛ!Z43)</f>
        <v/>
      </c>
      <c r="AA33" s="695" t="str">
        <f>IF(ОРИГІНАЛ!AA43=0,"",ОРИГІНАЛ!AA43)</f>
        <v/>
      </c>
      <c r="AB33" s="695" t="str">
        <f>IF(ОРИГІНАЛ!AB43=0,"",ОРИГІНАЛ!AB43)</f>
        <v/>
      </c>
      <c r="AC33" s="695" t="str">
        <f>IF(ОРИГІНАЛ!AC43=0,"",ОРИГІНАЛ!AC43)</f>
        <v/>
      </c>
      <c r="AD33" s="714" t="str">
        <f>IF(ОРИГІНАЛ!AD43=0,"",ОРИГІНАЛ!AD43)</f>
        <v/>
      </c>
      <c r="AE33" s="697" t="str">
        <f>IF(ОРИГІНАЛ!AE43=0,"",ОРИГІНАЛ!AE43)</f>
        <v/>
      </c>
      <c r="AF33" s="701" t="str">
        <f>IF(ОРИГІНАЛ!AF43=0,"",ОРИГІНАЛ!AF43)</f>
        <v/>
      </c>
      <c r="AG33" s="695" t="str">
        <f>IF(ОРИГІНАЛ!AG43=0,"",ОРИГІНАЛ!AG43)</f>
        <v/>
      </c>
      <c r="AH33" s="695" t="str">
        <f>IF(ОРИГІНАЛ!AH43=0,"",ОРИГІНАЛ!AH43)</f>
        <v/>
      </c>
      <c r="AI33" s="695" t="str">
        <f>IF(ОРИГІНАЛ!AI43=0,"",ОРИГІНАЛ!AI43)</f>
        <v/>
      </c>
      <c r="AJ33" s="704" t="str">
        <f>IF(ОРИГІНАЛ!AJ43=0,"",ОРИГІНАЛ!AJ43)</f>
        <v/>
      </c>
      <c r="AK33" s="695" t="str">
        <f>IF(ОРИГІНАЛ!AK43=0,"",ОРИГІНАЛ!AK43)</f>
        <v/>
      </c>
      <c r="AL33" s="695" t="str">
        <f>IF(ОРИГІНАЛ!AL43=0,"",ОРИГІНАЛ!AL43)</f>
        <v/>
      </c>
      <c r="AM33" s="695" t="str">
        <f>IF(ОРИГІНАЛ!AM43=0,"",ОРИГІНАЛ!AM43)</f>
        <v/>
      </c>
      <c r="AN33" s="697" t="str">
        <f>IF(ОРИГІНАЛ!AN43=0,"",ОРИГІНАЛ!AN43)</f>
        <v/>
      </c>
      <c r="AO33" s="696" t="str">
        <f>IF(ОРИГІНАЛ!AO43=0,"",ОРИГІНАЛ!AO43)</f>
        <v/>
      </c>
      <c r="AP33" s="695" t="str">
        <f>IF(ОРИГІНАЛ!AP43=0,"",ОРИГІНАЛ!AP43)</f>
        <v/>
      </c>
      <c r="AQ33" s="695" t="str">
        <f>IF(ОРИГІНАЛ!AQ43=0,"",ОРИГІНАЛ!AQ43)</f>
        <v/>
      </c>
      <c r="AR33" s="696" t="str">
        <f>IF(ОРИГІНАЛ!AR43=0,"",ОРИГІНАЛ!AR43)</f>
        <v/>
      </c>
      <c r="AS33" s="695" t="str">
        <f>IF(ОРИГІНАЛ!AS43=0,"",ОРИГІНАЛ!AS43)</f>
        <v/>
      </c>
      <c r="AT33" s="694" t="str">
        <f>IF(ОРИГІНАЛ!AT43=0,"",ОРИГІНАЛ!AT43)</f>
        <v/>
      </c>
      <c r="AU33" s="696" t="str">
        <f>IF(ОРИГІНАЛ!AU43=0,"",ОРИГІНАЛ!AU43)</f>
        <v/>
      </c>
      <c r="AV33" s="695" t="str">
        <f>IF(ОРИГІНАЛ!AV43=0,"",ОРИГІНАЛ!AV43)</f>
        <v/>
      </c>
      <c r="AW33" s="695" t="str">
        <f>IF(ОРИГІНАЛ!AW43=0,"",ОРИГІНАЛ!AW43)</f>
        <v/>
      </c>
      <c r="AX33" s="697" t="str">
        <f>IF(ОРИГІНАЛ!AX43=0,"",ОРИГІНАЛ!AX43)</f>
        <v/>
      </c>
      <c r="AY33" s="696" t="str">
        <f>IF(ОРИГІНАЛ!AY43=0,"",ОРИГІНАЛ!AY43)</f>
        <v/>
      </c>
      <c r="AZ33" s="695" t="str">
        <f>IF(ОРИГІНАЛ!AZ43=0,"",ОРИГІНАЛ!AZ43)</f>
        <v/>
      </c>
      <c r="BA33" s="695" t="str">
        <f>IF(ОРИГІНАЛ!BA43=0,"",ОРИГІНАЛ!BA43)</f>
        <v/>
      </c>
      <c r="BB33" s="696" t="str">
        <f>IF(ОРИГІНАЛ!BB43=0,"",ОРИГІНАЛ!BB43)</f>
        <v/>
      </c>
      <c r="BC33" s="695" t="str">
        <f>IF(ОРИГІНАЛ!BC43=0,"",ОРИГІНАЛ!BC43)</f>
        <v/>
      </c>
      <c r="BD33" s="695" t="str">
        <f>IF(ОРИГІНАЛ!BD43=0,"",ОРИГІНАЛ!BD43)</f>
        <v/>
      </c>
      <c r="BE33" s="695" t="str">
        <f>IF(ОРИГІНАЛ!BE43=0,"",ОРИГІНАЛ!BE43)</f>
        <v/>
      </c>
      <c r="BF33" s="697" t="str">
        <f>IF(ОРИГІНАЛ!BF43=0,"",ОРИГІНАЛ!BF43)</f>
        <v/>
      </c>
      <c r="BG33" s="696" t="str">
        <f>IF(ОРИГІНАЛ!BG43=0,"",ОРИГІНАЛ!BG43)</f>
        <v/>
      </c>
      <c r="BH33" s="695" t="str">
        <f>IF(ОРИГІНАЛ!BH43=0,"",ОРИГІНАЛ!BH43)</f>
        <v/>
      </c>
      <c r="BI33" s="696" t="str">
        <f>IF(ОРИГІНАЛ!BI43=0,"",ОРИГІНАЛ!BI43)</f>
        <v/>
      </c>
      <c r="BJ33" s="695" t="str">
        <f>IF(ОРИГІНАЛ!BJ43=0,"",ОРИГІНАЛ!BJ43)</f>
        <v/>
      </c>
      <c r="BK33" s="695" t="str">
        <f>IF(ОРИГІНАЛ!BK43=0,"",ОРИГІНАЛ!BK43)</f>
        <v/>
      </c>
      <c r="BL33" s="695" t="str">
        <f>IF(ОРИГІНАЛ!BL43=0,"",ОРИГІНАЛ!BL43)</f>
        <v/>
      </c>
      <c r="BM33" s="695" t="str">
        <f>IF(ОРИГІНАЛ!BM43=0,"",ОРИГІНАЛ!BM43)</f>
        <v/>
      </c>
      <c r="BN33" s="696" t="str">
        <f>IF(ОРИГІНАЛ!BN43=0,"",ОРИГІНАЛ!BN43)</f>
        <v/>
      </c>
      <c r="BO33" s="695" t="str">
        <f>IF(ОРИГІНАЛ!BO43=0,"",ОРИГІНАЛ!BO43)</f>
        <v/>
      </c>
      <c r="BP33" s="696" t="str">
        <f>IF(ОРИГІНАЛ!BP43=0,"",ОРИГІНАЛ!BP43)</f>
        <v/>
      </c>
      <c r="BQ33" s="694" t="str">
        <f>IF(ОРИГІНАЛ!BQ43=0,"",ОРИГІНАЛ!BQ43)</f>
        <v/>
      </c>
      <c r="BR33" s="696" t="str">
        <f>IF(ОРИГІНАЛ!BR43=0,"",ОРИГІНАЛ!BR43)</f>
        <v/>
      </c>
      <c r="BS33" s="696" t="str">
        <f>IF(ОРИГІНАЛ!BS43=0,"",ОРИГІНАЛ!BS43)</f>
        <v/>
      </c>
      <c r="BT33" s="697" t="str">
        <f>IF(ОРИГІНАЛ!BT43=0,"",ОРИГІНАЛ!BT43)</f>
        <v/>
      </c>
      <c r="BU33" s="696" t="str">
        <f>IF(ОРИГІНАЛ!BU43=0,"",ОРИГІНАЛ!BU43)</f>
        <v/>
      </c>
      <c r="BV33" s="695" t="str">
        <f>IF(ОРИГІНАЛ!BV43=0,"",ОРИГІНАЛ!BV43)</f>
        <v/>
      </c>
      <c r="BW33" s="704" t="str">
        <f>IF(ОРИГІНАЛ!BW43=0,"",ОРИГІНАЛ!BW43)</f>
        <v/>
      </c>
      <c r="BX33" s="694" t="str">
        <f>IF(ОРИГІНАЛ!BX43=0,"",ОРИГІНАЛ!BX43)</f>
        <v/>
      </c>
      <c r="BY33" s="696" t="str">
        <f>IF(ОРИГІНАЛ!BY43=0,"",ОРИГІНАЛ!BY43)</f>
        <v/>
      </c>
      <c r="BZ33" s="695" t="str">
        <f>IF(ОРИГІНАЛ!BZ43=0,"",ОРИГІНАЛ!BZ43)</f>
        <v/>
      </c>
      <c r="CA33" s="693" t="str">
        <f>IF(ОРИГІНАЛ!CA43=0,"",ОРИГІНАЛ!CA43)</f>
        <v/>
      </c>
      <c r="CB33" s="696" t="str">
        <f>IF(ОРИГІНАЛ!CB43=0,"",ОРИГІНАЛ!CB43)</f>
        <v/>
      </c>
      <c r="CC33" s="696" t="str">
        <f>IF(ОРИГІНАЛ!CC43=0,"",ОРИГІНАЛ!CC43)</f>
        <v/>
      </c>
      <c r="CD33" s="695" t="str">
        <f>IF(ОРИГІНАЛ!CD43=0,"",ОРИГІНАЛ!CD43)</f>
        <v/>
      </c>
      <c r="CE33" s="695" t="str">
        <f>IF(ОРИГІНАЛ!CE43=0,"",ОРИГІНАЛ!CE43)</f>
        <v/>
      </c>
      <c r="CF33" s="705" t="str">
        <f>IF(ОРИГІНАЛ!CF43=0,"",ОРИГІНАЛ!CF43)</f>
        <v/>
      </c>
      <c r="CG33" s="696" t="str">
        <f>IF(ОРИГІНАЛ!CG43=0,"",ОРИГІНАЛ!CG43)</f>
        <v/>
      </c>
      <c r="CH33" s="695" t="str">
        <f>IF(ОРИГІНАЛ!CH43=0,"",ОРИГІНАЛ!CH43)</f>
        <v/>
      </c>
      <c r="CI33" s="696" t="str">
        <f>IF(ОРИГІНАЛ!CI43=0,"",ОРИГІНАЛ!CI43)</f>
        <v/>
      </c>
      <c r="CJ33" s="695" t="str">
        <f>IF(ОРИГІНАЛ!CJ43=0,"",ОРИГІНАЛ!CJ43)</f>
        <v/>
      </c>
      <c r="CK33" s="695" t="str">
        <f>IF(ОРИГІНАЛ!CK43=0,"",ОРИГІНАЛ!CK43)</f>
        <v/>
      </c>
      <c r="CL33" s="698" t="str">
        <f>IF(ОРИГІНАЛ!CL43=0,"",ОРИГІНАЛ!CL43)</f>
        <v/>
      </c>
      <c r="CM33" s="695" t="str">
        <f>IF(ОРИГІНАЛ!CM43=0,"",ОРИГІНАЛ!CM43)</f>
        <v/>
      </c>
      <c r="CN33" s="695" t="str">
        <f>IF(ОРИГІНАЛ!CN43=0,"",ОРИГІНАЛ!CN43)</f>
        <v/>
      </c>
      <c r="CO33" s="695" t="str">
        <f>IF(ОРИГІНАЛ!CO43=0,"",ОРИГІНАЛ!CO43)</f>
        <v/>
      </c>
      <c r="CP33" s="694" t="str">
        <f>IF(ОРИГІНАЛ!CP43=0,"",ОРИГІНАЛ!CP43)</f>
        <v/>
      </c>
      <c r="CQ33" s="713">
        <f>IF(ОРИГІНАЛ!CQ43=0,"",ОРИГІНАЛ!CQ43)</f>
        <v>22</v>
      </c>
      <c r="CR33" s="696" t="str">
        <f>IF(ОРИГІНАЛ!CR43=0,"",ОРИГІНАЛ!CR43)</f>
        <v/>
      </c>
      <c r="CS33" s="699" t="str">
        <f>IF(ОРИГІНАЛ!CS43=0,"",ОРИГІНАЛ!CS43)</f>
        <v/>
      </c>
      <c r="CT33" s="697" t="str">
        <f>IF(ОРИГІНАЛ!CT43=0,"",ОРИГІНАЛ!CT43)</f>
        <v/>
      </c>
      <c r="CU33" s="696" t="str">
        <f>IF(ОРИГІНАЛ!CU43=0,"",ОРИГІНАЛ!CU43)</f>
        <v/>
      </c>
      <c r="CV33" s="695" t="str">
        <f>IF(ОРИГІНАЛ!CV43=0,"",ОРИГІНАЛ!CV43)</f>
        <v/>
      </c>
      <c r="CW33" s="694" t="str">
        <f>IF(ОРИГІНАЛ!CW43=0,"",ОРИГІНАЛ!CW43)</f>
        <v/>
      </c>
      <c r="CX33" s="696" t="str">
        <f>IF(ОРИГІНАЛ!CX43=0,"",ОРИГІНАЛ!CX43)</f>
        <v/>
      </c>
      <c r="CY33" s="696" t="str">
        <f>IF(ОРИГІНАЛ!CY43=0,"",ОРИГІНАЛ!CY43)</f>
        <v/>
      </c>
      <c r="CZ33" s="697" t="str">
        <f>IF(ОРИГІНАЛ!CZ43=0,"",ОРИГІНАЛ!CZ43)</f>
        <v/>
      </c>
      <c r="DA33" s="696" t="str">
        <f>IF(ОРИГІНАЛ!DA43=0,"",ОРИГІНАЛ!DA43)</f>
        <v/>
      </c>
      <c r="DB33" s="696" t="str">
        <f>IF(ОРИГІНАЛ!DB43=0,"",ОРИГІНАЛ!DB43)</f>
        <v/>
      </c>
      <c r="DC33" s="696" t="str">
        <f>IF(ОРИГІНАЛ!DC43=0,"",ОРИГІНАЛ!DC43)</f>
        <v/>
      </c>
      <c r="DD33" s="694" t="str">
        <f>IF(ОРИГІНАЛ!DD43=0,"",ОРИГІНАЛ!DD43)</f>
        <v/>
      </c>
      <c r="DE33" s="698" t="str">
        <f>IF(ОРИГІНАЛ!DE43=0,"",ОРИГІНАЛ!DE43)</f>
        <v/>
      </c>
      <c r="DF33" s="695" t="str">
        <f>IF(ОРИГІНАЛ!DF43=0,"",ОРИГІНАЛ!DF43)</f>
        <v/>
      </c>
      <c r="DG33" s="695" t="str">
        <f>IF(ОРИГІНАЛ!DG43=0,"",ОРИГІНАЛ!DG43)</f>
        <v/>
      </c>
      <c r="DH33" s="697" t="str">
        <f>IF(ОРИГІНАЛ!DH43=0,"",ОРИГІНАЛ!DH43)</f>
        <v/>
      </c>
      <c r="DI33" s="696" t="str">
        <f>IF(ОРИГІНАЛ!DI43=0,"",ОРИГІНАЛ!DI43)</f>
        <v/>
      </c>
      <c r="DJ33" s="695" t="str">
        <f>IF(ОРИГІНАЛ!DJ43=0,"",ОРИГІНАЛ!DJ43)</f>
        <v/>
      </c>
      <c r="DK33" s="695" t="str">
        <f>IF(ОРИГІНАЛ!DK43=0,"",ОРИГІНАЛ!DK43)</f>
        <v/>
      </c>
      <c r="DL33" s="695" t="str">
        <f>IF(ОРИГІНАЛ!DL43=0,"",ОРИГІНАЛ!DL43)</f>
        <v/>
      </c>
      <c r="DM33" s="712" t="str">
        <f>IF(ОРИГІНАЛ!DM43=0,"",ОРИГІНАЛ!DM43)</f>
        <v/>
      </c>
      <c r="DN33" s="695" t="str">
        <f>IF(ОРИГІНАЛ!DN43=0,"",ОРИГІНАЛ!DN43)</f>
        <v/>
      </c>
      <c r="DO33" s="699" t="str">
        <f>IF(ОРИГІНАЛ!DO43=0,"",ОРИГІНАЛ!DO43)</f>
        <v/>
      </c>
      <c r="DP33" s="695" t="str">
        <f>IF(ОРИГІНАЛ!DP43=0,"",ОРИГІНАЛ!DP43)</f>
        <v/>
      </c>
      <c r="DQ33" s="695" t="str">
        <f>IF(ОРИГІНАЛ!DQ43=0,"",ОРИГІНАЛ!DQ43)</f>
        <v/>
      </c>
      <c r="DR33" s="695" t="str">
        <f>IF(ОРИГІНАЛ!DR43=0,"",ОРИГІНАЛ!DR43)</f>
        <v/>
      </c>
      <c r="DS33" s="695" t="str">
        <f>IF(ОРИГІНАЛ!DS43=0,"",ОРИГІНАЛ!DS43)</f>
        <v/>
      </c>
      <c r="DT33" s="695" t="str">
        <f>IF(ОРИГІНАЛ!DT43=0,"",ОРИГІНАЛ!DT43)</f>
        <v/>
      </c>
      <c r="DU33" s="694" t="str">
        <f>IF(ОРИГІНАЛ!DU43=0,"",ОРИГІНАЛ!DU43)</f>
        <v/>
      </c>
      <c r="DV33" s="1117" t="str">
        <f>IF(ОРИГІНАЛ!DV43=0,"",ОРИГІНАЛ!DV43)</f>
        <v/>
      </c>
      <c r="DW33" s="695" t="str">
        <f>IF(ОРИГІНАЛ!DW43=0,"",ОРИГІНАЛ!DW43)</f>
        <v/>
      </c>
      <c r="DX33" s="1121"/>
      <c r="DY33" s="1122"/>
      <c r="DZ33" s="696" t="str">
        <f>IF(ОРИГІНАЛ!DZ43=0,"",ОРИГІНАЛ!DZ43)</f>
        <v/>
      </c>
      <c r="EA33" s="695" t="str">
        <f>IF(ОРИГІНАЛ!EA43=0,"",ОРИГІНАЛ!EA43)</f>
        <v/>
      </c>
      <c r="EB33" s="696" t="str">
        <f>IF(ОРИГІНАЛ!EB43=0,"",ОРИГІНАЛ!EB43)</f>
        <v/>
      </c>
      <c r="EC33" s="695" t="str">
        <f>IF(ОРИГІНАЛ!EC43=0,"",ОРИГІНАЛ!EC43)</f>
        <v/>
      </c>
      <c r="ED33" s="695" t="str">
        <f>IF(ОРИГІНАЛ!ED43=0,"",ОРИГІНАЛ!ED43)</f>
        <v/>
      </c>
      <c r="EE33" s="695" t="str">
        <f>IF(ОРИГІНАЛ!EE43=0,"",ОРИГІНАЛ!EE43)</f>
        <v/>
      </c>
      <c r="EF33" s="695" t="str">
        <f>IF(ОРИГІНАЛ!EF43=0,"",ОРИГІНАЛ!EF43)</f>
        <v/>
      </c>
      <c r="EG33" s="695" t="str">
        <f>IF(ОРИГІНАЛ!EG43=0,"",ОРИГІНАЛ!EG43)</f>
        <v/>
      </c>
      <c r="EH33" s="1067" t="str">
        <f>IF(ОРИГІНАЛ!EH43=0,"",ОРИГІНАЛ!EH43)</f>
        <v/>
      </c>
      <c r="EI33" s="1124"/>
      <c r="EJ33" s="711" t="str">
        <f>IF(ОРИГІНАЛ!EJ43=0,"",ОРИГІНАЛ!EJ43)</f>
        <v/>
      </c>
      <c r="EK33" s="710" t="str">
        <f>IF(ОРИГІНАЛ!EK43=0,"",ОРИГІНАЛ!EK43)</f>
        <v/>
      </c>
      <c r="EL33" s="709" t="str">
        <f>IF(ОРИГІНАЛ!EL43=0,"",ОРИГІНАЛ!EL43)</f>
        <v/>
      </c>
      <c r="EM33" s="1126"/>
      <c r="EN33" s="695" t="str">
        <f>IF(ОРИГІНАЛ!EN43=0,"",ОРИГІНАЛ!EN43)</f>
        <v/>
      </c>
      <c r="EO33" s="695" t="str">
        <f>IF(ОРИГІНАЛ!EO43=0,"",ОРИГІНАЛ!EO43)</f>
        <v/>
      </c>
      <c r="EP33" s="694" t="str">
        <f>IF(ОРИГІНАЛ!EP43=0,"",ОРИГІНАЛ!EP43)</f>
        <v/>
      </c>
      <c r="EQ33" s="696" t="str">
        <f>IF(ОРИГІНАЛ!EQ43=0,"",ОРИГІНАЛ!EQ43)</f>
        <v/>
      </c>
      <c r="ER33" s="694" t="str">
        <f>IF(ОРИГІНАЛ!ER43=0,"",ОРИГІНАЛ!ER43)</f>
        <v/>
      </c>
      <c r="ES33" s="696" t="str">
        <f>IF(ОРИГІНАЛ!ES43=0,"",ОРИГІНАЛ!ES43)</f>
        <v/>
      </c>
      <c r="ET33" s="696" t="str">
        <f>IF(ОРИГІНАЛ!ET43=0,"",ОРИГІНАЛ!ET43)</f>
        <v/>
      </c>
      <c r="EU33" s="695" t="str">
        <f>IF(ОРИГІНАЛ!EU43=0,"",ОРИГІНАЛ!EU43)</f>
        <v/>
      </c>
      <c r="EV33" s="695" t="str">
        <f>IF(ОРИГІНАЛ!EV43=0,"",ОРИГІНАЛ!EV43)</f>
        <v/>
      </c>
      <c r="EW33" s="695" t="str">
        <f>IF(ОРИГІНАЛ!EW43=0,"",ОРИГІНАЛ!EW43)</f>
        <v/>
      </c>
      <c r="EX33" s="695" t="str">
        <f>IF(ОРИГІНАЛ!EX43=0,"",ОРИГІНАЛ!EX43)</f>
        <v/>
      </c>
      <c r="EY33" s="695" t="str">
        <f>IF(ОРИГІНАЛ!EY43=0,"",ОРИГІНАЛ!EY43)</f>
        <v/>
      </c>
      <c r="EZ33" s="695" t="str">
        <f>IF(ОРИГІНАЛ!EZ43=0,"",ОРИГІНАЛ!EZ43)</f>
        <v/>
      </c>
      <c r="FA33" s="697" t="str">
        <f>IF(ОРИГІНАЛ!FA43=0,"",ОРИГІНАЛ!FA43)</f>
        <v/>
      </c>
      <c r="FB33" s="696" t="str">
        <f>IF(ОРИГІНАЛ!FB43=0,"",ОРИГІНАЛ!FB43)</f>
        <v/>
      </c>
      <c r="FC33" s="695" t="str">
        <f>IF(ОРИГІНАЛ!FC43=0,"",ОРИГІНАЛ!FC43)</f>
        <v/>
      </c>
      <c r="FD33" s="695" t="str">
        <f>IF(ОРИГІНАЛ!FD43=0,"",ОРИГІНАЛ!FD43)</f>
        <v/>
      </c>
      <c r="FE33" s="695" t="str">
        <f>IF(ОРИГІНАЛ!FE43=0,"",ОРИГІНАЛ!FE43)</f>
        <v/>
      </c>
      <c r="FF33" s="700" t="str">
        <f>IF(ОРИГІНАЛ!FF43=0,"",ОРИГІНАЛ!FF43)</f>
        <v/>
      </c>
      <c r="FG33" s="695" t="str">
        <f>IF(ОРИГІНАЛ!FG43=0,"",ОРИГІНАЛ!FG43)</f>
        <v/>
      </c>
      <c r="FH33" s="704" t="str">
        <f>IF(ОРИГІНАЛ!FH43=0,"",ОРИГІНАЛ!FH43)</f>
        <v/>
      </c>
      <c r="FI33" s="700" t="str">
        <f>IF(ОРИГІНАЛ!FI43=0,"",ОРИГІНАЛ!FI43)</f>
        <v/>
      </c>
      <c r="FJ33" s="700" t="str">
        <f>IF(ОРИГІНАЛ!FJ43=0,"",ОРИГІНАЛ!FJ43)</f>
        <v/>
      </c>
      <c r="FK33" s="700" t="str">
        <f>IF(ОРИГІНАЛ!FK43=0,"",ОРИГІНАЛ!FK43)</f>
        <v/>
      </c>
      <c r="FL33" s="700" t="str">
        <f>IF(ОРИГІНАЛ!FL43=0,"",ОРИГІНАЛ!FL43)</f>
        <v/>
      </c>
      <c r="FM33" s="708" t="str">
        <f>IF(ОРИГІНАЛ!FM43=0,"",ОРИГІНАЛ!FM43)</f>
        <v/>
      </c>
      <c r="FN33" s="707" t="str">
        <f>IF(ОРИГІНАЛ!FN43=0,"",ОРИГІНАЛ!FN43)</f>
        <v/>
      </c>
      <c r="FO33" s="696" t="str">
        <f>IF(ОРИГІНАЛ!FO43=0,"",ОРИГІНАЛ!FO43)</f>
        <v/>
      </c>
      <c r="FP33" s="696" t="str">
        <f>IF(ОРИГІНАЛ!FP43=0,"",ОРИГІНАЛ!FP43)</f>
        <v/>
      </c>
      <c r="FQ33" s="705" t="str">
        <f>IF(ОРИГІНАЛ!FQ43=0,"",ОРИГІНАЛ!FQ43)</f>
        <v/>
      </c>
      <c r="FR33" s="696" t="str">
        <f>IF(ОРИГІНАЛ!FR43=0,"",ОРИГІНАЛ!FR43)</f>
        <v/>
      </c>
      <c r="FS33" s="696" t="str">
        <f>IF(ОРИГІНАЛ!FS43=0,"",ОРИГІНАЛ!FS43)</f>
        <v/>
      </c>
      <c r="FT33" s="696" t="str">
        <f>IF(ОРИГІНАЛ!FT43=0,"",ОРИГІНАЛ!FT43)</f>
        <v/>
      </c>
      <c r="FU33" s="696" t="str">
        <f>IF(ОРИГІНАЛ!FU43=0,"",ОРИГІНАЛ!FU43)</f>
        <v/>
      </c>
      <c r="FV33" s="696" t="str">
        <f>IF(ОРИГІНАЛ!FV43=0,"",ОРИГІНАЛ!FV43)</f>
        <v/>
      </c>
      <c r="FW33" s="706">
        <f>IF(ОРИГІНАЛ!FW43=0,"",ОРИГІНАЛ!FW43)</f>
        <v>22</v>
      </c>
      <c r="FX33" s="696" t="str">
        <f>IF(ОРИГІНАЛ!FX43=0,"",ОРИГІНАЛ!FX43)</f>
        <v/>
      </c>
      <c r="FY33" s="694" t="str">
        <f>IF(ОРИГІНАЛ!FY43=0,"",ОРИГІНАЛ!FY43)</f>
        <v/>
      </c>
      <c r="FZ33" s="696" t="str">
        <f>IF(ОРИГІНАЛ!FZ43=0,"",ОРИГІНАЛ!FZ43)</f>
        <v/>
      </c>
      <c r="GA33" s="694" t="str">
        <f>IF(ОРИГІНАЛ!GA43=0,"",ОРИГІНАЛ!GA43)</f>
        <v/>
      </c>
      <c r="GB33" s="696" t="str">
        <f>IF(ОРИГІНАЛ!GB43=0,"",ОРИГІНАЛ!GB43)</f>
        <v/>
      </c>
      <c r="GC33" s="695" t="str">
        <f>IF(ОРИГІНАЛ!GC43=0,"",ОРИГІНАЛ!GC43)</f>
        <v/>
      </c>
      <c r="GD33" s="695" t="str">
        <f>IF(ОРИГІНАЛ!GD43=0,"",ОРИГІНАЛ!GD43)</f>
        <v/>
      </c>
      <c r="GE33" s="695" t="str">
        <f>IF(ОРИГІНАЛ!GE43=0,"",ОРИГІНАЛ!GE43)</f>
        <v/>
      </c>
      <c r="GF33" s="705" t="str">
        <f>IF(ОРИГІНАЛ!GF43=0,"",ОРИГІНАЛ!GF43)</f>
        <v/>
      </c>
      <c r="GG33" s="696" t="str">
        <f>IF(ОРИГІНАЛ!GG43=0,"",ОРИГІНАЛ!GG43)</f>
        <v/>
      </c>
      <c r="GH33" s="695" t="str">
        <f>IF(ОРИГІНАЛ!GH43=0,"",ОРИГІНАЛ!GH43)</f>
        <v/>
      </c>
      <c r="GI33" s="694" t="str">
        <f>IF(ОРИГІНАЛ!GI43=0,"",ОРИГІНАЛ!GI43)</f>
        <v/>
      </c>
      <c r="GJ33" s="696" t="str">
        <f>IF(ОРИГІНАЛ!GJ43=0,"",ОРИГІНАЛ!GJ43)</f>
        <v/>
      </c>
      <c r="GK33" s="695" t="str">
        <f>IF(ОРИГІНАЛ!GK43=0,"",ОРИГІНАЛ!GK43)</f>
        <v/>
      </c>
      <c r="GL33" s="704" t="str">
        <f>IF(ОРИГІНАЛ!GL43=0,"",ОРИГІНАЛ!GL43)</f>
        <v/>
      </c>
      <c r="GM33" s="695" t="str">
        <f>IF(ОРИГІНАЛ!GM43=0,"",ОРИГІНАЛ!GM43)</f>
        <v/>
      </c>
      <c r="GN33" s="695" t="str">
        <f>IF(ОРИГІНАЛ!GN43=0,"",ОРИГІНАЛ!GN43)</f>
        <v/>
      </c>
      <c r="GO33" s="703" t="str">
        <f>IF(ОРИГІНАЛ!GO43=0,"",ОРИГІНАЛ!GO43)</f>
        <v/>
      </c>
      <c r="GP33" s="697" t="str">
        <f>IF(ОРИГІНАЛ!GP43=0,"",ОРИГІНАЛ!GP43)</f>
        <v/>
      </c>
      <c r="GQ33" s="702" t="str">
        <f>IF(ОРИГІНАЛ!GQ43=0,"",ОРИГІНАЛ!GQ43)</f>
        <v/>
      </c>
      <c r="GR33" s="701" t="str">
        <f>IF(ОРИГІНАЛ!GR43=0,"",ОРИГІНАЛ!GR43)</f>
        <v/>
      </c>
      <c r="GS33" s="695" t="str">
        <f>IF(ОРИГІНАЛ!GS43=0,"",ОРИГІНАЛ!GS43)</f>
        <v/>
      </c>
      <c r="GT33" s="695" t="str">
        <f>IF(ОРИГІНАЛ!GT43=0,"",ОРИГІНАЛ!GT43)</f>
        <v/>
      </c>
      <c r="GU33" s="695" t="str">
        <f>IF(ОРИГІНАЛ!GU43=0,"",ОРИГІНАЛ!GU43)</f>
        <v/>
      </c>
      <c r="GV33" s="695" t="str">
        <f>IF(ОРИГІНАЛ!GV43=0,"",ОРИГІНАЛ!GV43)</f>
        <v/>
      </c>
      <c r="GW33" s="695" t="str">
        <f>IF(ОРИГІНАЛ!GW43=0,"",ОРИГІНАЛ!GW43)</f>
        <v/>
      </c>
      <c r="GX33" s="697" t="str">
        <f>IF(ОРИГІНАЛ!GX43=0,"",ОРИГІНАЛ!GX43)</f>
        <v/>
      </c>
      <c r="GY33" s="696" t="str">
        <f>IF(ОРИГІНАЛ!GY43=0,"",ОРИГІНАЛ!GY43)</f>
        <v/>
      </c>
      <c r="GZ33" s="700" t="str">
        <f>IF(ОРИГІНАЛ!GZ43=0,"",ОРИГІНАЛ!GZ43)</f>
        <v/>
      </c>
      <c r="HA33" s="695" t="str">
        <f>IF(ОРИГІНАЛ!HA43=0,"",ОРИГІНАЛ!HA43)</f>
        <v/>
      </c>
      <c r="HB33" s="699" t="str">
        <f>IF(ОРИГІНАЛ!HB43=0,"",ОРИГІНАЛ!HB43)</f>
        <v/>
      </c>
      <c r="HC33" s="695" t="str">
        <f>IF(ОРИГІНАЛ!HC43=0,"",ОРИГІНАЛ!HC43)</f>
        <v/>
      </c>
      <c r="HD33" s="695" t="str">
        <f>IF(ОРИГІНАЛ!HD43=0,"",ОРИГІНАЛ!HD43)</f>
        <v/>
      </c>
      <c r="HE33" s="695" t="str">
        <f>IF(ОРИГІНАЛ!HE43=0,"",ОРИГІНАЛ!HE43)</f>
        <v/>
      </c>
      <c r="HF33" s="695" t="str">
        <f>IF(ОРИГІНАЛ!HF43=0,"",ОРИГІНАЛ!HF43)</f>
        <v/>
      </c>
      <c r="HG33" s="694" t="str">
        <f>IF(ОРИГІНАЛ!HG43=0,"",ОРИГІНАЛ!HG43)</f>
        <v/>
      </c>
      <c r="HH33" s="698" t="str">
        <f>IF(ОРИГІНАЛ!HH43=0,"",ОРИГІНАЛ!HH43)</f>
        <v/>
      </c>
      <c r="HI33" s="695" t="str">
        <f>IF(ОРИГІНАЛ!HI43=0,"",ОРИГІНАЛ!HI43)</f>
        <v/>
      </c>
      <c r="HJ33" s="695" t="str">
        <f>IF(ОРИГІНАЛ!HJ43=0,"",ОРИГІНАЛ!HJ43)</f>
        <v/>
      </c>
      <c r="HK33" s="695" t="str">
        <f>IF(ОРИГІНАЛ!HK43=0,"",ОРИГІНАЛ!HK43)</f>
        <v/>
      </c>
      <c r="HL33" s="695" t="str">
        <f>IF(ОРИГІНАЛ!HL43=0,"",ОРИГІНАЛ!HL43)</f>
        <v/>
      </c>
      <c r="HM33" s="695" t="str">
        <f>IF(ОРИГІНАЛ!HM43=0,"",ОРИГІНАЛ!HM43)</f>
        <v/>
      </c>
      <c r="HN33" s="695" t="str">
        <f>IF(ОРИГІНАЛ!HN43=0,"",ОРИГІНАЛ!HN43)</f>
        <v/>
      </c>
      <c r="HO33" s="697" t="str">
        <f>IF(ОРИГІНАЛ!HO43=0,"",ОРИГІНАЛ!HO43)</f>
        <v/>
      </c>
      <c r="HP33" s="696" t="str">
        <f>IF(ОРИГІНАЛ!HP43=0,"",ОРИГІНАЛ!HP43)</f>
        <v/>
      </c>
      <c r="HQ33" s="695" t="str">
        <f>IF(ОРИГІНАЛ!HQ43=0,"",ОРИГІНАЛ!HQ43)</f>
        <v/>
      </c>
      <c r="HR33" s="695" t="str">
        <f>IF(ОРИГІНАЛ!HR43=0,"",ОРИГІНАЛ!HR43)</f>
        <v/>
      </c>
      <c r="HS33" s="695" t="str">
        <f>IF(ОРИГІНАЛ!HS43=0,"",ОРИГІНАЛ!HS43)</f>
        <v/>
      </c>
      <c r="HT33" s="695" t="str">
        <f>IF(ОРИГІНАЛ!HT43=0,"",ОРИГІНАЛ!HT43)</f>
        <v/>
      </c>
      <c r="HU33" s="695" t="str">
        <f>IF(ОРИГІНАЛ!HU43=0,"",ОРИГІНАЛ!HU43)</f>
        <v/>
      </c>
      <c r="HV33" s="694" t="str">
        <f>IF(ОРИГІНАЛ!HV43=0,"",ОРИГІНАЛ!HV43)</f>
        <v/>
      </c>
      <c r="HW33" s="693" t="str">
        <f>IF(ОРИГІНАЛ!HW43=0,"",ОРИГІНАЛ!HW43)</f>
        <v/>
      </c>
      <c r="HX33" s="692">
        <f>IF(ОРИГІНАЛ!HX43=0,"",ОРИГІНАЛ!HX43)</f>
        <v>22</v>
      </c>
      <c r="HY33" s="533"/>
    </row>
    <row r="34" spans="1:233" s="532" customFormat="1" ht="12.75" customHeight="1">
      <c r="A34" s="715">
        <f>IF(ОРИГІНАЛ!A44=0,"",ОРИГІНАЛ!A44)</f>
        <v>45466</v>
      </c>
      <c r="B34" s="696" t="str">
        <f>IF(ОРИГІНАЛ!B44=0,"",ОРИГІНАЛ!B44)</f>
        <v/>
      </c>
      <c r="C34" s="695" t="str">
        <f>IF(ОРИГІНАЛ!C44=0,"",ОРИГІНАЛ!C44)</f>
        <v/>
      </c>
      <c r="D34" s="695" t="str">
        <f>IF(ОРИГІНАЛ!D44=0,"",ОРИГІНАЛ!D44)</f>
        <v/>
      </c>
      <c r="E34" s="696" t="str">
        <f>IF(ОРИГІНАЛ!E44=0,"",ОРИГІНАЛ!E44)</f>
        <v/>
      </c>
      <c r="F34" s="695" t="str">
        <f>IF(ОРИГІНАЛ!F44=0,"",ОРИГІНАЛ!F44)</f>
        <v/>
      </c>
      <c r="G34" s="695" t="str">
        <f>IF(ОРИГІНАЛ!G44=0,"",ОРИГІНАЛ!G44)</f>
        <v/>
      </c>
      <c r="H34" s="697" t="str">
        <f>IF(ОРИГІНАЛ!H44=0,"",ОРИГІНАЛ!H44)</f>
        <v/>
      </c>
      <c r="I34" s="696" t="str">
        <f>IF(ОРИГІНАЛ!I44=0,"",ОРИГІНАЛ!I44)</f>
        <v/>
      </c>
      <c r="J34" s="695" t="str">
        <f>IF(ОРИГІНАЛ!J44=0,"",ОРИГІНАЛ!J44)</f>
        <v/>
      </c>
      <c r="K34" s="695" t="str">
        <f>IF(ОРИГІНАЛ!K44=0,"",ОРИГІНАЛ!K44)</f>
        <v/>
      </c>
      <c r="L34" s="695" t="str">
        <f>IF(ОРИГІНАЛ!L44=0,"",ОРИГІНАЛ!L44)</f>
        <v/>
      </c>
      <c r="M34" s="696" t="str">
        <f>IF(ОРИГІНАЛ!M44=0,"",ОРИГІНАЛ!M44)</f>
        <v/>
      </c>
      <c r="N34" s="695" t="str">
        <f>IF(ОРИГІНАЛ!N44=0,"",ОРИГІНАЛ!N44)</f>
        <v/>
      </c>
      <c r="O34" s="695" t="str">
        <f>IF(ОРИГІНАЛ!O44=0,"",ОРИГІНАЛ!O44)</f>
        <v/>
      </c>
      <c r="P34" s="695" t="str">
        <f>IF(ОРИГІНАЛ!P44=0,"",ОРИГІНАЛ!P44)</f>
        <v/>
      </c>
      <c r="Q34" s="695" t="str">
        <f>IF(ОРИГІНАЛ!Q44=0,"",ОРИГІНАЛ!Q44)</f>
        <v/>
      </c>
      <c r="R34" s="714" t="str">
        <f>IF(ОРИГІНАЛ!R44=0,"",ОРИГІНАЛ!R44)</f>
        <v/>
      </c>
      <c r="S34" s="697" t="str">
        <f>IF(ОРИГІНАЛ!S44=0,"",ОРИГІНАЛ!S44)</f>
        <v/>
      </c>
      <c r="T34" s="696" t="str">
        <f>IF(ОРИГІНАЛ!T44=0,"",ОРИГІНАЛ!T44)</f>
        <v/>
      </c>
      <c r="U34" s="695" t="str">
        <f>IF(ОРИГІНАЛ!U44=0,"",ОРИГІНАЛ!U44)</f>
        <v/>
      </c>
      <c r="V34" s="695" t="str">
        <f>IF(ОРИГІНАЛ!V44=0,"",ОРИГІНАЛ!V44)</f>
        <v/>
      </c>
      <c r="W34" s="695" t="str">
        <f>IF(ОРИГІНАЛ!W44=0,"",ОРИГІНАЛ!W44)</f>
        <v/>
      </c>
      <c r="X34" s="695" t="str">
        <f>IF(ОРИГІНАЛ!X44=0,"",ОРИГІНАЛ!X44)</f>
        <v/>
      </c>
      <c r="Y34" s="694" t="str">
        <f>IF(ОРИГІНАЛ!Y44=0,"",ОРИГІНАЛ!Y44)</f>
        <v/>
      </c>
      <c r="Z34" s="696" t="str">
        <f>IF(ОРИГІНАЛ!Z44=0,"",ОРИГІНАЛ!Z44)</f>
        <v/>
      </c>
      <c r="AA34" s="695" t="str">
        <f>IF(ОРИГІНАЛ!AA44=0,"",ОРИГІНАЛ!AA44)</f>
        <v/>
      </c>
      <c r="AB34" s="695" t="str">
        <f>IF(ОРИГІНАЛ!AB44=0,"",ОРИГІНАЛ!AB44)</f>
        <v/>
      </c>
      <c r="AC34" s="695" t="str">
        <f>IF(ОРИГІНАЛ!AC44=0,"",ОРИГІНАЛ!AC44)</f>
        <v/>
      </c>
      <c r="AD34" s="714" t="str">
        <f>IF(ОРИГІНАЛ!AD44=0,"",ОРИГІНАЛ!AD44)</f>
        <v/>
      </c>
      <c r="AE34" s="697" t="str">
        <f>IF(ОРИГІНАЛ!AE44=0,"",ОРИГІНАЛ!AE44)</f>
        <v/>
      </c>
      <c r="AF34" s="701" t="str">
        <f>IF(ОРИГІНАЛ!AF44=0,"",ОРИГІНАЛ!AF44)</f>
        <v/>
      </c>
      <c r="AG34" s="695" t="str">
        <f>IF(ОРИГІНАЛ!AG44=0,"",ОРИГІНАЛ!AG44)</f>
        <v/>
      </c>
      <c r="AH34" s="695" t="str">
        <f>IF(ОРИГІНАЛ!AH44=0,"",ОРИГІНАЛ!AH44)</f>
        <v/>
      </c>
      <c r="AI34" s="695" t="str">
        <f>IF(ОРИГІНАЛ!AI44=0,"",ОРИГІНАЛ!AI44)</f>
        <v/>
      </c>
      <c r="AJ34" s="704" t="str">
        <f>IF(ОРИГІНАЛ!AJ44=0,"",ОРИГІНАЛ!AJ44)</f>
        <v/>
      </c>
      <c r="AK34" s="695" t="str">
        <f>IF(ОРИГІНАЛ!AK44=0,"",ОРИГІНАЛ!AK44)</f>
        <v/>
      </c>
      <c r="AL34" s="695" t="str">
        <f>IF(ОРИГІНАЛ!AL44=0,"",ОРИГІНАЛ!AL44)</f>
        <v/>
      </c>
      <c r="AM34" s="695" t="str">
        <f>IF(ОРИГІНАЛ!AM44=0,"",ОРИГІНАЛ!AM44)</f>
        <v/>
      </c>
      <c r="AN34" s="697" t="str">
        <f>IF(ОРИГІНАЛ!AN44=0,"",ОРИГІНАЛ!AN44)</f>
        <v/>
      </c>
      <c r="AO34" s="696" t="str">
        <f>IF(ОРИГІНАЛ!AO44=0,"",ОРИГІНАЛ!AO44)</f>
        <v/>
      </c>
      <c r="AP34" s="695" t="str">
        <f>IF(ОРИГІНАЛ!AP44=0,"",ОРИГІНАЛ!AP44)</f>
        <v/>
      </c>
      <c r="AQ34" s="695" t="str">
        <f>IF(ОРИГІНАЛ!AQ44=0,"",ОРИГІНАЛ!AQ44)</f>
        <v/>
      </c>
      <c r="AR34" s="696" t="str">
        <f>IF(ОРИГІНАЛ!AR44=0,"",ОРИГІНАЛ!AR44)</f>
        <v/>
      </c>
      <c r="AS34" s="695" t="str">
        <f>IF(ОРИГІНАЛ!AS44=0,"",ОРИГІНАЛ!AS44)</f>
        <v/>
      </c>
      <c r="AT34" s="694" t="str">
        <f>IF(ОРИГІНАЛ!AT44=0,"",ОРИГІНАЛ!AT44)</f>
        <v/>
      </c>
      <c r="AU34" s="696" t="str">
        <f>IF(ОРИГІНАЛ!AU44=0,"",ОРИГІНАЛ!AU44)</f>
        <v/>
      </c>
      <c r="AV34" s="695" t="str">
        <f>IF(ОРИГІНАЛ!AV44=0,"",ОРИГІНАЛ!AV44)</f>
        <v/>
      </c>
      <c r="AW34" s="695" t="str">
        <f>IF(ОРИГІНАЛ!AW44=0,"",ОРИГІНАЛ!AW44)</f>
        <v/>
      </c>
      <c r="AX34" s="697" t="str">
        <f>IF(ОРИГІНАЛ!AX44=0,"",ОРИГІНАЛ!AX44)</f>
        <v/>
      </c>
      <c r="AY34" s="696" t="str">
        <f>IF(ОРИГІНАЛ!AY44=0,"",ОРИГІНАЛ!AY44)</f>
        <v/>
      </c>
      <c r="AZ34" s="695" t="str">
        <f>IF(ОРИГІНАЛ!AZ44=0,"",ОРИГІНАЛ!AZ44)</f>
        <v/>
      </c>
      <c r="BA34" s="695" t="str">
        <f>IF(ОРИГІНАЛ!BA44=0,"",ОРИГІНАЛ!BA44)</f>
        <v/>
      </c>
      <c r="BB34" s="696" t="str">
        <f>IF(ОРИГІНАЛ!BB44=0,"",ОРИГІНАЛ!BB44)</f>
        <v/>
      </c>
      <c r="BC34" s="695" t="str">
        <f>IF(ОРИГІНАЛ!BC44=0,"",ОРИГІНАЛ!BC44)</f>
        <v/>
      </c>
      <c r="BD34" s="695" t="str">
        <f>IF(ОРИГІНАЛ!BD44=0,"",ОРИГІНАЛ!BD44)</f>
        <v/>
      </c>
      <c r="BE34" s="695" t="str">
        <f>IF(ОРИГІНАЛ!BE44=0,"",ОРИГІНАЛ!BE44)</f>
        <v/>
      </c>
      <c r="BF34" s="697" t="str">
        <f>IF(ОРИГІНАЛ!BF44=0,"",ОРИГІНАЛ!BF44)</f>
        <v/>
      </c>
      <c r="BG34" s="696" t="str">
        <f>IF(ОРИГІНАЛ!BG44=0,"",ОРИГІНАЛ!BG44)</f>
        <v/>
      </c>
      <c r="BH34" s="695" t="str">
        <f>IF(ОРИГІНАЛ!BH44=0,"",ОРИГІНАЛ!BH44)</f>
        <v/>
      </c>
      <c r="BI34" s="696" t="str">
        <f>IF(ОРИГІНАЛ!BI44=0,"",ОРИГІНАЛ!BI44)</f>
        <v/>
      </c>
      <c r="BJ34" s="695" t="str">
        <f>IF(ОРИГІНАЛ!BJ44=0,"",ОРИГІНАЛ!BJ44)</f>
        <v/>
      </c>
      <c r="BK34" s="695" t="str">
        <f>IF(ОРИГІНАЛ!BK44=0,"",ОРИГІНАЛ!BK44)</f>
        <v/>
      </c>
      <c r="BL34" s="695" t="str">
        <f>IF(ОРИГІНАЛ!BL44=0,"",ОРИГІНАЛ!BL44)</f>
        <v/>
      </c>
      <c r="BM34" s="695" t="str">
        <f>IF(ОРИГІНАЛ!BM44=0,"",ОРИГІНАЛ!BM44)</f>
        <v/>
      </c>
      <c r="BN34" s="696" t="str">
        <f>IF(ОРИГІНАЛ!BN44=0,"",ОРИГІНАЛ!BN44)</f>
        <v/>
      </c>
      <c r="BO34" s="695" t="str">
        <f>IF(ОРИГІНАЛ!BO44=0,"",ОРИГІНАЛ!BO44)</f>
        <v/>
      </c>
      <c r="BP34" s="696" t="str">
        <f>IF(ОРИГІНАЛ!BP44=0,"",ОРИГІНАЛ!BP44)</f>
        <v/>
      </c>
      <c r="BQ34" s="694" t="str">
        <f>IF(ОРИГІНАЛ!BQ44=0,"",ОРИГІНАЛ!BQ44)</f>
        <v/>
      </c>
      <c r="BR34" s="696" t="str">
        <f>IF(ОРИГІНАЛ!BR44=0,"",ОРИГІНАЛ!BR44)</f>
        <v/>
      </c>
      <c r="BS34" s="696" t="str">
        <f>IF(ОРИГІНАЛ!BS44=0,"",ОРИГІНАЛ!BS44)</f>
        <v/>
      </c>
      <c r="BT34" s="697" t="str">
        <f>IF(ОРИГІНАЛ!BT44=0,"",ОРИГІНАЛ!BT44)</f>
        <v/>
      </c>
      <c r="BU34" s="696" t="str">
        <f>IF(ОРИГІНАЛ!BU44=0,"",ОРИГІНАЛ!BU44)</f>
        <v/>
      </c>
      <c r="BV34" s="695" t="str">
        <f>IF(ОРИГІНАЛ!BV44=0,"",ОРИГІНАЛ!BV44)</f>
        <v/>
      </c>
      <c r="BW34" s="704" t="str">
        <f>IF(ОРИГІНАЛ!BW44=0,"",ОРИГІНАЛ!BW44)</f>
        <v/>
      </c>
      <c r="BX34" s="694" t="str">
        <f>IF(ОРИГІНАЛ!BX44=0,"",ОРИГІНАЛ!BX44)</f>
        <v/>
      </c>
      <c r="BY34" s="696" t="str">
        <f>IF(ОРИГІНАЛ!BY44=0,"",ОРИГІНАЛ!BY44)</f>
        <v/>
      </c>
      <c r="BZ34" s="695" t="str">
        <f>IF(ОРИГІНАЛ!BZ44=0,"",ОРИГІНАЛ!BZ44)</f>
        <v/>
      </c>
      <c r="CA34" s="693" t="str">
        <f>IF(ОРИГІНАЛ!CA44=0,"",ОРИГІНАЛ!CA44)</f>
        <v/>
      </c>
      <c r="CB34" s="696" t="str">
        <f>IF(ОРИГІНАЛ!CB44=0,"",ОРИГІНАЛ!CB44)</f>
        <v/>
      </c>
      <c r="CC34" s="696" t="str">
        <f>IF(ОРИГІНАЛ!CC44=0,"",ОРИГІНАЛ!CC44)</f>
        <v/>
      </c>
      <c r="CD34" s="695" t="str">
        <f>IF(ОРИГІНАЛ!CD44=0,"",ОРИГІНАЛ!CD44)</f>
        <v/>
      </c>
      <c r="CE34" s="695" t="str">
        <f>IF(ОРИГІНАЛ!CE44=0,"",ОРИГІНАЛ!CE44)</f>
        <v/>
      </c>
      <c r="CF34" s="705" t="str">
        <f>IF(ОРИГІНАЛ!CF44=0,"",ОРИГІНАЛ!CF44)</f>
        <v/>
      </c>
      <c r="CG34" s="696" t="str">
        <f>IF(ОРИГІНАЛ!CG44=0,"",ОРИГІНАЛ!CG44)</f>
        <v/>
      </c>
      <c r="CH34" s="695" t="str">
        <f>IF(ОРИГІНАЛ!CH44=0,"",ОРИГІНАЛ!CH44)</f>
        <v/>
      </c>
      <c r="CI34" s="696" t="str">
        <f>IF(ОРИГІНАЛ!CI44=0,"",ОРИГІНАЛ!CI44)</f>
        <v/>
      </c>
      <c r="CJ34" s="695" t="str">
        <f>IF(ОРИГІНАЛ!CJ44=0,"",ОРИГІНАЛ!CJ44)</f>
        <v/>
      </c>
      <c r="CK34" s="695" t="str">
        <f>IF(ОРИГІНАЛ!CK44=0,"",ОРИГІНАЛ!CK44)</f>
        <v/>
      </c>
      <c r="CL34" s="698" t="str">
        <f>IF(ОРИГІНАЛ!CL44=0,"",ОРИГІНАЛ!CL44)</f>
        <v/>
      </c>
      <c r="CM34" s="695" t="str">
        <f>IF(ОРИГІНАЛ!CM44=0,"",ОРИГІНАЛ!CM44)</f>
        <v/>
      </c>
      <c r="CN34" s="695" t="str">
        <f>IF(ОРИГІНАЛ!CN44=0,"",ОРИГІНАЛ!CN44)</f>
        <v/>
      </c>
      <c r="CO34" s="695" t="str">
        <f>IF(ОРИГІНАЛ!CO44=0,"",ОРИГІНАЛ!CO44)</f>
        <v/>
      </c>
      <c r="CP34" s="694" t="str">
        <f>IF(ОРИГІНАЛ!CP44=0,"",ОРИГІНАЛ!CP44)</f>
        <v/>
      </c>
      <c r="CQ34" s="713">
        <f>IF(ОРИГІНАЛ!CQ44=0,"",ОРИГІНАЛ!CQ44)</f>
        <v>23</v>
      </c>
      <c r="CR34" s="696" t="str">
        <f>IF(ОРИГІНАЛ!CR44=0,"",ОРИГІНАЛ!CR44)</f>
        <v/>
      </c>
      <c r="CS34" s="699" t="str">
        <f>IF(ОРИГІНАЛ!CS44=0,"",ОРИГІНАЛ!CS44)</f>
        <v/>
      </c>
      <c r="CT34" s="697" t="str">
        <f>IF(ОРИГІНАЛ!CT44=0,"",ОРИГІНАЛ!CT44)</f>
        <v/>
      </c>
      <c r="CU34" s="696" t="str">
        <f>IF(ОРИГІНАЛ!CU44=0,"",ОРИГІНАЛ!CU44)</f>
        <v/>
      </c>
      <c r="CV34" s="695" t="str">
        <f>IF(ОРИГІНАЛ!CV44=0,"",ОРИГІНАЛ!CV44)</f>
        <v/>
      </c>
      <c r="CW34" s="694" t="str">
        <f>IF(ОРИГІНАЛ!CW44=0,"",ОРИГІНАЛ!CW44)</f>
        <v/>
      </c>
      <c r="CX34" s="696" t="str">
        <f>IF(ОРИГІНАЛ!CX44=0,"",ОРИГІНАЛ!CX44)</f>
        <v/>
      </c>
      <c r="CY34" s="696" t="str">
        <f>IF(ОРИГІНАЛ!CY44=0,"",ОРИГІНАЛ!CY44)</f>
        <v/>
      </c>
      <c r="CZ34" s="697" t="str">
        <f>IF(ОРИГІНАЛ!CZ44=0,"",ОРИГІНАЛ!CZ44)</f>
        <v/>
      </c>
      <c r="DA34" s="696" t="str">
        <f>IF(ОРИГІНАЛ!DA44=0,"",ОРИГІНАЛ!DA44)</f>
        <v/>
      </c>
      <c r="DB34" s="696" t="str">
        <f>IF(ОРИГІНАЛ!DB44=0,"",ОРИГІНАЛ!DB44)</f>
        <v/>
      </c>
      <c r="DC34" s="696" t="str">
        <f>IF(ОРИГІНАЛ!DC44=0,"",ОРИГІНАЛ!DC44)</f>
        <v/>
      </c>
      <c r="DD34" s="694" t="str">
        <f>IF(ОРИГІНАЛ!DD44=0,"",ОРИГІНАЛ!DD44)</f>
        <v/>
      </c>
      <c r="DE34" s="698" t="str">
        <f>IF(ОРИГІНАЛ!DE44=0,"",ОРИГІНАЛ!DE44)</f>
        <v/>
      </c>
      <c r="DF34" s="695" t="str">
        <f>IF(ОРИГІНАЛ!DF44=0,"",ОРИГІНАЛ!DF44)</f>
        <v/>
      </c>
      <c r="DG34" s="695" t="str">
        <f>IF(ОРИГІНАЛ!DG44=0,"",ОРИГІНАЛ!DG44)</f>
        <v/>
      </c>
      <c r="DH34" s="697" t="str">
        <f>IF(ОРИГІНАЛ!DH44=0,"",ОРИГІНАЛ!DH44)</f>
        <v/>
      </c>
      <c r="DI34" s="696" t="str">
        <f>IF(ОРИГІНАЛ!DI44=0,"",ОРИГІНАЛ!DI44)</f>
        <v/>
      </c>
      <c r="DJ34" s="695" t="str">
        <f>IF(ОРИГІНАЛ!DJ44=0,"",ОРИГІНАЛ!DJ44)</f>
        <v/>
      </c>
      <c r="DK34" s="695" t="str">
        <f>IF(ОРИГІНАЛ!DK44=0,"",ОРИГІНАЛ!DK44)</f>
        <v/>
      </c>
      <c r="DL34" s="695" t="str">
        <f>IF(ОРИГІНАЛ!DL44=0,"",ОРИГІНАЛ!DL44)</f>
        <v/>
      </c>
      <c r="DM34" s="712" t="str">
        <f>IF(ОРИГІНАЛ!DM44=0,"",ОРИГІНАЛ!DM44)</f>
        <v/>
      </c>
      <c r="DN34" s="695" t="str">
        <f>IF(ОРИГІНАЛ!DN44=0,"",ОРИГІНАЛ!DN44)</f>
        <v/>
      </c>
      <c r="DO34" s="699" t="str">
        <f>IF(ОРИГІНАЛ!DO44=0,"",ОРИГІНАЛ!DO44)</f>
        <v/>
      </c>
      <c r="DP34" s="695" t="str">
        <f>IF(ОРИГІНАЛ!DP44=0,"",ОРИГІНАЛ!DP44)</f>
        <v/>
      </c>
      <c r="DQ34" s="695" t="str">
        <f>IF(ОРИГІНАЛ!DQ44=0,"",ОРИГІНАЛ!DQ44)</f>
        <v/>
      </c>
      <c r="DR34" s="695" t="str">
        <f>IF(ОРИГІНАЛ!DR44=0,"",ОРИГІНАЛ!DR44)</f>
        <v/>
      </c>
      <c r="DS34" s="695" t="str">
        <f>IF(ОРИГІНАЛ!DS44=0,"",ОРИГІНАЛ!DS44)</f>
        <v/>
      </c>
      <c r="DT34" s="695" t="str">
        <f>IF(ОРИГІНАЛ!DT44=0,"",ОРИГІНАЛ!DT44)</f>
        <v/>
      </c>
      <c r="DU34" s="694" t="str">
        <f>IF(ОРИГІНАЛ!DU44=0,"",ОРИГІНАЛ!DU44)</f>
        <v/>
      </c>
      <c r="DV34" s="1117" t="str">
        <f>IF(ОРИГІНАЛ!DV44=0,"",ОРИГІНАЛ!DV44)</f>
        <v/>
      </c>
      <c r="DW34" s="695" t="str">
        <f>IF(ОРИГІНАЛ!DW44=0,"",ОРИГІНАЛ!DW44)</f>
        <v/>
      </c>
      <c r="DX34" s="1121"/>
      <c r="DY34" s="1122"/>
      <c r="DZ34" s="696" t="str">
        <f>IF(ОРИГІНАЛ!DZ44=0,"",ОРИГІНАЛ!DZ44)</f>
        <v/>
      </c>
      <c r="EA34" s="695" t="str">
        <f>IF(ОРИГІНАЛ!EA44=0,"",ОРИГІНАЛ!EA44)</f>
        <v/>
      </c>
      <c r="EB34" s="696" t="str">
        <f>IF(ОРИГІНАЛ!EB44=0,"",ОРИГІНАЛ!EB44)</f>
        <v/>
      </c>
      <c r="EC34" s="695" t="str">
        <f>IF(ОРИГІНАЛ!EC44=0,"",ОРИГІНАЛ!EC44)</f>
        <v/>
      </c>
      <c r="ED34" s="695" t="str">
        <f>IF(ОРИГІНАЛ!ED44=0,"",ОРИГІНАЛ!ED44)</f>
        <v/>
      </c>
      <c r="EE34" s="695" t="str">
        <f>IF(ОРИГІНАЛ!EE44=0,"",ОРИГІНАЛ!EE44)</f>
        <v/>
      </c>
      <c r="EF34" s="695" t="str">
        <f>IF(ОРИГІНАЛ!EF44=0,"",ОРИГІНАЛ!EF44)</f>
        <v/>
      </c>
      <c r="EG34" s="695" t="str">
        <f>IF(ОРИГІНАЛ!EG44=0,"",ОРИГІНАЛ!EG44)</f>
        <v/>
      </c>
      <c r="EH34" s="1067" t="str">
        <f>IF(ОРИГІНАЛ!EH44=0,"",ОРИГІНАЛ!EH44)</f>
        <v/>
      </c>
      <c r="EI34" s="1124"/>
      <c r="EJ34" s="711" t="str">
        <f>IF(ОРИГІНАЛ!EJ44=0,"",ОРИГІНАЛ!EJ44)</f>
        <v/>
      </c>
      <c r="EK34" s="710" t="str">
        <f>IF(ОРИГІНАЛ!EK44=0,"",ОРИГІНАЛ!EK44)</f>
        <v/>
      </c>
      <c r="EL34" s="709" t="str">
        <f>IF(ОРИГІНАЛ!EL44=0,"",ОРИГІНАЛ!EL44)</f>
        <v/>
      </c>
      <c r="EM34" s="1126"/>
      <c r="EN34" s="695" t="str">
        <f>IF(ОРИГІНАЛ!EN44=0,"",ОРИГІНАЛ!EN44)</f>
        <v/>
      </c>
      <c r="EO34" s="695" t="str">
        <f>IF(ОРИГІНАЛ!EO44=0,"",ОРИГІНАЛ!EO44)</f>
        <v/>
      </c>
      <c r="EP34" s="694" t="str">
        <f>IF(ОРИГІНАЛ!EP44=0,"",ОРИГІНАЛ!EP44)</f>
        <v/>
      </c>
      <c r="EQ34" s="696" t="str">
        <f>IF(ОРИГІНАЛ!EQ44=0,"",ОРИГІНАЛ!EQ44)</f>
        <v/>
      </c>
      <c r="ER34" s="694" t="str">
        <f>IF(ОРИГІНАЛ!ER44=0,"",ОРИГІНАЛ!ER44)</f>
        <v/>
      </c>
      <c r="ES34" s="696" t="str">
        <f>IF(ОРИГІНАЛ!ES44=0,"",ОРИГІНАЛ!ES44)</f>
        <v/>
      </c>
      <c r="ET34" s="696" t="str">
        <f>IF(ОРИГІНАЛ!ET44=0,"",ОРИГІНАЛ!ET44)</f>
        <v/>
      </c>
      <c r="EU34" s="695" t="str">
        <f>IF(ОРИГІНАЛ!EU44=0,"",ОРИГІНАЛ!EU44)</f>
        <v/>
      </c>
      <c r="EV34" s="695" t="str">
        <f>IF(ОРИГІНАЛ!EV44=0,"",ОРИГІНАЛ!EV44)</f>
        <v/>
      </c>
      <c r="EW34" s="695" t="str">
        <f>IF(ОРИГІНАЛ!EW44=0,"",ОРИГІНАЛ!EW44)</f>
        <v/>
      </c>
      <c r="EX34" s="695" t="str">
        <f>IF(ОРИГІНАЛ!EX44=0,"",ОРИГІНАЛ!EX44)</f>
        <v/>
      </c>
      <c r="EY34" s="695" t="str">
        <f>IF(ОРИГІНАЛ!EY44=0,"",ОРИГІНАЛ!EY44)</f>
        <v/>
      </c>
      <c r="EZ34" s="695" t="str">
        <f>IF(ОРИГІНАЛ!EZ44=0,"",ОРИГІНАЛ!EZ44)</f>
        <v/>
      </c>
      <c r="FA34" s="697" t="str">
        <f>IF(ОРИГІНАЛ!FA44=0,"",ОРИГІНАЛ!FA44)</f>
        <v/>
      </c>
      <c r="FB34" s="696" t="str">
        <f>IF(ОРИГІНАЛ!FB44=0,"",ОРИГІНАЛ!FB44)</f>
        <v/>
      </c>
      <c r="FC34" s="695" t="str">
        <f>IF(ОРИГІНАЛ!FC44=0,"",ОРИГІНАЛ!FC44)</f>
        <v/>
      </c>
      <c r="FD34" s="695" t="str">
        <f>IF(ОРИГІНАЛ!FD44=0,"",ОРИГІНАЛ!FD44)</f>
        <v/>
      </c>
      <c r="FE34" s="695" t="str">
        <f>IF(ОРИГІНАЛ!FE44=0,"",ОРИГІНАЛ!FE44)</f>
        <v/>
      </c>
      <c r="FF34" s="700" t="str">
        <f>IF(ОРИГІНАЛ!FF44=0,"",ОРИГІНАЛ!FF44)</f>
        <v/>
      </c>
      <c r="FG34" s="695" t="str">
        <f>IF(ОРИГІНАЛ!FG44=0,"",ОРИГІНАЛ!FG44)</f>
        <v/>
      </c>
      <c r="FH34" s="704" t="str">
        <f>IF(ОРИГІНАЛ!FH44=0,"",ОРИГІНАЛ!FH44)</f>
        <v/>
      </c>
      <c r="FI34" s="700" t="str">
        <f>IF(ОРИГІНАЛ!FI44=0,"",ОРИГІНАЛ!FI44)</f>
        <v/>
      </c>
      <c r="FJ34" s="700" t="str">
        <f>IF(ОРИГІНАЛ!FJ44=0,"",ОРИГІНАЛ!FJ44)</f>
        <v/>
      </c>
      <c r="FK34" s="700" t="str">
        <f>IF(ОРИГІНАЛ!FK44=0,"",ОРИГІНАЛ!FK44)</f>
        <v/>
      </c>
      <c r="FL34" s="700" t="str">
        <f>IF(ОРИГІНАЛ!FL44=0,"",ОРИГІНАЛ!FL44)</f>
        <v/>
      </c>
      <c r="FM34" s="708" t="str">
        <f>IF(ОРИГІНАЛ!FM44=0,"",ОРИГІНАЛ!FM44)</f>
        <v/>
      </c>
      <c r="FN34" s="707" t="str">
        <f>IF(ОРИГІНАЛ!FN44=0,"",ОРИГІНАЛ!FN44)</f>
        <v/>
      </c>
      <c r="FO34" s="696" t="str">
        <f>IF(ОРИГІНАЛ!FO44=0,"",ОРИГІНАЛ!FO44)</f>
        <v/>
      </c>
      <c r="FP34" s="696" t="str">
        <f>IF(ОРИГІНАЛ!FP44=0,"",ОРИГІНАЛ!FP44)</f>
        <v/>
      </c>
      <c r="FQ34" s="705" t="str">
        <f>IF(ОРИГІНАЛ!FQ44=0,"",ОРИГІНАЛ!FQ44)</f>
        <v/>
      </c>
      <c r="FR34" s="696" t="str">
        <f>IF(ОРИГІНАЛ!FR44=0,"",ОРИГІНАЛ!FR44)</f>
        <v/>
      </c>
      <c r="FS34" s="696" t="str">
        <f>IF(ОРИГІНАЛ!FS44=0,"",ОРИГІНАЛ!FS44)</f>
        <v/>
      </c>
      <c r="FT34" s="696" t="str">
        <f>IF(ОРИГІНАЛ!FT44=0,"",ОРИГІНАЛ!FT44)</f>
        <v/>
      </c>
      <c r="FU34" s="696" t="str">
        <f>IF(ОРИГІНАЛ!FU44=0,"",ОРИГІНАЛ!FU44)</f>
        <v/>
      </c>
      <c r="FV34" s="696" t="str">
        <f>IF(ОРИГІНАЛ!FV44=0,"",ОРИГІНАЛ!FV44)</f>
        <v/>
      </c>
      <c r="FW34" s="706">
        <f>IF(ОРИГІНАЛ!FW44=0,"",ОРИГІНАЛ!FW44)</f>
        <v>23</v>
      </c>
      <c r="FX34" s="696" t="str">
        <f>IF(ОРИГІНАЛ!FX44=0,"",ОРИГІНАЛ!FX44)</f>
        <v/>
      </c>
      <c r="FY34" s="694" t="str">
        <f>IF(ОРИГІНАЛ!FY44=0,"",ОРИГІНАЛ!FY44)</f>
        <v/>
      </c>
      <c r="FZ34" s="696" t="str">
        <f>IF(ОРИГІНАЛ!FZ44=0,"",ОРИГІНАЛ!FZ44)</f>
        <v/>
      </c>
      <c r="GA34" s="694" t="str">
        <f>IF(ОРИГІНАЛ!GA44=0,"",ОРИГІНАЛ!GA44)</f>
        <v/>
      </c>
      <c r="GB34" s="696" t="str">
        <f>IF(ОРИГІНАЛ!GB44=0,"",ОРИГІНАЛ!GB44)</f>
        <v/>
      </c>
      <c r="GC34" s="695" t="str">
        <f>IF(ОРИГІНАЛ!GC44=0,"",ОРИГІНАЛ!GC44)</f>
        <v/>
      </c>
      <c r="GD34" s="695" t="str">
        <f>IF(ОРИГІНАЛ!GD44=0,"",ОРИГІНАЛ!GD44)</f>
        <v/>
      </c>
      <c r="GE34" s="695" t="str">
        <f>IF(ОРИГІНАЛ!GE44=0,"",ОРИГІНАЛ!GE44)</f>
        <v/>
      </c>
      <c r="GF34" s="705" t="str">
        <f>IF(ОРИГІНАЛ!GF44=0,"",ОРИГІНАЛ!GF44)</f>
        <v/>
      </c>
      <c r="GG34" s="696" t="str">
        <f>IF(ОРИГІНАЛ!GG44=0,"",ОРИГІНАЛ!GG44)</f>
        <v/>
      </c>
      <c r="GH34" s="695" t="str">
        <f>IF(ОРИГІНАЛ!GH44=0,"",ОРИГІНАЛ!GH44)</f>
        <v/>
      </c>
      <c r="GI34" s="694" t="str">
        <f>IF(ОРИГІНАЛ!GI44=0,"",ОРИГІНАЛ!GI44)</f>
        <v/>
      </c>
      <c r="GJ34" s="696" t="str">
        <f>IF(ОРИГІНАЛ!GJ44=0,"",ОРИГІНАЛ!GJ44)</f>
        <v/>
      </c>
      <c r="GK34" s="695" t="str">
        <f>IF(ОРИГІНАЛ!GK44=0,"",ОРИГІНАЛ!GK44)</f>
        <v/>
      </c>
      <c r="GL34" s="704" t="str">
        <f>IF(ОРИГІНАЛ!GL44=0,"",ОРИГІНАЛ!GL44)</f>
        <v/>
      </c>
      <c r="GM34" s="695" t="str">
        <f>IF(ОРИГІНАЛ!GM44=0,"",ОРИГІНАЛ!GM44)</f>
        <v/>
      </c>
      <c r="GN34" s="695" t="str">
        <f>IF(ОРИГІНАЛ!GN44=0,"",ОРИГІНАЛ!GN44)</f>
        <v/>
      </c>
      <c r="GO34" s="703" t="str">
        <f>IF(ОРИГІНАЛ!GO44=0,"",ОРИГІНАЛ!GO44)</f>
        <v/>
      </c>
      <c r="GP34" s="697" t="str">
        <f>IF(ОРИГІНАЛ!GP44=0,"",ОРИГІНАЛ!GP44)</f>
        <v/>
      </c>
      <c r="GQ34" s="702" t="str">
        <f>IF(ОРИГІНАЛ!GQ44=0,"",ОРИГІНАЛ!GQ44)</f>
        <v/>
      </c>
      <c r="GR34" s="701" t="str">
        <f>IF(ОРИГІНАЛ!GR44=0,"",ОРИГІНАЛ!GR44)</f>
        <v/>
      </c>
      <c r="GS34" s="695" t="str">
        <f>IF(ОРИГІНАЛ!GS44=0,"",ОРИГІНАЛ!GS44)</f>
        <v/>
      </c>
      <c r="GT34" s="695" t="str">
        <f>IF(ОРИГІНАЛ!GT44=0,"",ОРИГІНАЛ!GT44)</f>
        <v/>
      </c>
      <c r="GU34" s="695" t="str">
        <f>IF(ОРИГІНАЛ!GU44=0,"",ОРИГІНАЛ!GU44)</f>
        <v/>
      </c>
      <c r="GV34" s="695" t="str">
        <f>IF(ОРИГІНАЛ!GV44=0,"",ОРИГІНАЛ!GV44)</f>
        <v/>
      </c>
      <c r="GW34" s="695" t="str">
        <f>IF(ОРИГІНАЛ!GW44=0,"",ОРИГІНАЛ!GW44)</f>
        <v/>
      </c>
      <c r="GX34" s="697" t="str">
        <f>IF(ОРИГІНАЛ!GX44=0,"",ОРИГІНАЛ!GX44)</f>
        <v/>
      </c>
      <c r="GY34" s="696" t="str">
        <f>IF(ОРИГІНАЛ!GY44=0,"",ОРИГІНАЛ!GY44)</f>
        <v/>
      </c>
      <c r="GZ34" s="700" t="str">
        <f>IF(ОРИГІНАЛ!GZ44=0,"",ОРИГІНАЛ!GZ44)</f>
        <v/>
      </c>
      <c r="HA34" s="695" t="str">
        <f>IF(ОРИГІНАЛ!HA44=0,"",ОРИГІНАЛ!HA44)</f>
        <v/>
      </c>
      <c r="HB34" s="699" t="str">
        <f>IF(ОРИГІНАЛ!HB44=0,"",ОРИГІНАЛ!HB44)</f>
        <v/>
      </c>
      <c r="HC34" s="695" t="str">
        <f>IF(ОРИГІНАЛ!HC44=0,"",ОРИГІНАЛ!HC44)</f>
        <v/>
      </c>
      <c r="HD34" s="695" t="str">
        <f>IF(ОРИГІНАЛ!HD44=0,"",ОРИГІНАЛ!HD44)</f>
        <v/>
      </c>
      <c r="HE34" s="695" t="str">
        <f>IF(ОРИГІНАЛ!HE44=0,"",ОРИГІНАЛ!HE44)</f>
        <v/>
      </c>
      <c r="HF34" s="695" t="str">
        <f>IF(ОРИГІНАЛ!HF44=0,"",ОРИГІНАЛ!HF44)</f>
        <v/>
      </c>
      <c r="HG34" s="694" t="str">
        <f>IF(ОРИГІНАЛ!HG44=0,"",ОРИГІНАЛ!HG44)</f>
        <v/>
      </c>
      <c r="HH34" s="698" t="str">
        <f>IF(ОРИГІНАЛ!HH44=0,"",ОРИГІНАЛ!HH44)</f>
        <v/>
      </c>
      <c r="HI34" s="695" t="str">
        <f>IF(ОРИГІНАЛ!HI44=0,"",ОРИГІНАЛ!HI44)</f>
        <v/>
      </c>
      <c r="HJ34" s="695" t="str">
        <f>IF(ОРИГІНАЛ!HJ44=0,"",ОРИГІНАЛ!HJ44)</f>
        <v/>
      </c>
      <c r="HK34" s="695" t="str">
        <f>IF(ОРИГІНАЛ!HK44=0,"",ОРИГІНАЛ!HK44)</f>
        <v/>
      </c>
      <c r="HL34" s="695" t="str">
        <f>IF(ОРИГІНАЛ!HL44=0,"",ОРИГІНАЛ!HL44)</f>
        <v/>
      </c>
      <c r="HM34" s="695" t="str">
        <f>IF(ОРИГІНАЛ!HM44=0,"",ОРИГІНАЛ!HM44)</f>
        <v/>
      </c>
      <c r="HN34" s="695" t="str">
        <f>IF(ОРИГІНАЛ!HN44=0,"",ОРИГІНАЛ!HN44)</f>
        <v/>
      </c>
      <c r="HO34" s="697" t="str">
        <f>IF(ОРИГІНАЛ!HO44=0,"",ОРИГІНАЛ!HO44)</f>
        <v/>
      </c>
      <c r="HP34" s="696" t="str">
        <f>IF(ОРИГІНАЛ!HP44=0,"",ОРИГІНАЛ!HP44)</f>
        <v/>
      </c>
      <c r="HQ34" s="695" t="str">
        <f>IF(ОРИГІНАЛ!HQ44=0,"",ОРИГІНАЛ!HQ44)</f>
        <v/>
      </c>
      <c r="HR34" s="695" t="str">
        <f>IF(ОРИГІНАЛ!HR44=0,"",ОРИГІНАЛ!HR44)</f>
        <v/>
      </c>
      <c r="HS34" s="695" t="str">
        <f>IF(ОРИГІНАЛ!HS44=0,"",ОРИГІНАЛ!HS44)</f>
        <v/>
      </c>
      <c r="HT34" s="695" t="str">
        <f>IF(ОРИГІНАЛ!HT44=0,"",ОРИГІНАЛ!HT44)</f>
        <v/>
      </c>
      <c r="HU34" s="695" t="str">
        <f>IF(ОРИГІНАЛ!HU44=0,"",ОРИГІНАЛ!HU44)</f>
        <v/>
      </c>
      <c r="HV34" s="694" t="str">
        <f>IF(ОРИГІНАЛ!HV44=0,"",ОРИГІНАЛ!HV44)</f>
        <v/>
      </c>
      <c r="HW34" s="693" t="str">
        <f>IF(ОРИГІНАЛ!HW44=0,"",ОРИГІНАЛ!HW44)</f>
        <v/>
      </c>
      <c r="HX34" s="692">
        <f>IF(ОРИГІНАЛ!HX44=0,"",ОРИГІНАЛ!HX44)</f>
        <v>23</v>
      </c>
      <c r="HY34" s="533"/>
    </row>
    <row r="35" spans="1:233" s="532" customFormat="1" ht="12.75" customHeight="1">
      <c r="A35" s="715">
        <f>IF(ОРИГІНАЛ!A45=0,"",ОРИГІНАЛ!A45)</f>
        <v>45467</v>
      </c>
      <c r="B35" s="696" t="str">
        <f>IF(ОРИГІНАЛ!B45=0,"",ОРИГІНАЛ!B45)</f>
        <v/>
      </c>
      <c r="C35" s="695" t="str">
        <f>IF(ОРИГІНАЛ!C45=0,"",ОРИГІНАЛ!C45)</f>
        <v/>
      </c>
      <c r="D35" s="695" t="str">
        <f>IF(ОРИГІНАЛ!D45=0,"",ОРИГІНАЛ!D45)</f>
        <v/>
      </c>
      <c r="E35" s="696" t="str">
        <f>IF(ОРИГІНАЛ!E45=0,"",ОРИГІНАЛ!E45)</f>
        <v/>
      </c>
      <c r="F35" s="695" t="str">
        <f>IF(ОРИГІНАЛ!F45=0,"",ОРИГІНАЛ!F45)</f>
        <v/>
      </c>
      <c r="G35" s="695" t="str">
        <f>IF(ОРИГІНАЛ!G45=0,"",ОРИГІНАЛ!G45)</f>
        <v/>
      </c>
      <c r="H35" s="697" t="str">
        <f>IF(ОРИГІНАЛ!H45=0,"",ОРИГІНАЛ!H45)</f>
        <v/>
      </c>
      <c r="I35" s="696" t="str">
        <f>IF(ОРИГІНАЛ!I45=0,"",ОРИГІНАЛ!I45)</f>
        <v/>
      </c>
      <c r="J35" s="695" t="str">
        <f>IF(ОРИГІНАЛ!J45=0,"",ОРИГІНАЛ!J45)</f>
        <v/>
      </c>
      <c r="K35" s="695" t="str">
        <f>IF(ОРИГІНАЛ!K45=0,"",ОРИГІНАЛ!K45)</f>
        <v/>
      </c>
      <c r="L35" s="695" t="str">
        <f>IF(ОРИГІНАЛ!L45=0,"",ОРИГІНАЛ!L45)</f>
        <v/>
      </c>
      <c r="M35" s="696" t="str">
        <f>IF(ОРИГІНАЛ!M45=0,"",ОРИГІНАЛ!M45)</f>
        <v/>
      </c>
      <c r="N35" s="695" t="str">
        <f>IF(ОРИГІНАЛ!N45=0,"",ОРИГІНАЛ!N45)</f>
        <v/>
      </c>
      <c r="O35" s="695" t="str">
        <f>IF(ОРИГІНАЛ!O45=0,"",ОРИГІНАЛ!O45)</f>
        <v/>
      </c>
      <c r="P35" s="695" t="str">
        <f>IF(ОРИГІНАЛ!P45=0,"",ОРИГІНАЛ!P45)</f>
        <v/>
      </c>
      <c r="Q35" s="695" t="str">
        <f>IF(ОРИГІНАЛ!Q45=0,"",ОРИГІНАЛ!Q45)</f>
        <v/>
      </c>
      <c r="R35" s="714" t="str">
        <f>IF(ОРИГІНАЛ!R45=0,"",ОРИГІНАЛ!R45)</f>
        <v/>
      </c>
      <c r="S35" s="697" t="str">
        <f>IF(ОРИГІНАЛ!S45=0,"",ОРИГІНАЛ!S45)</f>
        <v/>
      </c>
      <c r="T35" s="696" t="str">
        <f>IF(ОРИГІНАЛ!T45=0,"",ОРИГІНАЛ!T45)</f>
        <v/>
      </c>
      <c r="U35" s="695" t="str">
        <f>IF(ОРИГІНАЛ!U45=0,"",ОРИГІНАЛ!U45)</f>
        <v>\</v>
      </c>
      <c r="V35" s="695" t="str">
        <f>IF(ОРИГІНАЛ!V45=0,"",ОРИГІНАЛ!V45)</f>
        <v>\</v>
      </c>
      <c r="W35" s="695" t="str">
        <f>IF(ОРИГІНАЛ!W45=0,"",ОРИГІНАЛ!W45)</f>
        <v>\</v>
      </c>
      <c r="X35" s="695" t="str">
        <f>IF(ОРИГІНАЛ!X45=0,"",ОРИГІНАЛ!X45)</f>
        <v>\</v>
      </c>
      <c r="Y35" s="694" t="str">
        <f>IF(ОРИГІНАЛ!Y45=0,"",ОРИГІНАЛ!Y45)</f>
        <v>\</v>
      </c>
      <c r="Z35" s="696" t="str">
        <f>IF(ОРИГІНАЛ!Z45=0,"",ОРИГІНАЛ!Z45)</f>
        <v/>
      </c>
      <c r="AA35" s="695" t="str">
        <f>IF(ОРИГІНАЛ!AA45=0,"",ОРИГІНАЛ!AA45)</f>
        <v/>
      </c>
      <c r="AB35" s="695" t="str">
        <f>IF(ОРИГІНАЛ!AB45=0,"",ОРИГІНАЛ!AB45)</f>
        <v/>
      </c>
      <c r="AC35" s="695" t="str">
        <f>IF(ОРИГІНАЛ!AC45=0,"",ОРИГІНАЛ!AC45)</f>
        <v/>
      </c>
      <c r="AD35" s="714" t="str">
        <f>IF(ОРИГІНАЛ!AD45=0,"",ОРИГІНАЛ!AD45)</f>
        <v/>
      </c>
      <c r="AE35" s="697" t="str">
        <f>IF(ОРИГІНАЛ!AE45=0,"",ОРИГІНАЛ!AE45)</f>
        <v/>
      </c>
      <c r="AF35" s="701" t="str">
        <f>IF(ОРИГІНАЛ!AF45=0,"",ОРИГІНАЛ!AF45)</f>
        <v/>
      </c>
      <c r="AG35" s="695" t="str">
        <f>IF(ОРИГІНАЛ!AG45=0,"",ОРИГІНАЛ!AG45)</f>
        <v/>
      </c>
      <c r="AH35" s="695" t="str">
        <f>IF(ОРИГІНАЛ!AH45=0,"",ОРИГІНАЛ!AH45)</f>
        <v/>
      </c>
      <c r="AI35" s="695" t="str">
        <f>IF(ОРИГІНАЛ!AI45=0,"",ОРИГІНАЛ!AI45)</f>
        <v/>
      </c>
      <c r="AJ35" s="704" t="str">
        <f>IF(ОРИГІНАЛ!AJ45=0,"",ОРИГІНАЛ!AJ45)</f>
        <v/>
      </c>
      <c r="AK35" s="695" t="str">
        <f>IF(ОРИГІНАЛ!AK45=0,"",ОРИГІНАЛ!AK45)</f>
        <v/>
      </c>
      <c r="AL35" s="695" t="str">
        <f>IF(ОРИГІНАЛ!AL45=0,"",ОРИГІНАЛ!AL45)</f>
        <v/>
      </c>
      <c r="AM35" s="695" t="str">
        <f>IF(ОРИГІНАЛ!AM45=0,"",ОРИГІНАЛ!AM45)</f>
        <v/>
      </c>
      <c r="AN35" s="697" t="str">
        <f>IF(ОРИГІНАЛ!AN45=0,"",ОРИГІНАЛ!AN45)</f>
        <v/>
      </c>
      <c r="AO35" s="696" t="str">
        <f>IF(ОРИГІНАЛ!AO45=0,"",ОРИГІНАЛ!AO45)</f>
        <v/>
      </c>
      <c r="AP35" s="695" t="str">
        <f>IF(ОРИГІНАЛ!AP45=0,"",ОРИГІНАЛ!AP45)</f>
        <v/>
      </c>
      <c r="AQ35" s="695" t="str">
        <f>IF(ОРИГІНАЛ!AQ45=0,"",ОРИГІНАЛ!AQ45)</f>
        <v/>
      </c>
      <c r="AR35" s="696" t="str">
        <f>IF(ОРИГІНАЛ!AR45=0,"",ОРИГІНАЛ!AR45)</f>
        <v/>
      </c>
      <c r="AS35" s="695" t="str">
        <f>IF(ОРИГІНАЛ!AS45=0,"",ОРИГІНАЛ!AS45)</f>
        <v/>
      </c>
      <c r="AT35" s="694" t="str">
        <f>IF(ОРИГІНАЛ!AT45=0,"",ОРИГІНАЛ!AT45)</f>
        <v/>
      </c>
      <c r="AU35" s="696" t="str">
        <f>IF(ОРИГІНАЛ!AU45=0,"",ОРИГІНАЛ!AU45)</f>
        <v/>
      </c>
      <c r="AV35" s="695" t="str">
        <f>IF(ОРИГІНАЛ!AV45=0,"",ОРИГІНАЛ!AV45)</f>
        <v/>
      </c>
      <c r="AW35" s="695" t="str">
        <f>IF(ОРИГІНАЛ!AW45=0,"",ОРИГІНАЛ!AW45)</f>
        <v/>
      </c>
      <c r="AX35" s="697" t="str">
        <f>IF(ОРИГІНАЛ!AX45=0,"",ОРИГІНАЛ!AX45)</f>
        <v/>
      </c>
      <c r="AY35" s="696" t="str">
        <f>IF(ОРИГІНАЛ!AY45=0,"",ОРИГІНАЛ!AY45)</f>
        <v/>
      </c>
      <c r="AZ35" s="695" t="str">
        <f>IF(ОРИГІНАЛ!AZ45=0,"",ОРИГІНАЛ!AZ45)</f>
        <v/>
      </c>
      <c r="BA35" s="695" t="str">
        <f>IF(ОРИГІНАЛ!BA45=0,"",ОРИГІНАЛ!BA45)</f>
        <v/>
      </c>
      <c r="BB35" s="696" t="str">
        <f>IF(ОРИГІНАЛ!BB45=0,"",ОРИГІНАЛ!BB45)</f>
        <v/>
      </c>
      <c r="BC35" s="695" t="str">
        <f>IF(ОРИГІНАЛ!BC45=0,"",ОРИГІНАЛ!BC45)</f>
        <v/>
      </c>
      <c r="BD35" s="695" t="str">
        <f>IF(ОРИГІНАЛ!BD45=0,"",ОРИГІНАЛ!BD45)</f>
        <v/>
      </c>
      <c r="BE35" s="695" t="str">
        <f>IF(ОРИГІНАЛ!BE45=0,"",ОРИГІНАЛ!BE45)</f>
        <v/>
      </c>
      <c r="BF35" s="697" t="str">
        <f>IF(ОРИГІНАЛ!BF45=0,"",ОРИГІНАЛ!BF45)</f>
        <v/>
      </c>
      <c r="BG35" s="696" t="str">
        <f>IF(ОРИГІНАЛ!BG45=0,"",ОРИГІНАЛ!BG45)</f>
        <v/>
      </c>
      <c r="BH35" s="695" t="str">
        <f>IF(ОРИГІНАЛ!BH45=0,"",ОРИГІНАЛ!BH45)</f>
        <v/>
      </c>
      <c r="BI35" s="696" t="str">
        <f>IF(ОРИГІНАЛ!BI45=0,"",ОРИГІНАЛ!BI45)</f>
        <v/>
      </c>
      <c r="BJ35" s="695" t="str">
        <f>IF(ОРИГІНАЛ!BJ45=0,"",ОРИГІНАЛ!BJ45)</f>
        <v/>
      </c>
      <c r="BK35" s="695" t="str">
        <f>IF(ОРИГІНАЛ!BK45=0,"",ОРИГІНАЛ!BK45)</f>
        <v/>
      </c>
      <c r="BL35" s="695" t="str">
        <f>IF(ОРИГІНАЛ!BL45=0,"",ОРИГІНАЛ!BL45)</f>
        <v/>
      </c>
      <c r="BM35" s="695" t="str">
        <f>IF(ОРИГІНАЛ!BM45=0,"",ОРИГІНАЛ!BM45)</f>
        <v/>
      </c>
      <c r="BN35" s="696" t="str">
        <f>IF(ОРИГІНАЛ!BN45=0,"",ОРИГІНАЛ!BN45)</f>
        <v/>
      </c>
      <c r="BO35" s="695" t="str">
        <f>IF(ОРИГІНАЛ!BO45=0,"",ОРИГІНАЛ!BO45)</f>
        <v/>
      </c>
      <c r="BP35" s="696" t="str">
        <f>IF(ОРИГІНАЛ!BP45=0,"",ОРИГІНАЛ!BP45)</f>
        <v/>
      </c>
      <c r="BQ35" s="694" t="str">
        <f>IF(ОРИГІНАЛ!BQ45=0,"",ОРИГІНАЛ!BQ45)</f>
        <v/>
      </c>
      <c r="BR35" s="696" t="str">
        <f>IF(ОРИГІНАЛ!BR45=0,"",ОРИГІНАЛ!BR45)</f>
        <v/>
      </c>
      <c r="BS35" s="696" t="str">
        <f>IF(ОРИГІНАЛ!BS45=0,"",ОРИГІНАЛ!BS45)</f>
        <v/>
      </c>
      <c r="BT35" s="697" t="str">
        <f>IF(ОРИГІНАЛ!BT45=0,"",ОРИГІНАЛ!BT45)</f>
        <v/>
      </c>
      <c r="BU35" s="696" t="str">
        <f>IF(ОРИГІНАЛ!BU45=0,"",ОРИГІНАЛ!BU45)</f>
        <v/>
      </c>
      <c r="BV35" s="695" t="str">
        <f>IF(ОРИГІНАЛ!BV45=0,"",ОРИГІНАЛ!BV45)</f>
        <v/>
      </c>
      <c r="BW35" s="704" t="str">
        <f>IF(ОРИГІНАЛ!BW45=0,"",ОРИГІНАЛ!BW45)</f>
        <v/>
      </c>
      <c r="BX35" s="694" t="str">
        <f>IF(ОРИГІНАЛ!BX45=0,"",ОРИГІНАЛ!BX45)</f>
        <v/>
      </c>
      <c r="BY35" s="696" t="str">
        <f>IF(ОРИГІНАЛ!BY45=0,"",ОРИГІНАЛ!BY45)</f>
        <v/>
      </c>
      <c r="BZ35" s="695" t="str">
        <f>IF(ОРИГІНАЛ!BZ45=0,"",ОРИГІНАЛ!BZ45)</f>
        <v/>
      </c>
      <c r="CA35" s="693" t="str">
        <f>IF(ОРИГІНАЛ!CA45=0,"",ОРИГІНАЛ!CA45)</f>
        <v/>
      </c>
      <c r="CB35" s="696" t="str">
        <f>IF(ОРИГІНАЛ!CB45=0,"",ОРИГІНАЛ!CB45)</f>
        <v/>
      </c>
      <c r="CC35" s="696" t="str">
        <f>IF(ОРИГІНАЛ!CC45=0,"",ОРИГІНАЛ!CC45)</f>
        <v/>
      </c>
      <c r="CD35" s="695" t="str">
        <f>IF(ОРИГІНАЛ!CD45=0,"",ОРИГІНАЛ!CD45)</f>
        <v/>
      </c>
      <c r="CE35" s="695" t="str">
        <f>IF(ОРИГІНАЛ!CE45=0,"",ОРИГІНАЛ!CE45)</f>
        <v/>
      </c>
      <c r="CF35" s="705" t="str">
        <f>IF(ОРИГІНАЛ!CF45=0,"",ОРИГІНАЛ!CF45)</f>
        <v/>
      </c>
      <c r="CG35" s="696" t="str">
        <f>IF(ОРИГІНАЛ!CG45=0,"",ОРИГІНАЛ!CG45)</f>
        <v/>
      </c>
      <c r="CH35" s="695" t="str">
        <f>IF(ОРИГІНАЛ!CH45=0,"",ОРИГІНАЛ!CH45)</f>
        <v/>
      </c>
      <c r="CI35" s="696" t="str">
        <f>IF(ОРИГІНАЛ!CI45=0,"",ОРИГІНАЛ!CI45)</f>
        <v/>
      </c>
      <c r="CJ35" s="695" t="str">
        <f>IF(ОРИГІНАЛ!CJ45=0,"",ОРИГІНАЛ!CJ45)</f>
        <v/>
      </c>
      <c r="CK35" s="695" t="str">
        <f>IF(ОРИГІНАЛ!CK45=0,"",ОРИГІНАЛ!CK45)</f>
        <v/>
      </c>
      <c r="CL35" s="698" t="str">
        <f>IF(ОРИГІНАЛ!CL45=0,"",ОРИГІНАЛ!CL45)</f>
        <v/>
      </c>
      <c r="CM35" s="695" t="str">
        <f>IF(ОРИГІНАЛ!CM45=0,"",ОРИГІНАЛ!CM45)</f>
        <v/>
      </c>
      <c r="CN35" s="695" t="str">
        <f>IF(ОРИГІНАЛ!CN45=0,"",ОРИГІНАЛ!CN45)</f>
        <v/>
      </c>
      <c r="CO35" s="695" t="str">
        <f>IF(ОРИГІНАЛ!CO45=0,"",ОРИГІНАЛ!CO45)</f>
        <v/>
      </c>
      <c r="CP35" s="694" t="str">
        <f>IF(ОРИГІНАЛ!CP45=0,"",ОРИГІНАЛ!CP45)</f>
        <v/>
      </c>
      <c r="CQ35" s="713">
        <f>IF(ОРИГІНАЛ!CQ45=0,"",ОРИГІНАЛ!CQ45)</f>
        <v>24</v>
      </c>
      <c r="CR35" s="696" t="str">
        <f>IF(ОРИГІНАЛ!CR45=0,"",ОРИГІНАЛ!CR45)</f>
        <v>Х</v>
      </c>
      <c r="CS35" s="699" t="str">
        <f>IF(ОРИГІНАЛ!CS45=0,"",ОРИГІНАЛ!CS45)</f>
        <v>Х</v>
      </c>
      <c r="CT35" s="697" t="str">
        <f>IF(ОРИГІНАЛ!CT45=0,"",ОРИГІНАЛ!CT45)</f>
        <v>Х</v>
      </c>
      <c r="CU35" s="696" t="str">
        <f>IF(ОРИГІНАЛ!CU45=0,"",ОРИГІНАЛ!CU45)</f>
        <v/>
      </c>
      <c r="CV35" s="695" t="str">
        <f>IF(ОРИГІНАЛ!CV45=0,"",ОРИГІНАЛ!CV45)</f>
        <v/>
      </c>
      <c r="CW35" s="694" t="str">
        <f>IF(ОРИГІНАЛ!CW45=0,"",ОРИГІНАЛ!CW45)</f>
        <v/>
      </c>
      <c r="CX35" s="696" t="str">
        <f>IF(ОРИГІНАЛ!CX45=0,"",ОРИГІНАЛ!CX45)</f>
        <v/>
      </c>
      <c r="CY35" s="696" t="str">
        <f>IF(ОРИГІНАЛ!CY45=0,"",ОРИГІНАЛ!CY45)</f>
        <v/>
      </c>
      <c r="CZ35" s="697" t="str">
        <f>IF(ОРИГІНАЛ!CZ45=0,"",ОРИГІНАЛ!CZ45)</f>
        <v/>
      </c>
      <c r="DA35" s="696" t="str">
        <f>IF(ОРИГІНАЛ!DA45=0,"",ОРИГІНАЛ!DA45)</f>
        <v/>
      </c>
      <c r="DB35" s="696" t="str">
        <f>IF(ОРИГІНАЛ!DB45=0,"",ОРИГІНАЛ!DB45)</f>
        <v/>
      </c>
      <c r="DC35" s="696" t="str">
        <f>IF(ОРИГІНАЛ!DC45=0,"",ОРИГІНАЛ!DC45)</f>
        <v/>
      </c>
      <c r="DD35" s="694" t="str">
        <f>IF(ОРИГІНАЛ!DD45=0,"",ОРИГІНАЛ!DD45)</f>
        <v/>
      </c>
      <c r="DE35" s="698" t="str">
        <f>IF(ОРИГІНАЛ!DE45=0,"",ОРИГІНАЛ!DE45)</f>
        <v/>
      </c>
      <c r="DF35" s="695" t="str">
        <f>IF(ОРИГІНАЛ!DF45=0,"",ОРИГІНАЛ!DF45)</f>
        <v/>
      </c>
      <c r="DG35" s="695" t="str">
        <f>IF(ОРИГІНАЛ!DG45=0,"",ОРИГІНАЛ!DG45)</f>
        <v/>
      </c>
      <c r="DH35" s="697" t="str">
        <f>IF(ОРИГІНАЛ!DH45=0,"",ОРИГІНАЛ!DH45)</f>
        <v/>
      </c>
      <c r="DI35" s="696" t="str">
        <f>IF(ОРИГІНАЛ!DI45=0,"",ОРИГІНАЛ!DI45)</f>
        <v/>
      </c>
      <c r="DJ35" s="695" t="str">
        <f>IF(ОРИГІНАЛ!DJ45=0,"",ОРИГІНАЛ!DJ45)</f>
        <v/>
      </c>
      <c r="DK35" s="695" t="str">
        <f>IF(ОРИГІНАЛ!DK45=0,"",ОРИГІНАЛ!DK45)</f>
        <v/>
      </c>
      <c r="DL35" s="695" t="str">
        <f>IF(ОРИГІНАЛ!DL45=0,"",ОРИГІНАЛ!DL45)</f>
        <v/>
      </c>
      <c r="DM35" s="712" t="str">
        <f>IF(ОРИГІНАЛ!DM45=0,"",ОРИГІНАЛ!DM45)</f>
        <v/>
      </c>
      <c r="DN35" s="695" t="str">
        <f>IF(ОРИГІНАЛ!DN45=0,"",ОРИГІНАЛ!DN45)</f>
        <v/>
      </c>
      <c r="DO35" s="699" t="str">
        <f>IF(ОРИГІНАЛ!DO45=0,"",ОРИГІНАЛ!DO45)</f>
        <v/>
      </c>
      <c r="DP35" s="695" t="str">
        <f>IF(ОРИГІНАЛ!DP45=0,"",ОРИГІНАЛ!DP45)</f>
        <v/>
      </c>
      <c r="DQ35" s="695" t="str">
        <f>IF(ОРИГІНАЛ!DQ45=0,"",ОРИГІНАЛ!DQ45)</f>
        <v/>
      </c>
      <c r="DR35" s="695" t="str">
        <f>IF(ОРИГІНАЛ!DR45=0,"",ОРИГІНАЛ!DR45)</f>
        <v/>
      </c>
      <c r="DS35" s="695" t="str">
        <f>IF(ОРИГІНАЛ!DS45=0,"",ОРИГІНАЛ!DS45)</f>
        <v/>
      </c>
      <c r="DT35" s="695" t="str">
        <f>IF(ОРИГІНАЛ!DT45=0,"",ОРИГІНАЛ!DT45)</f>
        <v/>
      </c>
      <c r="DU35" s="694" t="str">
        <f>IF(ОРИГІНАЛ!DU45=0,"",ОРИГІНАЛ!DU45)</f>
        <v/>
      </c>
      <c r="DV35" s="1117" t="s">
        <v>2222</v>
      </c>
      <c r="DW35" s="695" t="str">
        <f>IF(ОРИГІНАЛ!DW45=0,"",ОРИГІНАЛ!DW45)</f>
        <v/>
      </c>
      <c r="DX35" s="1121" t="s">
        <v>2709</v>
      </c>
      <c r="DY35" s="1122"/>
      <c r="DZ35" s="696" t="str">
        <f>IF(ОРИГІНАЛ!DZ45=0,"",ОРИГІНАЛ!DZ45)</f>
        <v/>
      </c>
      <c r="EA35" s="695" t="str">
        <f>IF(ОРИГІНАЛ!EA45=0,"",ОРИГІНАЛ!EA45)</f>
        <v/>
      </c>
      <c r="EB35" s="696" t="str">
        <f>IF(ОРИГІНАЛ!EB45=0,"",ОРИГІНАЛ!EB45)</f>
        <v/>
      </c>
      <c r="EC35" s="695" t="str">
        <f>IF(ОРИГІНАЛ!EC45=0,"",ОРИГІНАЛ!EC45)</f>
        <v/>
      </c>
      <c r="ED35" s="695" t="str">
        <f>IF(ОРИГІНАЛ!ED45=0,"",ОРИГІНАЛ!ED45)</f>
        <v/>
      </c>
      <c r="EE35" s="695" t="str">
        <f>IF(ОРИГІНАЛ!EE45=0,"",ОРИГІНАЛ!EE45)</f>
        <v/>
      </c>
      <c r="EF35" s="695" t="str">
        <f>IF(ОРИГІНАЛ!EF45=0,"",ОРИГІНАЛ!EF45)</f>
        <v/>
      </c>
      <c r="EG35" s="695" t="str">
        <f>IF(ОРИГІНАЛ!EG45=0,"",ОРИГІНАЛ!EG45)</f>
        <v/>
      </c>
      <c r="EH35" s="1067" t="str">
        <f>IF(ОРИГІНАЛ!EH45=0,"",ОРИГІНАЛ!EH45)</f>
        <v/>
      </c>
      <c r="EI35" s="1124"/>
      <c r="EJ35" s="711" t="str">
        <f>IF(ОРИГІНАЛ!EJ45=0,"",ОРИГІНАЛ!EJ45)</f>
        <v/>
      </c>
      <c r="EK35" s="710" t="str">
        <f>IF(ОРИГІНАЛ!EK45=0,"",ОРИГІНАЛ!EK45)</f>
        <v/>
      </c>
      <c r="EL35" s="709" t="str">
        <f>IF(ОРИГІНАЛ!EL45=0,"",ОРИГІНАЛ!EL45)</f>
        <v/>
      </c>
      <c r="EM35" s="1126"/>
      <c r="EN35" s="695" t="str">
        <f>IF(ОРИГІНАЛ!EN45=0,"",ОРИГІНАЛ!EN45)</f>
        <v/>
      </c>
      <c r="EO35" s="695" t="str">
        <f>IF(ОРИГІНАЛ!EO45=0,"",ОРИГІНАЛ!EO45)</f>
        <v/>
      </c>
      <c r="EP35" s="694" t="str">
        <f>IF(ОРИГІНАЛ!EP45=0,"",ОРИГІНАЛ!EP45)</f>
        <v/>
      </c>
      <c r="EQ35" s="696" t="str">
        <f>IF(ОРИГІНАЛ!EQ45=0,"",ОРИГІНАЛ!EQ45)</f>
        <v/>
      </c>
      <c r="ER35" s="694" t="str">
        <f>IF(ОРИГІНАЛ!ER45=0,"",ОРИГІНАЛ!ER45)</f>
        <v/>
      </c>
      <c r="ES35" s="696" t="str">
        <f>IF(ОРИГІНАЛ!ES45=0,"",ОРИГІНАЛ!ES45)</f>
        <v/>
      </c>
      <c r="ET35" s="696" t="str">
        <f>IF(ОРИГІНАЛ!ET45=0,"",ОРИГІНАЛ!ET45)</f>
        <v/>
      </c>
      <c r="EU35" s="695" t="str">
        <f>IF(ОРИГІНАЛ!EU45=0,"",ОРИГІНАЛ!EU45)</f>
        <v/>
      </c>
      <c r="EV35" s="695" t="str">
        <f>IF(ОРИГІНАЛ!EV45=0,"",ОРИГІНАЛ!EV45)</f>
        <v/>
      </c>
      <c r="EW35" s="695" t="str">
        <f>IF(ОРИГІНАЛ!EW45=0,"",ОРИГІНАЛ!EW45)</f>
        <v/>
      </c>
      <c r="EX35" s="695" t="str">
        <f>IF(ОРИГІНАЛ!EX45=0,"",ОРИГІНАЛ!EX45)</f>
        <v/>
      </c>
      <c r="EY35" s="695" t="str">
        <f>IF(ОРИГІНАЛ!EY45=0,"",ОРИГІНАЛ!EY45)</f>
        <v/>
      </c>
      <c r="EZ35" s="695" t="str">
        <f>IF(ОРИГІНАЛ!EZ45=0,"",ОРИГІНАЛ!EZ45)</f>
        <v/>
      </c>
      <c r="FA35" s="697" t="str">
        <f>IF(ОРИГІНАЛ!FA45=0,"",ОРИГІНАЛ!FA45)</f>
        <v/>
      </c>
      <c r="FB35" s="696" t="str">
        <f>IF(ОРИГІНАЛ!FB45=0,"",ОРИГІНАЛ!FB45)</f>
        <v/>
      </c>
      <c r="FC35" s="695" t="str">
        <f>IF(ОРИГІНАЛ!FC45=0,"",ОРИГІНАЛ!FC45)</f>
        <v/>
      </c>
      <c r="FD35" s="695" t="str">
        <f>IF(ОРИГІНАЛ!FD45=0,"",ОРИГІНАЛ!FD45)</f>
        <v/>
      </c>
      <c r="FE35" s="695" t="str">
        <f>IF(ОРИГІНАЛ!FE45=0,"",ОРИГІНАЛ!FE45)</f>
        <v/>
      </c>
      <c r="FF35" s="700" t="str">
        <f>IF(ОРИГІНАЛ!FF45=0,"",ОРИГІНАЛ!FF45)</f>
        <v/>
      </c>
      <c r="FG35" s="695" t="str">
        <f>IF(ОРИГІНАЛ!FG45=0,"",ОРИГІНАЛ!FG45)</f>
        <v/>
      </c>
      <c r="FH35" s="704" t="str">
        <f>IF(ОРИГІНАЛ!FH45=0,"",ОРИГІНАЛ!FH45)</f>
        <v/>
      </c>
      <c r="FI35" s="700" t="str">
        <f>IF(ОРИГІНАЛ!FI45=0,"",ОРИГІНАЛ!FI45)</f>
        <v/>
      </c>
      <c r="FJ35" s="700" t="str">
        <f>IF(ОРИГІНАЛ!FJ45=0,"",ОРИГІНАЛ!FJ45)</f>
        <v/>
      </c>
      <c r="FK35" s="700" t="str">
        <f>IF(ОРИГІНАЛ!FK45=0,"",ОРИГІНАЛ!FK45)</f>
        <v/>
      </c>
      <c r="FL35" s="700" t="str">
        <f>IF(ОРИГІНАЛ!FL45=0,"",ОРИГІНАЛ!FL45)</f>
        <v/>
      </c>
      <c r="FM35" s="708" t="str">
        <f>IF(ОРИГІНАЛ!FM45=0,"",ОРИГІНАЛ!FM45)</f>
        <v/>
      </c>
      <c r="FN35" s="707" t="str">
        <f>IF(ОРИГІНАЛ!FN45=0,"",ОРИГІНАЛ!FN45)</f>
        <v/>
      </c>
      <c r="FO35" s="696" t="str">
        <f>IF(ОРИГІНАЛ!FO45=0,"",ОРИГІНАЛ!FO45)</f>
        <v/>
      </c>
      <c r="FP35" s="696" t="str">
        <f>IF(ОРИГІНАЛ!FP45=0,"",ОРИГІНАЛ!FP45)</f>
        <v/>
      </c>
      <c r="FQ35" s="705" t="str">
        <f>IF(ОРИГІНАЛ!FQ45=0,"",ОРИГІНАЛ!FQ45)</f>
        <v/>
      </c>
      <c r="FR35" s="696" t="str">
        <f>IF(ОРИГІНАЛ!FR45=0,"",ОРИГІНАЛ!FR45)</f>
        <v/>
      </c>
      <c r="FS35" s="696" t="str">
        <f>IF(ОРИГІНАЛ!FS45=0,"",ОРИГІНАЛ!FS45)</f>
        <v/>
      </c>
      <c r="FT35" s="696" t="str">
        <f>IF(ОРИГІНАЛ!FT45=0,"",ОРИГІНАЛ!FT45)</f>
        <v/>
      </c>
      <c r="FU35" s="696" t="str">
        <f>IF(ОРИГІНАЛ!FU45=0,"",ОРИГІНАЛ!FU45)</f>
        <v/>
      </c>
      <c r="FV35" s="696" t="str">
        <f>IF(ОРИГІНАЛ!FV45=0,"",ОРИГІНАЛ!FV45)</f>
        <v/>
      </c>
      <c r="FW35" s="706">
        <f>IF(ОРИГІНАЛ!FW45=0,"",ОРИГІНАЛ!FW45)</f>
        <v>24</v>
      </c>
      <c r="FX35" s="696" t="str">
        <f>IF(ОРИГІНАЛ!FX45=0,"",ОРИГІНАЛ!FX45)</f>
        <v/>
      </c>
      <c r="FY35" s="694" t="str">
        <f>IF(ОРИГІНАЛ!FY45=0,"",ОРИГІНАЛ!FY45)</f>
        <v/>
      </c>
      <c r="FZ35" s="696" t="str">
        <f>IF(ОРИГІНАЛ!FZ45=0,"",ОРИГІНАЛ!FZ45)</f>
        <v/>
      </c>
      <c r="GA35" s="694" t="str">
        <f>IF(ОРИГІНАЛ!GA45=0,"",ОРИГІНАЛ!GA45)</f>
        <v/>
      </c>
      <c r="GB35" s="696" t="str">
        <f>IF(ОРИГІНАЛ!GB45=0,"",ОРИГІНАЛ!GB45)</f>
        <v/>
      </c>
      <c r="GC35" s="695" t="str">
        <f>IF(ОРИГІНАЛ!GC45=0,"",ОРИГІНАЛ!GC45)</f>
        <v/>
      </c>
      <c r="GD35" s="695" t="str">
        <f>IF(ОРИГІНАЛ!GD45=0,"",ОРИГІНАЛ!GD45)</f>
        <v/>
      </c>
      <c r="GE35" s="695" t="str">
        <f>IF(ОРИГІНАЛ!GE45=0,"",ОРИГІНАЛ!GE45)</f>
        <v>+</v>
      </c>
      <c r="GF35" s="705" t="str">
        <f>IF(ОРИГІНАЛ!GF45=0,"",ОРИГІНАЛ!GF45)</f>
        <v/>
      </c>
      <c r="GG35" s="696" t="str">
        <f>IF(ОРИГІНАЛ!GG45=0,"",ОРИГІНАЛ!GG45)</f>
        <v/>
      </c>
      <c r="GH35" s="695" t="str">
        <f>IF(ОРИГІНАЛ!GH45=0,"",ОРИГІНАЛ!GH45)</f>
        <v/>
      </c>
      <c r="GI35" s="694" t="str">
        <f>IF(ОРИГІНАЛ!GI45=0,"",ОРИГІНАЛ!GI45)</f>
        <v/>
      </c>
      <c r="GJ35" s="696" t="str">
        <f>IF(ОРИГІНАЛ!GJ45=0,"",ОРИГІНАЛ!GJ45)</f>
        <v/>
      </c>
      <c r="GK35" s="695" t="str">
        <f>IF(ОРИГІНАЛ!GK45=0,"",ОРИГІНАЛ!GK45)</f>
        <v/>
      </c>
      <c r="GL35" s="704" t="str">
        <f>IF(ОРИГІНАЛ!GL45=0,"",ОРИГІНАЛ!GL45)</f>
        <v/>
      </c>
      <c r="GM35" s="695" t="str">
        <f>IF(ОРИГІНАЛ!GM45=0,"",ОРИГІНАЛ!GM45)</f>
        <v/>
      </c>
      <c r="GN35" s="695" t="str">
        <f>IF(ОРИГІНАЛ!GN45=0,"",ОРИГІНАЛ!GN45)</f>
        <v/>
      </c>
      <c r="GO35" s="703" t="str">
        <f>IF(ОРИГІНАЛ!GO45=0,"",ОРИГІНАЛ!GO45)</f>
        <v/>
      </c>
      <c r="GP35" s="697" t="str">
        <f>IF(ОРИГІНАЛ!GP45=0,"",ОРИГІНАЛ!GP45)</f>
        <v/>
      </c>
      <c r="GQ35" s="702" t="str">
        <f>IF(ОРИГІНАЛ!GQ45=0,"",ОРИГІНАЛ!GQ45)</f>
        <v/>
      </c>
      <c r="GR35" s="701" t="str">
        <f>IF(ОРИГІНАЛ!GR45=0,"",ОРИГІНАЛ!GR45)</f>
        <v/>
      </c>
      <c r="GS35" s="695" t="str">
        <f>IF(ОРИГІНАЛ!GS45=0,"",ОРИГІНАЛ!GS45)</f>
        <v>\</v>
      </c>
      <c r="GT35" s="695" t="str">
        <f>IF(ОРИГІНАЛ!GT45=0,"",ОРИГІНАЛ!GT45)</f>
        <v>\</v>
      </c>
      <c r="GU35" s="695" t="str">
        <f>IF(ОРИГІНАЛ!GU45=0,"",ОРИГІНАЛ!GU45)</f>
        <v>\</v>
      </c>
      <c r="GV35" s="695" t="str">
        <f>IF(ОРИГІНАЛ!GV45=0,"",ОРИГІНАЛ!GV45)</f>
        <v>\</v>
      </c>
      <c r="GW35" s="695" t="str">
        <f>IF(ОРИГІНАЛ!GW45=0,"",ОРИГІНАЛ!GW45)</f>
        <v>\</v>
      </c>
      <c r="GX35" s="697" t="str">
        <f>IF(ОРИГІНАЛ!GX45=0,"",ОРИГІНАЛ!GX45)</f>
        <v>\</v>
      </c>
      <c r="GY35" s="696" t="str">
        <f>IF(ОРИГІНАЛ!GY45=0,"",ОРИГІНАЛ!GY45)</f>
        <v>\</v>
      </c>
      <c r="GZ35" s="700" t="str">
        <f>IF(ОРИГІНАЛ!GZ45=0,"",ОРИГІНАЛ!GZ45)</f>
        <v>\</v>
      </c>
      <c r="HA35" s="695" t="str">
        <f>IF(ОРИГІНАЛ!HA45=0,"",ОРИГІНАЛ!HA45)</f>
        <v>\</v>
      </c>
      <c r="HB35" s="699" t="str">
        <f>IF(ОРИГІНАЛ!HB45=0,"",ОРИГІНАЛ!HB45)</f>
        <v/>
      </c>
      <c r="HC35" s="695" t="str">
        <f>IF(ОРИГІНАЛ!HC45=0,"",ОРИГІНАЛ!HC45)</f>
        <v/>
      </c>
      <c r="HD35" s="695" t="str">
        <f>IF(ОРИГІНАЛ!HD45=0,"",ОРИГІНАЛ!HD45)</f>
        <v/>
      </c>
      <c r="HE35" s="695" t="str">
        <f>IF(ОРИГІНАЛ!HE45=0,"",ОРИГІНАЛ!HE45)</f>
        <v>\</v>
      </c>
      <c r="HF35" s="695" t="str">
        <f>IF(ОРИГІНАЛ!HF45=0,"",ОРИГІНАЛ!HF45)</f>
        <v>\</v>
      </c>
      <c r="HG35" s="694" t="str">
        <f>IF(ОРИГІНАЛ!HG45=0,"",ОРИГІНАЛ!HG45)</f>
        <v>\</v>
      </c>
      <c r="HH35" s="698" t="str">
        <f>IF(ОРИГІНАЛ!HH45=0,"",ОРИГІНАЛ!HH45)</f>
        <v/>
      </c>
      <c r="HI35" s="695" t="str">
        <f>IF(ОРИГІНАЛ!HI45=0,"",ОРИГІНАЛ!HI45)</f>
        <v/>
      </c>
      <c r="HJ35" s="695" t="str">
        <f>IF(ОРИГІНАЛ!HJ45=0,"",ОРИГІНАЛ!HJ45)</f>
        <v/>
      </c>
      <c r="HK35" s="695" t="str">
        <f>IF(ОРИГІНАЛ!HK45=0,"",ОРИГІНАЛ!HK45)</f>
        <v/>
      </c>
      <c r="HL35" s="695" t="str">
        <f>IF(ОРИГІНАЛ!HL45=0,"",ОРИГІНАЛ!HL45)</f>
        <v/>
      </c>
      <c r="HM35" s="695" t="str">
        <f>IF(ОРИГІНАЛ!HM45=0,"",ОРИГІНАЛ!HM45)</f>
        <v/>
      </c>
      <c r="HN35" s="695" t="str">
        <f>IF(ОРИГІНАЛ!HN45=0,"",ОРИГІНАЛ!HN45)</f>
        <v/>
      </c>
      <c r="HO35" s="697" t="str">
        <f>IF(ОРИГІНАЛ!HO45=0,"",ОРИГІНАЛ!HO45)</f>
        <v/>
      </c>
      <c r="HP35" s="696" t="str">
        <f>IF(ОРИГІНАЛ!HP45=0,"",ОРИГІНАЛ!HP45)</f>
        <v/>
      </c>
      <c r="HQ35" s="695" t="str">
        <f>IF(ОРИГІНАЛ!HQ45=0,"",ОРИГІНАЛ!HQ45)</f>
        <v/>
      </c>
      <c r="HR35" s="695" t="str">
        <f>IF(ОРИГІНАЛ!HR45=0,"",ОРИГІНАЛ!HR45)</f>
        <v/>
      </c>
      <c r="HS35" s="695" t="str">
        <f>IF(ОРИГІНАЛ!HS45=0,"",ОРИГІНАЛ!HS45)</f>
        <v/>
      </c>
      <c r="HT35" s="695" t="str">
        <f>IF(ОРИГІНАЛ!HT45=0,"",ОРИГІНАЛ!HT45)</f>
        <v/>
      </c>
      <c r="HU35" s="695" t="str">
        <f>IF(ОРИГІНАЛ!HU45=0,"",ОРИГІНАЛ!HU45)</f>
        <v/>
      </c>
      <c r="HV35" s="694" t="str">
        <f>IF(ОРИГІНАЛ!HV45=0,"",ОРИГІНАЛ!HV45)</f>
        <v/>
      </c>
      <c r="HW35" s="693" t="str">
        <f>IF(ОРИГІНАЛ!HW45=0,"",ОРИГІНАЛ!HW45)</f>
        <v/>
      </c>
      <c r="HX35" s="692">
        <f>IF(ОРИГІНАЛ!HX45=0,"",ОРИГІНАЛ!HX45)</f>
        <v>24</v>
      </c>
      <c r="HY35" s="533"/>
    </row>
    <row r="36" spans="1:233" s="532" customFormat="1" ht="12.75" customHeight="1">
      <c r="A36" s="715">
        <f>IF(ОРИГІНАЛ!A46=0,"",ОРИГІНАЛ!A46)</f>
        <v>45468</v>
      </c>
      <c r="B36" s="696" t="str">
        <f>IF(ОРИГІНАЛ!B46=0,"",ОРИГІНАЛ!B46)</f>
        <v/>
      </c>
      <c r="C36" s="695" t="str">
        <f>IF(ОРИГІНАЛ!C46=0,"",ОРИГІНАЛ!C46)</f>
        <v/>
      </c>
      <c r="D36" s="695" t="str">
        <f>IF(ОРИГІНАЛ!D46=0,"",ОРИГІНАЛ!D46)</f>
        <v/>
      </c>
      <c r="E36" s="696" t="str">
        <f>IF(ОРИГІНАЛ!E46=0,"",ОРИГІНАЛ!E46)</f>
        <v/>
      </c>
      <c r="F36" s="695" t="str">
        <f>IF(ОРИГІНАЛ!F46=0,"",ОРИГІНАЛ!F46)</f>
        <v/>
      </c>
      <c r="G36" s="695" t="str">
        <f>IF(ОРИГІНАЛ!G46=0,"",ОРИГІНАЛ!G46)</f>
        <v/>
      </c>
      <c r="H36" s="697" t="str">
        <f>IF(ОРИГІНАЛ!H46=0,"",ОРИГІНАЛ!H46)</f>
        <v/>
      </c>
      <c r="I36" s="696" t="str">
        <f>IF(ОРИГІНАЛ!I46=0,"",ОРИГІНАЛ!I46)</f>
        <v/>
      </c>
      <c r="J36" s="695" t="str">
        <f>IF(ОРИГІНАЛ!J46=0,"",ОРИГІНАЛ!J46)</f>
        <v/>
      </c>
      <c r="K36" s="695" t="str">
        <f>IF(ОРИГІНАЛ!K46=0,"",ОРИГІНАЛ!K46)</f>
        <v/>
      </c>
      <c r="L36" s="695" t="str">
        <f>IF(ОРИГІНАЛ!L46=0,"",ОРИГІНАЛ!L46)</f>
        <v/>
      </c>
      <c r="M36" s="696" t="str">
        <f>IF(ОРИГІНАЛ!M46=0,"",ОРИГІНАЛ!M46)</f>
        <v/>
      </c>
      <c r="N36" s="695" t="str">
        <f>IF(ОРИГІНАЛ!N46=0,"",ОРИГІНАЛ!N46)</f>
        <v/>
      </c>
      <c r="O36" s="695" t="str">
        <f>IF(ОРИГІНАЛ!O46=0,"",ОРИГІНАЛ!O46)</f>
        <v/>
      </c>
      <c r="P36" s="695" t="str">
        <f>IF(ОРИГІНАЛ!P46=0,"",ОРИГІНАЛ!P46)</f>
        <v/>
      </c>
      <c r="Q36" s="695" t="str">
        <f>IF(ОРИГІНАЛ!Q46=0,"",ОРИГІНАЛ!Q46)</f>
        <v/>
      </c>
      <c r="R36" s="714" t="str">
        <f>IF(ОРИГІНАЛ!R46=0,"",ОРИГІНАЛ!R46)</f>
        <v/>
      </c>
      <c r="S36" s="697" t="str">
        <f>IF(ОРИГІНАЛ!S46=0,"",ОРИГІНАЛ!S46)</f>
        <v/>
      </c>
      <c r="T36" s="696" t="str">
        <f>IF(ОРИГІНАЛ!T46=0,"",ОРИГІНАЛ!T46)</f>
        <v/>
      </c>
      <c r="U36" s="695" t="str">
        <f>IF(ОРИГІНАЛ!U46=0,"",ОРИГІНАЛ!U46)</f>
        <v/>
      </c>
      <c r="V36" s="695" t="str">
        <f>IF(ОРИГІНАЛ!V46=0,"",ОРИГІНАЛ!V46)</f>
        <v/>
      </c>
      <c r="W36" s="695" t="str">
        <f>IF(ОРИГІНАЛ!W46=0,"",ОРИГІНАЛ!W46)</f>
        <v/>
      </c>
      <c r="X36" s="695" t="str">
        <f>IF(ОРИГІНАЛ!X46=0,"",ОРИГІНАЛ!X46)</f>
        <v/>
      </c>
      <c r="Y36" s="694" t="str">
        <f>IF(ОРИГІНАЛ!Y46=0,"",ОРИГІНАЛ!Y46)</f>
        <v/>
      </c>
      <c r="Z36" s="696" t="str">
        <f>IF(ОРИГІНАЛ!Z46=0,"",ОРИГІНАЛ!Z46)</f>
        <v>\</v>
      </c>
      <c r="AA36" s="695" t="str">
        <f>IF(ОРИГІНАЛ!AA46=0,"",ОРИГІНАЛ!AA46)</f>
        <v>\</v>
      </c>
      <c r="AB36" s="695" t="str">
        <f>IF(ОРИГІНАЛ!AB46=0,"",ОРИГІНАЛ!AB46)</f>
        <v>\</v>
      </c>
      <c r="AC36" s="695" t="str">
        <f>IF(ОРИГІНАЛ!AC46=0,"",ОРИГІНАЛ!AC46)</f>
        <v>\</v>
      </c>
      <c r="AD36" s="714" t="str">
        <f>IF(ОРИГІНАЛ!AD46=0,"",ОРИГІНАЛ!AD46)</f>
        <v>\</v>
      </c>
      <c r="AE36" s="697" t="str">
        <f>IF(ОРИГІНАЛ!AE46=0,"",ОРИГІНАЛ!AE46)</f>
        <v>\</v>
      </c>
      <c r="AF36" s="701" t="str">
        <f>IF(ОРИГІНАЛ!AF46=0,"",ОРИГІНАЛ!AF46)</f>
        <v>\</v>
      </c>
      <c r="AG36" s="695" t="str">
        <f>IF(ОРИГІНАЛ!AG46=0,"",ОРИГІНАЛ!AG46)</f>
        <v/>
      </c>
      <c r="AH36" s="695" t="str">
        <f>IF(ОРИГІНАЛ!AH46=0,"",ОРИГІНАЛ!AH46)</f>
        <v/>
      </c>
      <c r="AI36" s="695" t="str">
        <f>IF(ОРИГІНАЛ!AI46=0,"",ОРИГІНАЛ!AI46)</f>
        <v/>
      </c>
      <c r="AJ36" s="704" t="str">
        <f>IF(ОРИГІНАЛ!AJ46=0,"",ОРИГІНАЛ!AJ46)</f>
        <v/>
      </c>
      <c r="AK36" s="695" t="str">
        <f>IF(ОРИГІНАЛ!AK46=0,"",ОРИГІНАЛ!AK46)</f>
        <v/>
      </c>
      <c r="AL36" s="695" t="str">
        <f>IF(ОРИГІНАЛ!AL46=0,"",ОРИГІНАЛ!AL46)</f>
        <v/>
      </c>
      <c r="AM36" s="695" t="str">
        <f>IF(ОРИГІНАЛ!AM46=0,"",ОРИГІНАЛ!AM46)</f>
        <v/>
      </c>
      <c r="AN36" s="697" t="str">
        <f>IF(ОРИГІНАЛ!AN46=0,"",ОРИГІНАЛ!AN46)</f>
        <v/>
      </c>
      <c r="AO36" s="696" t="str">
        <f>IF(ОРИГІНАЛ!AO46=0,"",ОРИГІНАЛ!AO46)</f>
        <v/>
      </c>
      <c r="AP36" s="695" t="str">
        <f>IF(ОРИГІНАЛ!AP46=0,"",ОРИГІНАЛ!AP46)</f>
        <v/>
      </c>
      <c r="AQ36" s="695" t="str">
        <f>IF(ОРИГІНАЛ!AQ46=0,"",ОРИГІНАЛ!AQ46)</f>
        <v/>
      </c>
      <c r="AR36" s="696" t="str">
        <f>IF(ОРИГІНАЛ!AR46=0,"",ОРИГІНАЛ!AR46)</f>
        <v/>
      </c>
      <c r="AS36" s="695" t="str">
        <f>IF(ОРИГІНАЛ!AS46=0,"",ОРИГІНАЛ!AS46)</f>
        <v/>
      </c>
      <c r="AT36" s="694" t="str">
        <f>IF(ОРИГІНАЛ!AT46=0,"",ОРИГІНАЛ!AT46)</f>
        <v/>
      </c>
      <c r="AU36" s="696" t="str">
        <f>IF(ОРИГІНАЛ!AU46=0,"",ОРИГІНАЛ!AU46)</f>
        <v/>
      </c>
      <c r="AV36" s="695" t="str">
        <f>IF(ОРИГІНАЛ!AV46=0,"",ОРИГІНАЛ!AV46)</f>
        <v/>
      </c>
      <c r="AW36" s="695" t="str">
        <f>IF(ОРИГІНАЛ!AW46=0,"",ОРИГІНАЛ!AW46)</f>
        <v/>
      </c>
      <c r="AX36" s="697" t="str">
        <f>IF(ОРИГІНАЛ!AX46=0,"",ОРИГІНАЛ!AX46)</f>
        <v/>
      </c>
      <c r="AY36" s="696" t="str">
        <f>IF(ОРИГІНАЛ!AY46=0,"",ОРИГІНАЛ!AY46)</f>
        <v/>
      </c>
      <c r="AZ36" s="695" t="str">
        <f>IF(ОРИГІНАЛ!AZ46=0,"",ОРИГІНАЛ!AZ46)</f>
        <v/>
      </c>
      <c r="BA36" s="695" t="str">
        <f>IF(ОРИГІНАЛ!BA46=0,"",ОРИГІНАЛ!BA46)</f>
        <v/>
      </c>
      <c r="BB36" s="696" t="str">
        <f>IF(ОРИГІНАЛ!BB46=0,"",ОРИГІНАЛ!BB46)</f>
        <v/>
      </c>
      <c r="BC36" s="695" t="str">
        <f>IF(ОРИГІНАЛ!BC46=0,"",ОРИГІНАЛ!BC46)</f>
        <v/>
      </c>
      <c r="BD36" s="695" t="str">
        <f>IF(ОРИГІНАЛ!BD46=0,"",ОРИГІНАЛ!BD46)</f>
        <v/>
      </c>
      <c r="BE36" s="695" t="str">
        <f>IF(ОРИГІНАЛ!BE46=0,"",ОРИГІНАЛ!BE46)</f>
        <v/>
      </c>
      <c r="BF36" s="697" t="str">
        <f>IF(ОРИГІНАЛ!BF46=0,"",ОРИГІНАЛ!BF46)</f>
        <v/>
      </c>
      <c r="BG36" s="696" t="str">
        <f>IF(ОРИГІНАЛ!BG46=0,"",ОРИГІНАЛ!BG46)</f>
        <v/>
      </c>
      <c r="BH36" s="695" t="str">
        <f>IF(ОРИГІНАЛ!BH46=0,"",ОРИГІНАЛ!BH46)</f>
        <v/>
      </c>
      <c r="BI36" s="696" t="str">
        <f>IF(ОРИГІНАЛ!BI46=0,"",ОРИГІНАЛ!BI46)</f>
        <v/>
      </c>
      <c r="BJ36" s="695" t="str">
        <f>IF(ОРИГІНАЛ!BJ46=0,"",ОРИГІНАЛ!BJ46)</f>
        <v/>
      </c>
      <c r="BK36" s="695" t="str">
        <f>IF(ОРИГІНАЛ!BK46=0,"",ОРИГІНАЛ!BK46)</f>
        <v/>
      </c>
      <c r="BL36" s="695" t="str">
        <f>IF(ОРИГІНАЛ!BL46=0,"",ОРИГІНАЛ!BL46)</f>
        <v/>
      </c>
      <c r="BM36" s="695" t="str">
        <f>IF(ОРИГІНАЛ!BM46=0,"",ОРИГІНАЛ!BM46)</f>
        <v/>
      </c>
      <c r="BN36" s="696" t="str">
        <f>IF(ОРИГІНАЛ!BN46=0,"",ОРИГІНАЛ!BN46)</f>
        <v>Х</v>
      </c>
      <c r="BO36" s="695" t="str">
        <f>IF(ОРИГІНАЛ!BO46=0,"",ОРИГІНАЛ!BO46)</f>
        <v>Х</v>
      </c>
      <c r="BP36" s="696" t="str">
        <f>IF(ОРИГІНАЛ!BP46=0,"",ОРИГІНАЛ!BP46)</f>
        <v>Х</v>
      </c>
      <c r="BQ36" s="694" t="str">
        <f>IF(ОРИГІНАЛ!BQ46=0,"",ОРИГІНАЛ!BQ46)</f>
        <v>Х</v>
      </c>
      <c r="BR36" s="696" t="str">
        <f>IF(ОРИГІНАЛ!BR46=0,"",ОРИГІНАЛ!BR46)</f>
        <v/>
      </c>
      <c r="BS36" s="696" t="str">
        <f>IF(ОРИГІНАЛ!BS46=0,"",ОРИГІНАЛ!BS46)</f>
        <v/>
      </c>
      <c r="BT36" s="697" t="str">
        <f>IF(ОРИГІНАЛ!BT46=0,"",ОРИГІНАЛ!BT46)</f>
        <v/>
      </c>
      <c r="BU36" s="696" t="str">
        <f>IF(ОРИГІНАЛ!BU46=0,"",ОРИГІНАЛ!BU46)</f>
        <v/>
      </c>
      <c r="BV36" s="695" t="str">
        <f>IF(ОРИГІНАЛ!BV46=0,"",ОРИГІНАЛ!BV46)</f>
        <v/>
      </c>
      <c r="BW36" s="704" t="str">
        <f>IF(ОРИГІНАЛ!BW46=0,"",ОРИГІНАЛ!BW46)</f>
        <v/>
      </c>
      <c r="BX36" s="694" t="str">
        <f>IF(ОРИГІНАЛ!BX46=0,"",ОРИГІНАЛ!BX46)</f>
        <v/>
      </c>
      <c r="BY36" s="696" t="str">
        <f>IF(ОРИГІНАЛ!BY46=0,"",ОРИГІНАЛ!BY46)</f>
        <v/>
      </c>
      <c r="BZ36" s="695" t="str">
        <f>IF(ОРИГІНАЛ!BZ46=0,"",ОРИГІНАЛ!BZ46)</f>
        <v/>
      </c>
      <c r="CA36" s="693" t="str">
        <f>IF(ОРИГІНАЛ!CA46=0,"",ОРИГІНАЛ!CA46)</f>
        <v/>
      </c>
      <c r="CB36" s="696" t="str">
        <f>IF(ОРИГІНАЛ!CB46=0,"",ОРИГІНАЛ!CB46)</f>
        <v/>
      </c>
      <c r="CC36" s="696" t="str">
        <f>IF(ОРИГІНАЛ!CC46=0,"",ОРИГІНАЛ!CC46)</f>
        <v/>
      </c>
      <c r="CD36" s="695" t="str">
        <f>IF(ОРИГІНАЛ!CD46=0,"",ОРИГІНАЛ!CD46)</f>
        <v/>
      </c>
      <c r="CE36" s="695" t="str">
        <f>IF(ОРИГІНАЛ!CE46=0,"",ОРИГІНАЛ!CE46)</f>
        <v/>
      </c>
      <c r="CF36" s="705" t="str">
        <f>IF(ОРИГІНАЛ!CF46=0,"",ОРИГІНАЛ!CF46)</f>
        <v/>
      </c>
      <c r="CG36" s="696" t="str">
        <f>IF(ОРИГІНАЛ!CG46=0,"",ОРИГІНАЛ!CG46)</f>
        <v/>
      </c>
      <c r="CH36" s="695" t="str">
        <f>IF(ОРИГІНАЛ!CH46=0,"",ОРИГІНАЛ!CH46)</f>
        <v/>
      </c>
      <c r="CI36" s="696" t="str">
        <f>IF(ОРИГІНАЛ!CI46=0,"",ОРИГІНАЛ!CI46)</f>
        <v/>
      </c>
      <c r="CJ36" s="695" t="str">
        <f>IF(ОРИГІНАЛ!CJ46=0,"",ОРИГІНАЛ!CJ46)</f>
        <v/>
      </c>
      <c r="CK36" s="695" t="str">
        <f>IF(ОРИГІНАЛ!CK46=0,"",ОРИГІНАЛ!CK46)</f>
        <v/>
      </c>
      <c r="CL36" s="698" t="str">
        <f>IF(ОРИГІНАЛ!CL46=0,"",ОРИГІНАЛ!CL46)</f>
        <v/>
      </c>
      <c r="CM36" s="695" t="str">
        <f>IF(ОРИГІНАЛ!CM46=0,"",ОРИГІНАЛ!CM46)</f>
        <v/>
      </c>
      <c r="CN36" s="695" t="str">
        <f>IF(ОРИГІНАЛ!CN46=0,"",ОРИГІНАЛ!CN46)</f>
        <v/>
      </c>
      <c r="CO36" s="695" t="str">
        <f>IF(ОРИГІНАЛ!CO46=0,"",ОРИГІНАЛ!CO46)</f>
        <v/>
      </c>
      <c r="CP36" s="694" t="str">
        <f>IF(ОРИГІНАЛ!CP46=0,"",ОРИГІНАЛ!CP46)</f>
        <v/>
      </c>
      <c r="CQ36" s="713">
        <f>IF(ОРИГІНАЛ!CQ46=0,"",ОРИГІНАЛ!CQ46)</f>
        <v>25</v>
      </c>
      <c r="CR36" s="696" t="str">
        <f>IF(ОРИГІНАЛ!CR46=0,"",ОРИГІНАЛ!CR46)</f>
        <v/>
      </c>
      <c r="CS36" s="699" t="str">
        <f>IF(ОРИГІНАЛ!CS46=0,"",ОРИГІНАЛ!CS46)</f>
        <v/>
      </c>
      <c r="CT36" s="697" t="str">
        <f>IF(ОРИГІНАЛ!CT46=0,"",ОРИГІНАЛ!CT46)</f>
        <v/>
      </c>
      <c r="CU36" s="696" t="str">
        <f>IF(ОРИГІНАЛ!CU46=0,"",ОРИГІНАЛ!CU46)</f>
        <v/>
      </c>
      <c r="CV36" s="695" t="str">
        <f>IF(ОРИГІНАЛ!CV46=0,"",ОРИГІНАЛ!CV46)</f>
        <v/>
      </c>
      <c r="CW36" s="694" t="str">
        <f>IF(ОРИГІНАЛ!CW46=0,"",ОРИГІНАЛ!CW46)</f>
        <v/>
      </c>
      <c r="CX36" s="696" t="str">
        <f>IF(ОРИГІНАЛ!CX46=0,"",ОРИГІНАЛ!CX46)</f>
        <v>/</v>
      </c>
      <c r="CY36" s="696" t="str">
        <f>IF(ОРИГІНАЛ!CY46=0,"",ОРИГІНАЛ!CY46)</f>
        <v>/</v>
      </c>
      <c r="CZ36" s="697" t="str">
        <f>IF(ОРИГІНАЛ!CZ46=0,"",ОРИГІНАЛ!CZ46)</f>
        <v>/</v>
      </c>
      <c r="DA36" s="696" t="str">
        <f>IF(ОРИГІНАЛ!DA46=0,"",ОРИГІНАЛ!DA46)</f>
        <v>/</v>
      </c>
      <c r="DB36" s="696" t="str">
        <f>IF(ОРИГІНАЛ!DB46=0,"",ОРИГІНАЛ!DB46)</f>
        <v>/</v>
      </c>
      <c r="DC36" s="696" t="str">
        <f>IF(ОРИГІНАЛ!DC46=0,"",ОРИГІНАЛ!DC46)</f>
        <v>/</v>
      </c>
      <c r="DD36" s="694" t="str">
        <f>IF(ОРИГІНАЛ!DD46=0,"",ОРИГІНАЛ!DD46)</f>
        <v>/</v>
      </c>
      <c r="DE36" s="698" t="str">
        <f>IF(ОРИГІНАЛ!DE46=0,"",ОРИГІНАЛ!DE46)</f>
        <v/>
      </c>
      <c r="DF36" s="695" t="str">
        <f>IF(ОРИГІНАЛ!DF46=0,"",ОРИГІНАЛ!DF46)</f>
        <v/>
      </c>
      <c r="DG36" s="695" t="str">
        <f>IF(ОРИГІНАЛ!DG46=0,"",ОРИГІНАЛ!DG46)</f>
        <v/>
      </c>
      <c r="DH36" s="697" t="str">
        <f>IF(ОРИГІНАЛ!DH46=0,"",ОРИГІНАЛ!DH46)</f>
        <v/>
      </c>
      <c r="DI36" s="696" t="str">
        <f>IF(ОРИГІНАЛ!DI46=0,"",ОРИГІНАЛ!DI46)</f>
        <v/>
      </c>
      <c r="DJ36" s="695" t="str">
        <f>IF(ОРИГІНАЛ!DJ46=0,"",ОРИГІНАЛ!DJ46)</f>
        <v/>
      </c>
      <c r="DK36" s="695" t="str">
        <f>IF(ОРИГІНАЛ!DK46=0,"",ОРИГІНАЛ!DK46)</f>
        <v/>
      </c>
      <c r="DL36" s="695" t="str">
        <f>IF(ОРИГІНАЛ!DL46=0,"",ОРИГІНАЛ!DL46)</f>
        <v/>
      </c>
      <c r="DM36" s="712" t="str">
        <f>IF(ОРИГІНАЛ!DM46=0,"",ОРИГІНАЛ!DM46)</f>
        <v/>
      </c>
      <c r="DN36" s="695" t="str">
        <f>IF(ОРИГІНАЛ!DN46=0,"",ОРИГІНАЛ!DN46)</f>
        <v/>
      </c>
      <c r="DO36" s="699" t="str">
        <f>IF(ОРИГІНАЛ!DO46=0,"",ОРИГІНАЛ!DO46)</f>
        <v/>
      </c>
      <c r="DP36" s="695" t="str">
        <f>IF(ОРИГІНАЛ!DP46=0,"",ОРИГІНАЛ!DP46)</f>
        <v/>
      </c>
      <c r="DQ36" s="695" t="str">
        <f>IF(ОРИГІНАЛ!DQ46=0,"",ОРИГІНАЛ!DQ46)</f>
        <v/>
      </c>
      <c r="DR36" s="695" t="str">
        <f>IF(ОРИГІНАЛ!DR46=0,"",ОРИГІНАЛ!DR46)</f>
        <v/>
      </c>
      <c r="DS36" s="695" t="str">
        <f>IF(ОРИГІНАЛ!DS46=0,"",ОРИГІНАЛ!DS46)</f>
        <v/>
      </c>
      <c r="DT36" s="695" t="str">
        <f>IF(ОРИГІНАЛ!DT46=0,"",ОРИГІНАЛ!DT46)</f>
        <v/>
      </c>
      <c r="DU36" s="694" t="str">
        <f>IF(ОРИГІНАЛ!DU46=0,"",ОРИГІНАЛ!DU46)</f>
        <v/>
      </c>
      <c r="DV36" s="1117" t="str">
        <f>IF(ОРИГІНАЛ!DV46=0,"",ОРИГІНАЛ!DV46)</f>
        <v/>
      </c>
      <c r="DW36" s="695" t="str">
        <f>IF(ОРИГІНАЛ!DW46=0,"",ОРИГІНАЛ!DW46)</f>
        <v/>
      </c>
      <c r="DX36" s="1121" t="s">
        <v>2709</v>
      </c>
      <c r="DY36" s="1122"/>
      <c r="DZ36" s="696" t="str">
        <f>IF(ОРИГІНАЛ!DZ46=0,"",ОРИГІНАЛ!DZ46)</f>
        <v/>
      </c>
      <c r="EA36" s="695" t="str">
        <f>IF(ОРИГІНАЛ!EA46=0,"",ОРИГІНАЛ!EA46)</f>
        <v/>
      </c>
      <c r="EB36" s="696" t="str">
        <f>IF(ОРИГІНАЛ!EB46=0,"",ОРИГІНАЛ!EB46)</f>
        <v/>
      </c>
      <c r="EC36" s="695" t="str">
        <f>IF(ОРИГІНАЛ!EC46=0,"",ОРИГІНАЛ!EC46)</f>
        <v/>
      </c>
      <c r="ED36" s="695" t="str">
        <f>IF(ОРИГІНАЛ!ED46=0,"",ОРИГІНАЛ!ED46)</f>
        <v/>
      </c>
      <c r="EE36" s="695" t="str">
        <f>IF(ОРИГІНАЛ!EE46=0,"",ОРИГІНАЛ!EE46)</f>
        <v/>
      </c>
      <c r="EF36" s="695" t="str">
        <f>IF(ОРИГІНАЛ!EF46=0,"",ОРИГІНАЛ!EF46)</f>
        <v/>
      </c>
      <c r="EG36" s="695" t="str">
        <f>IF(ОРИГІНАЛ!EG46=0,"",ОРИГІНАЛ!EG46)</f>
        <v/>
      </c>
      <c r="EH36" s="1067" t="str">
        <f>IF(ОРИГІНАЛ!EH46=0,"",ОРИГІНАЛ!EH46)</f>
        <v/>
      </c>
      <c r="EI36" s="1124"/>
      <c r="EJ36" s="711" t="str">
        <f>IF(ОРИГІНАЛ!EJ46=0,"",ОРИГІНАЛ!EJ46)</f>
        <v/>
      </c>
      <c r="EK36" s="710" t="str">
        <f>IF(ОРИГІНАЛ!EK46=0,"",ОРИГІНАЛ!EK46)</f>
        <v/>
      </c>
      <c r="EL36" s="709" t="str">
        <f>IF(ОРИГІНАЛ!EL46=0,"",ОРИГІНАЛ!EL46)</f>
        <v/>
      </c>
      <c r="EM36" s="1126" t="s">
        <v>2713</v>
      </c>
      <c r="EN36" s="695" t="str">
        <f>IF(ОРИГІНАЛ!EN46=0,"",ОРИГІНАЛ!EN46)</f>
        <v/>
      </c>
      <c r="EO36" s="695" t="str">
        <f>IF(ОРИГІНАЛ!EO46=0,"",ОРИГІНАЛ!EO46)</f>
        <v/>
      </c>
      <c r="EP36" s="694" t="str">
        <f>IF(ОРИГІНАЛ!EP46=0,"",ОРИГІНАЛ!EP46)</f>
        <v/>
      </c>
      <c r="EQ36" s="696" t="str">
        <f>IF(ОРИГІНАЛ!EQ46=0,"",ОРИГІНАЛ!EQ46)</f>
        <v/>
      </c>
      <c r="ER36" s="694" t="str">
        <f>IF(ОРИГІНАЛ!ER46=0,"",ОРИГІНАЛ!ER46)</f>
        <v/>
      </c>
      <c r="ES36" s="696" t="str">
        <f>IF(ОРИГІНАЛ!ES46=0,"",ОРИГІНАЛ!ES46)</f>
        <v/>
      </c>
      <c r="ET36" s="696" t="str">
        <f>IF(ОРИГІНАЛ!ET46=0,"",ОРИГІНАЛ!ET46)</f>
        <v/>
      </c>
      <c r="EU36" s="695" t="str">
        <f>IF(ОРИГІНАЛ!EU46=0,"",ОРИГІНАЛ!EU46)</f>
        <v/>
      </c>
      <c r="EV36" s="695" t="str">
        <f>IF(ОРИГІНАЛ!EV46=0,"",ОРИГІНАЛ!EV46)</f>
        <v/>
      </c>
      <c r="EW36" s="695" t="str">
        <f>IF(ОРИГІНАЛ!EW46=0,"",ОРИГІНАЛ!EW46)</f>
        <v/>
      </c>
      <c r="EX36" s="695" t="str">
        <f>IF(ОРИГІНАЛ!EX46=0,"",ОРИГІНАЛ!EX46)</f>
        <v/>
      </c>
      <c r="EY36" s="695" t="str">
        <f>IF(ОРИГІНАЛ!EY46=0,"",ОРИГІНАЛ!EY46)</f>
        <v/>
      </c>
      <c r="EZ36" s="695" t="str">
        <f>IF(ОРИГІНАЛ!EZ46=0,"",ОРИГІНАЛ!EZ46)</f>
        <v>+</v>
      </c>
      <c r="FA36" s="697" t="str">
        <f>IF(ОРИГІНАЛ!FA46=0,"",ОРИГІНАЛ!FA46)</f>
        <v/>
      </c>
      <c r="FB36" s="696" t="str">
        <f>IF(ОРИГІНАЛ!FB46=0,"",ОРИГІНАЛ!FB46)</f>
        <v/>
      </c>
      <c r="FC36" s="695" t="str">
        <f>IF(ОРИГІНАЛ!FC46=0,"",ОРИГІНАЛ!FC46)</f>
        <v/>
      </c>
      <c r="FD36" s="695" t="str">
        <f>IF(ОРИГІНАЛ!FD46=0,"",ОРИГІНАЛ!FD46)</f>
        <v/>
      </c>
      <c r="FE36" s="695" t="str">
        <f>IF(ОРИГІНАЛ!FE46=0,"",ОРИГІНАЛ!FE46)</f>
        <v/>
      </c>
      <c r="FF36" s="700" t="str">
        <f>IF(ОРИГІНАЛ!FF46=0,"",ОРИГІНАЛ!FF46)</f>
        <v/>
      </c>
      <c r="FG36" s="695" t="str">
        <f>IF(ОРИГІНАЛ!FG46=0,"",ОРИГІНАЛ!FG46)</f>
        <v/>
      </c>
      <c r="FH36" s="704" t="str">
        <f>IF(ОРИГІНАЛ!FH46=0,"",ОРИГІНАЛ!FH46)</f>
        <v/>
      </c>
      <c r="FI36" s="700" t="str">
        <f>IF(ОРИГІНАЛ!FI46=0,"",ОРИГІНАЛ!FI46)</f>
        <v/>
      </c>
      <c r="FJ36" s="700" t="str">
        <f>IF(ОРИГІНАЛ!FJ46=0,"",ОРИГІНАЛ!FJ46)</f>
        <v/>
      </c>
      <c r="FK36" s="700" t="str">
        <f>IF(ОРИГІНАЛ!FK46=0,"",ОРИГІНАЛ!FK46)</f>
        <v/>
      </c>
      <c r="FL36" s="700" t="str">
        <f>IF(ОРИГІНАЛ!FL46=0,"",ОРИГІНАЛ!FL46)</f>
        <v/>
      </c>
      <c r="FM36" s="708" t="str">
        <f>IF(ОРИГІНАЛ!FM46=0,"",ОРИГІНАЛ!FM46)</f>
        <v/>
      </c>
      <c r="FN36" s="707" t="str">
        <f>IF(ОРИГІНАЛ!FN46=0,"",ОРИГІНАЛ!FN46)</f>
        <v/>
      </c>
      <c r="FO36" s="696" t="str">
        <f>IF(ОРИГІНАЛ!FO46=0,"",ОРИГІНАЛ!FO46)</f>
        <v/>
      </c>
      <c r="FP36" s="696" t="str">
        <f>IF(ОРИГІНАЛ!FP46=0,"",ОРИГІНАЛ!FP46)</f>
        <v/>
      </c>
      <c r="FQ36" s="705" t="str">
        <f>IF(ОРИГІНАЛ!FQ46=0,"",ОРИГІНАЛ!FQ46)</f>
        <v/>
      </c>
      <c r="FR36" s="696" t="str">
        <f>IF(ОРИГІНАЛ!FR46=0,"",ОРИГІНАЛ!FR46)</f>
        <v/>
      </c>
      <c r="FS36" s="696" t="str">
        <f>IF(ОРИГІНАЛ!FS46=0,"",ОРИГІНАЛ!FS46)</f>
        <v/>
      </c>
      <c r="FT36" s="696" t="str">
        <f>IF(ОРИГІНАЛ!FT46=0,"",ОРИГІНАЛ!FT46)</f>
        <v/>
      </c>
      <c r="FU36" s="696" t="str">
        <f>IF(ОРИГІНАЛ!FU46=0,"",ОРИГІНАЛ!FU46)</f>
        <v/>
      </c>
      <c r="FV36" s="696" t="str">
        <f>IF(ОРИГІНАЛ!FV46=0,"",ОРИГІНАЛ!FV46)</f>
        <v/>
      </c>
      <c r="FW36" s="706">
        <f>IF(ОРИГІНАЛ!FW46=0,"",ОРИГІНАЛ!FW46)</f>
        <v>25</v>
      </c>
      <c r="FX36" s="696" t="str">
        <f>IF(ОРИГІНАЛ!FX46=0,"",ОРИГІНАЛ!FX46)</f>
        <v/>
      </c>
      <c r="FY36" s="694" t="str">
        <f>IF(ОРИГІНАЛ!FY46=0,"",ОРИГІНАЛ!FY46)</f>
        <v/>
      </c>
      <c r="FZ36" s="696" t="str">
        <f>IF(ОРИГІНАЛ!FZ46=0,"",ОРИГІНАЛ!FZ46)</f>
        <v/>
      </c>
      <c r="GA36" s="694" t="str">
        <f>IF(ОРИГІНАЛ!GA46=0,"",ОРИГІНАЛ!GA46)</f>
        <v/>
      </c>
      <c r="GB36" s="696" t="str">
        <f>IF(ОРИГІНАЛ!GB46=0,"",ОРИГІНАЛ!GB46)</f>
        <v/>
      </c>
      <c r="GC36" s="695" t="str">
        <f>IF(ОРИГІНАЛ!GC46=0,"",ОРИГІНАЛ!GC46)</f>
        <v/>
      </c>
      <c r="GD36" s="695" t="str">
        <f>IF(ОРИГІНАЛ!GD46=0,"",ОРИГІНАЛ!GD46)</f>
        <v/>
      </c>
      <c r="GE36" s="695" t="str">
        <f>IF(ОРИГІНАЛ!GE46=0,"",ОРИГІНАЛ!GE46)</f>
        <v/>
      </c>
      <c r="GF36" s="705" t="str">
        <f>IF(ОРИГІНАЛ!GF46=0,"",ОРИГІНАЛ!GF46)</f>
        <v/>
      </c>
      <c r="GG36" s="696" t="str">
        <f>IF(ОРИГІНАЛ!GG46=0,"",ОРИГІНАЛ!GG46)</f>
        <v/>
      </c>
      <c r="GH36" s="695" t="str">
        <f>IF(ОРИГІНАЛ!GH46=0,"",ОРИГІНАЛ!GH46)</f>
        <v/>
      </c>
      <c r="GI36" s="694" t="str">
        <f>IF(ОРИГІНАЛ!GI46=0,"",ОРИГІНАЛ!GI46)</f>
        <v/>
      </c>
      <c r="GJ36" s="696" t="str">
        <f>IF(ОРИГІНАЛ!GJ46=0,"",ОРИГІНАЛ!GJ46)</f>
        <v/>
      </c>
      <c r="GK36" s="695" t="str">
        <f>IF(ОРИГІНАЛ!GK46=0,"",ОРИГІНАЛ!GK46)</f>
        <v/>
      </c>
      <c r="GL36" s="704" t="str">
        <f>IF(ОРИГІНАЛ!GL46=0,"",ОРИГІНАЛ!GL46)</f>
        <v/>
      </c>
      <c r="GM36" s="695" t="str">
        <f>IF(ОРИГІНАЛ!GM46=0,"",ОРИГІНАЛ!GM46)</f>
        <v/>
      </c>
      <c r="GN36" s="695" t="str">
        <f>IF(ОРИГІНАЛ!GN46=0,"",ОРИГІНАЛ!GN46)</f>
        <v/>
      </c>
      <c r="GO36" s="703" t="str">
        <f>IF(ОРИГІНАЛ!GO46=0,"",ОРИГІНАЛ!GO46)</f>
        <v/>
      </c>
      <c r="GP36" s="697" t="str">
        <f>IF(ОРИГІНАЛ!GP46=0,"",ОРИГІНАЛ!GP46)</f>
        <v/>
      </c>
      <c r="GQ36" s="702" t="str">
        <f>IF(ОРИГІНАЛ!GQ46=0,"",ОРИГІНАЛ!GQ46)</f>
        <v/>
      </c>
      <c r="GR36" s="701" t="str">
        <f>IF(ОРИГІНАЛ!GR46=0,"",ОРИГІНАЛ!GR46)</f>
        <v/>
      </c>
      <c r="GS36" s="695" t="str">
        <f>IF(ОРИГІНАЛ!GS46=0,"",ОРИГІНАЛ!GS46)</f>
        <v/>
      </c>
      <c r="GT36" s="695" t="str">
        <f>IF(ОРИГІНАЛ!GT46=0,"",ОРИГІНАЛ!GT46)</f>
        <v/>
      </c>
      <c r="GU36" s="695" t="str">
        <f>IF(ОРИГІНАЛ!GU46=0,"",ОРИГІНАЛ!GU46)</f>
        <v/>
      </c>
      <c r="GV36" s="695" t="str">
        <f>IF(ОРИГІНАЛ!GV46=0,"",ОРИГІНАЛ!GV46)</f>
        <v/>
      </c>
      <c r="GW36" s="695" t="str">
        <f>IF(ОРИГІНАЛ!GW46=0,"",ОРИГІНАЛ!GW46)</f>
        <v/>
      </c>
      <c r="GX36" s="697" t="str">
        <f>IF(ОРИГІНАЛ!GX46=0,"",ОРИГІНАЛ!GX46)</f>
        <v/>
      </c>
      <c r="GY36" s="696" t="str">
        <f>IF(ОРИГІНАЛ!GY46=0,"",ОРИГІНАЛ!GY46)</f>
        <v/>
      </c>
      <c r="GZ36" s="700" t="str">
        <f>IF(ОРИГІНАЛ!GZ46=0,"",ОРИГІНАЛ!GZ46)</f>
        <v/>
      </c>
      <c r="HA36" s="695" t="str">
        <f>IF(ОРИГІНАЛ!HA46=0,"",ОРИГІНАЛ!HA46)</f>
        <v/>
      </c>
      <c r="HB36" s="699" t="str">
        <f>IF(ОРИГІНАЛ!HB46=0,"",ОРИГІНАЛ!HB46)</f>
        <v/>
      </c>
      <c r="HC36" s="695" t="str">
        <f>IF(ОРИГІНАЛ!HC46=0,"",ОРИГІНАЛ!HC46)</f>
        <v/>
      </c>
      <c r="HD36" s="695" t="str">
        <f>IF(ОРИГІНАЛ!HD46=0,"",ОРИГІНАЛ!HD46)</f>
        <v/>
      </c>
      <c r="HE36" s="695" t="str">
        <f>IF(ОРИГІНАЛ!HE46=0,"",ОРИГІНАЛ!HE46)</f>
        <v/>
      </c>
      <c r="HF36" s="695" t="str">
        <f>IF(ОРИГІНАЛ!HF46=0,"",ОРИГІНАЛ!HF46)</f>
        <v/>
      </c>
      <c r="HG36" s="694" t="str">
        <f>IF(ОРИГІНАЛ!HG46=0,"",ОРИГІНАЛ!HG46)</f>
        <v/>
      </c>
      <c r="HH36" s="698" t="str">
        <f>IF(ОРИГІНАЛ!HH46=0,"",ОРИГІНАЛ!HH46)</f>
        <v/>
      </c>
      <c r="HI36" s="695" t="str">
        <f>IF(ОРИГІНАЛ!HI46=0,"",ОРИГІНАЛ!HI46)</f>
        <v/>
      </c>
      <c r="HJ36" s="695" t="str">
        <f>IF(ОРИГІНАЛ!HJ46=0,"",ОРИГІНАЛ!HJ46)</f>
        <v/>
      </c>
      <c r="HK36" s="695" t="str">
        <f>IF(ОРИГІНАЛ!HK46=0,"",ОРИГІНАЛ!HK46)</f>
        <v/>
      </c>
      <c r="HL36" s="695" t="str">
        <f>IF(ОРИГІНАЛ!HL46=0,"",ОРИГІНАЛ!HL46)</f>
        <v/>
      </c>
      <c r="HM36" s="695" t="str">
        <f>IF(ОРИГІНАЛ!HM46=0,"",ОРИГІНАЛ!HM46)</f>
        <v/>
      </c>
      <c r="HN36" s="695" t="str">
        <f>IF(ОРИГІНАЛ!HN46=0,"",ОРИГІНАЛ!HN46)</f>
        <v/>
      </c>
      <c r="HO36" s="697" t="str">
        <f>IF(ОРИГІНАЛ!HO46=0,"",ОРИГІНАЛ!HO46)</f>
        <v/>
      </c>
      <c r="HP36" s="696" t="str">
        <f>IF(ОРИГІНАЛ!HP46=0,"",ОРИГІНАЛ!HP46)</f>
        <v/>
      </c>
      <c r="HQ36" s="695" t="str">
        <f>IF(ОРИГІНАЛ!HQ46=0,"",ОРИГІНАЛ!HQ46)</f>
        <v/>
      </c>
      <c r="HR36" s="695" t="str">
        <f>IF(ОРИГІНАЛ!HR46=0,"",ОРИГІНАЛ!HR46)</f>
        <v/>
      </c>
      <c r="HS36" s="695" t="str">
        <f>IF(ОРИГІНАЛ!HS46=0,"",ОРИГІНАЛ!HS46)</f>
        <v/>
      </c>
      <c r="HT36" s="695" t="str">
        <f>IF(ОРИГІНАЛ!HT46=0,"",ОРИГІНАЛ!HT46)</f>
        <v/>
      </c>
      <c r="HU36" s="695" t="str">
        <f>IF(ОРИГІНАЛ!HU46=0,"",ОРИГІНАЛ!HU46)</f>
        <v/>
      </c>
      <c r="HV36" s="694" t="str">
        <f>IF(ОРИГІНАЛ!HV46=0,"",ОРИГІНАЛ!HV46)</f>
        <v/>
      </c>
      <c r="HW36" s="693" t="str">
        <f>IF(ОРИГІНАЛ!HW46=0,"",ОРИГІНАЛ!HW46)</f>
        <v/>
      </c>
      <c r="HX36" s="692">
        <f>IF(ОРИГІНАЛ!HX46=0,"",ОРИГІНАЛ!HX46)</f>
        <v>25</v>
      </c>
      <c r="HY36" s="533"/>
    </row>
    <row r="37" spans="1:233" s="532" customFormat="1" ht="12.75" customHeight="1">
      <c r="A37" s="715">
        <f>IF(ОРИГІНАЛ!A47=0,"",ОРИГІНАЛ!A47)</f>
        <v>45469</v>
      </c>
      <c r="B37" s="696" t="str">
        <f>IF(ОРИГІНАЛ!B47=0,"",ОРИГІНАЛ!B47)</f>
        <v/>
      </c>
      <c r="C37" s="695" t="str">
        <f>IF(ОРИГІНАЛ!C47=0,"",ОРИГІНАЛ!C47)</f>
        <v/>
      </c>
      <c r="D37" s="695" t="str">
        <f>IF(ОРИГІНАЛ!D47=0,"",ОРИГІНАЛ!D47)</f>
        <v/>
      </c>
      <c r="E37" s="696" t="str">
        <f>IF(ОРИГІНАЛ!E47=0,"",ОРИГІНАЛ!E47)</f>
        <v/>
      </c>
      <c r="F37" s="695" t="str">
        <f>IF(ОРИГІНАЛ!F47=0,"",ОРИГІНАЛ!F47)</f>
        <v/>
      </c>
      <c r="G37" s="695" t="str">
        <f>IF(ОРИГІНАЛ!G47=0,"",ОРИГІНАЛ!G47)</f>
        <v/>
      </c>
      <c r="H37" s="697" t="str">
        <f>IF(ОРИГІНАЛ!H47=0,"",ОРИГІНАЛ!H47)</f>
        <v/>
      </c>
      <c r="I37" s="696" t="str">
        <f>IF(ОРИГІНАЛ!I47=0,"",ОРИГІНАЛ!I47)</f>
        <v/>
      </c>
      <c r="J37" s="695" t="str">
        <f>IF(ОРИГІНАЛ!J47=0,"",ОРИГІНАЛ!J47)</f>
        <v/>
      </c>
      <c r="K37" s="695" t="str">
        <f>IF(ОРИГІНАЛ!K47=0,"",ОРИГІНАЛ!K47)</f>
        <v/>
      </c>
      <c r="L37" s="695" t="str">
        <f>IF(ОРИГІНАЛ!L47=0,"",ОРИГІНАЛ!L47)</f>
        <v/>
      </c>
      <c r="M37" s="696" t="str">
        <f>IF(ОРИГІНАЛ!M47=0,"",ОРИГІНАЛ!M47)</f>
        <v/>
      </c>
      <c r="N37" s="695" t="str">
        <f>IF(ОРИГІНАЛ!N47=0,"",ОРИГІНАЛ!N47)</f>
        <v/>
      </c>
      <c r="O37" s="695" t="str">
        <f>IF(ОРИГІНАЛ!O47=0,"",ОРИГІНАЛ!O47)</f>
        <v/>
      </c>
      <c r="P37" s="695" t="str">
        <f>IF(ОРИГІНАЛ!P47=0,"",ОРИГІНАЛ!P47)</f>
        <v/>
      </c>
      <c r="Q37" s="695" t="str">
        <f>IF(ОРИГІНАЛ!Q47=0,"",ОРИГІНАЛ!Q47)</f>
        <v/>
      </c>
      <c r="R37" s="714" t="str">
        <f>IF(ОРИГІНАЛ!R47=0,"",ОРИГІНАЛ!R47)</f>
        <v/>
      </c>
      <c r="S37" s="697" t="str">
        <f>IF(ОРИГІНАЛ!S47=0,"",ОРИГІНАЛ!S47)</f>
        <v/>
      </c>
      <c r="T37" s="696" t="str">
        <f>IF(ОРИГІНАЛ!T47=0,"",ОРИГІНАЛ!T47)</f>
        <v/>
      </c>
      <c r="U37" s="695" t="str">
        <f>IF(ОРИГІНАЛ!U47=0,"",ОРИГІНАЛ!U47)</f>
        <v/>
      </c>
      <c r="V37" s="695" t="str">
        <f>IF(ОРИГІНАЛ!V47=0,"",ОРИГІНАЛ!V47)</f>
        <v/>
      </c>
      <c r="W37" s="695" t="str">
        <f>IF(ОРИГІНАЛ!W47=0,"",ОРИГІНАЛ!W47)</f>
        <v/>
      </c>
      <c r="X37" s="695" t="str">
        <f>IF(ОРИГІНАЛ!X47=0,"",ОРИГІНАЛ!X47)</f>
        <v/>
      </c>
      <c r="Y37" s="694" t="str">
        <f>IF(ОРИГІНАЛ!Y47=0,"",ОРИГІНАЛ!Y47)</f>
        <v/>
      </c>
      <c r="Z37" s="696" t="str">
        <f>IF(ОРИГІНАЛ!Z47=0,"",ОРИГІНАЛ!Z47)</f>
        <v/>
      </c>
      <c r="AA37" s="695" t="str">
        <f>IF(ОРИГІНАЛ!AA47=0,"",ОРИГІНАЛ!AA47)</f>
        <v/>
      </c>
      <c r="AB37" s="695" t="str">
        <f>IF(ОРИГІНАЛ!AB47=0,"",ОРИГІНАЛ!AB47)</f>
        <v/>
      </c>
      <c r="AC37" s="695" t="str">
        <f>IF(ОРИГІНАЛ!AC47=0,"",ОРИГІНАЛ!AC47)</f>
        <v/>
      </c>
      <c r="AD37" s="714" t="str">
        <f>IF(ОРИГІНАЛ!AD47=0,"",ОРИГІНАЛ!AD47)</f>
        <v/>
      </c>
      <c r="AE37" s="697" t="str">
        <f>IF(ОРИГІНАЛ!AE47=0,"",ОРИГІНАЛ!AE47)</f>
        <v/>
      </c>
      <c r="AF37" s="701" t="str">
        <f>IF(ОРИГІНАЛ!AF47=0,"",ОРИГІНАЛ!AF47)</f>
        <v/>
      </c>
      <c r="AG37" s="695" t="str">
        <f>IF(ОРИГІНАЛ!AG47=0,"",ОРИГІНАЛ!AG47)</f>
        <v/>
      </c>
      <c r="AH37" s="695" t="str">
        <f>IF(ОРИГІНАЛ!AH47=0,"",ОРИГІНАЛ!AH47)</f>
        <v/>
      </c>
      <c r="AI37" s="695" t="str">
        <f>IF(ОРИГІНАЛ!AI47=0,"",ОРИГІНАЛ!AI47)</f>
        <v/>
      </c>
      <c r="AJ37" s="704" t="str">
        <f>IF(ОРИГІНАЛ!AJ47=0,"",ОРИГІНАЛ!AJ47)</f>
        <v/>
      </c>
      <c r="AK37" s="695" t="str">
        <f>IF(ОРИГІНАЛ!AK47=0,"",ОРИГІНАЛ!AK47)</f>
        <v/>
      </c>
      <c r="AL37" s="695" t="str">
        <f>IF(ОРИГІНАЛ!AL47=0,"",ОРИГІНАЛ!AL47)</f>
        <v/>
      </c>
      <c r="AM37" s="695" t="str">
        <f>IF(ОРИГІНАЛ!AM47=0,"",ОРИГІНАЛ!AM47)</f>
        <v/>
      </c>
      <c r="AN37" s="697" t="str">
        <f>IF(ОРИГІНАЛ!AN47=0,"",ОРИГІНАЛ!AN47)</f>
        <v/>
      </c>
      <c r="AO37" s="696" t="str">
        <f>IF(ОРИГІНАЛ!AO47=0,"",ОРИГІНАЛ!AO47)</f>
        <v/>
      </c>
      <c r="AP37" s="695" t="str">
        <f>IF(ОРИГІНАЛ!AP47=0,"",ОРИГІНАЛ!AP47)</f>
        <v/>
      </c>
      <c r="AQ37" s="695" t="str">
        <f>IF(ОРИГІНАЛ!AQ47=0,"",ОРИГІНАЛ!AQ47)</f>
        <v/>
      </c>
      <c r="AR37" s="696" t="str">
        <f>IF(ОРИГІНАЛ!AR47=0,"",ОРИГІНАЛ!AR47)</f>
        <v/>
      </c>
      <c r="AS37" s="695" t="str">
        <f>IF(ОРИГІНАЛ!AS47=0,"",ОРИГІНАЛ!AS47)</f>
        <v/>
      </c>
      <c r="AT37" s="694" t="str">
        <f>IF(ОРИГІНАЛ!AT47=0,"",ОРИГІНАЛ!AT47)</f>
        <v/>
      </c>
      <c r="AU37" s="696" t="str">
        <f>IF(ОРИГІНАЛ!AU47=0,"",ОРИГІНАЛ!AU47)</f>
        <v/>
      </c>
      <c r="AV37" s="695" t="str">
        <f>IF(ОРИГІНАЛ!AV47=0,"",ОРИГІНАЛ!AV47)</f>
        <v/>
      </c>
      <c r="AW37" s="695" t="str">
        <f>IF(ОРИГІНАЛ!AW47=0,"",ОРИГІНАЛ!AW47)</f>
        <v/>
      </c>
      <c r="AX37" s="697" t="str">
        <f>IF(ОРИГІНАЛ!AX47=0,"",ОРИГІНАЛ!AX47)</f>
        <v/>
      </c>
      <c r="AY37" s="696" t="str">
        <f>IF(ОРИГІНАЛ!AY47=0,"",ОРИГІНАЛ!AY47)</f>
        <v/>
      </c>
      <c r="AZ37" s="695" t="str">
        <f>IF(ОРИГІНАЛ!AZ47=0,"",ОРИГІНАЛ!AZ47)</f>
        <v/>
      </c>
      <c r="BA37" s="695" t="str">
        <f>IF(ОРИГІНАЛ!BA47=0,"",ОРИГІНАЛ!BA47)</f>
        <v/>
      </c>
      <c r="BB37" s="696" t="str">
        <f>IF(ОРИГІНАЛ!BB47=0,"",ОРИГІНАЛ!BB47)</f>
        <v/>
      </c>
      <c r="BC37" s="695" t="str">
        <f>IF(ОРИГІНАЛ!BC47=0,"",ОРИГІНАЛ!BC47)</f>
        <v/>
      </c>
      <c r="BD37" s="695" t="str">
        <f>IF(ОРИГІНАЛ!BD47=0,"",ОРИГІНАЛ!BD47)</f>
        <v/>
      </c>
      <c r="BE37" s="695" t="str">
        <f>IF(ОРИГІНАЛ!BE47=0,"",ОРИГІНАЛ!BE47)</f>
        <v/>
      </c>
      <c r="BF37" s="697" t="str">
        <f>IF(ОРИГІНАЛ!BF47=0,"",ОРИГІНАЛ!BF47)</f>
        <v/>
      </c>
      <c r="BG37" s="696" t="str">
        <f>IF(ОРИГІНАЛ!BG47=0,"",ОРИГІНАЛ!BG47)</f>
        <v/>
      </c>
      <c r="BH37" s="695" t="str">
        <f>IF(ОРИГІНАЛ!BH47=0,"",ОРИГІНАЛ!BH47)</f>
        <v/>
      </c>
      <c r="BI37" s="696" t="str">
        <f>IF(ОРИГІНАЛ!BI47=0,"",ОРИГІНАЛ!BI47)</f>
        <v/>
      </c>
      <c r="BJ37" s="695" t="str">
        <f>IF(ОРИГІНАЛ!BJ47=0,"",ОРИГІНАЛ!BJ47)</f>
        <v/>
      </c>
      <c r="BK37" s="695" t="str">
        <f>IF(ОРИГІНАЛ!BK47=0,"",ОРИГІНАЛ!BK47)</f>
        <v/>
      </c>
      <c r="BL37" s="695" t="str">
        <f>IF(ОРИГІНАЛ!BL47=0,"",ОРИГІНАЛ!BL47)</f>
        <v/>
      </c>
      <c r="BM37" s="695" t="str">
        <f>IF(ОРИГІНАЛ!BM47=0,"",ОРИГІНАЛ!BM47)</f>
        <v/>
      </c>
      <c r="BN37" s="696" t="str">
        <f>IF(ОРИГІНАЛ!BN47=0,"",ОРИГІНАЛ!BN47)</f>
        <v/>
      </c>
      <c r="BO37" s="695" t="str">
        <f>IF(ОРИГІНАЛ!BO47=0,"",ОРИГІНАЛ!BO47)</f>
        <v/>
      </c>
      <c r="BP37" s="696" t="str">
        <f>IF(ОРИГІНАЛ!BP47=0,"",ОРИГІНАЛ!BP47)</f>
        <v/>
      </c>
      <c r="BQ37" s="694" t="str">
        <f>IF(ОРИГІНАЛ!BQ47=0,"",ОРИГІНАЛ!BQ47)</f>
        <v/>
      </c>
      <c r="BR37" s="696" t="str">
        <f>IF(ОРИГІНАЛ!BR47=0,"",ОРИГІНАЛ!BR47)</f>
        <v>Х</v>
      </c>
      <c r="BS37" s="696" t="str">
        <f>IF(ОРИГІНАЛ!BS47=0,"",ОРИГІНАЛ!BS47)</f>
        <v>Х</v>
      </c>
      <c r="BT37" s="697" t="str">
        <f>IF(ОРИГІНАЛ!BT47=0,"",ОРИГІНАЛ!BT47)</f>
        <v>Х</v>
      </c>
      <c r="BU37" s="696" t="str">
        <f>IF(ОРИГІНАЛ!BU47=0,"",ОРИГІНАЛ!BU47)</f>
        <v>Х</v>
      </c>
      <c r="BV37" s="695" t="str">
        <f>IF(ОРИГІНАЛ!BV47=0,"",ОРИГІНАЛ!BV47)</f>
        <v>Х</v>
      </c>
      <c r="BW37" s="704" t="str">
        <f>IF(ОРИГІНАЛ!BW47=0,"",ОРИГІНАЛ!BW47)</f>
        <v>Х</v>
      </c>
      <c r="BX37" s="694" t="str">
        <f>IF(ОРИГІНАЛ!BX47=0,"",ОРИГІНАЛ!BX47)</f>
        <v/>
      </c>
      <c r="BY37" s="696" t="str">
        <f>IF(ОРИГІНАЛ!BY47=0,"",ОРИГІНАЛ!BY47)</f>
        <v/>
      </c>
      <c r="BZ37" s="695" t="str">
        <f>IF(ОРИГІНАЛ!BZ47=0,"",ОРИГІНАЛ!BZ47)</f>
        <v/>
      </c>
      <c r="CA37" s="693" t="str">
        <f>IF(ОРИГІНАЛ!CA47=0,"",ОРИГІНАЛ!CA47)</f>
        <v/>
      </c>
      <c r="CB37" s="696" t="str">
        <f>IF(ОРИГІНАЛ!CB47=0,"",ОРИГІНАЛ!CB47)</f>
        <v/>
      </c>
      <c r="CC37" s="696" t="str">
        <f>IF(ОРИГІНАЛ!CC47=0,"",ОРИГІНАЛ!CC47)</f>
        <v/>
      </c>
      <c r="CD37" s="695" t="str">
        <f>IF(ОРИГІНАЛ!CD47=0,"",ОРИГІНАЛ!CD47)</f>
        <v/>
      </c>
      <c r="CE37" s="695" t="str">
        <f>IF(ОРИГІНАЛ!CE47=0,"",ОРИГІНАЛ!CE47)</f>
        <v/>
      </c>
      <c r="CF37" s="705" t="str">
        <f>IF(ОРИГІНАЛ!CF47=0,"",ОРИГІНАЛ!CF47)</f>
        <v/>
      </c>
      <c r="CG37" s="696" t="str">
        <f>IF(ОРИГІНАЛ!CG47=0,"",ОРИГІНАЛ!CG47)</f>
        <v/>
      </c>
      <c r="CH37" s="695" t="str">
        <f>IF(ОРИГІНАЛ!CH47=0,"",ОРИГІНАЛ!CH47)</f>
        <v/>
      </c>
      <c r="CI37" s="696" t="str">
        <f>IF(ОРИГІНАЛ!CI47=0,"",ОРИГІНАЛ!CI47)</f>
        <v/>
      </c>
      <c r="CJ37" s="695" t="str">
        <f>IF(ОРИГІНАЛ!CJ47=0,"",ОРИГІНАЛ!CJ47)</f>
        <v/>
      </c>
      <c r="CK37" s="695" t="str">
        <f>IF(ОРИГІНАЛ!CK47=0,"",ОРИГІНАЛ!CK47)</f>
        <v/>
      </c>
      <c r="CL37" s="698" t="str">
        <f>IF(ОРИГІНАЛ!CL47=0,"",ОРИГІНАЛ!CL47)</f>
        <v/>
      </c>
      <c r="CM37" s="695" t="str">
        <f>IF(ОРИГІНАЛ!CM47=0,"",ОРИГІНАЛ!CM47)</f>
        <v/>
      </c>
      <c r="CN37" s="695" t="str">
        <f>IF(ОРИГІНАЛ!CN47=0,"",ОРИГІНАЛ!CN47)</f>
        <v/>
      </c>
      <c r="CO37" s="695" t="str">
        <f>IF(ОРИГІНАЛ!CO47=0,"",ОРИГІНАЛ!CO47)</f>
        <v/>
      </c>
      <c r="CP37" s="694" t="str">
        <f>IF(ОРИГІНАЛ!CP47=0,"",ОРИГІНАЛ!CP47)</f>
        <v/>
      </c>
      <c r="CQ37" s="713">
        <f>IF(ОРИГІНАЛ!CQ47=0,"",ОРИГІНАЛ!CQ47)</f>
        <v>26</v>
      </c>
      <c r="CR37" s="696" t="str">
        <f>IF(ОРИГІНАЛ!CR47=0,"",ОРИГІНАЛ!CR47)</f>
        <v/>
      </c>
      <c r="CS37" s="699" t="str">
        <f>IF(ОРИГІНАЛ!CS47=0,"",ОРИГІНАЛ!CS47)</f>
        <v/>
      </c>
      <c r="CT37" s="697" t="str">
        <f>IF(ОРИГІНАЛ!CT47=0,"",ОРИГІНАЛ!CT47)</f>
        <v/>
      </c>
      <c r="CU37" s="696" t="str">
        <f>IF(ОРИГІНАЛ!CU47=0,"",ОРИГІНАЛ!CU47)</f>
        <v/>
      </c>
      <c r="CV37" s="695" t="str">
        <f>IF(ОРИГІНАЛ!CV47=0,"",ОРИГІНАЛ!CV47)</f>
        <v/>
      </c>
      <c r="CW37" s="694" t="str">
        <f>IF(ОРИГІНАЛ!CW47=0,"",ОРИГІНАЛ!CW47)</f>
        <v/>
      </c>
      <c r="CX37" s="696" t="str">
        <f>IF(ОРИГІНАЛ!CX47=0,"",ОРИГІНАЛ!CX47)</f>
        <v>\</v>
      </c>
      <c r="CY37" s="696" t="str">
        <f>IF(ОРИГІНАЛ!CY47=0,"",ОРИГІНАЛ!CY47)</f>
        <v>\</v>
      </c>
      <c r="CZ37" s="697" t="str">
        <f>IF(ОРИГІНАЛ!CZ47=0,"",ОРИГІНАЛ!CZ47)</f>
        <v>\</v>
      </c>
      <c r="DA37" s="696" t="str">
        <f>IF(ОРИГІНАЛ!DA47=0,"",ОРИГІНАЛ!DA47)</f>
        <v>\</v>
      </c>
      <c r="DB37" s="696" t="str">
        <f>IF(ОРИГІНАЛ!DB47=0,"",ОРИГІНАЛ!DB47)</f>
        <v>\</v>
      </c>
      <c r="DC37" s="696" t="str">
        <f>IF(ОРИГІНАЛ!DC47=0,"",ОРИГІНАЛ!DC47)</f>
        <v>\</v>
      </c>
      <c r="DD37" s="694" t="str">
        <f>IF(ОРИГІНАЛ!DD47=0,"",ОРИГІНАЛ!DD47)</f>
        <v>\</v>
      </c>
      <c r="DE37" s="698" t="str">
        <f>IF(ОРИГІНАЛ!DE47=0,"",ОРИГІНАЛ!DE47)</f>
        <v/>
      </c>
      <c r="DF37" s="695" t="str">
        <f>IF(ОРИГІНАЛ!DF47=0,"",ОРИГІНАЛ!DF47)</f>
        <v/>
      </c>
      <c r="DG37" s="695" t="str">
        <f>IF(ОРИГІНАЛ!DG47=0,"",ОРИГІНАЛ!DG47)</f>
        <v/>
      </c>
      <c r="DH37" s="697" t="str">
        <f>IF(ОРИГІНАЛ!DH47=0,"",ОРИГІНАЛ!DH47)</f>
        <v/>
      </c>
      <c r="DI37" s="696" t="str">
        <f>IF(ОРИГІНАЛ!DI47=0,"",ОРИГІНАЛ!DI47)</f>
        <v/>
      </c>
      <c r="DJ37" s="695" t="str">
        <f>IF(ОРИГІНАЛ!DJ47=0,"",ОРИГІНАЛ!DJ47)</f>
        <v/>
      </c>
      <c r="DK37" s="695" t="str">
        <f>IF(ОРИГІНАЛ!DK47=0,"",ОРИГІНАЛ!DK47)</f>
        <v/>
      </c>
      <c r="DL37" s="695" t="str">
        <f>IF(ОРИГІНАЛ!DL47=0,"",ОРИГІНАЛ!DL47)</f>
        <v/>
      </c>
      <c r="DM37" s="712" t="str">
        <f>IF(ОРИГІНАЛ!DM47=0,"",ОРИГІНАЛ!DM47)</f>
        <v/>
      </c>
      <c r="DN37" s="695" t="str">
        <f>IF(ОРИГІНАЛ!DN47=0,"",ОРИГІНАЛ!DN47)</f>
        <v/>
      </c>
      <c r="DO37" s="699" t="str">
        <f>IF(ОРИГІНАЛ!DO47=0,"",ОРИГІНАЛ!DO47)</f>
        <v>X</v>
      </c>
      <c r="DP37" s="695" t="str">
        <f>IF(ОРИГІНАЛ!DP47=0,"",ОРИГІНАЛ!DP47)</f>
        <v>X</v>
      </c>
      <c r="DQ37" s="695" t="str">
        <f>IF(ОРИГІНАЛ!DQ47=0,"",ОРИГІНАЛ!DQ47)</f>
        <v>X</v>
      </c>
      <c r="DR37" s="695" t="str">
        <f>IF(ОРИГІНАЛ!DR47=0,"",ОРИГІНАЛ!DR47)</f>
        <v>X</v>
      </c>
      <c r="DS37" s="695" t="str">
        <f>IF(ОРИГІНАЛ!DS47=0,"",ОРИГІНАЛ!DS47)</f>
        <v>X</v>
      </c>
      <c r="DT37" s="695" t="str">
        <f>IF(ОРИГІНАЛ!DT47=0,"",ОРИГІНАЛ!DT47)</f>
        <v>X</v>
      </c>
      <c r="DU37" s="694" t="str">
        <f>IF(ОРИГІНАЛ!DU47=0,"",ОРИГІНАЛ!DU47)</f>
        <v>X</v>
      </c>
      <c r="DV37" s="1117" t="str">
        <f>IF(ОРИГІНАЛ!DV47=0,"",ОРИГІНАЛ!DV47)</f>
        <v/>
      </c>
      <c r="DW37" s="695" t="str">
        <f>IF(ОРИГІНАЛ!DW47=0,"",ОРИГІНАЛ!DW47)</f>
        <v/>
      </c>
      <c r="DX37" s="1121" t="s">
        <v>2709</v>
      </c>
      <c r="DY37" s="1122"/>
      <c r="DZ37" s="696" t="str">
        <f>IF(ОРИГІНАЛ!DZ47=0,"",ОРИГІНАЛ!DZ47)</f>
        <v/>
      </c>
      <c r="EA37" s="695" t="str">
        <f>IF(ОРИГІНАЛ!EA47=0,"",ОРИГІНАЛ!EA47)</f>
        <v/>
      </c>
      <c r="EB37" s="696" t="str">
        <f>IF(ОРИГІНАЛ!EB47=0,"",ОРИГІНАЛ!EB47)</f>
        <v/>
      </c>
      <c r="EC37" s="695" t="str">
        <f>IF(ОРИГІНАЛ!EC47=0,"",ОРИГІНАЛ!EC47)</f>
        <v/>
      </c>
      <c r="ED37" s="695" t="str">
        <f>IF(ОРИГІНАЛ!ED47=0,"",ОРИГІНАЛ!ED47)</f>
        <v/>
      </c>
      <c r="EE37" s="695" t="str">
        <f>IF(ОРИГІНАЛ!EE47=0,"",ОРИГІНАЛ!EE47)</f>
        <v/>
      </c>
      <c r="EF37" s="695" t="str">
        <f>IF(ОРИГІНАЛ!EF47=0,"",ОРИГІНАЛ!EF47)</f>
        <v/>
      </c>
      <c r="EG37" s="695" t="str">
        <f>IF(ОРИГІНАЛ!EG47=0,"",ОРИГІНАЛ!EG47)</f>
        <v/>
      </c>
      <c r="EH37" s="1067" t="str">
        <f>IF(ОРИГІНАЛ!EH47=0,"",ОРИГІНАЛ!EH47)</f>
        <v/>
      </c>
      <c r="EI37" s="1124"/>
      <c r="EJ37" s="711" t="str">
        <f>IF(ОРИГІНАЛ!EJ47=0,"",ОРИГІНАЛ!EJ47)</f>
        <v/>
      </c>
      <c r="EK37" s="710" t="str">
        <f>IF(ОРИГІНАЛ!EK47=0,"",ОРИГІНАЛ!EK47)</f>
        <v/>
      </c>
      <c r="EL37" s="709" t="str">
        <f>IF(ОРИГІНАЛ!EL47=0,"",ОРИГІНАЛ!EL47)</f>
        <v/>
      </c>
      <c r="EM37" s="1126"/>
      <c r="EN37" s="695" t="str">
        <f>IF(ОРИГІНАЛ!EN47=0,"",ОРИГІНАЛ!EN47)</f>
        <v/>
      </c>
      <c r="EO37" s="695" t="str">
        <f>IF(ОРИГІНАЛ!EO47=0,"",ОРИГІНАЛ!EO47)</f>
        <v/>
      </c>
      <c r="EP37" s="694" t="str">
        <f>IF(ОРИГІНАЛ!EP47=0,"",ОРИГІНАЛ!EP47)</f>
        <v/>
      </c>
      <c r="EQ37" s="696" t="str">
        <f>IF(ОРИГІНАЛ!EQ47=0,"",ОРИГІНАЛ!EQ47)</f>
        <v/>
      </c>
      <c r="ER37" s="694" t="str">
        <f>IF(ОРИГІНАЛ!ER47=0,"",ОРИГІНАЛ!ER47)</f>
        <v/>
      </c>
      <c r="ES37" s="696" t="str">
        <f>IF(ОРИГІНАЛ!ES47=0,"",ОРИГІНАЛ!ES47)</f>
        <v/>
      </c>
      <c r="ET37" s="696" t="str">
        <f>IF(ОРИГІНАЛ!ET47=0,"",ОРИГІНАЛ!ET47)</f>
        <v/>
      </c>
      <c r="EU37" s="695" t="str">
        <f>IF(ОРИГІНАЛ!EU47=0,"",ОРИГІНАЛ!EU47)</f>
        <v/>
      </c>
      <c r="EV37" s="695" t="str">
        <f>IF(ОРИГІНАЛ!EV47=0,"",ОРИГІНАЛ!EV47)</f>
        <v/>
      </c>
      <c r="EW37" s="695" t="str">
        <f>IF(ОРИГІНАЛ!EW47=0,"",ОРИГІНАЛ!EW47)</f>
        <v/>
      </c>
      <c r="EX37" s="695" t="str">
        <f>IF(ОРИГІНАЛ!EX47=0,"",ОРИГІНАЛ!EX47)</f>
        <v/>
      </c>
      <c r="EY37" s="695" t="str">
        <f>IF(ОРИГІНАЛ!EY47=0,"",ОРИГІНАЛ!EY47)</f>
        <v/>
      </c>
      <c r="EZ37" s="695" t="str">
        <f>IF(ОРИГІНАЛ!EZ47=0,"",ОРИГІНАЛ!EZ47)</f>
        <v/>
      </c>
      <c r="FA37" s="697" t="str">
        <f>IF(ОРИГІНАЛ!FA47=0,"",ОРИГІНАЛ!FA47)</f>
        <v/>
      </c>
      <c r="FB37" s="696" t="str">
        <f>IF(ОРИГІНАЛ!FB47=0,"",ОРИГІНАЛ!FB47)</f>
        <v/>
      </c>
      <c r="FC37" s="695" t="str">
        <f>IF(ОРИГІНАЛ!FC47=0,"",ОРИГІНАЛ!FC47)</f>
        <v/>
      </c>
      <c r="FD37" s="695" t="str">
        <f>IF(ОРИГІНАЛ!FD47=0,"",ОРИГІНАЛ!FD47)</f>
        <v/>
      </c>
      <c r="FE37" s="695" t="str">
        <f>IF(ОРИГІНАЛ!FE47=0,"",ОРИГІНАЛ!FE47)</f>
        <v/>
      </c>
      <c r="FF37" s="700" t="str">
        <f>IF(ОРИГІНАЛ!FF47=0,"",ОРИГІНАЛ!FF47)</f>
        <v/>
      </c>
      <c r="FG37" s="695" t="str">
        <f>IF(ОРИГІНАЛ!FG47=0,"",ОРИГІНАЛ!FG47)</f>
        <v>+</v>
      </c>
      <c r="FH37" s="704" t="str">
        <f>IF(ОРИГІНАЛ!FH47=0,"",ОРИГІНАЛ!FH47)</f>
        <v/>
      </c>
      <c r="FI37" s="700" t="str">
        <f>IF(ОРИГІНАЛ!FI47=0,"",ОРИГІНАЛ!FI47)</f>
        <v>\</v>
      </c>
      <c r="FJ37" s="700" t="str">
        <f>IF(ОРИГІНАЛ!FJ47=0,"",ОРИГІНАЛ!FJ47)</f>
        <v>\</v>
      </c>
      <c r="FK37" s="700" t="str">
        <f>IF(ОРИГІНАЛ!FK47=0,"",ОРИГІНАЛ!FK47)</f>
        <v>\</v>
      </c>
      <c r="FL37" s="700" t="str">
        <f>IF(ОРИГІНАЛ!FL47=0,"",ОРИГІНАЛ!FL47)</f>
        <v>\</v>
      </c>
      <c r="FM37" s="708" t="str">
        <f>IF(ОРИГІНАЛ!FM47=0,"",ОРИГІНАЛ!FM47)</f>
        <v>\</v>
      </c>
      <c r="FN37" s="707" t="str">
        <f>IF(ОРИГІНАЛ!FN47=0,"",ОРИГІНАЛ!FN47)</f>
        <v>\</v>
      </c>
      <c r="FO37" s="696" t="str">
        <f>IF(ОРИГІНАЛ!FO47=0,"",ОРИГІНАЛ!FO47)</f>
        <v/>
      </c>
      <c r="FP37" s="696" t="str">
        <f>IF(ОРИГІНАЛ!FP47=0,"",ОРИГІНАЛ!FP47)</f>
        <v/>
      </c>
      <c r="FQ37" s="705" t="str">
        <f>IF(ОРИГІНАЛ!FQ47=0,"",ОРИГІНАЛ!FQ47)</f>
        <v/>
      </c>
      <c r="FR37" s="696" t="str">
        <f>IF(ОРИГІНАЛ!FR47=0,"",ОРИГІНАЛ!FR47)</f>
        <v/>
      </c>
      <c r="FS37" s="696" t="str">
        <f>IF(ОРИГІНАЛ!FS47=0,"",ОРИГІНАЛ!FS47)</f>
        <v/>
      </c>
      <c r="FT37" s="696" t="str">
        <f>IF(ОРИГІНАЛ!FT47=0,"",ОРИГІНАЛ!FT47)</f>
        <v/>
      </c>
      <c r="FU37" s="696" t="str">
        <f>IF(ОРИГІНАЛ!FU47=0,"",ОРИГІНАЛ!FU47)</f>
        <v/>
      </c>
      <c r="FV37" s="696" t="str">
        <f>IF(ОРИГІНАЛ!FV47=0,"",ОРИГІНАЛ!FV47)</f>
        <v/>
      </c>
      <c r="FW37" s="706">
        <f>IF(ОРИГІНАЛ!FW47=0,"",ОРИГІНАЛ!FW47)</f>
        <v>26</v>
      </c>
      <c r="FX37" s="696" t="str">
        <f>IF(ОРИГІНАЛ!FX47=0,"",ОРИГІНАЛ!FX47)</f>
        <v/>
      </c>
      <c r="FY37" s="694" t="str">
        <f>IF(ОРИГІНАЛ!FY47=0,"",ОРИГІНАЛ!FY47)</f>
        <v/>
      </c>
      <c r="FZ37" s="696" t="str">
        <f>IF(ОРИГІНАЛ!FZ47=0,"",ОРИГІНАЛ!FZ47)</f>
        <v/>
      </c>
      <c r="GA37" s="694" t="str">
        <f>IF(ОРИГІНАЛ!GA47=0,"",ОРИГІНАЛ!GA47)</f>
        <v/>
      </c>
      <c r="GB37" s="696" t="str">
        <f>IF(ОРИГІНАЛ!GB47=0,"",ОРИГІНАЛ!GB47)</f>
        <v/>
      </c>
      <c r="GC37" s="695" t="str">
        <f>IF(ОРИГІНАЛ!GC47=0,"",ОРИГІНАЛ!GC47)</f>
        <v/>
      </c>
      <c r="GD37" s="695" t="str">
        <f>IF(ОРИГІНАЛ!GD47=0,"",ОРИГІНАЛ!GD47)</f>
        <v/>
      </c>
      <c r="GE37" s="695" t="str">
        <f>IF(ОРИГІНАЛ!GE47=0,"",ОРИГІНАЛ!GE47)</f>
        <v/>
      </c>
      <c r="GF37" s="705" t="str">
        <f>IF(ОРИГІНАЛ!GF47=0,"",ОРИГІНАЛ!GF47)</f>
        <v/>
      </c>
      <c r="GG37" s="696" t="str">
        <f>IF(ОРИГІНАЛ!GG47=0,"",ОРИГІНАЛ!GG47)</f>
        <v/>
      </c>
      <c r="GH37" s="695" t="str">
        <f>IF(ОРИГІНАЛ!GH47=0,"",ОРИГІНАЛ!GH47)</f>
        <v/>
      </c>
      <c r="GI37" s="694" t="str">
        <f>IF(ОРИГІНАЛ!GI47=0,"",ОРИГІНАЛ!GI47)</f>
        <v/>
      </c>
      <c r="GJ37" s="696" t="str">
        <f>IF(ОРИГІНАЛ!GJ47=0,"",ОРИГІНАЛ!GJ47)</f>
        <v/>
      </c>
      <c r="GK37" s="695" t="str">
        <f>IF(ОРИГІНАЛ!GK47=0,"",ОРИГІНАЛ!GK47)</f>
        <v/>
      </c>
      <c r="GL37" s="704" t="str">
        <f>IF(ОРИГІНАЛ!GL47=0,"",ОРИГІНАЛ!GL47)</f>
        <v/>
      </c>
      <c r="GM37" s="695" t="str">
        <f>IF(ОРИГІНАЛ!GM47=0,"",ОРИГІНАЛ!GM47)</f>
        <v/>
      </c>
      <c r="GN37" s="695" t="str">
        <f>IF(ОРИГІНАЛ!GN47=0,"",ОРИГІНАЛ!GN47)</f>
        <v/>
      </c>
      <c r="GO37" s="703" t="str">
        <f>IF(ОРИГІНАЛ!GO47=0,"",ОРИГІНАЛ!GO47)</f>
        <v/>
      </c>
      <c r="GP37" s="697" t="str">
        <f>IF(ОРИГІНАЛ!GP47=0,"",ОРИГІНАЛ!GP47)</f>
        <v/>
      </c>
      <c r="GQ37" s="702" t="str">
        <f>IF(ОРИГІНАЛ!GQ47=0,"",ОРИГІНАЛ!GQ47)</f>
        <v/>
      </c>
      <c r="GR37" s="701" t="str">
        <f>IF(ОРИГІНАЛ!GR47=0,"",ОРИГІНАЛ!GR47)</f>
        <v/>
      </c>
      <c r="GS37" s="695" t="str">
        <f>IF(ОРИГІНАЛ!GS47=0,"",ОРИГІНАЛ!GS47)</f>
        <v/>
      </c>
      <c r="GT37" s="695" t="str">
        <f>IF(ОРИГІНАЛ!GT47=0,"",ОРИГІНАЛ!GT47)</f>
        <v/>
      </c>
      <c r="GU37" s="695" t="str">
        <f>IF(ОРИГІНАЛ!GU47=0,"",ОРИГІНАЛ!GU47)</f>
        <v/>
      </c>
      <c r="GV37" s="695" t="str">
        <f>IF(ОРИГІНАЛ!GV47=0,"",ОРИГІНАЛ!GV47)</f>
        <v/>
      </c>
      <c r="GW37" s="695" t="str">
        <f>IF(ОРИГІНАЛ!GW47=0,"",ОРИГІНАЛ!GW47)</f>
        <v/>
      </c>
      <c r="GX37" s="697" t="str">
        <f>IF(ОРИГІНАЛ!GX47=0,"",ОРИГІНАЛ!GX47)</f>
        <v/>
      </c>
      <c r="GY37" s="696" t="str">
        <f>IF(ОРИГІНАЛ!GY47=0,"",ОРИГІНАЛ!GY47)</f>
        <v/>
      </c>
      <c r="GZ37" s="700" t="str">
        <f>IF(ОРИГІНАЛ!GZ47=0,"",ОРИГІНАЛ!GZ47)</f>
        <v/>
      </c>
      <c r="HA37" s="695" t="str">
        <f>IF(ОРИГІНАЛ!HA47=0,"",ОРИГІНАЛ!HA47)</f>
        <v/>
      </c>
      <c r="HB37" s="699" t="str">
        <f>IF(ОРИГІНАЛ!HB47=0,"",ОРИГІНАЛ!HB47)</f>
        <v/>
      </c>
      <c r="HC37" s="695" t="str">
        <f>IF(ОРИГІНАЛ!HC47=0,"",ОРИГІНАЛ!HC47)</f>
        <v/>
      </c>
      <c r="HD37" s="695" t="str">
        <f>IF(ОРИГІНАЛ!HD47=0,"",ОРИГІНАЛ!HD47)</f>
        <v/>
      </c>
      <c r="HE37" s="695" t="str">
        <f>IF(ОРИГІНАЛ!HE47=0,"",ОРИГІНАЛ!HE47)</f>
        <v/>
      </c>
      <c r="HF37" s="695" t="str">
        <f>IF(ОРИГІНАЛ!HF47=0,"",ОРИГІНАЛ!HF47)</f>
        <v/>
      </c>
      <c r="HG37" s="694" t="str">
        <f>IF(ОРИГІНАЛ!HG47=0,"",ОРИГІНАЛ!HG47)</f>
        <v/>
      </c>
      <c r="HH37" s="698" t="str">
        <f>IF(ОРИГІНАЛ!HH47=0,"",ОРИГІНАЛ!HH47)</f>
        <v/>
      </c>
      <c r="HI37" s="695" t="str">
        <f>IF(ОРИГІНАЛ!HI47=0,"",ОРИГІНАЛ!HI47)</f>
        <v/>
      </c>
      <c r="HJ37" s="695" t="str">
        <f>IF(ОРИГІНАЛ!HJ47=0,"",ОРИГІНАЛ!HJ47)</f>
        <v/>
      </c>
      <c r="HK37" s="695" t="str">
        <f>IF(ОРИГІНАЛ!HK47=0,"",ОРИГІНАЛ!HK47)</f>
        <v/>
      </c>
      <c r="HL37" s="695" t="str">
        <f>IF(ОРИГІНАЛ!HL47=0,"",ОРИГІНАЛ!HL47)</f>
        <v/>
      </c>
      <c r="HM37" s="695" t="str">
        <f>IF(ОРИГІНАЛ!HM47=0,"",ОРИГІНАЛ!HM47)</f>
        <v/>
      </c>
      <c r="HN37" s="695" t="str">
        <f>IF(ОРИГІНАЛ!HN47=0,"",ОРИГІНАЛ!HN47)</f>
        <v/>
      </c>
      <c r="HO37" s="697" t="str">
        <f>IF(ОРИГІНАЛ!HO47=0,"",ОРИГІНАЛ!HO47)</f>
        <v/>
      </c>
      <c r="HP37" s="696" t="str">
        <f>IF(ОРИГІНАЛ!HP47=0,"",ОРИГІНАЛ!HP47)</f>
        <v/>
      </c>
      <c r="HQ37" s="695" t="str">
        <f>IF(ОРИГІНАЛ!HQ47=0,"",ОРИГІНАЛ!HQ47)</f>
        <v/>
      </c>
      <c r="HR37" s="695" t="str">
        <f>IF(ОРИГІНАЛ!HR47=0,"",ОРИГІНАЛ!HR47)</f>
        <v/>
      </c>
      <c r="HS37" s="695" t="str">
        <f>IF(ОРИГІНАЛ!HS47=0,"",ОРИГІНАЛ!HS47)</f>
        <v/>
      </c>
      <c r="HT37" s="695" t="str">
        <f>IF(ОРИГІНАЛ!HT47=0,"",ОРИГІНАЛ!HT47)</f>
        <v/>
      </c>
      <c r="HU37" s="695" t="str">
        <f>IF(ОРИГІНАЛ!HU47=0,"",ОРИГІНАЛ!HU47)</f>
        <v/>
      </c>
      <c r="HV37" s="694" t="str">
        <f>IF(ОРИГІНАЛ!HV47=0,"",ОРИГІНАЛ!HV47)</f>
        <v/>
      </c>
      <c r="HW37" s="693" t="str">
        <f>IF(ОРИГІНАЛ!HW47=0,"",ОРИГІНАЛ!HW47)</f>
        <v/>
      </c>
      <c r="HX37" s="692">
        <f>IF(ОРИГІНАЛ!HX47=0,"",ОРИГІНАЛ!HX47)</f>
        <v>26</v>
      </c>
      <c r="HY37" s="533"/>
    </row>
    <row r="38" spans="1:233" s="532" customFormat="1" ht="12.75" customHeight="1">
      <c r="A38" s="715">
        <f>IF(ОРИГІНАЛ!A48=0,"",ОРИГІНАЛ!A48)</f>
        <v>45470</v>
      </c>
      <c r="B38" s="696" t="str">
        <f>IF(ОРИГІНАЛ!B48=0,"",ОРИГІНАЛ!B48)</f>
        <v/>
      </c>
      <c r="C38" s="695" t="str">
        <f>IF(ОРИГІНАЛ!C48=0,"",ОРИГІНАЛ!C48)</f>
        <v/>
      </c>
      <c r="D38" s="695" t="str">
        <f>IF(ОРИГІНАЛ!D48=0,"",ОРИГІНАЛ!D48)</f>
        <v/>
      </c>
      <c r="E38" s="696" t="str">
        <f>IF(ОРИГІНАЛ!E48=0,"",ОРИГІНАЛ!E48)</f>
        <v/>
      </c>
      <c r="F38" s="695" t="str">
        <f>IF(ОРИГІНАЛ!F48=0,"",ОРИГІНАЛ!F48)</f>
        <v/>
      </c>
      <c r="G38" s="695" t="str">
        <f>IF(ОРИГІНАЛ!G48=0,"",ОРИГІНАЛ!G48)</f>
        <v/>
      </c>
      <c r="H38" s="697" t="str">
        <f>IF(ОРИГІНАЛ!H48=0,"",ОРИГІНАЛ!H48)</f>
        <v/>
      </c>
      <c r="I38" s="696" t="str">
        <f>IF(ОРИГІНАЛ!I48=0,"",ОРИГІНАЛ!I48)</f>
        <v/>
      </c>
      <c r="J38" s="695" t="str">
        <f>IF(ОРИГІНАЛ!J48=0,"",ОРИГІНАЛ!J48)</f>
        <v/>
      </c>
      <c r="K38" s="695" t="str">
        <f>IF(ОРИГІНАЛ!K48=0,"",ОРИГІНАЛ!K48)</f>
        <v/>
      </c>
      <c r="L38" s="695" t="str">
        <f>IF(ОРИГІНАЛ!L48=0,"",ОРИГІНАЛ!L48)</f>
        <v/>
      </c>
      <c r="M38" s="696" t="str">
        <f>IF(ОРИГІНАЛ!M48=0,"",ОРИГІНАЛ!M48)</f>
        <v/>
      </c>
      <c r="N38" s="695" t="str">
        <f>IF(ОРИГІНАЛ!N48=0,"",ОРИГІНАЛ!N48)</f>
        <v/>
      </c>
      <c r="O38" s="695" t="str">
        <f>IF(ОРИГІНАЛ!O48=0,"",ОРИГІНАЛ!O48)</f>
        <v/>
      </c>
      <c r="P38" s="695" t="str">
        <f>IF(ОРИГІНАЛ!P48=0,"",ОРИГІНАЛ!P48)</f>
        <v/>
      </c>
      <c r="Q38" s="695" t="str">
        <f>IF(ОРИГІНАЛ!Q48=0,"",ОРИГІНАЛ!Q48)</f>
        <v/>
      </c>
      <c r="R38" s="714" t="str">
        <f>IF(ОРИГІНАЛ!R48=0,"",ОРИГІНАЛ!R48)</f>
        <v/>
      </c>
      <c r="S38" s="697" t="str">
        <f>IF(ОРИГІНАЛ!S48=0,"",ОРИГІНАЛ!S48)</f>
        <v/>
      </c>
      <c r="T38" s="696" t="str">
        <f>IF(ОРИГІНАЛ!T48=0,"",ОРИГІНАЛ!T48)</f>
        <v/>
      </c>
      <c r="U38" s="695" t="str">
        <f>IF(ОРИГІНАЛ!U48=0,"",ОРИГІНАЛ!U48)</f>
        <v/>
      </c>
      <c r="V38" s="695" t="str">
        <f>IF(ОРИГІНАЛ!V48=0,"",ОРИГІНАЛ!V48)</f>
        <v/>
      </c>
      <c r="W38" s="695" t="str">
        <f>IF(ОРИГІНАЛ!W48=0,"",ОРИГІНАЛ!W48)</f>
        <v/>
      </c>
      <c r="X38" s="695" t="str">
        <f>IF(ОРИГІНАЛ!X48=0,"",ОРИГІНАЛ!X48)</f>
        <v/>
      </c>
      <c r="Y38" s="694" t="str">
        <f>IF(ОРИГІНАЛ!Y48=0,"",ОРИГІНАЛ!Y48)</f>
        <v/>
      </c>
      <c r="Z38" s="696" t="str">
        <f>IF(ОРИГІНАЛ!Z48=0,"",ОРИГІНАЛ!Z48)</f>
        <v>/</v>
      </c>
      <c r="AA38" s="695" t="str">
        <f>IF(ОРИГІНАЛ!AA48=0,"",ОРИГІНАЛ!AA48)</f>
        <v>/</v>
      </c>
      <c r="AB38" s="695" t="str">
        <f>IF(ОРИГІНАЛ!AB48=0,"",ОРИГІНАЛ!AB48)</f>
        <v>/</v>
      </c>
      <c r="AC38" s="695" t="str">
        <f>IF(ОРИГІНАЛ!AC48=0,"",ОРИГІНАЛ!AC48)</f>
        <v>/</v>
      </c>
      <c r="AD38" s="714" t="str">
        <f>IF(ОРИГІНАЛ!AD48=0,"",ОРИГІНАЛ!AD48)</f>
        <v>/</v>
      </c>
      <c r="AE38" s="697" t="str">
        <f>IF(ОРИГІНАЛ!AE48=0,"",ОРИГІНАЛ!AE48)</f>
        <v>/</v>
      </c>
      <c r="AF38" s="701" t="str">
        <f>IF(ОРИГІНАЛ!AF48=0,"",ОРИГІНАЛ!AF48)</f>
        <v>/</v>
      </c>
      <c r="AG38" s="695" t="str">
        <f>IF(ОРИГІНАЛ!AG48=0,"",ОРИГІНАЛ!AG48)</f>
        <v/>
      </c>
      <c r="AH38" s="695" t="str">
        <f>IF(ОРИГІНАЛ!AH48=0,"",ОРИГІНАЛ!AH48)</f>
        <v/>
      </c>
      <c r="AI38" s="695" t="str">
        <f>IF(ОРИГІНАЛ!AI48=0,"",ОРИГІНАЛ!AI48)</f>
        <v/>
      </c>
      <c r="AJ38" s="704" t="str">
        <f>IF(ОРИГІНАЛ!AJ48=0,"",ОРИГІНАЛ!AJ48)</f>
        <v/>
      </c>
      <c r="AK38" s="695" t="str">
        <f>IF(ОРИГІНАЛ!AK48=0,"",ОРИГІНАЛ!AK48)</f>
        <v/>
      </c>
      <c r="AL38" s="695" t="str">
        <f>IF(ОРИГІНАЛ!AL48=0,"",ОРИГІНАЛ!AL48)</f>
        <v/>
      </c>
      <c r="AM38" s="695" t="str">
        <f>IF(ОРИГІНАЛ!AM48=0,"",ОРИГІНАЛ!AM48)</f>
        <v/>
      </c>
      <c r="AN38" s="697" t="str">
        <f>IF(ОРИГІНАЛ!AN48=0,"",ОРИГІНАЛ!AN48)</f>
        <v/>
      </c>
      <c r="AO38" s="696" t="str">
        <f>IF(ОРИГІНАЛ!AO48=0,"",ОРИГІНАЛ!AO48)</f>
        <v/>
      </c>
      <c r="AP38" s="695" t="str">
        <f>IF(ОРИГІНАЛ!AP48=0,"",ОРИГІНАЛ!AP48)</f>
        <v/>
      </c>
      <c r="AQ38" s="695" t="str">
        <f>IF(ОРИГІНАЛ!AQ48=0,"",ОРИГІНАЛ!AQ48)</f>
        <v/>
      </c>
      <c r="AR38" s="696" t="str">
        <f>IF(ОРИГІНАЛ!AR48=0,"",ОРИГІНАЛ!AR48)</f>
        <v/>
      </c>
      <c r="AS38" s="695" t="str">
        <f>IF(ОРИГІНАЛ!AS48=0,"",ОРИГІНАЛ!AS48)</f>
        <v/>
      </c>
      <c r="AT38" s="694" t="str">
        <f>IF(ОРИГІНАЛ!AT48=0,"",ОРИГІНАЛ!AT48)</f>
        <v/>
      </c>
      <c r="AU38" s="696" t="str">
        <f>IF(ОРИГІНАЛ!AU48=0,"",ОРИГІНАЛ!AU48)</f>
        <v/>
      </c>
      <c r="AV38" s="695" t="str">
        <f>IF(ОРИГІНАЛ!AV48=0,"",ОРИГІНАЛ!AV48)</f>
        <v/>
      </c>
      <c r="AW38" s="695" t="str">
        <f>IF(ОРИГІНАЛ!AW48=0,"",ОРИГІНАЛ!AW48)</f>
        <v/>
      </c>
      <c r="AX38" s="697" t="str">
        <f>IF(ОРИГІНАЛ!AX48=0,"",ОРИГІНАЛ!AX48)</f>
        <v/>
      </c>
      <c r="AY38" s="696" t="str">
        <f>IF(ОРИГІНАЛ!AY48=0,"",ОРИГІНАЛ!AY48)</f>
        <v/>
      </c>
      <c r="AZ38" s="695" t="str">
        <f>IF(ОРИГІНАЛ!AZ48=0,"",ОРИГІНАЛ!AZ48)</f>
        <v/>
      </c>
      <c r="BA38" s="695" t="str">
        <f>IF(ОРИГІНАЛ!BA48=0,"",ОРИГІНАЛ!BA48)</f>
        <v/>
      </c>
      <c r="BB38" s="696" t="str">
        <f>IF(ОРИГІНАЛ!BB48=0,"",ОРИГІНАЛ!BB48)</f>
        <v/>
      </c>
      <c r="BC38" s="695" t="str">
        <f>IF(ОРИГІНАЛ!BC48=0,"",ОРИГІНАЛ!BC48)</f>
        <v/>
      </c>
      <c r="BD38" s="695" t="str">
        <f>IF(ОРИГІНАЛ!BD48=0,"",ОРИГІНАЛ!BD48)</f>
        <v/>
      </c>
      <c r="BE38" s="695" t="str">
        <f>IF(ОРИГІНАЛ!BE48=0,"",ОРИГІНАЛ!BE48)</f>
        <v/>
      </c>
      <c r="BF38" s="697" t="str">
        <f>IF(ОРИГІНАЛ!BF48=0,"",ОРИГІНАЛ!BF48)</f>
        <v/>
      </c>
      <c r="BG38" s="696" t="str">
        <f>IF(ОРИГІНАЛ!BG48=0,"",ОРИГІНАЛ!BG48)</f>
        <v/>
      </c>
      <c r="BH38" s="695" t="str">
        <f>IF(ОРИГІНАЛ!BH48=0,"",ОРИГІНАЛ!BH48)</f>
        <v/>
      </c>
      <c r="BI38" s="696" t="str">
        <f>IF(ОРИГІНАЛ!BI48=0,"",ОРИГІНАЛ!BI48)</f>
        <v/>
      </c>
      <c r="BJ38" s="695" t="str">
        <f>IF(ОРИГІНАЛ!BJ48=0,"",ОРИГІНАЛ!BJ48)</f>
        <v/>
      </c>
      <c r="BK38" s="695" t="str">
        <f>IF(ОРИГІНАЛ!BK48=0,"",ОРИГІНАЛ!BK48)</f>
        <v/>
      </c>
      <c r="BL38" s="695" t="str">
        <f>IF(ОРИГІНАЛ!BL48=0,"",ОРИГІНАЛ!BL48)</f>
        <v/>
      </c>
      <c r="BM38" s="695" t="str">
        <f>IF(ОРИГІНАЛ!BM48=0,"",ОРИГІНАЛ!BM48)</f>
        <v/>
      </c>
      <c r="BN38" s="696" t="str">
        <f>IF(ОРИГІНАЛ!BN48=0,"",ОРИГІНАЛ!BN48)</f>
        <v/>
      </c>
      <c r="BO38" s="695" t="str">
        <f>IF(ОРИГІНАЛ!BO48=0,"",ОРИГІНАЛ!BO48)</f>
        <v/>
      </c>
      <c r="BP38" s="696" t="str">
        <f>IF(ОРИГІНАЛ!BP48=0,"",ОРИГІНАЛ!BP48)</f>
        <v/>
      </c>
      <c r="BQ38" s="694" t="str">
        <f>IF(ОРИГІНАЛ!BQ48=0,"",ОРИГІНАЛ!BQ48)</f>
        <v/>
      </c>
      <c r="BR38" s="696" t="str">
        <f>IF(ОРИГІНАЛ!BR48=0,"",ОРИГІНАЛ!BR48)</f>
        <v/>
      </c>
      <c r="BS38" s="696" t="str">
        <f>IF(ОРИГІНАЛ!BS48=0,"",ОРИГІНАЛ!BS48)</f>
        <v/>
      </c>
      <c r="BT38" s="697" t="str">
        <f>IF(ОРИГІНАЛ!BT48=0,"",ОРИГІНАЛ!BT48)</f>
        <v/>
      </c>
      <c r="BU38" s="696" t="str">
        <f>IF(ОРИГІНАЛ!BU48=0,"",ОРИГІНАЛ!BU48)</f>
        <v/>
      </c>
      <c r="BV38" s="695" t="str">
        <f>IF(ОРИГІНАЛ!BV48=0,"",ОРИГІНАЛ!BV48)</f>
        <v/>
      </c>
      <c r="BW38" s="704" t="str">
        <f>IF(ОРИГІНАЛ!BW48=0,"",ОРИГІНАЛ!BW48)</f>
        <v/>
      </c>
      <c r="BX38" s="694" t="str">
        <f>IF(ОРИГІНАЛ!BX48=0,"",ОРИГІНАЛ!BX48)</f>
        <v/>
      </c>
      <c r="BY38" s="696" t="str">
        <f>IF(ОРИГІНАЛ!BY48=0,"",ОРИГІНАЛ!BY48)</f>
        <v/>
      </c>
      <c r="BZ38" s="695" t="str">
        <f>IF(ОРИГІНАЛ!BZ48=0,"",ОРИГІНАЛ!BZ48)</f>
        <v/>
      </c>
      <c r="CA38" s="693" t="str">
        <f>IF(ОРИГІНАЛ!CA48=0,"",ОРИГІНАЛ!CA48)</f>
        <v/>
      </c>
      <c r="CB38" s="696" t="str">
        <f>IF(ОРИГІНАЛ!CB48=0,"",ОРИГІНАЛ!CB48)</f>
        <v/>
      </c>
      <c r="CC38" s="696" t="str">
        <f>IF(ОРИГІНАЛ!CC48=0,"",ОРИГІНАЛ!CC48)</f>
        <v/>
      </c>
      <c r="CD38" s="695" t="str">
        <f>IF(ОРИГІНАЛ!CD48=0,"",ОРИГІНАЛ!CD48)</f>
        <v/>
      </c>
      <c r="CE38" s="695" t="str">
        <f>IF(ОРИГІНАЛ!CE48=0,"",ОРИГІНАЛ!CE48)</f>
        <v/>
      </c>
      <c r="CF38" s="705" t="str">
        <f>IF(ОРИГІНАЛ!CF48=0,"",ОРИГІНАЛ!CF48)</f>
        <v/>
      </c>
      <c r="CG38" s="696" t="str">
        <f>IF(ОРИГІНАЛ!CG48=0,"",ОРИГІНАЛ!CG48)</f>
        <v/>
      </c>
      <c r="CH38" s="695" t="str">
        <f>IF(ОРИГІНАЛ!CH48=0,"",ОРИГІНАЛ!CH48)</f>
        <v/>
      </c>
      <c r="CI38" s="696" t="str">
        <f>IF(ОРИГІНАЛ!CI48=0,"",ОРИГІНАЛ!CI48)</f>
        <v/>
      </c>
      <c r="CJ38" s="695" t="str">
        <f>IF(ОРИГІНАЛ!CJ48=0,"",ОРИГІНАЛ!CJ48)</f>
        <v/>
      </c>
      <c r="CK38" s="695" t="str">
        <f>IF(ОРИГІНАЛ!CK48=0,"",ОРИГІНАЛ!CK48)</f>
        <v/>
      </c>
      <c r="CL38" s="698" t="str">
        <f>IF(ОРИГІНАЛ!CL48=0,"",ОРИГІНАЛ!CL48)</f>
        <v>Х</v>
      </c>
      <c r="CM38" s="695" t="str">
        <f>IF(ОРИГІНАЛ!CM48=0,"",ОРИГІНАЛ!CM48)</f>
        <v>Х</v>
      </c>
      <c r="CN38" s="695" t="str">
        <f>IF(ОРИГІНАЛ!CN48=0,"",ОРИГІНАЛ!CN48)</f>
        <v>Х</v>
      </c>
      <c r="CO38" s="695" t="str">
        <f>IF(ОРИГІНАЛ!CO48=0,"",ОРИГІНАЛ!CO48)</f>
        <v>Х</v>
      </c>
      <c r="CP38" s="694" t="str">
        <f>IF(ОРИГІНАЛ!CP48=0,"",ОРИГІНАЛ!CP48)</f>
        <v>Х</v>
      </c>
      <c r="CQ38" s="713">
        <f>IF(ОРИГІНАЛ!CQ48=0,"",ОРИГІНАЛ!CQ48)</f>
        <v>27</v>
      </c>
      <c r="CR38" s="696" t="str">
        <f>IF(ОРИГІНАЛ!CR48=0,"",ОРИГІНАЛ!CR48)</f>
        <v/>
      </c>
      <c r="CS38" s="699" t="str">
        <f>IF(ОРИГІНАЛ!CS48=0,"",ОРИГІНАЛ!CS48)</f>
        <v/>
      </c>
      <c r="CT38" s="697" t="str">
        <f>IF(ОРИГІНАЛ!CT48=0,"",ОРИГІНАЛ!CT48)</f>
        <v/>
      </c>
      <c r="CU38" s="696" t="str">
        <f>IF(ОРИГІНАЛ!CU48=0,"",ОРИГІНАЛ!CU48)</f>
        <v/>
      </c>
      <c r="CV38" s="695" t="str">
        <f>IF(ОРИГІНАЛ!CV48=0,"",ОРИГІНАЛ!CV48)</f>
        <v/>
      </c>
      <c r="CW38" s="694" t="str">
        <f>IF(ОРИГІНАЛ!CW48=0,"",ОРИГІНАЛ!CW48)</f>
        <v/>
      </c>
      <c r="CX38" s="696" t="str">
        <f>IF(ОРИГІНАЛ!CX48=0,"",ОРИГІНАЛ!CX48)</f>
        <v/>
      </c>
      <c r="CY38" s="696" t="str">
        <f>IF(ОРИГІНАЛ!CY48=0,"",ОРИГІНАЛ!CY48)</f>
        <v/>
      </c>
      <c r="CZ38" s="697" t="str">
        <f>IF(ОРИГІНАЛ!CZ48=0,"",ОРИГІНАЛ!CZ48)</f>
        <v/>
      </c>
      <c r="DA38" s="696" t="str">
        <f>IF(ОРИГІНАЛ!DA48=0,"",ОРИГІНАЛ!DA48)</f>
        <v/>
      </c>
      <c r="DB38" s="696" t="str">
        <f>IF(ОРИГІНАЛ!DB48=0,"",ОРИГІНАЛ!DB48)</f>
        <v/>
      </c>
      <c r="DC38" s="696" t="str">
        <f>IF(ОРИГІНАЛ!DC48=0,"",ОРИГІНАЛ!DC48)</f>
        <v/>
      </c>
      <c r="DD38" s="694" t="str">
        <f>IF(ОРИГІНАЛ!DD48=0,"",ОРИГІНАЛ!DD48)</f>
        <v/>
      </c>
      <c r="DE38" s="698" t="str">
        <f>IF(ОРИГІНАЛ!DE48=0,"",ОРИГІНАЛ!DE48)</f>
        <v/>
      </c>
      <c r="DF38" s="695" t="str">
        <f>IF(ОРИГІНАЛ!DF48=0,"",ОРИГІНАЛ!DF48)</f>
        <v/>
      </c>
      <c r="DG38" s="695" t="str">
        <f>IF(ОРИГІНАЛ!DG48=0,"",ОРИГІНАЛ!DG48)</f>
        <v>\</v>
      </c>
      <c r="DH38" s="697" t="str">
        <f>IF(ОРИГІНАЛ!DH48=0,"",ОРИГІНАЛ!DH48)</f>
        <v>\</v>
      </c>
      <c r="DI38" s="696" t="str">
        <f>IF(ОРИГІНАЛ!DI48=0,"",ОРИГІНАЛ!DI48)</f>
        <v>\</v>
      </c>
      <c r="DJ38" s="695" t="str">
        <f>IF(ОРИГІНАЛ!DJ48=0,"",ОРИГІНАЛ!DJ48)</f>
        <v>\</v>
      </c>
      <c r="DK38" s="695" t="str">
        <f>IF(ОРИГІНАЛ!DK48=0,"",ОРИГІНАЛ!DK48)</f>
        <v>\</v>
      </c>
      <c r="DL38" s="695" t="str">
        <f>IF(ОРИГІНАЛ!DL48=0,"",ОРИГІНАЛ!DL48)</f>
        <v/>
      </c>
      <c r="DM38" s="712" t="str">
        <f>IF(ОРИГІНАЛ!DM48=0,"",ОРИГІНАЛ!DM48)</f>
        <v/>
      </c>
      <c r="DN38" s="695" t="str">
        <f>IF(ОРИГІНАЛ!DN48=0,"",ОРИГІНАЛ!DN48)</f>
        <v/>
      </c>
      <c r="DO38" s="699" t="str">
        <f>IF(ОРИГІНАЛ!DO48=0,"",ОРИГІНАЛ!DO48)</f>
        <v/>
      </c>
      <c r="DP38" s="695" t="str">
        <f>IF(ОРИГІНАЛ!DP48=0,"",ОРИГІНАЛ!DP48)</f>
        <v/>
      </c>
      <c r="DQ38" s="695" t="str">
        <f>IF(ОРИГІНАЛ!DQ48=0,"",ОРИГІНАЛ!DQ48)</f>
        <v/>
      </c>
      <c r="DR38" s="695" t="str">
        <f>IF(ОРИГІНАЛ!DR48=0,"",ОРИГІНАЛ!DR48)</f>
        <v/>
      </c>
      <c r="DS38" s="695" t="str">
        <f>IF(ОРИГІНАЛ!DS48=0,"",ОРИГІНАЛ!DS48)</f>
        <v/>
      </c>
      <c r="DT38" s="695" t="str">
        <f>IF(ОРИГІНАЛ!DT48=0,"",ОРИГІНАЛ!DT48)</f>
        <v/>
      </c>
      <c r="DU38" s="694" t="str">
        <f>IF(ОРИГІНАЛ!DU48=0,"",ОРИГІНАЛ!DU48)</f>
        <v/>
      </c>
      <c r="DV38" s="1117" t="str">
        <f>IF(ОРИГІНАЛ!DV48=0,"",ОРИГІНАЛ!DV48)</f>
        <v/>
      </c>
      <c r="DW38" s="695" t="str">
        <f>IF(ОРИГІНАЛ!DW48=0,"",ОРИГІНАЛ!DW48)</f>
        <v/>
      </c>
      <c r="DX38" s="1121" t="s">
        <v>2709</v>
      </c>
      <c r="DY38" s="1122"/>
      <c r="DZ38" s="696" t="str">
        <f>IF(ОРИГІНАЛ!DZ48=0,"",ОРИГІНАЛ!DZ48)</f>
        <v/>
      </c>
      <c r="EA38" s="695" t="str">
        <f>IF(ОРИГІНАЛ!EA48=0,"",ОРИГІНАЛ!EA48)</f>
        <v/>
      </c>
      <c r="EB38" s="696" t="str">
        <f>IF(ОРИГІНАЛ!EB48=0,"",ОРИГІНАЛ!EB48)</f>
        <v/>
      </c>
      <c r="EC38" s="696" t="str">
        <f>IF(ОРИГІНАЛ!EC48=0,"",ОРИГІНАЛ!EC48)</f>
        <v/>
      </c>
      <c r="ED38" s="696" t="str">
        <f>IF(ОРИГІНАЛ!ED48=0,"",ОРИГІНАЛ!ED48)</f>
        <v/>
      </c>
      <c r="EE38" s="696" t="str">
        <f>IF(ОРИГІНАЛ!EE48=0,"",ОРИГІНАЛ!EE48)</f>
        <v/>
      </c>
      <c r="EF38" s="696" t="str">
        <f>IF(ОРИГІНАЛ!EF48=0,"",ОРИГІНАЛ!EF48)</f>
        <v/>
      </c>
      <c r="EG38" s="696" t="str">
        <f>IF(ОРИГІНАЛ!EG48=0,"",ОРИГІНАЛ!EG48)</f>
        <v/>
      </c>
      <c r="EH38" s="1067" t="str">
        <f>IF(ОРИГІНАЛ!EH48=0,"",ОРИГІНАЛ!EH48)</f>
        <v/>
      </c>
      <c r="EI38" s="1124"/>
      <c r="EJ38" s="711" t="str">
        <f>IF(ОРИГІНАЛ!EJ48=0,"",ОРИГІНАЛ!EJ48)</f>
        <v/>
      </c>
      <c r="EK38" s="710" t="str">
        <f>IF(ОРИГІНАЛ!EK48=0,"",ОРИГІНАЛ!EK48)</f>
        <v/>
      </c>
      <c r="EL38" s="709" t="str">
        <f>IF(ОРИГІНАЛ!EL48=0,"",ОРИГІНАЛ!EL48)</f>
        <v/>
      </c>
      <c r="EM38" s="1126"/>
      <c r="EN38" s="695" t="str">
        <f>IF(ОРИГІНАЛ!EN48=0,"",ОРИГІНАЛ!EN48)</f>
        <v/>
      </c>
      <c r="EO38" s="695" t="str">
        <f>IF(ОРИГІНАЛ!EO48=0,"",ОРИГІНАЛ!EO48)</f>
        <v/>
      </c>
      <c r="EP38" s="694" t="str">
        <f>IF(ОРИГІНАЛ!EP48=0,"",ОРИГІНАЛ!EP48)</f>
        <v/>
      </c>
      <c r="EQ38" s="696" t="str">
        <f>IF(ОРИГІНАЛ!EQ48=0,"",ОРИГІНАЛ!EQ48)</f>
        <v/>
      </c>
      <c r="ER38" s="694" t="str">
        <f>IF(ОРИГІНАЛ!ER48=0,"",ОРИГІНАЛ!ER48)</f>
        <v/>
      </c>
      <c r="ES38" s="696" t="str">
        <f>IF(ОРИГІНАЛ!ES48=0,"",ОРИГІНАЛ!ES48)</f>
        <v/>
      </c>
      <c r="ET38" s="696" t="str">
        <f>IF(ОРИГІНАЛ!ET48=0,"",ОРИГІНАЛ!ET48)</f>
        <v/>
      </c>
      <c r="EU38" s="695" t="str">
        <f>IF(ОРИГІНАЛ!EU48=0,"",ОРИГІНАЛ!EU48)</f>
        <v/>
      </c>
      <c r="EV38" s="695" t="str">
        <f>IF(ОРИГІНАЛ!EV48=0,"",ОРИГІНАЛ!EV48)</f>
        <v/>
      </c>
      <c r="EW38" s="695" t="str">
        <f>IF(ОРИГІНАЛ!EW48=0,"",ОРИГІНАЛ!EW48)</f>
        <v/>
      </c>
      <c r="EX38" s="695" t="str">
        <f>IF(ОРИГІНАЛ!EX48=0,"",ОРИГІНАЛ!EX48)</f>
        <v/>
      </c>
      <c r="EY38" s="695" t="str">
        <f>IF(ОРИГІНАЛ!EY48=0,"",ОРИГІНАЛ!EY48)</f>
        <v/>
      </c>
      <c r="EZ38" s="695" t="str">
        <f>IF(ОРИГІНАЛ!EZ48=0,"",ОРИГІНАЛ!EZ48)</f>
        <v/>
      </c>
      <c r="FA38" s="697" t="str">
        <f>IF(ОРИГІНАЛ!FA48=0,"",ОРИГІНАЛ!FA48)</f>
        <v>+</v>
      </c>
      <c r="FB38" s="696" t="str">
        <f>IF(ОРИГІНАЛ!FB48=0,"",ОРИГІНАЛ!FB48)</f>
        <v/>
      </c>
      <c r="FC38" s="695" t="str">
        <f>IF(ОРИГІНАЛ!FC48=0,"",ОРИГІНАЛ!FC48)</f>
        <v/>
      </c>
      <c r="FD38" s="695" t="str">
        <f>IF(ОРИГІНАЛ!FD48=0,"",ОРИГІНАЛ!FD48)</f>
        <v/>
      </c>
      <c r="FE38" s="695" t="str">
        <f>IF(ОРИГІНАЛ!FE48=0,"",ОРИГІНАЛ!FE48)</f>
        <v/>
      </c>
      <c r="FF38" s="700" t="str">
        <f>IF(ОРИГІНАЛ!FF48=0,"",ОРИГІНАЛ!FF48)</f>
        <v/>
      </c>
      <c r="FG38" s="695" t="str">
        <f>IF(ОРИГІНАЛ!FG48=0,"",ОРИГІНАЛ!FG48)</f>
        <v/>
      </c>
      <c r="FH38" s="704" t="str">
        <f>IF(ОРИГІНАЛ!FH48=0,"",ОРИГІНАЛ!FH48)</f>
        <v>+</v>
      </c>
      <c r="FI38" s="700" t="str">
        <f>IF(ОРИГІНАЛ!FI48=0,"",ОРИГІНАЛ!FI48)</f>
        <v/>
      </c>
      <c r="FJ38" s="700" t="str">
        <f>IF(ОРИГІНАЛ!FJ48=0,"",ОРИГІНАЛ!FJ48)</f>
        <v/>
      </c>
      <c r="FK38" s="700" t="str">
        <f>IF(ОРИГІНАЛ!FK48=0,"",ОРИГІНАЛ!FK48)</f>
        <v/>
      </c>
      <c r="FL38" s="700" t="str">
        <f>IF(ОРИГІНАЛ!FL48=0,"",ОРИГІНАЛ!FL48)</f>
        <v/>
      </c>
      <c r="FM38" s="708" t="str">
        <f>IF(ОРИГІНАЛ!FM48=0,"",ОРИГІНАЛ!FM48)</f>
        <v/>
      </c>
      <c r="FN38" s="707" t="str">
        <f>IF(ОРИГІНАЛ!FN48=0,"",ОРИГІНАЛ!FN48)</f>
        <v/>
      </c>
      <c r="FO38" s="696" t="str">
        <f>IF(ОРИГІНАЛ!FO48=0,"",ОРИГІНАЛ!FO48)</f>
        <v>\</v>
      </c>
      <c r="FP38" s="696" t="str">
        <f>IF(ОРИГІНАЛ!FP48=0,"",ОРИГІНАЛ!FP48)</f>
        <v>\</v>
      </c>
      <c r="FQ38" s="705" t="str">
        <f>IF(ОРИГІНАЛ!FQ48=0,"",ОРИГІНАЛ!FQ48)</f>
        <v>\</v>
      </c>
      <c r="FR38" s="696" t="str">
        <f>IF(ОРИГІНАЛ!FR48=0,"",ОРИГІНАЛ!FR48)</f>
        <v>\</v>
      </c>
      <c r="FS38" s="696" t="str">
        <f>IF(ОРИГІНАЛ!FS48=0,"",ОРИГІНАЛ!FS48)</f>
        <v/>
      </c>
      <c r="FT38" s="696" t="str">
        <f>IF(ОРИГІНАЛ!FT48=0,"",ОРИГІНАЛ!FT48)</f>
        <v/>
      </c>
      <c r="FU38" s="696" t="str">
        <f>IF(ОРИГІНАЛ!FU48=0,"",ОРИГІНАЛ!FU48)</f>
        <v/>
      </c>
      <c r="FV38" s="696" t="str">
        <f>IF(ОРИГІНАЛ!FV48=0,"",ОРИГІНАЛ!FV48)</f>
        <v/>
      </c>
      <c r="FW38" s="706">
        <f>IF(ОРИГІНАЛ!FW48=0,"",ОРИГІНАЛ!FW48)</f>
        <v>27</v>
      </c>
      <c r="FX38" s="696" t="str">
        <f>IF(ОРИГІНАЛ!FX48=0,"",ОРИГІНАЛ!FX48)</f>
        <v/>
      </c>
      <c r="FY38" s="694" t="str">
        <f>IF(ОРИГІНАЛ!FY48=0,"",ОРИГІНАЛ!FY48)</f>
        <v/>
      </c>
      <c r="FZ38" s="696" t="str">
        <f>IF(ОРИГІНАЛ!FZ48=0,"",ОРИГІНАЛ!FZ48)</f>
        <v/>
      </c>
      <c r="GA38" s="694" t="str">
        <f>IF(ОРИГІНАЛ!GA48=0,"",ОРИГІНАЛ!GA48)</f>
        <v/>
      </c>
      <c r="GB38" s="696" t="str">
        <f>IF(ОРИГІНАЛ!GB48=0,"",ОРИГІНАЛ!GB48)</f>
        <v/>
      </c>
      <c r="GC38" s="695" t="str">
        <f>IF(ОРИГІНАЛ!GC48=0,"",ОРИГІНАЛ!GC48)</f>
        <v/>
      </c>
      <c r="GD38" s="695" t="str">
        <f>IF(ОРИГІНАЛ!GD48=0,"",ОРИГІНАЛ!GD48)</f>
        <v/>
      </c>
      <c r="GE38" s="695" t="str">
        <f>IF(ОРИГІНАЛ!GE48=0,"",ОРИГІНАЛ!GE48)</f>
        <v/>
      </c>
      <c r="GF38" s="705" t="str">
        <f>IF(ОРИГІНАЛ!GF48=0,"",ОРИГІНАЛ!GF48)</f>
        <v/>
      </c>
      <c r="GG38" s="696" t="str">
        <f>IF(ОРИГІНАЛ!GG48=0,"",ОРИГІНАЛ!GG48)</f>
        <v/>
      </c>
      <c r="GH38" s="695" t="str">
        <f>IF(ОРИГІНАЛ!GH48=0,"",ОРИГІНАЛ!GH48)</f>
        <v/>
      </c>
      <c r="GI38" s="694" t="str">
        <f>IF(ОРИГІНАЛ!GI48=0,"",ОРИГІНАЛ!GI48)</f>
        <v/>
      </c>
      <c r="GJ38" s="696" t="str">
        <f>IF(ОРИГІНАЛ!GJ48=0,"",ОРИГІНАЛ!GJ48)</f>
        <v/>
      </c>
      <c r="GK38" s="695" t="str">
        <f>IF(ОРИГІНАЛ!GK48=0,"",ОРИГІНАЛ!GK48)</f>
        <v/>
      </c>
      <c r="GL38" s="704" t="str">
        <f>IF(ОРИГІНАЛ!GL48=0,"",ОРИГІНАЛ!GL48)</f>
        <v/>
      </c>
      <c r="GM38" s="695" t="str">
        <f>IF(ОРИГІНАЛ!GM48=0,"",ОРИГІНАЛ!GM48)</f>
        <v/>
      </c>
      <c r="GN38" s="695" t="str">
        <f>IF(ОРИГІНАЛ!GN48=0,"",ОРИГІНАЛ!GN48)</f>
        <v/>
      </c>
      <c r="GO38" s="703" t="str">
        <f>IF(ОРИГІНАЛ!GO48=0,"",ОРИГІНАЛ!GO48)</f>
        <v/>
      </c>
      <c r="GP38" s="697" t="str">
        <f>IF(ОРИГІНАЛ!GP48=0,"",ОРИГІНАЛ!GP48)</f>
        <v/>
      </c>
      <c r="GQ38" s="702" t="str">
        <f>IF(ОРИГІНАЛ!GQ48=0,"",ОРИГІНАЛ!GQ48)</f>
        <v/>
      </c>
      <c r="GR38" s="701" t="str">
        <f>IF(ОРИГІНАЛ!GR48=0,"",ОРИГІНАЛ!GR48)</f>
        <v/>
      </c>
      <c r="GS38" s="695" t="str">
        <f>IF(ОРИГІНАЛ!GS48=0,"",ОРИГІНАЛ!GS48)</f>
        <v/>
      </c>
      <c r="GT38" s="695" t="str">
        <f>IF(ОРИГІНАЛ!GT48=0,"",ОРИГІНАЛ!GT48)</f>
        <v/>
      </c>
      <c r="GU38" s="695" t="str">
        <f>IF(ОРИГІНАЛ!GU48=0,"",ОРИГІНАЛ!GU48)</f>
        <v/>
      </c>
      <c r="GV38" s="695" t="str">
        <f>IF(ОРИГІНАЛ!GV48=0,"",ОРИГІНАЛ!GV48)</f>
        <v/>
      </c>
      <c r="GW38" s="695" t="str">
        <f>IF(ОРИГІНАЛ!GW48=0,"",ОРИГІНАЛ!GW48)</f>
        <v/>
      </c>
      <c r="GX38" s="697" t="str">
        <f>IF(ОРИГІНАЛ!GX48=0,"",ОРИГІНАЛ!GX48)</f>
        <v/>
      </c>
      <c r="GY38" s="696" t="str">
        <f>IF(ОРИГІНАЛ!GY48=0,"",ОРИГІНАЛ!GY48)</f>
        <v/>
      </c>
      <c r="GZ38" s="700" t="str">
        <f>IF(ОРИГІНАЛ!GZ48=0,"",ОРИГІНАЛ!GZ48)</f>
        <v/>
      </c>
      <c r="HA38" s="695" t="str">
        <f>IF(ОРИГІНАЛ!HA48=0,"",ОРИГІНАЛ!HA48)</f>
        <v/>
      </c>
      <c r="HB38" s="699" t="str">
        <f>IF(ОРИГІНАЛ!HB48=0,"",ОРИГІНАЛ!HB48)</f>
        <v/>
      </c>
      <c r="HC38" s="695" t="str">
        <f>IF(ОРИГІНАЛ!HC48=0,"",ОРИГІНАЛ!HC48)</f>
        <v/>
      </c>
      <c r="HD38" s="695" t="str">
        <f>IF(ОРИГІНАЛ!HD48=0,"",ОРИГІНАЛ!HD48)</f>
        <v/>
      </c>
      <c r="HE38" s="695" t="str">
        <f>IF(ОРИГІНАЛ!HE48=0,"",ОРИГІНАЛ!HE48)</f>
        <v/>
      </c>
      <c r="HF38" s="695" t="str">
        <f>IF(ОРИГІНАЛ!HF48=0,"",ОРИГІНАЛ!HF48)</f>
        <v/>
      </c>
      <c r="HG38" s="694" t="str">
        <f>IF(ОРИГІНАЛ!HG48=0,"",ОРИГІНАЛ!HG48)</f>
        <v/>
      </c>
      <c r="HH38" s="698" t="str">
        <f>IF(ОРИГІНАЛ!HH48=0,"",ОРИГІНАЛ!HH48)</f>
        <v/>
      </c>
      <c r="HI38" s="695" t="str">
        <f>IF(ОРИГІНАЛ!HI48=0,"",ОРИГІНАЛ!HI48)</f>
        <v/>
      </c>
      <c r="HJ38" s="695" t="str">
        <f>IF(ОРИГІНАЛ!HJ48=0,"",ОРИГІНАЛ!HJ48)</f>
        <v/>
      </c>
      <c r="HK38" s="695" t="str">
        <f>IF(ОРИГІНАЛ!HK48=0,"",ОРИГІНАЛ!HK48)</f>
        <v/>
      </c>
      <c r="HL38" s="695" t="str">
        <f>IF(ОРИГІНАЛ!HL48=0,"",ОРИГІНАЛ!HL48)</f>
        <v/>
      </c>
      <c r="HM38" s="695" t="str">
        <f>IF(ОРИГІНАЛ!HM48=0,"",ОРИГІНАЛ!HM48)</f>
        <v/>
      </c>
      <c r="HN38" s="695" t="str">
        <f>IF(ОРИГІНАЛ!HN48=0,"",ОРИГІНАЛ!HN48)</f>
        <v/>
      </c>
      <c r="HO38" s="697" t="str">
        <f>IF(ОРИГІНАЛ!HO48=0,"",ОРИГІНАЛ!HO48)</f>
        <v/>
      </c>
      <c r="HP38" s="696" t="str">
        <f>IF(ОРИГІНАЛ!HP48=0,"",ОРИГІНАЛ!HP48)</f>
        <v/>
      </c>
      <c r="HQ38" s="695" t="str">
        <f>IF(ОРИГІНАЛ!HQ48=0,"",ОРИГІНАЛ!HQ48)</f>
        <v/>
      </c>
      <c r="HR38" s="695" t="str">
        <f>IF(ОРИГІНАЛ!HR48=0,"",ОРИГІНАЛ!HR48)</f>
        <v/>
      </c>
      <c r="HS38" s="695" t="str">
        <f>IF(ОРИГІНАЛ!HS48=0,"",ОРИГІНАЛ!HS48)</f>
        <v/>
      </c>
      <c r="HT38" s="695" t="str">
        <f>IF(ОРИГІНАЛ!HT48=0,"",ОРИГІНАЛ!HT48)</f>
        <v/>
      </c>
      <c r="HU38" s="695" t="str">
        <f>IF(ОРИГІНАЛ!HU48=0,"",ОРИГІНАЛ!HU48)</f>
        <v/>
      </c>
      <c r="HV38" s="694" t="str">
        <f>IF(ОРИГІНАЛ!HV48=0,"",ОРИГІНАЛ!HV48)</f>
        <v/>
      </c>
      <c r="HW38" s="693" t="str">
        <f>IF(ОРИГІНАЛ!HW48=0,"",ОРИГІНАЛ!HW48)</f>
        <v/>
      </c>
      <c r="HX38" s="692">
        <f>IF(ОРИГІНАЛ!HX48=0,"",ОРИГІНАЛ!HX48)</f>
        <v>27</v>
      </c>
      <c r="HY38" s="533"/>
    </row>
    <row r="39" spans="1:233" s="532" customFormat="1" ht="12.75" customHeight="1">
      <c r="A39" s="715">
        <f>IF(ОРИГІНАЛ!A49=0,"",ОРИГІНАЛ!A49)</f>
        <v>45471</v>
      </c>
      <c r="B39" s="696" t="str">
        <f>IF(ОРИГІНАЛ!B49=0,"",ОРИГІНАЛ!B49)</f>
        <v/>
      </c>
      <c r="C39" s="695" t="str">
        <f>IF(ОРИГІНАЛ!C49=0,"",ОРИГІНАЛ!C49)</f>
        <v/>
      </c>
      <c r="D39" s="695" t="str">
        <f>IF(ОРИГІНАЛ!D49=0,"",ОРИГІНАЛ!D49)</f>
        <v/>
      </c>
      <c r="E39" s="696" t="str">
        <f>IF(ОРИГІНАЛ!E49=0,"",ОРИГІНАЛ!E49)</f>
        <v/>
      </c>
      <c r="F39" s="695" t="str">
        <f>IF(ОРИГІНАЛ!F49=0,"",ОРИГІНАЛ!F49)</f>
        <v/>
      </c>
      <c r="G39" s="695" t="str">
        <f>IF(ОРИГІНАЛ!G49=0,"",ОРИГІНАЛ!G49)</f>
        <v/>
      </c>
      <c r="H39" s="697" t="str">
        <f>IF(ОРИГІНАЛ!H49=0,"",ОРИГІНАЛ!H49)</f>
        <v/>
      </c>
      <c r="I39" s="696" t="str">
        <f>IF(ОРИГІНАЛ!I49=0,"",ОРИГІНАЛ!I49)</f>
        <v/>
      </c>
      <c r="J39" s="695" t="str">
        <f>IF(ОРИГІНАЛ!J49=0,"",ОРИГІНАЛ!J49)</f>
        <v/>
      </c>
      <c r="K39" s="695" t="str">
        <f>IF(ОРИГІНАЛ!K49=0,"",ОРИГІНАЛ!K49)</f>
        <v/>
      </c>
      <c r="L39" s="695" t="str">
        <f>IF(ОРИГІНАЛ!L49=0,"",ОРИГІНАЛ!L49)</f>
        <v/>
      </c>
      <c r="M39" s="696" t="str">
        <f>IF(ОРИГІНАЛ!M49=0,"",ОРИГІНАЛ!M49)</f>
        <v/>
      </c>
      <c r="N39" s="695" t="str">
        <f>IF(ОРИГІНАЛ!N49=0,"",ОРИГІНАЛ!N49)</f>
        <v/>
      </c>
      <c r="O39" s="695" t="str">
        <f>IF(ОРИГІНАЛ!O49=0,"",ОРИГІНАЛ!O49)</f>
        <v/>
      </c>
      <c r="P39" s="695" t="str">
        <f>IF(ОРИГІНАЛ!P49=0,"",ОРИГІНАЛ!P49)</f>
        <v/>
      </c>
      <c r="Q39" s="695" t="str">
        <f>IF(ОРИГІНАЛ!Q49=0,"",ОРИГІНАЛ!Q49)</f>
        <v/>
      </c>
      <c r="R39" s="714" t="str">
        <f>IF(ОРИГІНАЛ!R49=0,"",ОРИГІНАЛ!R49)</f>
        <v/>
      </c>
      <c r="S39" s="697" t="str">
        <f>IF(ОРИГІНАЛ!S49=0,"",ОРИГІНАЛ!S49)</f>
        <v/>
      </c>
      <c r="T39" s="696" t="str">
        <f>IF(ОРИГІНАЛ!T49=0,"",ОРИГІНАЛ!T49)</f>
        <v/>
      </c>
      <c r="U39" s="695" t="str">
        <f>IF(ОРИГІНАЛ!U49=0,"",ОРИГІНАЛ!U49)</f>
        <v>/</v>
      </c>
      <c r="V39" s="695" t="str">
        <f>IF(ОРИГІНАЛ!V49=0,"",ОРИГІНАЛ!V49)</f>
        <v>/</v>
      </c>
      <c r="W39" s="695" t="str">
        <f>IF(ОРИГІНАЛ!W49=0,"",ОРИГІНАЛ!W49)</f>
        <v>/</v>
      </c>
      <c r="X39" s="695" t="str">
        <f>IF(ОРИГІНАЛ!X49=0,"",ОРИГІНАЛ!X49)</f>
        <v>/</v>
      </c>
      <c r="Y39" s="694" t="str">
        <f>IF(ОРИГІНАЛ!Y49=0,"",ОРИГІНАЛ!Y49)</f>
        <v>/</v>
      </c>
      <c r="Z39" s="696" t="str">
        <f>IF(ОРИГІНАЛ!Z49=0,"",ОРИГІНАЛ!Z49)</f>
        <v/>
      </c>
      <c r="AA39" s="695" t="str">
        <f>IF(ОРИГІНАЛ!AA49=0,"",ОРИГІНАЛ!AA49)</f>
        <v/>
      </c>
      <c r="AB39" s="695" t="str">
        <f>IF(ОРИГІНАЛ!AB49=0,"",ОРИГІНАЛ!AB49)</f>
        <v/>
      </c>
      <c r="AC39" s="695" t="str">
        <f>IF(ОРИГІНАЛ!AC49=0,"",ОРИГІНАЛ!AC49)</f>
        <v/>
      </c>
      <c r="AD39" s="714" t="str">
        <f>IF(ОРИГІНАЛ!AD49=0,"",ОРИГІНАЛ!AD49)</f>
        <v/>
      </c>
      <c r="AE39" s="697" t="str">
        <f>IF(ОРИГІНАЛ!AE49=0,"",ОРИГІНАЛ!AE49)</f>
        <v/>
      </c>
      <c r="AF39" s="701" t="str">
        <f>IF(ОРИГІНАЛ!AF49=0,"",ОРИГІНАЛ!AF49)</f>
        <v/>
      </c>
      <c r="AG39" s="695" t="str">
        <f>IF(ОРИГІНАЛ!AG49=0,"",ОРИГІНАЛ!AG49)</f>
        <v/>
      </c>
      <c r="AH39" s="695" t="str">
        <f>IF(ОРИГІНАЛ!AH49=0,"",ОРИГІНАЛ!AH49)</f>
        <v/>
      </c>
      <c r="AI39" s="695" t="str">
        <f>IF(ОРИГІНАЛ!AI49=0,"",ОРИГІНАЛ!AI49)</f>
        <v/>
      </c>
      <c r="AJ39" s="704" t="str">
        <f>IF(ОРИГІНАЛ!AJ49=0,"",ОРИГІНАЛ!AJ49)</f>
        <v/>
      </c>
      <c r="AK39" s="695" t="str">
        <f>IF(ОРИГІНАЛ!AK49=0,"",ОРИГІНАЛ!AK49)</f>
        <v/>
      </c>
      <c r="AL39" s="695" t="str">
        <f>IF(ОРИГІНАЛ!AL49=0,"",ОРИГІНАЛ!AL49)</f>
        <v/>
      </c>
      <c r="AM39" s="695" t="str">
        <f>IF(ОРИГІНАЛ!AM49=0,"",ОРИГІНАЛ!AM49)</f>
        <v/>
      </c>
      <c r="AN39" s="697" t="str">
        <f>IF(ОРИГІНАЛ!AN49=0,"",ОРИГІНАЛ!AN49)</f>
        <v/>
      </c>
      <c r="AO39" s="696" t="str">
        <f>IF(ОРИГІНАЛ!AO49=0,"",ОРИГІНАЛ!AO49)</f>
        <v/>
      </c>
      <c r="AP39" s="695" t="str">
        <f>IF(ОРИГІНАЛ!AP49=0,"",ОРИГІНАЛ!AP49)</f>
        <v/>
      </c>
      <c r="AQ39" s="695" t="str">
        <f>IF(ОРИГІНАЛ!AQ49=0,"",ОРИГІНАЛ!AQ49)</f>
        <v/>
      </c>
      <c r="AR39" s="696" t="str">
        <f>IF(ОРИГІНАЛ!AR49=0,"",ОРИГІНАЛ!AR49)</f>
        <v/>
      </c>
      <c r="AS39" s="695" t="str">
        <f>IF(ОРИГІНАЛ!AS49=0,"",ОРИГІНАЛ!AS49)</f>
        <v/>
      </c>
      <c r="AT39" s="694" t="str">
        <f>IF(ОРИГІНАЛ!AT49=0,"",ОРИГІНАЛ!AT49)</f>
        <v/>
      </c>
      <c r="AU39" s="696" t="str">
        <f>IF(ОРИГІНАЛ!AU49=0,"",ОРИГІНАЛ!AU49)</f>
        <v/>
      </c>
      <c r="AV39" s="695" t="str">
        <f>IF(ОРИГІНАЛ!AV49=0,"",ОРИГІНАЛ!AV49)</f>
        <v/>
      </c>
      <c r="AW39" s="695" t="str">
        <f>IF(ОРИГІНАЛ!AW49=0,"",ОРИГІНАЛ!AW49)</f>
        <v/>
      </c>
      <c r="AX39" s="697" t="str">
        <f>IF(ОРИГІНАЛ!AX49=0,"",ОРИГІНАЛ!AX49)</f>
        <v/>
      </c>
      <c r="AY39" s="696" t="str">
        <f>IF(ОРИГІНАЛ!AY49=0,"",ОРИГІНАЛ!AY49)</f>
        <v/>
      </c>
      <c r="AZ39" s="695" t="str">
        <f>IF(ОРИГІНАЛ!AZ49=0,"",ОРИГІНАЛ!AZ49)</f>
        <v/>
      </c>
      <c r="BA39" s="695" t="str">
        <f>IF(ОРИГІНАЛ!BA49=0,"",ОРИГІНАЛ!BA49)</f>
        <v/>
      </c>
      <c r="BB39" s="696" t="str">
        <f>IF(ОРИГІНАЛ!BB49=0,"",ОРИГІНАЛ!BB49)</f>
        <v/>
      </c>
      <c r="BC39" s="695" t="str">
        <f>IF(ОРИГІНАЛ!BC49=0,"",ОРИГІНАЛ!BC49)</f>
        <v/>
      </c>
      <c r="BD39" s="695" t="str">
        <f>IF(ОРИГІНАЛ!BD49=0,"",ОРИГІНАЛ!BD49)</f>
        <v/>
      </c>
      <c r="BE39" s="695" t="str">
        <f>IF(ОРИГІНАЛ!BE49=0,"",ОРИГІНАЛ!BE49)</f>
        <v/>
      </c>
      <c r="BF39" s="697" t="str">
        <f>IF(ОРИГІНАЛ!BF49=0,"",ОРИГІНАЛ!BF49)</f>
        <v/>
      </c>
      <c r="BG39" s="696" t="str">
        <f>IF(ОРИГІНАЛ!BG49=0,"",ОРИГІНАЛ!BG49)</f>
        <v>X</v>
      </c>
      <c r="BH39" s="695" t="str">
        <f>IF(ОРИГІНАЛ!BH49=0,"",ОРИГІНАЛ!BH49)</f>
        <v>X</v>
      </c>
      <c r="BI39" s="696" t="str">
        <f>IF(ОРИГІНАЛ!BI49=0,"",ОРИГІНАЛ!BI49)</f>
        <v>X</v>
      </c>
      <c r="BJ39" s="695" t="str">
        <f>IF(ОРИГІНАЛ!BJ49=0,"",ОРИГІНАЛ!BJ49)</f>
        <v>X</v>
      </c>
      <c r="BK39" s="695" t="str">
        <f>IF(ОРИГІНАЛ!BK49=0,"",ОРИГІНАЛ!BK49)</f>
        <v>X</v>
      </c>
      <c r="BL39" s="695" t="str">
        <f>IF(ОРИГІНАЛ!BL49=0,"",ОРИГІНАЛ!BL49)</f>
        <v/>
      </c>
      <c r="BM39" s="695" t="str">
        <f>IF(ОРИГІНАЛ!BM49=0,"",ОРИГІНАЛ!BM49)</f>
        <v/>
      </c>
      <c r="BN39" s="696" t="str">
        <f>IF(ОРИГІНАЛ!BN49=0,"",ОРИГІНАЛ!BN49)</f>
        <v/>
      </c>
      <c r="BO39" s="695" t="str">
        <f>IF(ОРИГІНАЛ!BO49=0,"",ОРИГІНАЛ!BO49)</f>
        <v/>
      </c>
      <c r="BP39" s="696" t="str">
        <f>IF(ОРИГІНАЛ!BP49=0,"",ОРИГІНАЛ!BP49)</f>
        <v/>
      </c>
      <c r="BQ39" s="694" t="str">
        <f>IF(ОРИГІНАЛ!BQ49=0,"",ОРИГІНАЛ!BQ49)</f>
        <v/>
      </c>
      <c r="BR39" s="696" t="str">
        <f>IF(ОРИГІНАЛ!BR49=0,"",ОРИГІНАЛ!BR49)</f>
        <v/>
      </c>
      <c r="BS39" s="696" t="str">
        <f>IF(ОРИГІНАЛ!BS49=0,"",ОРИГІНАЛ!BS49)</f>
        <v/>
      </c>
      <c r="BT39" s="697" t="str">
        <f>IF(ОРИГІНАЛ!BT49=0,"",ОРИГІНАЛ!BT49)</f>
        <v/>
      </c>
      <c r="BU39" s="696" t="str">
        <f>IF(ОРИГІНАЛ!BU49=0,"",ОРИГІНАЛ!BU49)</f>
        <v/>
      </c>
      <c r="BV39" s="695" t="str">
        <f>IF(ОРИГІНАЛ!BV49=0,"",ОРИГІНАЛ!BV49)</f>
        <v/>
      </c>
      <c r="BW39" s="704" t="str">
        <f>IF(ОРИГІНАЛ!BW49=0,"",ОРИГІНАЛ!BW49)</f>
        <v/>
      </c>
      <c r="BX39" s="694" t="str">
        <f>IF(ОРИГІНАЛ!BX49=0,"",ОРИГІНАЛ!BX49)</f>
        <v/>
      </c>
      <c r="BY39" s="696" t="str">
        <f>IF(ОРИГІНАЛ!BY49=0,"",ОРИГІНАЛ!BY49)</f>
        <v/>
      </c>
      <c r="BZ39" s="695" t="str">
        <f>IF(ОРИГІНАЛ!BZ49=0,"",ОРИГІНАЛ!BZ49)</f>
        <v/>
      </c>
      <c r="CA39" s="693" t="str">
        <f>IF(ОРИГІНАЛ!CA49=0,"",ОРИГІНАЛ!CA49)</f>
        <v/>
      </c>
      <c r="CB39" s="696" t="str">
        <f>IF(ОРИГІНАЛ!CB49=0,"",ОРИГІНАЛ!CB49)</f>
        <v/>
      </c>
      <c r="CC39" s="696" t="str">
        <f>IF(ОРИГІНАЛ!CC49=0,"",ОРИГІНАЛ!CC49)</f>
        <v/>
      </c>
      <c r="CD39" s="695" t="str">
        <f>IF(ОРИГІНАЛ!CD49=0,"",ОРИГІНАЛ!CD49)</f>
        <v/>
      </c>
      <c r="CE39" s="695" t="str">
        <f>IF(ОРИГІНАЛ!CE49=0,"",ОРИГІНАЛ!CE49)</f>
        <v/>
      </c>
      <c r="CF39" s="705" t="str">
        <f>IF(ОРИГІНАЛ!CF49=0,"",ОРИГІНАЛ!CF49)</f>
        <v/>
      </c>
      <c r="CG39" s="696" t="str">
        <f>IF(ОРИГІНАЛ!CG49=0,"",ОРИГІНАЛ!CG49)</f>
        <v/>
      </c>
      <c r="CH39" s="695" t="str">
        <f>IF(ОРИГІНАЛ!CH49=0,"",ОРИГІНАЛ!CH49)</f>
        <v/>
      </c>
      <c r="CI39" s="696" t="str">
        <f>IF(ОРИГІНАЛ!CI49=0,"",ОРИГІНАЛ!CI49)</f>
        <v/>
      </c>
      <c r="CJ39" s="695" t="str">
        <f>IF(ОРИГІНАЛ!CJ49=0,"",ОРИГІНАЛ!CJ49)</f>
        <v/>
      </c>
      <c r="CK39" s="695" t="str">
        <f>IF(ОРИГІНАЛ!CK49=0,"",ОРИГІНАЛ!CK49)</f>
        <v/>
      </c>
      <c r="CL39" s="698" t="str">
        <f>IF(ОРИГІНАЛ!CL49=0,"",ОРИГІНАЛ!CL49)</f>
        <v/>
      </c>
      <c r="CM39" s="695" t="str">
        <f>IF(ОРИГІНАЛ!CM49=0,"",ОРИГІНАЛ!CM49)</f>
        <v/>
      </c>
      <c r="CN39" s="695" t="str">
        <f>IF(ОРИГІНАЛ!CN49=0,"",ОРИГІНАЛ!CN49)</f>
        <v/>
      </c>
      <c r="CO39" s="695" t="str">
        <f>IF(ОРИГІНАЛ!CO49=0,"",ОРИГІНАЛ!CO49)</f>
        <v/>
      </c>
      <c r="CP39" s="694" t="str">
        <f>IF(ОРИГІНАЛ!CP49=0,"",ОРИГІНАЛ!CP49)</f>
        <v/>
      </c>
      <c r="CQ39" s="713">
        <f>IF(ОРИГІНАЛ!CQ49=0,"",ОРИГІНАЛ!CQ49)</f>
        <v>28</v>
      </c>
      <c r="CR39" s="696" t="str">
        <f>IF(ОРИГІНАЛ!CR49=0,"",ОРИГІНАЛ!CR49)</f>
        <v/>
      </c>
      <c r="CS39" s="699" t="str">
        <f>IF(ОРИГІНАЛ!CS49=0,"",ОРИГІНАЛ!CS49)</f>
        <v/>
      </c>
      <c r="CT39" s="697" t="str">
        <f>IF(ОРИГІНАЛ!CT49=0,"",ОРИГІНАЛ!CT49)</f>
        <v/>
      </c>
      <c r="CU39" s="696" t="str">
        <f>IF(ОРИГІНАЛ!CU49=0,"",ОРИГІНАЛ!CU49)</f>
        <v/>
      </c>
      <c r="CV39" s="695" t="str">
        <f>IF(ОРИГІНАЛ!CV49=0,"",ОРИГІНАЛ!CV49)</f>
        <v/>
      </c>
      <c r="CW39" s="694" t="str">
        <f>IF(ОРИГІНАЛ!CW49=0,"",ОРИГІНАЛ!CW49)</f>
        <v/>
      </c>
      <c r="CX39" s="696" t="str">
        <f>IF(ОРИГІНАЛ!CX49=0,"",ОРИГІНАЛ!CX49)</f>
        <v/>
      </c>
      <c r="CY39" s="696" t="str">
        <f>IF(ОРИГІНАЛ!CY49=0,"",ОРИГІНАЛ!CY49)</f>
        <v/>
      </c>
      <c r="CZ39" s="697" t="str">
        <f>IF(ОРИГІНАЛ!CZ49=0,"",ОРИГІНАЛ!CZ49)</f>
        <v/>
      </c>
      <c r="DA39" s="696" t="str">
        <f>IF(ОРИГІНАЛ!DA49=0,"",ОРИГІНАЛ!DA49)</f>
        <v/>
      </c>
      <c r="DB39" s="696" t="str">
        <f>IF(ОРИГІНАЛ!DB49=0,"",ОРИГІНАЛ!DB49)</f>
        <v/>
      </c>
      <c r="DC39" s="696" t="str">
        <f>IF(ОРИГІНАЛ!DC49=0,"",ОРИГІНАЛ!DC49)</f>
        <v/>
      </c>
      <c r="DD39" s="694" t="str">
        <f>IF(ОРИГІНАЛ!DD49=0,"",ОРИГІНАЛ!DD49)</f>
        <v/>
      </c>
      <c r="DE39" s="698" t="str">
        <f>IF(ОРИГІНАЛ!DE49=0,"",ОРИГІНАЛ!DE49)</f>
        <v/>
      </c>
      <c r="DF39" s="695" t="str">
        <f>IF(ОРИГІНАЛ!DF49=0,"",ОРИГІНАЛ!DF49)</f>
        <v/>
      </c>
      <c r="DG39" s="695" t="str">
        <f>IF(ОРИГІНАЛ!DG49=0,"",ОРИГІНАЛ!DG49)</f>
        <v/>
      </c>
      <c r="DH39" s="697" t="str">
        <f>IF(ОРИГІНАЛ!DH49=0,"",ОРИГІНАЛ!DH49)</f>
        <v/>
      </c>
      <c r="DI39" s="696" t="str">
        <f>IF(ОРИГІНАЛ!DI49=0,"",ОРИГІНАЛ!DI49)</f>
        <v/>
      </c>
      <c r="DJ39" s="695" t="str">
        <f>IF(ОРИГІНАЛ!DJ49=0,"",ОРИГІНАЛ!DJ49)</f>
        <v/>
      </c>
      <c r="DK39" s="695" t="str">
        <f>IF(ОРИГІНАЛ!DK49=0,"",ОРИГІНАЛ!DK49)</f>
        <v/>
      </c>
      <c r="DL39" s="695" t="str">
        <f>IF(ОРИГІНАЛ!DL49=0,"",ОРИГІНАЛ!DL49)</f>
        <v/>
      </c>
      <c r="DM39" s="712" t="str">
        <f>IF(ОРИГІНАЛ!DM49=0,"",ОРИГІНАЛ!DM49)</f>
        <v/>
      </c>
      <c r="DN39" s="695" t="str">
        <f>IF(ОРИГІНАЛ!DN49=0,"",ОРИГІНАЛ!DN49)</f>
        <v/>
      </c>
      <c r="DO39" s="699" t="str">
        <f>IF(ОРИГІНАЛ!DO49=0,"",ОРИГІНАЛ!DO49)</f>
        <v/>
      </c>
      <c r="DP39" s="695" t="str">
        <f>IF(ОРИГІНАЛ!DP49=0,"",ОРИГІНАЛ!DP49)</f>
        <v/>
      </c>
      <c r="DQ39" s="695" t="str">
        <f>IF(ОРИГІНАЛ!DQ49=0,"",ОРИГІНАЛ!DQ49)</f>
        <v/>
      </c>
      <c r="DR39" s="695" t="str">
        <f>IF(ОРИГІНАЛ!DR49=0,"",ОРИГІНАЛ!DR49)</f>
        <v/>
      </c>
      <c r="DS39" s="695" t="str">
        <f>IF(ОРИГІНАЛ!DS49=0,"",ОРИГІНАЛ!DS49)</f>
        <v/>
      </c>
      <c r="DT39" s="695" t="str">
        <f>IF(ОРИГІНАЛ!DT49=0,"",ОРИГІНАЛ!DT49)</f>
        <v/>
      </c>
      <c r="DU39" s="694" t="str">
        <f>IF(ОРИГІНАЛ!DU49=0,"",ОРИГІНАЛ!DU49)</f>
        <v/>
      </c>
      <c r="DV39" s="1117" t="str">
        <f>IF(ОРИГІНАЛ!DV49=0,"",ОРИГІНАЛ!DV49)</f>
        <v/>
      </c>
      <c r="DW39" s="695" t="str">
        <f>IF(ОРИГІНАЛ!DW49=0,"",ОРИГІНАЛ!DW49)</f>
        <v/>
      </c>
      <c r="DX39" s="1121" t="s">
        <v>2709</v>
      </c>
      <c r="DY39" s="1122"/>
      <c r="DZ39" s="696" t="str">
        <f>IF(ОРИГІНАЛ!DZ49=0,"",ОРИГІНАЛ!DZ49)</f>
        <v/>
      </c>
      <c r="EA39" s="695" t="str">
        <f>IF(ОРИГІНАЛ!EA49=0,"",ОРИГІНАЛ!EA49)</f>
        <v/>
      </c>
      <c r="EB39" s="696" t="str">
        <f>IF(ОРИГІНАЛ!EB49=0,"",ОРИГІНАЛ!EB49)</f>
        <v/>
      </c>
      <c r="EC39" s="695" t="str">
        <f>IF(ОРИГІНАЛ!EC49=0,"",ОРИГІНАЛ!EC49)</f>
        <v/>
      </c>
      <c r="ED39" s="695" t="str">
        <f>IF(ОРИГІНАЛ!ED49=0,"",ОРИГІНАЛ!ED49)</f>
        <v/>
      </c>
      <c r="EE39" s="695" t="str">
        <f>IF(ОРИГІНАЛ!EE49=0,"",ОРИГІНАЛ!EE49)</f>
        <v/>
      </c>
      <c r="EF39" s="695" t="str">
        <f>IF(ОРИГІНАЛ!EF49=0,"",ОРИГІНАЛ!EF49)</f>
        <v/>
      </c>
      <c r="EG39" s="695" t="str">
        <f>IF(ОРИГІНАЛ!EG49=0,"",ОРИГІНАЛ!EG49)</f>
        <v/>
      </c>
      <c r="EH39" s="1067" t="str">
        <f>IF(ОРИГІНАЛ!EH49=0,"",ОРИГІНАЛ!EH49)</f>
        <v/>
      </c>
      <c r="EI39" s="1124"/>
      <c r="EJ39" s="711" t="str">
        <f>IF(ОРИГІНАЛ!EJ49=0,"",ОРИГІНАЛ!EJ49)</f>
        <v/>
      </c>
      <c r="EK39" s="710" t="str">
        <f>IF(ОРИГІНАЛ!EK49=0,"",ОРИГІНАЛ!EK49)</f>
        <v/>
      </c>
      <c r="EL39" s="709" t="str">
        <f>IF(ОРИГІНАЛ!EL49=0,"",ОРИГІНАЛ!EL49)</f>
        <v/>
      </c>
      <c r="EM39" s="1126"/>
      <c r="EN39" s="695" t="str">
        <f>IF(ОРИГІНАЛ!EN49=0,"",ОРИГІНАЛ!EN49)</f>
        <v/>
      </c>
      <c r="EO39" s="695" t="str">
        <f>IF(ОРИГІНАЛ!EO49=0,"",ОРИГІНАЛ!EO49)</f>
        <v/>
      </c>
      <c r="EP39" s="694" t="str">
        <f>IF(ОРИГІНАЛ!EP49=0,"",ОРИГІНАЛ!EP49)</f>
        <v>/</v>
      </c>
      <c r="EQ39" s="696" t="str">
        <f>IF(ОРИГІНАЛ!EQ49=0,"",ОРИГІНАЛ!EQ49)</f>
        <v>/</v>
      </c>
      <c r="ER39" s="694" t="str">
        <f>IF(ОРИГІНАЛ!ER49=0,"",ОРИГІНАЛ!ER49)</f>
        <v>/</v>
      </c>
      <c r="ES39" s="696" t="str">
        <f>IF(ОРИГІНАЛ!ES49=0,"",ОРИГІНАЛ!ES49)</f>
        <v>/</v>
      </c>
      <c r="ET39" s="696" t="str">
        <f>IF(ОРИГІНАЛ!ET49=0,"",ОРИГІНАЛ!ET49)</f>
        <v/>
      </c>
      <c r="EU39" s="695" t="str">
        <f>IF(ОРИГІНАЛ!EU49=0,"",ОРИГІНАЛ!EU49)</f>
        <v/>
      </c>
      <c r="EV39" s="695" t="str">
        <f>IF(ОРИГІНАЛ!EV49=0,"",ОРИГІНАЛ!EV49)</f>
        <v/>
      </c>
      <c r="EW39" s="695" t="str">
        <f>IF(ОРИГІНАЛ!EW49=0,"",ОРИГІНАЛ!EW49)</f>
        <v/>
      </c>
      <c r="EX39" s="695" t="str">
        <f>IF(ОРИГІНАЛ!EX49=0,"",ОРИГІНАЛ!EX49)</f>
        <v/>
      </c>
      <c r="EY39" s="695" t="str">
        <f>IF(ОРИГІНАЛ!EY49=0,"",ОРИГІНАЛ!EY49)</f>
        <v/>
      </c>
      <c r="EZ39" s="695" t="str">
        <f>IF(ОРИГІНАЛ!EZ49=0,"",ОРИГІНАЛ!EZ49)</f>
        <v/>
      </c>
      <c r="FA39" s="697" t="str">
        <f>IF(ОРИГІНАЛ!FA49=0,"",ОРИГІНАЛ!FA49)</f>
        <v/>
      </c>
      <c r="FB39" s="696" t="str">
        <f>IF(ОРИГІНАЛ!FB49=0,"",ОРИГІНАЛ!FB49)</f>
        <v/>
      </c>
      <c r="FC39" s="695" t="str">
        <f>IF(ОРИГІНАЛ!FC49=0,"",ОРИГІНАЛ!FC49)</f>
        <v/>
      </c>
      <c r="FD39" s="695" t="str">
        <f>IF(ОРИГІНАЛ!FD49=0,"",ОРИГІНАЛ!FD49)</f>
        <v/>
      </c>
      <c r="FE39" s="695" t="str">
        <f>IF(ОРИГІНАЛ!FE49=0,"",ОРИГІНАЛ!FE49)</f>
        <v/>
      </c>
      <c r="FF39" s="700" t="str">
        <f>IF(ОРИГІНАЛ!FF49=0,"",ОРИГІНАЛ!FF49)</f>
        <v/>
      </c>
      <c r="FG39" s="695" t="str">
        <f>IF(ОРИГІНАЛ!FG49=0,"",ОРИГІНАЛ!FG49)</f>
        <v/>
      </c>
      <c r="FH39" s="704" t="str">
        <f>IF(ОРИГІНАЛ!FH49=0,"",ОРИГІНАЛ!FH49)</f>
        <v>+</v>
      </c>
      <c r="FI39" s="700" t="str">
        <f>IF(ОРИГІНАЛ!FI49=0,"",ОРИГІНАЛ!FI49)</f>
        <v/>
      </c>
      <c r="FJ39" s="700" t="str">
        <f>IF(ОРИГІНАЛ!FJ49=0,"",ОРИГІНАЛ!FJ49)</f>
        <v/>
      </c>
      <c r="FK39" s="700" t="str">
        <f>IF(ОРИГІНАЛ!FK49=0,"",ОРИГІНАЛ!FK49)</f>
        <v/>
      </c>
      <c r="FL39" s="700" t="str">
        <f>IF(ОРИГІНАЛ!FL49=0,"",ОРИГІНАЛ!FL49)</f>
        <v/>
      </c>
      <c r="FM39" s="708" t="str">
        <f>IF(ОРИГІНАЛ!FM49=0,"",ОРИГІНАЛ!FM49)</f>
        <v/>
      </c>
      <c r="FN39" s="707" t="str">
        <f>IF(ОРИГІНАЛ!FN49=0,"",ОРИГІНАЛ!FN49)</f>
        <v/>
      </c>
      <c r="FO39" s="696" t="str">
        <f>IF(ОРИГІНАЛ!FO49=0,"",ОРИГІНАЛ!FO49)</f>
        <v/>
      </c>
      <c r="FP39" s="696" t="str">
        <f>IF(ОРИГІНАЛ!FP49=0,"",ОРИГІНАЛ!FP49)</f>
        <v/>
      </c>
      <c r="FQ39" s="705" t="str">
        <f>IF(ОРИГІНАЛ!FQ49=0,"",ОРИГІНАЛ!FQ49)</f>
        <v/>
      </c>
      <c r="FR39" s="696" t="str">
        <f>IF(ОРИГІНАЛ!FR49=0,"",ОРИГІНАЛ!FR49)</f>
        <v/>
      </c>
      <c r="FS39" s="696" t="str">
        <f>IF(ОРИГІНАЛ!FS49=0,"",ОРИГІНАЛ!FS49)</f>
        <v>Х</v>
      </c>
      <c r="FT39" s="696" t="str">
        <f>IF(ОРИГІНАЛ!FT49=0,"",ОРИГІНАЛ!FT49)</f>
        <v>Х</v>
      </c>
      <c r="FU39" s="696" t="str">
        <f>IF(ОРИГІНАЛ!FU49=0,"",ОРИГІНАЛ!FU49)</f>
        <v>Х</v>
      </c>
      <c r="FV39" s="696" t="str">
        <f>IF(ОРИГІНАЛ!FV49=0,"",ОРИГІНАЛ!FV49)</f>
        <v>Х</v>
      </c>
      <c r="FW39" s="706">
        <f>IF(ОРИГІНАЛ!FW49=0,"",ОРИГІНАЛ!FW49)</f>
        <v>28</v>
      </c>
      <c r="FX39" s="696" t="str">
        <f>IF(ОРИГІНАЛ!FX49=0,"",ОРИГІНАЛ!FX49)</f>
        <v/>
      </c>
      <c r="FY39" s="694" t="str">
        <f>IF(ОРИГІНАЛ!FY49=0,"",ОРИГІНАЛ!FY49)</f>
        <v/>
      </c>
      <c r="FZ39" s="696" t="str">
        <f>IF(ОРИГІНАЛ!FZ49=0,"",ОРИГІНАЛ!FZ49)</f>
        <v/>
      </c>
      <c r="GA39" s="694" t="str">
        <f>IF(ОРИГІНАЛ!GA49=0,"",ОРИГІНАЛ!GA49)</f>
        <v/>
      </c>
      <c r="GB39" s="696" t="str">
        <f>IF(ОРИГІНАЛ!GB49=0,"",ОРИГІНАЛ!GB49)</f>
        <v/>
      </c>
      <c r="GC39" s="695" t="str">
        <f>IF(ОРИГІНАЛ!GC49=0,"",ОРИГІНАЛ!GC49)</f>
        <v/>
      </c>
      <c r="GD39" s="695" t="str">
        <f>IF(ОРИГІНАЛ!GD49=0,"",ОРИГІНАЛ!GD49)</f>
        <v/>
      </c>
      <c r="GE39" s="695" t="str">
        <f>IF(ОРИГІНАЛ!GE49=0,"",ОРИГІНАЛ!GE49)</f>
        <v/>
      </c>
      <c r="GF39" s="705" t="str">
        <f>IF(ОРИГІНАЛ!GF49=0,"",ОРИГІНАЛ!GF49)</f>
        <v/>
      </c>
      <c r="GG39" s="696" t="str">
        <f>IF(ОРИГІНАЛ!GG49=0,"",ОРИГІНАЛ!GG49)</f>
        <v/>
      </c>
      <c r="GH39" s="695" t="str">
        <f>IF(ОРИГІНАЛ!GH49=0,"",ОРИГІНАЛ!GH49)</f>
        <v/>
      </c>
      <c r="GI39" s="694" t="str">
        <f>IF(ОРИГІНАЛ!GI49=0,"",ОРИГІНАЛ!GI49)</f>
        <v/>
      </c>
      <c r="GJ39" s="696" t="str">
        <f>IF(ОРИГІНАЛ!GJ49=0,"",ОРИГІНАЛ!GJ49)</f>
        <v/>
      </c>
      <c r="GK39" s="695" t="str">
        <f>IF(ОРИГІНАЛ!GK49=0,"",ОРИГІНАЛ!GK49)</f>
        <v/>
      </c>
      <c r="GL39" s="704" t="str">
        <f>IF(ОРИГІНАЛ!GL49=0,"",ОРИГІНАЛ!GL49)</f>
        <v/>
      </c>
      <c r="GM39" s="695" t="str">
        <f>IF(ОРИГІНАЛ!GM49=0,"",ОРИГІНАЛ!GM49)</f>
        <v/>
      </c>
      <c r="GN39" s="695" t="str">
        <f>IF(ОРИГІНАЛ!GN49=0,"",ОРИГІНАЛ!GN49)</f>
        <v/>
      </c>
      <c r="GO39" s="703" t="str">
        <f>IF(ОРИГІНАЛ!GO49=0,"",ОРИГІНАЛ!GO49)</f>
        <v/>
      </c>
      <c r="GP39" s="697" t="str">
        <f>IF(ОРИГІНАЛ!GP49=0,"",ОРИГІНАЛ!GP49)</f>
        <v/>
      </c>
      <c r="GQ39" s="702" t="str">
        <f>IF(ОРИГІНАЛ!GQ49=0,"",ОРИГІНАЛ!GQ49)</f>
        <v/>
      </c>
      <c r="GR39" s="701" t="str">
        <f>IF(ОРИГІНАЛ!GR49=0,"",ОРИГІНАЛ!GR49)</f>
        <v/>
      </c>
      <c r="GS39" s="695" t="str">
        <f>IF(ОРИГІНАЛ!GS49=0,"",ОРИГІНАЛ!GS49)</f>
        <v/>
      </c>
      <c r="GT39" s="695" t="str">
        <f>IF(ОРИГІНАЛ!GT49=0,"",ОРИГІНАЛ!GT49)</f>
        <v/>
      </c>
      <c r="GU39" s="695" t="str">
        <f>IF(ОРИГІНАЛ!GU49=0,"",ОРИГІНАЛ!GU49)</f>
        <v/>
      </c>
      <c r="GV39" s="695" t="str">
        <f>IF(ОРИГІНАЛ!GV49=0,"",ОРИГІНАЛ!GV49)</f>
        <v/>
      </c>
      <c r="GW39" s="695" t="str">
        <f>IF(ОРИГІНАЛ!GW49=0,"",ОРИГІНАЛ!GW49)</f>
        <v/>
      </c>
      <c r="GX39" s="697" t="str">
        <f>IF(ОРИГІНАЛ!GX49=0,"",ОРИГІНАЛ!GX49)</f>
        <v/>
      </c>
      <c r="GY39" s="696" t="str">
        <f>IF(ОРИГІНАЛ!GY49=0,"",ОРИГІНАЛ!GY49)</f>
        <v/>
      </c>
      <c r="GZ39" s="700" t="str">
        <f>IF(ОРИГІНАЛ!GZ49=0,"",ОРИГІНАЛ!GZ49)</f>
        <v/>
      </c>
      <c r="HA39" s="695" t="str">
        <f>IF(ОРИГІНАЛ!HA49=0,"",ОРИГІНАЛ!HA49)</f>
        <v/>
      </c>
      <c r="HB39" s="699" t="str">
        <f>IF(ОРИГІНАЛ!HB49=0,"",ОРИГІНАЛ!HB49)</f>
        <v/>
      </c>
      <c r="HC39" s="695" t="str">
        <f>IF(ОРИГІНАЛ!HC49=0,"",ОРИГІНАЛ!HC49)</f>
        <v/>
      </c>
      <c r="HD39" s="695" t="str">
        <f>IF(ОРИГІНАЛ!HD49=0,"",ОРИГІНАЛ!HD49)</f>
        <v/>
      </c>
      <c r="HE39" s="695" t="str">
        <f>IF(ОРИГІНАЛ!HE49=0,"",ОРИГІНАЛ!HE49)</f>
        <v/>
      </c>
      <c r="HF39" s="695" t="str">
        <f>IF(ОРИГІНАЛ!HF49=0,"",ОРИГІНАЛ!HF49)</f>
        <v/>
      </c>
      <c r="HG39" s="694" t="str">
        <f>IF(ОРИГІНАЛ!HG49=0,"",ОРИГІНАЛ!HG49)</f>
        <v/>
      </c>
      <c r="HH39" s="698" t="str">
        <f>IF(ОРИГІНАЛ!HH49=0,"",ОРИГІНАЛ!HH49)</f>
        <v/>
      </c>
      <c r="HI39" s="695" t="str">
        <f>IF(ОРИГІНАЛ!HI49=0,"",ОРИГІНАЛ!HI49)</f>
        <v/>
      </c>
      <c r="HJ39" s="695" t="str">
        <f>IF(ОРИГІНАЛ!HJ49=0,"",ОРИГІНАЛ!HJ49)</f>
        <v/>
      </c>
      <c r="HK39" s="695" t="str">
        <f>IF(ОРИГІНАЛ!HK49=0,"",ОРИГІНАЛ!HK49)</f>
        <v/>
      </c>
      <c r="HL39" s="695" t="str">
        <f>IF(ОРИГІНАЛ!HL49=0,"",ОРИГІНАЛ!HL49)</f>
        <v/>
      </c>
      <c r="HM39" s="695" t="str">
        <f>IF(ОРИГІНАЛ!HM49=0,"",ОРИГІНАЛ!HM49)</f>
        <v/>
      </c>
      <c r="HN39" s="695" t="str">
        <f>IF(ОРИГІНАЛ!HN49=0,"",ОРИГІНАЛ!HN49)</f>
        <v/>
      </c>
      <c r="HO39" s="697" t="str">
        <f>IF(ОРИГІНАЛ!HO49=0,"",ОРИГІНАЛ!HO49)</f>
        <v/>
      </c>
      <c r="HP39" s="696" t="str">
        <f>IF(ОРИГІНАЛ!HP49=0,"",ОРИГІНАЛ!HP49)</f>
        <v/>
      </c>
      <c r="HQ39" s="695" t="str">
        <f>IF(ОРИГІНАЛ!HQ49=0,"",ОРИГІНАЛ!HQ49)</f>
        <v/>
      </c>
      <c r="HR39" s="695" t="str">
        <f>IF(ОРИГІНАЛ!HR49=0,"",ОРИГІНАЛ!HR49)</f>
        <v/>
      </c>
      <c r="HS39" s="695" t="str">
        <f>IF(ОРИГІНАЛ!HS49=0,"",ОРИГІНАЛ!HS49)</f>
        <v/>
      </c>
      <c r="HT39" s="695" t="str">
        <f>IF(ОРИГІНАЛ!HT49=0,"",ОРИГІНАЛ!HT49)</f>
        <v/>
      </c>
      <c r="HU39" s="695" t="str">
        <f>IF(ОРИГІНАЛ!HU49=0,"",ОРИГІНАЛ!HU49)</f>
        <v/>
      </c>
      <c r="HV39" s="694" t="str">
        <f>IF(ОРИГІНАЛ!HV49=0,"",ОРИГІНАЛ!HV49)</f>
        <v/>
      </c>
      <c r="HW39" s="693" t="str">
        <f>IF(ОРИГІНАЛ!HW49=0,"",ОРИГІНАЛ!HW49)</f>
        <v/>
      </c>
      <c r="HX39" s="692">
        <f>IF(ОРИГІНАЛ!HX49=0,"",ОРИГІНАЛ!HX49)</f>
        <v>28</v>
      </c>
      <c r="HY39" s="533"/>
    </row>
    <row r="40" spans="1:233" s="532" customFormat="1" ht="12.75" customHeight="1">
      <c r="A40" s="715">
        <f>IF(ОРИГІНАЛ!A50=0,"",ОРИГІНАЛ!A50)</f>
        <v>45472</v>
      </c>
      <c r="B40" s="696" t="str">
        <f>IF(ОРИГІНАЛ!B50=0,"",ОРИГІНАЛ!B50)</f>
        <v/>
      </c>
      <c r="C40" s="695" t="str">
        <f>IF(ОРИГІНАЛ!C50=0,"",ОРИГІНАЛ!C50)</f>
        <v/>
      </c>
      <c r="D40" s="695" t="str">
        <f>IF(ОРИГІНАЛ!D50=0,"",ОРИГІНАЛ!D50)</f>
        <v/>
      </c>
      <c r="E40" s="696" t="str">
        <f>IF(ОРИГІНАЛ!E50=0,"",ОРИГІНАЛ!E50)</f>
        <v/>
      </c>
      <c r="F40" s="695" t="str">
        <f>IF(ОРИГІНАЛ!F50=0,"",ОРИГІНАЛ!F50)</f>
        <v/>
      </c>
      <c r="G40" s="695" t="str">
        <f>IF(ОРИГІНАЛ!G50=0,"",ОРИГІНАЛ!G50)</f>
        <v/>
      </c>
      <c r="H40" s="697" t="str">
        <f>IF(ОРИГІНАЛ!H50=0,"",ОРИГІНАЛ!H50)</f>
        <v/>
      </c>
      <c r="I40" s="696" t="str">
        <f>IF(ОРИГІНАЛ!I50=0,"",ОРИГІНАЛ!I50)</f>
        <v/>
      </c>
      <c r="J40" s="695" t="str">
        <f>IF(ОРИГІНАЛ!J50=0,"",ОРИГІНАЛ!J50)</f>
        <v/>
      </c>
      <c r="K40" s="695" t="str">
        <f>IF(ОРИГІНАЛ!K50=0,"",ОРИГІНАЛ!K50)</f>
        <v/>
      </c>
      <c r="L40" s="695" t="str">
        <f>IF(ОРИГІНАЛ!L50=0,"",ОРИГІНАЛ!L50)</f>
        <v/>
      </c>
      <c r="M40" s="696" t="str">
        <f>IF(ОРИГІНАЛ!M50=0,"",ОРИГІНАЛ!M50)</f>
        <v/>
      </c>
      <c r="N40" s="695" t="str">
        <f>IF(ОРИГІНАЛ!N50=0,"",ОРИГІНАЛ!N50)</f>
        <v/>
      </c>
      <c r="O40" s="695" t="str">
        <f>IF(ОРИГІНАЛ!O50=0,"",ОРИГІНАЛ!O50)</f>
        <v/>
      </c>
      <c r="P40" s="695" t="str">
        <f>IF(ОРИГІНАЛ!P50=0,"",ОРИГІНАЛ!P50)</f>
        <v/>
      </c>
      <c r="Q40" s="695" t="str">
        <f>IF(ОРИГІНАЛ!Q50=0,"",ОРИГІНАЛ!Q50)</f>
        <v/>
      </c>
      <c r="R40" s="714" t="str">
        <f>IF(ОРИГІНАЛ!R50=0,"",ОРИГІНАЛ!R50)</f>
        <v/>
      </c>
      <c r="S40" s="697" t="str">
        <f>IF(ОРИГІНАЛ!S50=0,"",ОРИГІНАЛ!S50)</f>
        <v/>
      </c>
      <c r="T40" s="696" t="str">
        <f>IF(ОРИГІНАЛ!T50=0,"",ОРИГІНАЛ!T50)</f>
        <v/>
      </c>
      <c r="U40" s="695" t="str">
        <f>IF(ОРИГІНАЛ!U50=0,"",ОРИГІНАЛ!U50)</f>
        <v/>
      </c>
      <c r="V40" s="695" t="str">
        <f>IF(ОРИГІНАЛ!V50=0,"",ОРИГІНАЛ!V50)</f>
        <v/>
      </c>
      <c r="W40" s="695" t="str">
        <f>IF(ОРИГІНАЛ!W50=0,"",ОРИГІНАЛ!W50)</f>
        <v/>
      </c>
      <c r="X40" s="695" t="str">
        <f>IF(ОРИГІНАЛ!X50=0,"",ОРИГІНАЛ!X50)</f>
        <v/>
      </c>
      <c r="Y40" s="694" t="str">
        <f>IF(ОРИГІНАЛ!Y50=0,"",ОРИГІНАЛ!Y50)</f>
        <v/>
      </c>
      <c r="Z40" s="696" t="str">
        <f>IF(ОРИГІНАЛ!Z50=0,"",ОРИГІНАЛ!Z50)</f>
        <v/>
      </c>
      <c r="AA40" s="695" t="str">
        <f>IF(ОРИГІНАЛ!AA50=0,"",ОРИГІНАЛ!AA50)</f>
        <v/>
      </c>
      <c r="AB40" s="695" t="str">
        <f>IF(ОРИГІНАЛ!AB50=0,"",ОРИГІНАЛ!AB50)</f>
        <v/>
      </c>
      <c r="AC40" s="695" t="str">
        <f>IF(ОРИГІНАЛ!AC50=0,"",ОРИГІНАЛ!AC50)</f>
        <v/>
      </c>
      <c r="AD40" s="714" t="str">
        <f>IF(ОРИГІНАЛ!AD50=0,"",ОРИГІНАЛ!AD50)</f>
        <v/>
      </c>
      <c r="AE40" s="697" t="str">
        <f>IF(ОРИГІНАЛ!AE50=0,"",ОРИГІНАЛ!AE50)</f>
        <v/>
      </c>
      <c r="AF40" s="701" t="str">
        <f>IF(ОРИГІНАЛ!AF50=0,"",ОРИГІНАЛ!AF50)</f>
        <v/>
      </c>
      <c r="AG40" s="695" t="str">
        <f>IF(ОРИГІНАЛ!AG50=0,"",ОРИГІНАЛ!AG50)</f>
        <v/>
      </c>
      <c r="AH40" s="695" t="str">
        <f>IF(ОРИГІНАЛ!AH50=0,"",ОРИГІНАЛ!AH50)</f>
        <v/>
      </c>
      <c r="AI40" s="695" t="str">
        <f>IF(ОРИГІНАЛ!AI50=0,"",ОРИГІНАЛ!AI50)</f>
        <v/>
      </c>
      <c r="AJ40" s="704" t="str">
        <f>IF(ОРИГІНАЛ!AJ50=0,"",ОРИГІНАЛ!AJ50)</f>
        <v/>
      </c>
      <c r="AK40" s="695" t="str">
        <f>IF(ОРИГІНАЛ!AK50=0,"",ОРИГІНАЛ!AK50)</f>
        <v/>
      </c>
      <c r="AL40" s="695" t="str">
        <f>IF(ОРИГІНАЛ!AL50=0,"",ОРИГІНАЛ!AL50)</f>
        <v/>
      </c>
      <c r="AM40" s="695" t="str">
        <f>IF(ОРИГІНАЛ!AM50=0,"",ОРИГІНАЛ!AM50)</f>
        <v/>
      </c>
      <c r="AN40" s="697" t="str">
        <f>IF(ОРИГІНАЛ!AN50=0,"",ОРИГІНАЛ!AN50)</f>
        <v/>
      </c>
      <c r="AO40" s="696" t="str">
        <f>IF(ОРИГІНАЛ!AO50=0,"",ОРИГІНАЛ!AO50)</f>
        <v/>
      </c>
      <c r="AP40" s="695" t="str">
        <f>IF(ОРИГІНАЛ!AP50=0,"",ОРИГІНАЛ!AP50)</f>
        <v/>
      </c>
      <c r="AQ40" s="695" t="str">
        <f>IF(ОРИГІНАЛ!AQ50=0,"",ОРИГІНАЛ!AQ50)</f>
        <v/>
      </c>
      <c r="AR40" s="696" t="str">
        <f>IF(ОРИГІНАЛ!AR50=0,"",ОРИГІНАЛ!AR50)</f>
        <v/>
      </c>
      <c r="AS40" s="695" t="str">
        <f>IF(ОРИГІНАЛ!AS50=0,"",ОРИГІНАЛ!AS50)</f>
        <v/>
      </c>
      <c r="AT40" s="694" t="str">
        <f>IF(ОРИГІНАЛ!AT50=0,"",ОРИГІНАЛ!AT50)</f>
        <v/>
      </c>
      <c r="AU40" s="696" t="str">
        <f>IF(ОРИГІНАЛ!AU50=0,"",ОРИГІНАЛ!AU50)</f>
        <v/>
      </c>
      <c r="AV40" s="695" t="str">
        <f>IF(ОРИГІНАЛ!AV50=0,"",ОРИГІНАЛ!AV50)</f>
        <v/>
      </c>
      <c r="AW40" s="695" t="str">
        <f>IF(ОРИГІНАЛ!AW50=0,"",ОРИГІНАЛ!AW50)</f>
        <v/>
      </c>
      <c r="AX40" s="697" t="str">
        <f>IF(ОРИГІНАЛ!AX50=0,"",ОРИГІНАЛ!AX50)</f>
        <v/>
      </c>
      <c r="AY40" s="696" t="str">
        <f>IF(ОРИГІНАЛ!AY50=0,"",ОРИГІНАЛ!AY50)</f>
        <v/>
      </c>
      <c r="AZ40" s="695" t="str">
        <f>IF(ОРИГІНАЛ!AZ50=0,"",ОРИГІНАЛ!AZ50)</f>
        <v/>
      </c>
      <c r="BA40" s="695" t="str">
        <f>IF(ОРИГІНАЛ!BA50=0,"",ОРИГІНАЛ!BA50)</f>
        <v/>
      </c>
      <c r="BB40" s="696" t="str">
        <f>IF(ОРИГІНАЛ!BB50=0,"",ОРИГІНАЛ!BB50)</f>
        <v/>
      </c>
      <c r="BC40" s="695" t="str">
        <f>IF(ОРИГІНАЛ!BC50=0,"",ОРИГІНАЛ!BC50)</f>
        <v/>
      </c>
      <c r="BD40" s="695" t="str">
        <f>IF(ОРИГІНАЛ!BD50=0,"",ОРИГІНАЛ!BD50)</f>
        <v/>
      </c>
      <c r="BE40" s="695" t="str">
        <f>IF(ОРИГІНАЛ!BE50=0,"",ОРИГІНАЛ!BE50)</f>
        <v/>
      </c>
      <c r="BF40" s="697" t="str">
        <f>IF(ОРИГІНАЛ!BF50=0,"",ОРИГІНАЛ!BF50)</f>
        <v/>
      </c>
      <c r="BG40" s="696" t="str">
        <f>IF(ОРИГІНАЛ!BG50=0,"",ОРИГІНАЛ!BG50)</f>
        <v/>
      </c>
      <c r="BH40" s="695" t="str">
        <f>IF(ОРИГІНАЛ!BH50=0,"",ОРИГІНАЛ!BH50)</f>
        <v/>
      </c>
      <c r="BI40" s="696" t="str">
        <f>IF(ОРИГІНАЛ!BI50=0,"",ОРИГІНАЛ!BI50)</f>
        <v/>
      </c>
      <c r="BJ40" s="695" t="str">
        <f>IF(ОРИГІНАЛ!BJ50=0,"",ОРИГІНАЛ!BJ50)</f>
        <v/>
      </c>
      <c r="BK40" s="695" t="str">
        <f>IF(ОРИГІНАЛ!BK50=0,"",ОРИГІНАЛ!BK50)</f>
        <v/>
      </c>
      <c r="BL40" s="695" t="str">
        <f>IF(ОРИГІНАЛ!BL50=0,"",ОРИГІНАЛ!BL50)</f>
        <v/>
      </c>
      <c r="BM40" s="695" t="str">
        <f>IF(ОРИГІНАЛ!BM50=0,"",ОРИГІНАЛ!BM50)</f>
        <v/>
      </c>
      <c r="BN40" s="696" t="str">
        <f>IF(ОРИГІНАЛ!BN50=0,"",ОРИГІНАЛ!BN50)</f>
        <v/>
      </c>
      <c r="BO40" s="695" t="str">
        <f>IF(ОРИГІНАЛ!BO50=0,"",ОРИГІНАЛ!BO50)</f>
        <v/>
      </c>
      <c r="BP40" s="696" t="str">
        <f>IF(ОРИГІНАЛ!BP50=0,"",ОРИГІНАЛ!BP50)</f>
        <v/>
      </c>
      <c r="BQ40" s="694" t="str">
        <f>IF(ОРИГІНАЛ!BQ50=0,"",ОРИГІНАЛ!BQ50)</f>
        <v/>
      </c>
      <c r="BR40" s="696" t="str">
        <f>IF(ОРИГІНАЛ!BR50=0,"",ОРИГІНАЛ!BR50)</f>
        <v/>
      </c>
      <c r="BS40" s="696" t="str">
        <f>IF(ОРИГІНАЛ!BS50=0,"",ОРИГІНАЛ!BS50)</f>
        <v/>
      </c>
      <c r="BT40" s="697" t="str">
        <f>IF(ОРИГІНАЛ!BT50=0,"",ОРИГІНАЛ!BT50)</f>
        <v/>
      </c>
      <c r="BU40" s="696" t="str">
        <f>IF(ОРИГІНАЛ!BU50=0,"",ОРИГІНАЛ!BU50)</f>
        <v/>
      </c>
      <c r="BV40" s="695" t="str">
        <f>IF(ОРИГІНАЛ!BV50=0,"",ОРИГІНАЛ!BV50)</f>
        <v/>
      </c>
      <c r="BW40" s="704" t="str">
        <f>IF(ОРИГІНАЛ!BW50=0,"",ОРИГІНАЛ!BW50)</f>
        <v/>
      </c>
      <c r="BX40" s="694" t="str">
        <f>IF(ОРИГІНАЛ!BX50=0,"",ОРИГІНАЛ!BX50)</f>
        <v/>
      </c>
      <c r="BY40" s="696" t="str">
        <f>IF(ОРИГІНАЛ!BY50=0,"",ОРИГІНАЛ!BY50)</f>
        <v/>
      </c>
      <c r="BZ40" s="695" t="str">
        <f>IF(ОРИГІНАЛ!BZ50=0,"",ОРИГІНАЛ!BZ50)</f>
        <v/>
      </c>
      <c r="CA40" s="693" t="str">
        <f>IF(ОРИГІНАЛ!CA50=0,"",ОРИГІНАЛ!CA50)</f>
        <v/>
      </c>
      <c r="CB40" s="696" t="str">
        <f>IF(ОРИГІНАЛ!CB50=0,"",ОРИГІНАЛ!CB50)</f>
        <v/>
      </c>
      <c r="CC40" s="696" t="str">
        <f>IF(ОРИГІНАЛ!CC50=0,"",ОРИГІНАЛ!CC50)</f>
        <v/>
      </c>
      <c r="CD40" s="695" t="str">
        <f>IF(ОРИГІНАЛ!CD50=0,"",ОРИГІНАЛ!CD50)</f>
        <v/>
      </c>
      <c r="CE40" s="695" t="str">
        <f>IF(ОРИГІНАЛ!CE50=0,"",ОРИГІНАЛ!CE50)</f>
        <v/>
      </c>
      <c r="CF40" s="705" t="str">
        <f>IF(ОРИГІНАЛ!CF50=0,"",ОРИГІНАЛ!CF50)</f>
        <v/>
      </c>
      <c r="CG40" s="696" t="str">
        <f>IF(ОРИГІНАЛ!CG50=0,"",ОРИГІНАЛ!CG50)</f>
        <v/>
      </c>
      <c r="CH40" s="695" t="str">
        <f>IF(ОРИГІНАЛ!CH50=0,"",ОРИГІНАЛ!CH50)</f>
        <v/>
      </c>
      <c r="CI40" s="696" t="str">
        <f>IF(ОРИГІНАЛ!CI50=0,"",ОРИГІНАЛ!CI50)</f>
        <v/>
      </c>
      <c r="CJ40" s="695" t="str">
        <f>IF(ОРИГІНАЛ!CJ50=0,"",ОРИГІНАЛ!CJ50)</f>
        <v/>
      </c>
      <c r="CK40" s="695" t="str">
        <f>IF(ОРИГІНАЛ!CK50=0,"",ОРИГІНАЛ!CK50)</f>
        <v/>
      </c>
      <c r="CL40" s="698" t="str">
        <f>IF(ОРИГІНАЛ!CL50=0,"",ОРИГІНАЛ!CL50)</f>
        <v/>
      </c>
      <c r="CM40" s="695" t="str">
        <f>IF(ОРИГІНАЛ!CM50=0,"",ОРИГІНАЛ!CM50)</f>
        <v/>
      </c>
      <c r="CN40" s="695" t="str">
        <f>IF(ОРИГІНАЛ!CN50=0,"",ОРИГІНАЛ!CN50)</f>
        <v/>
      </c>
      <c r="CO40" s="695" t="str">
        <f>IF(ОРИГІНАЛ!CO50=0,"",ОРИГІНАЛ!CO50)</f>
        <v/>
      </c>
      <c r="CP40" s="694" t="str">
        <f>IF(ОРИГІНАЛ!CP50=0,"",ОРИГІНАЛ!CP50)</f>
        <v/>
      </c>
      <c r="CQ40" s="713">
        <f>IF(ОРИГІНАЛ!CQ50=0,"",ОРИГІНАЛ!CQ50)</f>
        <v>29</v>
      </c>
      <c r="CR40" s="696" t="str">
        <f>IF(ОРИГІНАЛ!CR50=0,"",ОРИГІНАЛ!CR50)</f>
        <v/>
      </c>
      <c r="CS40" s="699" t="str">
        <f>IF(ОРИГІНАЛ!CS50=0,"",ОРИГІНАЛ!CS50)</f>
        <v/>
      </c>
      <c r="CT40" s="697" t="str">
        <f>IF(ОРИГІНАЛ!CT50=0,"",ОРИГІНАЛ!CT50)</f>
        <v/>
      </c>
      <c r="CU40" s="696" t="str">
        <f>IF(ОРИГІНАЛ!CU50=0,"",ОРИГІНАЛ!CU50)</f>
        <v/>
      </c>
      <c r="CV40" s="695" t="str">
        <f>IF(ОРИГІНАЛ!CV50=0,"",ОРИГІНАЛ!CV50)</f>
        <v/>
      </c>
      <c r="CW40" s="694" t="str">
        <f>IF(ОРИГІНАЛ!CW50=0,"",ОРИГІНАЛ!CW50)</f>
        <v/>
      </c>
      <c r="CX40" s="696" t="str">
        <f>IF(ОРИГІНАЛ!CX50=0,"",ОРИГІНАЛ!CX50)</f>
        <v/>
      </c>
      <c r="CY40" s="696" t="str">
        <f>IF(ОРИГІНАЛ!CY50=0,"",ОРИГІНАЛ!CY50)</f>
        <v/>
      </c>
      <c r="CZ40" s="697" t="str">
        <f>IF(ОРИГІНАЛ!CZ50=0,"",ОРИГІНАЛ!CZ50)</f>
        <v/>
      </c>
      <c r="DA40" s="696" t="str">
        <f>IF(ОРИГІНАЛ!DA50=0,"",ОРИГІНАЛ!DA50)</f>
        <v/>
      </c>
      <c r="DB40" s="696" t="str">
        <f>IF(ОРИГІНАЛ!DB50=0,"",ОРИГІНАЛ!DB50)</f>
        <v/>
      </c>
      <c r="DC40" s="696" t="str">
        <f>IF(ОРИГІНАЛ!DC50=0,"",ОРИГІНАЛ!DC50)</f>
        <v/>
      </c>
      <c r="DD40" s="694" t="str">
        <f>IF(ОРИГІНАЛ!DD50=0,"",ОРИГІНАЛ!DD50)</f>
        <v/>
      </c>
      <c r="DE40" s="698" t="str">
        <f>IF(ОРИГІНАЛ!DE50=0,"",ОРИГІНАЛ!DE50)</f>
        <v/>
      </c>
      <c r="DF40" s="695" t="str">
        <f>IF(ОРИГІНАЛ!DF50=0,"",ОРИГІНАЛ!DF50)</f>
        <v/>
      </c>
      <c r="DG40" s="695" t="str">
        <f>IF(ОРИГІНАЛ!DG50=0,"",ОРИГІНАЛ!DG50)</f>
        <v/>
      </c>
      <c r="DH40" s="697" t="str">
        <f>IF(ОРИГІНАЛ!DH50=0,"",ОРИГІНАЛ!DH50)</f>
        <v/>
      </c>
      <c r="DI40" s="696" t="str">
        <f>IF(ОРИГІНАЛ!DI50=0,"",ОРИГІНАЛ!DI50)</f>
        <v/>
      </c>
      <c r="DJ40" s="695" t="str">
        <f>IF(ОРИГІНАЛ!DJ50=0,"",ОРИГІНАЛ!DJ50)</f>
        <v/>
      </c>
      <c r="DK40" s="695" t="str">
        <f>IF(ОРИГІНАЛ!DK50=0,"",ОРИГІНАЛ!DK50)</f>
        <v/>
      </c>
      <c r="DL40" s="695" t="str">
        <f>IF(ОРИГІНАЛ!DL50=0,"",ОРИГІНАЛ!DL50)</f>
        <v/>
      </c>
      <c r="DM40" s="712" t="str">
        <f>IF(ОРИГІНАЛ!DM50=0,"",ОРИГІНАЛ!DM50)</f>
        <v/>
      </c>
      <c r="DN40" s="695" t="str">
        <f>IF(ОРИГІНАЛ!DN50=0,"",ОРИГІНАЛ!DN50)</f>
        <v/>
      </c>
      <c r="DO40" s="699" t="str">
        <f>IF(ОРИГІНАЛ!DO50=0,"",ОРИГІНАЛ!DO50)</f>
        <v/>
      </c>
      <c r="DP40" s="695" t="str">
        <f>IF(ОРИГІНАЛ!DP50=0,"",ОРИГІНАЛ!DP50)</f>
        <v/>
      </c>
      <c r="DQ40" s="695" t="str">
        <f>IF(ОРИГІНАЛ!DQ50=0,"",ОРИГІНАЛ!DQ50)</f>
        <v/>
      </c>
      <c r="DR40" s="695" t="str">
        <f>IF(ОРИГІНАЛ!DR50=0,"",ОРИГІНАЛ!DR50)</f>
        <v/>
      </c>
      <c r="DS40" s="695" t="str">
        <f>IF(ОРИГІНАЛ!DS50=0,"",ОРИГІНАЛ!DS50)</f>
        <v/>
      </c>
      <c r="DT40" s="695" t="str">
        <f>IF(ОРИГІНАЛ!DT50=0,"",ОРИГІНАЛ!DT50)</f>
        <v/>
      </c>
      <c r="DU40" s="694" t="str">
        <f>IF(ОРИГІНАЛ!DU50=0,"",ОРИГІНАЛ!DU50)</f>
        <v/>
      </c>
      <c r="DV40" s="1117" t="str">
        <f>IF(ОРИГІНАЛ!DV50=0,"",ОРИГІНАЛ!DV50)</f>
        <v/>
      </c>
      <c r="DW40" s="695" t="str">
        <f>IF(ОРИГІНАЛ!DW50=0,"",ОРИГІНАЛ!DW50)</f>
        <v/>
      </c>
      <c r="DX40" s="1121"/>
      <c r="DY40" s="1122"/>
      <c r="DZ40" s="696" t="str">
        <f>IF(ОРИГІНАЛ!DZ50=0,"",ОРИГІНАЛ!DZ50)</f>
        <v/>
      </c>
      <c r="EA40" s="695" t="str">
        <f>IF(ОРИГІНАЛ!EA50=0,"",ОРИГІНАЛ!EA50)</f>
        <v/>
      </c>
      <c r="EB40" s="696" t="str">
        <f>IF(ОРИГІНАЛ!EB50=0,"",ОРИГІНАЛ!EB50)</f>
        <v/>
      </c>
      <c r="EC40" s="695" t="str">
        <f>IF(ОРИГІНАЛ!EC50=0,"",ОРИГІНАЛ!EC50)</f>
        <v/>
      </c>
      <c r="ED40" s="695" t="str">
        <f>IF(ОРИГІНАЛ!ED50=0,"",ОРИГІНАЛ!ED50)</f>
        <v/>
      </c>
      <c r="EE40" s="695" t="str">
        <f>IF(ОРИГІНАЛ!EE50=0,"",ОРИГІНАЛ!EE50)</f>
        <v/>
      </c>
      <c r="EF40" s="695" t="str">
        <f>IF(ОРИГІНАЛ!EF50=0,"",ОРИГІНАЛ!EF50)</f>
        <v/>
      </c>
      <c r="EG40" s="695" t="str">
        <f>IF(ОРИГІНАЛ!EG50=0,"",ОРИГІНАЛ!EG50)</f>
        <v/>
      </c>
      <c r="EH40" s="1067" t="str">
        <f>IF(ОРИГІНАЛ!EH50=0,"",ОРИГІНАЛ!EH50)</f>
        <v/>
      </c>
      <c r="EI40" s="1124"/>
      <c r="EJ40" s="711" t="str">
        <f>IF(ОРИГІНАЛ!EJ50=0,"",ОРИГІНАЛ!EJ50)</f>
        <v/>
      </c>
      <c r="EK40" s="710" t="str">
        <f>IF(ОРИГІНАЛ!EK50=0,"",ОРИГІНАЛ!EK50)</f>
        <v/>
      </c>
      <c r="EL40" s="709" t="str">
        <f>IF(ОРИГІНАЛ!EL50=0,"",ОРИГІНАЛ!EL50)</f>
        <v/>
      </c>
      <c r="EM40" s="1126"/>
      <c r="EN40" s="695" t="str">
        <f>IF(ОРИГІНАЛ!EN50=0,"",ОРИГІНАЛ!EN50)</f>
        <v/>
      </c>
      <c r="EO40" s="695" t="str">
        <f>IF(ОРИГІНАЛ!EO50=0,"",ОРИГІНАЛ!EO50)</f>
        <v/>
      </c>
      <c r="EP40" s="694" t="str">
        <f>IF(ОРИГІНАЛ!EP50=0,"",ОРИГІНАЛ!EP50)</f>
        <v/>
      </c>
      <c r="EQ40" s="696" t="str">
        <f>IF(ОРИГІНАЛ!EQ50=0,"",ОРИГІНАЛ!EQ50)</f>
        <v/>
      </c>
      <c r="ER40" s="694" t="str">
        <f>IF(ОРИГІНАЛ!ER50=0,"",ОРИГІНАЛ!ER50)</f>
        <v/>
      </c>
      <c r="ES40" s="696" t="str">
        <f>IF(ОРИГІНАЛ!ES50=0,"",ОРИГІНАЛ!ES50)</f>
        <v/>
      </c>
      <c r="ET40" s="696" t="str">
        <f>IF(ОРИГІНАЛ!ET50=0,"",ОРИГІНАЛ!ET50)</f>
        <v/>
      </c>
      <c r="EU40" s="695" t="str">
        <f>IF(ОРИГІНАЛ!EU50=0,"",ОРИГІНАЛ!EU50)</f>
        <v/>
      </c>
      <c r="EV40" s="695" t="str">
        <f>IF(ОРИГІНАЛ!EV50=0,"",ОРИГІНАЛ!EV50)</f>
        <v/>
      </c>
      <c r="EW40" s="695" t="str">
        <f>IF(ОРИГІНАЛ!EW50=0,"",ОРИГІНАЛ!EW50)</f>
        <v/>
      </c>
      <c r="EX40" s="695" t="str">
        <f>IF(ОРИГІНАЛ!EX50=0,"",ОРИГІНАЛ!EX50)</f>
        <v/>
      </c>
      <c r="EY40" s="695" t="str">
        <f>IF(ОРИГІНАЛ!EY50=0,"",ОРИГІНАЛ!EY50)</f>
        <v/>
      </c>
      <c r="EZ40" s="695" t="str">
        <f>IF(ОРИГІНАЛ!EZ50=0,"",ОРИГІНАЛ!EZ50)</f>
        <v/>
      </c>
      <c r="FA40" s="697" t="str">
        <f>IF(ОРИГІНАЛ!FA50=0,"",ОРИГІНАЛ!FA50)</f>
        <v/>
      </c>
      <c r="FB40" s="696" t="str">
        <f>IF(ОРИГІНАЛ!FB50=0,"",ОРИГІНАЛ!FB50)</f>
        <v/>
      </c>
      <c r="FC40" s="695" t="str">
        <f>IF(ОРИГІНАЛ!FC50=0,"",ОРИГІНАЛ!FC50)</f>
        <v/>
      </c>
      <c r="FD40" s="695" t="str">
        <f>IF(ОРИГІНАЛ!FD50=0,"",ОРИГІНАЛ!FD50)</f>
        <v/>
      </c>
      <c r="FE40" s="695" t="str">
        <f>IF(ОРИГІНАЛ!FE50=0,"",ОРИГІНАЛ!FE50)</f>
        <v/>
      </c>
      <c r="FF40" s="700" t="str">
        <f>IF(ОРИГІНАЛ!FF50=0,"",ОРИГІНАЛ!FF50)</f>
        <v/>
      </c>
      <c r="FG40" s="695" t="str">
        <f>IF(ОРИГІНАЛ!FG50=0,"",ОРИГІНАЛ!FG50)</f>
        <v/>
      </c>
      <c r="FH40" s="704" t="str">
        <f>IF(ОРИГІНАЛ!FH50=0,"",ОРИГІНАЛ!FH50)</f>
        <v/>
      </c>
      <c r="FI40" s="700" t="str">
        <f>IF(ОРИГІНАЛ!FI50=0,"",ОРИГІНАЛ!FI50)</f>
        <v/>
      </c>
      <c r="FJ40" s="700" t="str">
        <f>IF(ОРИГІНАЛ!FJ50=0,"",ОРИГІНАЛ!FJ50)</f>
        <v/>
      </c>
      <c r="FK40" s="700" t="str">
        <f>IF(ОРИГІНАЛ!FK50=0,"",ОРИГІНАЛ!FK50)</f>
        <v/>
      </c>
      <c r="FL40" s="700" t="str">
        <f>IF(ОРИГІНАЛ!FL50=0,"",ОРИГІНАЛ!FL50)</f>
        <v/>
      </c>
      <c r="FM40" s="708" t="str">
        <f>IF(ОРИГІНАЛ!FM50=0,"",ОРИГІНАЛ!FM50)</f>
        <v/>
      </c>
      <c r="FN40" s="707" t="str">
        <f>IF(ОРИГІНАЛ!FN50=0,"",ОРИГІНАЛ!FN50)</f>
        <v/>
      </c>
      <c r="FO40" s="696" t="str">
        <f>IF(ОРИГІНАЛ!FO50=0,"",ОРИГІНАЛ!FO50)</f>
        <v/>
      </c>
      <c r="FP40" s="696" t="str">
        <f>IF(ОРИГІНАЛ!FP50=0,"",ОРИГІНАЛ!FP50)</f>
        <v/>
      </c>
      <c r="FQ40" s="705" t="str">
        <f>IF(ОРИГІНАЛ!FQ50=0,"",ОРИГІНАЛ!FQ50)</f>
        <v/>
      </c>
      <c r="FR40" s="696" t="str">
        <f>IF(ОРИГІНАЛ!FR50=0,"",ОРИГІНАЛ!FR50)</f>
        <v/>
      </c>
      <c r="FS40" s="696" t="str">
        <f>IF(ОРИГІНАЛ!FS50=0,"",ОРИГІНАЛ!FS50)</f>
        <v/>
      </c>
      <c r="FT40" s="696" t="str">
        <f>IF(ОРИГІНАЛ!FT50=0,"",ОРИГІНАЛ!FT50)</f>
        <v/>
      </c>
      <c r="FU40" s="696" t="str">
        <f>IF(ОРИГІНАЛ!FU50=0,"",ОРИГІНАЛ!FU50)</f>
        <v/>
      </c>
      <c r="FV40" s="696" t="str">
        <f>IF(ОРИГІНАЛ!FV50=0,"",ОРИГІНАЛ!FV50)</f>
        <v/>
      </c>
      <c r="FW40" s="706">
        <f>IF(ОРИГІНАЛ!FW50=0,"",ОРИГІНАЛ!FW50)</f>
        <v>29</v>
      </c>
      <c r="FX40" s="696" t="str">
        <f>IF(ОРИГІНАЛ!FX50=0,"",ОРИГІНАЛ!FX50)</f>
        <v/>
      </c>
      <c r="FY40" s="694" t="str">
        <f>IF(ОРИГІНАЛ!FY50=0,"",ОРИГІНАЛ!FY50)</f>
        <v/>
      </c>
      <c r="FZ40" s="696" t="str">
        <f>IF(ОРИГІНАЛ!FZ50=0,"",ОРИГІНАЛ!FZ50)</f>
        <v/>
      </c>
      <c r="GA40" s="694" t="str">
        <f>IF(ОРИГІНАЛ!GA50=0,"",ОРИГІНАЛ!GA50)</f>
        <v/>
      </c>
      <c r="GB40" s="696" t="str">
        <f>IF(ОРИГІНАЛ!GB50=0,"",ОРИГІНАЛ!GB50)</f>
        <v/>
      </c>
      <c r="GC40" s="695" t="str">
        <f>IF(ОРИГІНАЛ!GC50=0,"",ОРИГІНАЛ!GC50)</f>
        <v/>
      </c>
      <c r="GD40" s="695" t="str">
        <f>IF(ОРИГІНАЛ!GD50=0,"",ОРИГІНАЛ!GD50)</f>
        <v/>
      </c>
      <c r="GE40" s="695" t="str">
        <f>IF(ОРИГІНАЛ!GE50=0,"",ОРИГІНАЛ!GE50)</f>
        <v/>
      </c>
      <c r="GF40" s="705" t="str">
        <f>IF(ОРИГІНАЛ!GF50=0,"",ОРИГІНАЛ!GF50)</f>
        <v/>
      </c>
      <c r="GG40" s="696" t="str">
        <f>IF(ОРИГІНАЛ!GG50=0,"",ОРИГІНАЛ!GG50)</f>
        <v/>
      </c>
      <c r="GH40" s="695" t="str">
        <f>IF(ОРИГІНАЛ!GH50=0,"",ОРИГІНАЛ!GH50)</f>
        <v/>
      </c>
      <c r="GI40" s="694" t="str">
        <f>IF(ОРИГІНАЛ!GI50=0,"",ОРИГІНАЛ!GI50)</f>
        <v/>
      </c>
      <c r="GJ40" s="696" t="str">
        <f>IF(ОРИГІНАЛ!GJ50=0,"",ОРИГІНАЛ!GJ50)</f>
        <v/>
      </c>
      <c r="GK40" s="695" t="str">
        <f>IF(ОРИГІНАЛ!GK50=0,"",ОРИГІНАЛ!GK50)</f>
        <v/>
      </c>
      <c r="GL40" s="704" t="str">
        <f>IF(ОРИГІНАЛ!GL50=0,"",ОРИГІНАЛ!GL50)</f>
        <v/>
      </c>
      <c r="GM40" s="695" t="str">
        <f>IF(ОРИГІНАЛ!GM50=0,"",ОРИГІНАЛ!GM50)</f>
        <v/>
      </c>
      <c r="GN40" s="695" t="str">
        <f>IF(ОРИГІНАЛ!GN50=0,"",ОРИГІНАЛ!GN50)</f>
        <v/>
      </c>
      <c r="GO40" s="703" t="str">
        <f>IF(ОРИГІНАЛ!GO50=0,"",ОРИГІНАЛ!GO50)</f>
        <v/>
      </c>
      <c r="GP40" s="697" t="str">
        <f>IF(ОРИГІНАЛ!GP50=0,"",ОРИГІНАЛ!GP50)</f>
        <v/>
      </c>
      <c r="GQ40" s="702" t="str">
        <f>IF(ОРИГІНАЛ!GQ50=0,"",ОРИГІНАЛ!GQ50)</f>
        <v/>
      </c>
      <c r="GR40" s="701" t="str">
        <f>IF(ОРИГІНАЛ!GR50=0,"",ОРИГІНАЛ!GR50)</f>
        <v/>
      </c>
      <c r="GS40" s="695" t="str">
        <f>IF(ОРИГІНАЛ!GS50=0,"",ОРИГІНАЛ!GS50)</f>
        <v/>
      </c>
      <c r="GT40" s="695" t="str">
        <f>IF(ОРИГІНАЛ!GT50=0,"",ОРИГІНАЛ!GT50)</f>
        <v/>
      </c>
      <c r="GU40" s="695" t="str">
        <f>IF(ОРИГІНАЛ!GU50=0,"",ОРИГІНАЛ!GU50)</f>
        <v/>
      </c>
      <c r="GV40" s="695" t="str">
        <f>IF(ОРИГІНАЛ!GV50=0,"",ОРИГІНАЛ!GV50)</f>
        <v/>
      </c>
      <c r="GW40" s="695" t="str">
        <f>IF(ОРИГІНАЛ!GW50=0,"",ОРИГІНАЛ!GW50)</f>
        <v/>
      </c>
      <c r="GX40" s="697" t="str">
        <f>IF(ОРИГІНАЛ!GX50=0,"",ОРИГІНАЛ!GX50)</f>
        <v/>
      </c>
      <c r="GY40" s="696" t="str">
        <f>IF(ОРИГІНАЛ!GY50=0,"",ОРИГІНАЛ!GY50)</f>
        <v/>
      </c>
      <c r="GZ40" s="700" t="str">
        <f>IF(ОРИГІНАЛ!GZ50=0,"",ОРИГІНАЛ!GZ50)</f>
        <v/>
      </c>
      <c r="HA40" s="695" t="str">
        <f>IF(ОРИГІНАЛ!HA50=0,"",ОРИГІНАЛ!HA50)</f>
        <v/>
      </c>
      <c r="HB40" s="699" t="str">
        <f>IF(ОРИГІНАЛ!HB50=0,"",ОРИГІНАЛ!HB50)</f>
        <v/>
      </c>
      <c r="HC40" s="695" t="str">
        <f>IF(ОРИГІНАЛ!HC50=0,"",ОРИГІНАЛ!HC50)</f>
        <v/>
      </c>
      <c r="HD40" s="695" t="str">
        <f>IF(ОРИГІНАЛ!HD50=0,"",ОРИГІНАЛ!HD50)</f>
        <v/>
      </c>
      <c r="HE40" s="695" t="str">
        <f>IF(ОРИГІНАЛ!HE50=0,"",ОРИГІНАЛ!HE50)</f>
        <v/>
      </c>
      <c r="HF40" s="695" t="str">
        <f>IF(ОРИГІНАЛ!HF50=0,"",ОРИГІНАЛ!HF50)</f>
        <v/>
      </c>
      <c r="HG40" s="694" t="str">
        <f>IF(ОРИГІНАЛ!HG50=0,"",ОРИГІНАЛ!HG50)</f>
        <v/>
      </c>
      <c r="HH40" s="698" t="str">
        <f>IF(ОРИГІНАЛ!HH50=0,"",ОРИГІНАЛ!HH50)</f>
        <v/>
      </c>
      <c r="HI40" s="695" t="str">
        <f>IF(ОРИГІНАЛ!HI50=0,"",ОРИГІНАЛ!HI50)</f>
        <v/>
      </c>
      <c r="HJ40" s="695" t="str">
        <f>IF(ОРИГІНАЛ!HJ50=0,"",ОРИГІНАЛ!HJ50)</f>
        <v/>
      </c>
      <c r="HK40" s="695" t="str">
        <f>IF(ОРИГІНАЛ!HK50=0,"",ОРИГІНАЛ!HK50)</f>
        <v/>
      </c>
      <c r="HL40" s="695" t="str">
        <f>IF(ОРИГІНАЛ!HL50=0,"",ОРИГІНАЛ!HL50)</f>
        <v/>
      </c>
      <c r="HM40" s="695" t="str">
        <f>IF(ОРИГІНАЛ!HM50=0,"",ОРИГІНАЛ!HM50)</f>
        <v/>
      </c>
      <c r="HN40" s="695" t="str">
        <f>IF(ОРИГІНАЛ!HN50=0,"",ОРИГІНАЛ!HN50)</f>
        <v/>
      </c>
      <c r="HO40" s="697" t="str">
        <f>IF(ОРИГІНАЛ!HO50=0,"",ОРИГІНАЛ!HO50)</f>
        <v/>
      </c>
      <c r="HP40" s="696" t="str">
        <f>IF(ОРИГІНАЛ!HP50=0,"",ОРИГІНАЛ!HP50)</f>
        <v/>
      </c>
      <c r="HQ40" s="695" t="str">
        <f>IF(ОРИГІНАЛ!HQ50=0,"",ОРИГІНАЛ!HQ50)</f>
        <v/>
      </c>
      <c r="HR40" s="695" t="str">
        <f>IF(ОРИГІНАЛ!HR50=0,"",ОРИГІНАЛ!HR50)</f>
        <v/>
      </c>
      <c r="HS40" s="695" t="str">
        <f>IF(ОРИГІНАЛ!HS50=0,"",ОРИГІНАЛ!HS50)</f>
        <v/>
      </c>
      <c r="HT40" s="695" t="str">
        <f>IF(ОРИГІНАЛ!HT50=0,"",ОРИГІНАЛ!HT50)</f>
        <v/>
      </c>
      <c r="HU40" s="695" t="str">
        <f>IF(ОРИГІНАЛ!HU50=0,"",ОРИГІНАЛ!HU50)</f>
        <v/>
      </c>
      <c r="HV40" s="694" t="str">
        <f>IF(ОРИГІНАЛ!HV50=0,"",ОРИГІНАЛ!HV50)</f>
        <v/>
      </c>
      <c r="HW40" s="693" t="str">
        <f>IF(ОРИГІНАЛ!HW50=0,"",ОРИГІНАЛ!HW50)</f>
        <v/>
      </c>
      <c r="HX40" s="692">
        <f>IF(ОРИГІНАЛ!HX50=0,"",ОРИГІНАЛ!HX50)</f>
        <v>29</v>
      </c>
      <c r="HY40" s="533"/>
    </row>
    <row r="41" spans="1:233" s="532" customFormat="1" ht="12.75" customHeight="1">
      <c r="A41" s="715">
        <f>IF(ОРИГІНАЛ!A51=0,"",ОРИГІНАЛ!A51)</f>
        <v>45473</v>
      </c>
      <c r="B41" s="696" t="str">
        <f>IF(ОРИГІНАЛ!B51=0,"",ОРИГІНАЛ!B51)</f>
        <v/>
      </c>
      <c r="C41" s="695" t="str">
        <f>IF(ОРИГІНАЛ!C51=0,"",ОРИГІНАЛ!C51)</f>
        <v/>
      </c>
      <c r="D41" s="695" t="str">
        <f>IF(ОРИГІНАЛ!D51=0,"",ОРИГІНАЛ!D51)</f>
        <v/>
      </c>
      <c r="E41" s="696" t="str">
        <f>IF(ОРИГІНАЛ!E51=0,"",ОРИГІНАЛ!E51)</f>
        <v/>
      </c>
      <c r="F41" s="695" t="str">
        <f>IF(ОРИГІНАЛ!F51=0,"",ОРИГІНАЛ!F51)</f>
        <v/>
      </c>
      <c r="G41" s="695" t="str">
        <f>IF(ОРИГІНАЛ!G51=0,"",ОРИГІНАЛ!G51)</f>
        <v/>
      </c>
      <c r="H41" s="697" t="str">
        <f>IF(ОРИГІНАЛ!H51=0,"",ОРИГІНАЛ!H51)</f>
        <v/>
      </c>
      <c r="I41" s="696" t="str">
        <f>IF(ОРИГІНАЛ!I51=0,"",ОРИГІНАЛ!I51)</f>
        <v/>
      </c>
      <c r="J41" s="695" t="str">
        <f>IF(ОРИГІНАЛ!J51=0,"",ОРИГІНАЛ!J51)</f>
        <v/>
      </c>
      <c r="K41" s="695" t="str">
        <f>IF(ОРИГІНАЛ!K51=0,"",ОРИГІНАЛ!K51)</f>
        <v/>
      </c>
      <c r="L41" s="695" t="str">
        <f>IF(ОРИГІНАЛ!L51=0,"",ОРИГІНАЛ!L51)</f>
        <v/>
      </c>
      <c r="M41" s="696" t="str">
        <f>IF(ОРИГІНАЛ!M51=0,"",ОРИГІНАЛ!M51)</f>
        <v/>
      </c>
      <c r="N41" s="695" t="str">
        <f>IF(ОРИГІНАЛ!N51=0,"",ОРИГІНАЛ!N51)</f>
        <v/>
      </c>
      <c r="O41" s="695" t="str">
        <f>IF(ОРИГІНАЛ!O51=0,"",ОРИГІНАЛ!O51)</f>
        <v/>
      </c>
      <c r="P41" s="695" t="str">
        <f>IF(ОРИГІНАЛ!P51=0,"",ОРИГІНАЛ!P51)</f>
        <v/>
      </c>
      <c r="Q41" s="695" t="str">
        <f>IF(ОРИГІНАЛ!Q51=0,"",ОРИГІНАЛ!Q51)</f>
        <v/>
      </c>
      <c r="R41" s="714" t="str">
        <f>IF(ОРИГІНАЛ!R51=0,"",ОРИГІНАЛ!R51)</f>
        <v/>
      </c>
      <c r="S41" s="697" t="str">
        <f>IF(ОРИГІНАЛ!S51=0,"",ОРИГІНАЛ!S51)</f>
        <v/>
      </c>
      <c r="T41" s="696" t="str">
        <f>IF(ОРИГІНАЛ!T51=0,"",ОРИГІНАЛ!T51)</f>
        <v/>
      </c>
      <c r="U41" s="695" t="str">
        <f>IF(ОРИГІНАЛ!U51=0,"",ОРИГІНАЛ!U51)</f>
        <v/>
      </c>
      <c r="V41" s="695" t="str">
        <f>IF(ОРИГІНАЛ!V51=0,"",ОРИГІНАЛ!V51)</f>
        <v/>
      </c>
      <c r="W41" s="695" t="str">
        <f>IF(ОРИГІНАЛ!W51=0,"",ОРИГІНАЛ!W51)</f>
        <v/>
      </c>
      <c r="X41" s="695" t="str">
        <f>IF(ОРИГІНАЛ!X51=0,"",ОРИГІНАЛ!X51)</f>
        <v/>
      </c>
      <c r="Y41" s="694" t="str">
        <f>IF(ОРИГІНАЛ!Y51=0,"",ОРИГІНАЛ!Y51)</f>
        <v/>
      </c>
      <c r="Z41" s="696" t="str">
        <f>IF(ОРИГІНАЛ!Z51=0,"",ОРИГІНАЛ!Z51)</f>
        <v/>
      </c>
      <c r="AA41" s="695" t="str">
        <f>IF(ОРИГІНАЛ!AA51=0,"",ОРИГІНАЛ!AA51)</f>
        <v/>
      </c>
      <c r="AB41" s="695" t="str">
        <f>IF(ОРИГІНАЛ!AB51=0,"",ОРИГІНАЛ!AB51)</f>
        <v/>
      </c>
      <c r="AC41" s="695" t="str">
        <f>IF(ОРИГІНАЛ!AC51=0,"",ОРИГІНАЛ!AC51)</f>
        <v/>
      </c>
      <c r="AD41" s="714" t="str">
        <f>IF(ОРИГІНАЛ!AD51=0,"",ОРИГІНАЛ!AD51)</f>
        <v/>
      </c>
      <c r="AE41" s="697" t="str">
        <f>IF(ОРИГІНАЛ!AE51=0,"",ОРИГІНАЛ!AE51)</f>
        <v/>
      </c>
      <c r="AF41" s="701" t="str">
        <f>IF(ОРИГІНАЛ!AF51=0,"",ОРИГІНАЛ!AF51)</f>
        <v/>
      </c>
      <c r="AG41" s="695" t="str">
        <f>IF(ОРИГІНАЛ!AG51=0,"",ОРИГІНАЛ!AG51)</f>
        <v/>
      </c>
      <c r="AH41" s="695" t="str">
        <f>IF(ОРИГІНАЛ!AH51=0,"",ОРИГІНАЛ!AH51)</f>
        <v/>
      </c>
      <c r="AI41" s="695" t="str">
        <f>IF(ОРИГІНАЛ!AI51=0,"",ОРИГІНАЛ!AI51)</f>
        <v/>
      </c>
      <c r="AJ41" s="704" t="str">
        <f>IF(ОРИГІНАЛ!AJ51=0,"",ОРИГІНАЛ!AJ51)</f>
        <v/>
      </c>
      <c r="AK41" s="695" t="str">
        <f>IF(ОРИГІНАЛ!AK51=0,"",ОРИГІНАЛ!AK51)</f>
        <v/>
      </c>
      <c r="AL41" s="695" t="str">
        <f>IF(ОРИГІНАЛ!AL51=0,"",ОРИГІНАЛ!AL51)</f>
        <v/>
      </c>
      <c r="AM41" s="695" t="str">
        <f>IF(ОРИГІНАЛ!AM51=0,"",ОРИГІНАЛ!AM51)</f>
        <v/>
      </c>
      <c r="AN41" s="697" t="str">
        <f>IF(ОРИГІНАЛ!AN51=0,"",ОРИГІНАЛ!AN51)</f>
        <v/>
      </c>
      <c r="AO41" s="696" t="str">
        <f>IF(ОРИГІНАЛ!AO51=0,"",ОРИГІНАЛ!AO51)</f>
        <v/>
      </c>
      <c r="AP41" s="695" t="str">
        <f>IF(ОРИГІНАЛ!AP51=0,"",ОРИГІНАЛ!AP51)</f>
        <v/>
      </c>
      <c r="AQ41" s="695" t="str">
        <f>IF(ОРИГІНАЛ!AQ51=0,"",ОРИГІНАЛ!AQ51)</f>
        <v/>
      </c>
      <c r="AR41" s="696" t="str">
        <f>IF(ОРИГІНАЛ!AR51=0,"",ОРИГІНАЛ!AR51)</f>
        <v/>
      </c>
      <c r="AS41" s="695" t="str">
        <f>IF(ОРИГІНАЛ!AS51=0,"",ОРИГІНАЛ!AS51)</f>
        <v/>
      </c>
      <c r="AT41" s="694" t="str">
        <f>IF(ОРИГІНАЛ!AT51=0,"",ОРИГІНАЛ!AT51)</f>
        <v/>
      </c>
      <c r="AU41" s="696" t="str">
        <f>IF(ОРИГІНАЛ!AU51=0,"",ОРИГІНАЛ!AU51)</f>
        <v/>
      </c>
      <c r="AV41" s="695" t="str">
        <f>IF(ОРИГІНАЛ!AV51=0,"",ОРИГІНАЛ!AV51)</f>
        <v/>
      </c>
      <c r="AW41" s="695" t="str">
        <f>IF(ОРИГІНАЛ!AW51=0,"",ОРИГІНАЛ!AW51)</f>
        <v/>
      </c>
      <c r="AX41" s="697" t="str">
        <f>IF(ОРИГІНАЛ!AX51=0,"",ОРИГІНАЛ!AX51)</f>
        <v/>
      </c>
      <c r="AY41" s="696" t="str">
        <f>IF(ОРИГІНАЛ!AY51=0,"",ОРИГІНАЛ!AY51)</f>
        <v/>
      </c>
      <c r="AZ41" s="695" t="str">
        <f>IF(ОРИГІНАЛ!AZ51=0,"",ОРИГІНАЛ!AZ51)</f>
        <v/>
      </c>
      <c r="BA41" s="695" t="str">
        <f>IF(ОРИГІНАЛ!BA51=0,"",ОРИГІНАЛ!BA51)</f>
        <v/>
      </c>
      <c r="BB41" s="696" t="str">
        <f>IF(ОРИГІНАЛ!BB51=0,"",ОРИГІНАЛ!BB51)</f>
        <v/>
      </c>
      <c r="BC41" s="695" t="str">
        <f>IF(ОРИГІНАЛ!BC51=0,"",ОРИГІНАЛ!BC51)</f>
        <v/>
      </c>
      <c r="BD41" s="695" t="str">
        <f>IF(ОРИГІНАЛ!BD51=0,"",ОРИГІНАЛ!BD51)</f>
        <v/>
      </c>
      <c r="BE41" s="695" t="str">
        <f>IF(ОРИГІНАЛ!BE51=0,"",ОРИГІНАЛ!BE51)</f>
        <v/>
      </c>
      <c r="BF41" s="697" t="str">
        <f>IF(ОРИГІНАЛ!BF51=0,"",ОРИГІНАЛ!BF51)</f>
        <v/>
      </c>
      <c r="BG41" s="696" t="str">
        <f>IF(ОРИГІНАЛ!BG51=0,"",ОРИГІНАЛ!BG51)</f>
        <v/>
      </c>
      <c r="BH41" s="695" t="str">
        <f>IF(ОРИГІНАЛ!BH51=0,"",ОРИГІНАЛ!BH51)</f>
        <v/>
      </c>
      <c r="BI41" s="696" t="str">
        <f>IF(ОРИГІНАЛ!BI51=0,"",ОРИГІНАЛ!BI51)</f>
        <v/>
      </c>
      <c r="BJ41" s="695" t="str">
        <f>IF(ОРИГІНАЛ!BJ51=0,"",ОРИГІНАЛ!BJ51)</f>
        <v/>
      </c>
      <c r="BK41" s="695" t="str">
        <f>IF(ОРИГІНАЛ!BK51=0,"",ОРИГІНАЛ!BK51)</f>
        <v/>
      </c>
      <c r="BL41" s="695" t="str">
        <f>IF(ОРИГІНАЛ!BL51=0,"",ОРИГІНАЛ!BL51)</f>
        <v/>
      </c>
      <c r="BM41" s="695" t="str">
        <f>IF(ОРИГІНАЛ!BM51=0,"",ОРИГІНАЛ!BM51)</f>
        <v/>
      </c>
      <c r="BN41" s="696" t="str">
        <f>IF(ОРИГІНАЛ!BN51=0,"",ОРИГІНАЛ!BN51)</f>
        <v/>
      </c>
      <c r="BO41" s="695" t="str">
        <f>IF(ОРИГІНАЛ!BO51=0,"",ОРИГІНАЛ!BO51)</f>
        <v/>
      </c>
      <c r="BP41" s="696" t="str">
        <f>IF(ОРИГІНАЛ!BP51=0,"",ОРИГІНАЛ!BP51)</f>
        <v/>
      </c>
      <c r="BQ41" s="694" t="str">
        <f>IF(ОРИГІНАЛ!BQ51=0,"",ОРИГІНАЛ!BQ51)</f>
        <v/>
      </c>
      <c r="BR41" s="696" t="str">
        <f>IF(ОРИГІНАЛ!BR51=0,"",ОРИГІНАЛ!BR51)</f>
        <v/>
      </c>
      <c r="BS41" s="696" t="str">
        <f>IF(ОРИГІНАЛ!BS51=0,"",ОРИГІНАЛ!BS51)</f>
        <v/>
      </c>
      <c r="BT41" s="697" t="str">
        <f>IF(ОРИГІНАЛ!BT51=0,"",ОРИГІНАЛ!BT51)</f>
        <v/>
      </c>
      <c r="BU41" s="696" t="str">
        <f>IF(ОРИГІНАЛ!BU51=0,"",ОРИГІНАЛ!BU51)</f>
        <v/>
      </c>
      <c r="BV41" s="695" t="str">
        <f>IF(ОРИГІНАЛ!BV51=0,"",ОРИГІНАЛ!BV51)</f>
        <v/>
      </c>
      <c r="BW41" s="704" t="str">
        <f>IF(ОРИГІНАЛ!BW51=0,"",ОРИГІНАЛ!BW51)</f>
        <v/>
      </c>
      <c r="BX41" s="694" t="str">
        <f>IF(ОРИГІНАЛ!BX51=0,"",ОРИГІНАЛ!BX51)</f>
        <v/>
      </c>
      <c r="BY41" s="696" t="str">
        <f>IF(ОРИГІНАЛ!BY51=0,"",ОРИГІНАЛ!BY51)</f>
        <v/>
      </c>
      <c r="BZ41" s="695" t="str">
        <f>IF(ОРИГІНАЛ!BZ51=0,"",ОРИГІНАЛ!BZ51)</f>
        <v/>
      </c>
      <c r="CA41" s="693" t="str">
        <f>IF(ОРИГІНАЛ!CA51=0,"",ОРИГІНАЛ!CA51)</f>
        <v/>
      </c>
      <c r="CB41" s="696" t="str">
        <f>IF(ОРИГІНАЛ!CB51=0,"",ОРИГІНАЛ!CB51)</f>
        <v/>
      </c>
      <c r="CC41" s="696" t="str">
        <f>IF(ОРИГІНАЛ!CC51=0,"",ОРИГІНАЛ!CC51)</f>
        <v/>
      </c>
      <c r="CD41" s="695" t="str">
        <f>IF(ОРИГІНАЛ!CD51=0,"",ОРИГІНАЛ!CD51)</f>
        <v/>
      </c>
      <c r="CE41" s="695" t="str">
        <f>IF(ОРИГІНАЛ!CE51=0,"",ОРИГІНАЛ!CE51)</f>
        <v/>
      </c>
      <c r="CF41" s="705" t="str">
        <f>IF(ОРИГІНАЛ!CF51=0,"",ОРИГІНАЛ!CF51)</f>
        <v/>
      </c>
      <c r="CG41" s="696" t="str">
        <f>IF(ОРИГІНАЛ!CG51=0,"",ОРИГІНАЛ!CG51)</f>
        <v/>
      </c>
      <c r="CH41" s="695" t="str">
        <f>IF(ОРИГІНАЛ!CH51=0,"",ОРИГІНАЛ!CH51)</f>
        <v/>
      </c>
      <c r="CI41" s="696" t="str">
        <f>IF(ОРИГІНАЛ!CI51=0,"",ОРИГІНАЛ!CI51)</f>
        <v/>
      </c>
      <c r="CJ41" s="695" t="str">
        <f>IF(ОРИГІНАЛ!CJ51=0,"",ОРИГІНАЛ!CJ51)</f>
        <v/>
      </c>
      <c r="CK41" s="695" t="str">
        <f>IF(ОРИГІНАЛ!CK51=0,"",ОРИГІНАЛ!CK51)</f>
        <v/>
      </c>
      <c r="CL41" s="698" t="str">
        <f>IF(ОРИГІНАЛ!CL51=0,"",ОРИГІНАЛ!CL51)</f>
        <v/>
      </c>
      <c r="CM41" s="695" t="str">
        <f>IF(ОРИГІНАЛ!CM51=0,"",ОРИГІНАЛ!CM51)</f>
        <v/>
      </c>
      <c r="CN41" s="695" t="str">
        <f>IF(ОРИГІНАЛ!CN51=0,"",ОРИГІНАЛ!CN51)</f>
        <v/>
      </c>
      <c r="CO41" s="695" t="str">
        <f>IF(ОРИГІНАЛ!CO51=0,"",ОРИГІНАЛ!CO51)</f>
        <v/>
      </c>
      <c r="CP41" s="694" t="str">
        <f>IF(ОРИГІНАЛ!CP51=0,"",ОРИГІНАЛ!CP51)</f>
        <v/>
      </c>
      <c r="CQ41" s="713">
        <f>IF(ОРИГІНАЛ!CQ51=0,"",ОРИГІНАЛ!CQ51)</f>
        <v>30</v>
      </c>
      <c r="CR41" s="696" t="str">
        <f>IF(ОРИГІНАЛ!CR51=0,"",ОРИГІНАЛ!CR51)</f>
        <v/>
      </c>
      <c r="CS41" s="699" t="str">
        <f>IF(ОРИГІНАЛ!CS51=0,"",ОРИГІНАЛ!CS51)</f>
        <v/>
      </c>
      <c r="CT41" s="697" t="str">
        <f>IF(ОРИГІНАЛ!CT51=0,"",ОРИГІНАЛ!CT51)</f>
        <v/>
      </c>
      <c r="CU41" s="696" t="str">
        <f>IF(ОРИГІНАЛ!CU51=0,"",ОРИГІНАЛ!CU51)</f>
        <v/>
      </c>
      <c r="CV41" s="695" t="str">
        <f>IF(ОРИГІНАЛ!CV51=0,"",ОРИГІНАЛ!CV51)</f>
        <v/>
      </c>
      <c r="CW41" s="694" t="str">
        <f>IF(ОРИГІНАЛ!CW51=0,"",ОРИГІНАЛ!CW51)</f>
        <v/>
      </c>
      <c r="CX41" s="696" t="str">
        <f>IF(ОРИГІНАЛ!CX51=0,"",ОРИГІНАЛ!CX51)</f>
        <v/>
      </c>
      <c r="CY41" s="696" t="str">
        <f>IF(ОРИГІНАЛ!CY51=0,"",ОРИГІНАЛ!CY51)</f>
        <v/>
      </c>
      <c r="CZ41" s="697" t="str">
        <f>IF(ОРИГІНАЛ!CZ51=0,"",ОРИГІНАЛ!CZ51)</f>
        <v/>
      </c>
      <c r="DA41" s="696" t="str">
        <f>IF(ОРИГІНАЛ!DA51=0,"",ОРИГІНАЛ!DA51)</f>
        <v/>
      </c>
      <c r="DB41" s="696" t="str">
        <f>IF(ОРИГІНАЛ!DB51=0,"",ОРИГІНАЛ!DB51)</f>
        <v/>
      </c>
      <c r="DC41" s="696" t="str">
        <f>IF(ОРИГІНАЛ!DC51=0,"",ОРИГІНАЛ!DC51)</f>
        <v/>
      </c>
      <c r="DD41" s="694" t="str">
        <f>IF(ОРИГІНАЛ!DD51=0,"",ОРИГІНАЛ!DD51)</f>
        <v/>
      </c>
      <c r="DE41" s="698" t="str">
        <f>IF(ОРИГІНАЛ!DE51=0,"",ОРИГІНАЛ!DE51)</f>
        <v/>
      </c>
      <c r="DF41" s="695" t="str">
        <f>IF(ОРИГІНАЛ!DF51=0,"",ОРИГІНАЛ!DF51)</f>
        <v/>
      </c>
      <c r="DG41" s="695" t="str">
        <f>IF(ОРИГІНАЛ!DG51=0,"",ОРИГІНАЛ!DG51)</f>
        <v/>
      </c>
      <c r="DH41" s="697" t="str">
        <f>IF(ОРИГІНАЛ!DH51=0,"",ОРИГІНАЛ!DH51)</f>
        <v/>
      </c>
      <c r="DI41" s="696" t="str">
        <f>IF(ОРИГІНАЛ!DI51=0,"",ОРИГІНАЛ!DI51)</f>
        <v/>
      </c>
      <c r="DJ41" s="695" t="str">
        <f>IF(ОРИГІНАЛ!DJ51=0,"",ОРИГІНАЛ!DJ51)</f>
        <v/>
      </c>
      <c r="DK41" s="695" t="str">
        <f>IF(ОРИГІНАЛ!DK51=0,"",ОРИГІНАЛ!DK51)</f>
        <v/>
      </c>
      <c r="DL41" s="695" t="str">
        <f>IF(ОРИГІНАЛ!DL51=0,"",ОРИГІНАЛ!DL51)</f>
        <v/>
      </c>
      <c r="DM41" s="712" t="str">
        <f>IF(ОРИГІНАЛ!DM51=0,"",ОРИГІНАЛ!DM51)</f>
        <v/>
      </c>
      <c r="DN41" s="695" t="str">
        <f>IF(ОРИГІНАЛ!DN51=0,"",ОРИГІНАЛ!DN51)</f>
        <v/>
      </c>
      <c r="DO41" s="699" t="str">
        <f>IF(ОРИГІНАЛ!DO51=0,"",ОРИГІНАЛ!DO51)</f>
        <v/>
      </c>
      <c r="DP41" s="695" t="str">
        <f>IF(ОРИГІНАЛ!DP51=0,"",ОРИГІНАЛ!DP51)</f>
        <v/>
      </c>
      <c r="DQ41" s="695" t="str">
        <f>IF(ОРИГІНАЛ!DQ51=0,"",ОРИГІНАЛ!DQ51)</f>
        <v/>
      </c>
      <c r="DR41" s="695" t="str">
        <f>IF(ОРИГІНАЛ!DR51=0,"",ОРИГІНАЛ!DR51)</f>
        <v/>
      </c>
      <c r="DS41" s="695" t="str">
        <f>IF(ОРИГІНАЛ!DS51=0,"",ОРИГІНАЛ!DS51)</f>
        <v/>
      </c>
      <c r="DT41" s="695" t="str">
        <f>IF(ОРИГІНАЛ!DT51=0,"",ОРИГІНАЛ!DT51)</f>
        <v/>
      </c>
      <c r="DU41" s="694" t="str">
        <f>IF(ОРИГІНАЛ!DU51=0,"",ОРИГІНАЛ!DU51)</f>
        <v/>
      </c>
      <c r="DV41" s="1117" t="str">
        <f>IF(ОРИГІНАЛ!DV51=0,"",ОРИГІНАЛ!DV51)</f>
        <v/>
      </c>
      <c r="DW41" s="695" t="str">
        <f>IF(ОРИГІНАЛ!DW51=0,"",ОРИГІНАЛ!DW51)</f>
        <v/>
      </c>
      <c r="DX41" s="1121"/>
      <c r="DY41" s="1122"/>
      <c r="DZ41" s="696" t="str">
        <f>IF(ОРИГІНАЛ!DZ51=0,"",ОРИГІНАЛ!DZ51)</f>
        <v/>
      </c>
      <c r="EA41" s="696" t="str">
        <f>IF(ОРИГІНАЛ!EA51=0,"",ОРИГІНАЛ!EA51)</f>
        <v/>
      </c>
      <c r="EB41" s="696" t="str">
        <f>IF(ОРИГІНАЛ!EB51=0,"",ОРИГІНАЛ!EB51)</f>
        <v/>
      </c>
      <c r="EC41" s="695" t="str">
        <f>IF(ОРИГІНАЛ!EC51=0,"",ОРИГІНАЛ!EC51)</f>
        <v/>
      </c>
      <c r="ED41" s="695" t="str">
        <f>IF(ОРИГІНАЛ!ED51=0,"",ОРИГІНАЛ!ED51)</f>
        <v/>
      </c>
      <c r="EE41" s="695" t="str">
        <f>IF(ОРИГІНАЛ!EE51=0,"",ОРИГІНАЛ!EE51)</f>
        <v/>
      </c>
      <c r="EF41" s="695" t="str">
        <f>IF(ОРИГІНАЛ!EF51=0,"",ОРИГІНАЛ!EF51)</f>
        <v/>
      </c>
      <c r="EG41" s="695" t="str">
        <f>IF(ОРИГІНАЛ!EG51=0,"",ОРИГІНАЛ!EG51)</f>
        <v/>
      </c>
      <c r="EH41" s="1067" t="str">
        <f>IF(ОРИГІНАЛ!EH51=0,"",ОРИГІНАЛ!EH51)</f>
        <v/>
      </c>
      <c r="EI41" s="1124"/>
      <c r="EJ41" s="711" t="str">
        <f>IF(ОРИГІНАЛ!EJ51=0,"",ОРИГІНАЛ!EJ51)</f>
        <v/>
      </c>
      <c r="EK41" s="710" t="str">
        <f>IF(ОРИГІНАЛ!EK51=0,"",ОРИГІНАЛ!EK51)</f>
        <v/>
      </c>
      <c r="EL41" s="709" t="str">
        <f>IF(ОРИГІНАЛ!EL51=0,"",ОРИГІНАЛ!EL51)</f>
        <v/>
      </c>
      <c r="EM41" s="1126"/>
      <c r="EN41" s="696" t="str">
        <f>IF(ОРИГІНАЛ!EN51=0,"",ОРИГІНАЛ!EN51)</f>
        <v/>
      </c>
      <c r="EO41" s="696" t="str">
        <f>IF(ОРИГІНАЛ!EO51=0,"",ОРИГІНАЛ!EO51)</f>
        <v/>
      </c>
      <c r="EP41" s="694" t="str">
        <f>IF(ОРИГІНАЛ!EP51=0,"",ОРИГІНАЛ!EP51)</f>
        <v/>
      </c>
      <c r="EQ41" s="696" t="str">
        <f>IF(ОРИГІНАЛ!EQ51=0,"",ОРИГІНАЛ!EQ51)</f>
        <v/>
      </c>
      <c r="ER41" s="694" t="str">
        <f>IF(ОРИГІНАЛ!ER51=0,"",ОРИГІНАЛ!ER51)</f>
        <v/>
      </c>
      <c r="ES41" s="696" t="str">
        <f>IF(ОРИГІНАЛ!ES51=0,"",ОРИГІНАЛ!ES51)</f>
        <v/>
      </c>
      <c r="ET41" s="696" t="str">
        <f>IF(ОРИГІНАЛ!ET51=0,"",ОРИГІНАЛ!ET51)</f>
        <v/>
      </c>
      <c r="EU41" s="695" t="str">
        <f>IF(ОРИГІНАЛ!EU51=0,"",ОРИГІНАЛ!EU51)</f>
        <v/>
      </c>
      <c r="EV41" s="695" t="str">
        <f>IF(ОРИГІНАЛ!EV51=0,"",ОРИГІНАЛ!EV51)</f>
        <v/>
      </c>
      <c r="EW41" s="695" t="str">
        <f>IF(ОРИГІНАЛ!EW51=0,"",ОРИГІНАЛ!EW51)</f>
        <v/>
      </c>
      <c r="EX41" s="695" t="str">
        <f>IF(ОРИГІНАЛ!EX51=0,"",ОРИГІНАЛ!EX51)</f>
        <v/>
      </c>
      <c r="EY41" s="695" t="str">
        <f>IF(ОРИГІНАЛ!EY51=0,"",ОРИГІНАЛ!EY51)</f>
        <v/>
      </c>
      <c r="EZ41" s="695" t="str">
        <f>IF(ОРИГІНАЛ!EZ51=0,"",ОРИГІНАЛ!EZ51)</f>
        <v/>
      </c>
      <c r="FA41" s="697" t="str">
        <f>IF(ОРИГІНАЛ!FA51=0,"",ОРИГІНАЛ!FA51)</f>
        <v/>
      </c>
      <c r="FB41" s="696" t="str">
        <f>IF(ОРИГІНАЛ!FB51=0,"",ОРИГІНАЛ!FB51)</f>
        <v/>
      </c>
      <c r="FC41" s="695" t="str">
        <f>IF(ОРИГІНАЛ!FC51=0,"",ОРИГІНАЛ!FC51)</f>
        <v/>
      </c>
      <c r="FD41" s="695" t="str">
        <f>IF(ОРИГІНАЛ!FD51=0,"",ОРИГІНАЛ!FD51)</f>
        <v/>
      </c>
      <c r="FE41" s="695" t="str">
        <f>IF(ОРИГІНАЛ!FE51=0,"",ОРИГІНАЛ!FE51)</f>
        <v/>
      </c>
      <c r="FF41" s="700" t="str">
        <f>IF(ОРИГІНАЛ!FF51=0,"",ОРИГІНАЛ!FF51)</f>
        <v/>
      </c>
      <c r="FG41" s="695" t="str">
        <f>IF(ОРИГІНАЛ!FG51=0,"",ОРИГІНАЛ!FG51)</f>
        <v/>
      </c>
      <c r="FH41" s="704" t="str">
        <f>IF(ОРИГІНАЛ!FH51=0,"",ОРИГІНАЛ!FH51)</f>
        <v/>
      </c>
      <c r="FI41" s="700" t="str">
        <f>IF(ОРИГІНАЛ!FI51=0,"",ОРИГІНАЛ!FI51)</f>
        <v/>
      </c>
      <c r="FJ41" s="700" t="str">
        <f>IF(ОРИГІНАЛ!FJ51=0,"",ОРИГІНАЛ!FJ51)</f>
        <v/>
      </c>
      <c r="FK41" s="700" t="str">
        <f>IF(ОРИГІНАЛ!FK51=0,"",ОРИГІНАЛ!FK51)</f>
        <v/>
      </c>
      <c r="FL41" s="700" t="str">
        <f>IF(ОРИГІНАЛ!FL51=0,"",ОРИГІНАЛ!FL51)</f>
        <v/>
      </c>
      <c r="FM41" s="708" t="str">
        <f>IF(ОРИГІНАЛ!FM51=0,"",ОРИГІНАЛ!FM51)</f>
        <v/>
      </c>
      <c r="FN41" s="707" t="str">
        <f>IF(ОРИГІНАЛ!FN51=0,"",ОРИГІНАЛ!FN51)</f>
        <v/>
      </c>
      <c r="FO41" s="696" t="str">
        <f>IF(ОРИГІНАЛ!FO51=0,"",ОРИГІНАЛ!FO51)</f>
        <v/>
      </c>
      <c r="FP41" s="696" t="str">
        <f>IF(ОРИГІНАЛ!FP51=0,"",ОРИГІНАЛ!FP51)</f>
        <v/>
      </c>
      <c r="FQ41" s="705" t="str">
        <f>IF(ОРИГІНАЛ!FQ51=0,"",ОРИГІНАЛ!FQ51)</f>
        <v/>
      </c>
      <c r="FR41" s="696" t="str">
        <f>IF(ОРИГІНАЛ!FR51=0,"",ОРИГІНАЛ!FR51)</f>
        <v/>
      </c>
      <c r="FS41" s="696" t="str">
        <f>IF(ОРИГІНАЛ!FS51=0,"",ОРИГІНАЛ!FS51)</f>
        <v/>
      </c>
      <c r="FT41" s="696" t="str">
        <f>IF(ОРИГІНАЛ!FT51=0,"",ОРИГІНАЛ!FT51)</f>
        <v/>
      </c>
      <c r="FU41" s="696" t="str">
        <f>IF(ОРИГІНАЛ!FU51=0,"",ОРИГІНАЛ!FU51)</f>
        <v/>
      </c>
      <c r="FV41" s="696" t="str">
        <f>IF(ОРИГІНАЛ!FV51=0,"",ОРИГІНАЛ!FV51)</f>
        <v/>
      </c>
      <c r="FW41" s="706">
        <f>IF(ОРИГІНАЛ!FW51=0,"",ОРИГІНАЛ!FW51)</f>
        <v>30</v>
      </c>
      <c r="FX41" s="696" t="str">
        <f>IF(ОРИГІНАЛ!FX51=0,"",ОРИГІНАЛ!FX51)</f>
        <v/>
      </c>
      <c r="FY41" s="694" t="str">
        <f>IF(ОРИГІНАЛ!FY51=0,"",ОРИГІНАЛ!FY51)</f>
        <v/>
      </c>
      <c r="FZ41" s="696" t="str">
        <f>IF(ОРИГІНАЛ!FZ51=0,"",ОРИГІНАЛ!FZ51)</f>
        <v/>
      </c>
      <c r="GA41" s="694" t="str">
        <f>IF(ОРИГІНАЛ!GA51=0,"",ОРИГІНАЛ!GA51)</f>
        <v/>
      </c>
      <c r="GB41" s="696" t="str">
        <f>IF(ОРИГІНАЛ!GB51=0,"",ОРИГІНАЛ!GB51)</f>
        <v/>
      </c>
      <c r="GC41" s="695" t="str">
        <f>IF(ОРИГІНАЛ!GC51=0,"",ОРИГІНАЛ!GC51)</f>
        <v/>
      </c>
      <c r="GD41" s="695" t="str">
        <f>IF(ОРИГІНАЛ!GD51=0,"",ОРИГІНАЛ!GD51)</f>
        <v/>
      </c>
      <c r="GE41" s="695" t="str">
        <f>IF(ОРИГІНАЛ!GE51=0,"",ОРИГІНАЛ!GE51)</f>
        <v/>
      </c>
      <c r="GF41" s="705" t="str">
        <f>IF(ОРИГІНАЛ!GF51=0,"",ОРИГІНАЛ!GF51)</f>
        <v/>
      </c>
      <c r="GG41" s="696" t="str">
        <f>IF(ОРИГІНАЛ!GG51=0,"",ОРИГІНАЛ!GG51)</f>
        <v/>
      </c>
      <c r="GH41" s="695" t="str">
        <f>IF(ОРИГІНАЛ!GH51=0,"",ОРИГІНАЛ!GH51)</f>
        <v/>
      </c>
      <c r="GI41" s="694" t="str">
        <f>IF(ОРИГІНАЛ!GI51=0,"",ОРИГІНАЛ!GI51)</f>
        <v/>
      </c>
      <c r="GJ41" s="696" t="str">
        <f>IF(ОРИГІНАЛ!GJ51=0,"",ОРИГІНАЛ!GJ51)</f>
        <v/>
      </c>
      <c r="GK41" s="695" t="str">
        <f>IF(ОРИГІНАЛ!GK51=0,"",ОРИГІНАЛ!GK51)</f>
        <v/>
      </c>
      <c r="GL41" s="704" t="str">
        <f>IF(ОРИГІНАЛ!GL51=0,"",ОРИГІНАЛ!GL51)</f>
        <v/>
      </c>
      <c r="GM41" s="695" t="str">
        <f>IF(ОРИГІНАЛ!GM51=0,"",ОРИГІНАЛ!GM51)</f>
        <v/>
      </c>
      <c r="GN41" s="695" t="str">
        <f>IF(ОРИГІНАЛ!GN51=0,"",ОРИГІНАЛ!GN51)</f>
        <v/>
      </c>
      <c r="GO41" s="703" t="str">
        <f>IF(ОРИГІНАЛ!GO51=0,"",ОРИГІНАЛ!GO51)</f>
        <v/>
      </c>
      <c r="GP41" s="697" t="str">
        <f>IF(ОРИГІНАЛ!GP51=0,"",ОРИГІНАЛ!GP51)</f>
        <v/>
      </c>
      <c r="GQ41" s="702" t="str">
        <f>IF(ОРИГІНАЛ!GQ51=0,"",ОРИГІНАЛ!GQ51)</f>
        <v/>
      </c>
      <c r="GR41" s="701" t="str">
        <f>IF(ОРИГІНАЛ!GR51=0,"",ОРИГІНАЛ!GR51)</f>
        <v/>
      </c>
      <c r="GS41" s="695" t="str">
        <f>IF(ОРИГІНАЛ!GS51=0,"",ОРИГІНАЛ!GS51)</f>
        <v/>
      </c>
      <c r="GT41" s="695" t="str">
        <f>IF(ОРИГІНАЛ!GT51=0,"",ОРИГІНАЛ!GT51)</f>
        <v/>
      </c>
      <c r="GU41" s="695" t="str">
        <f>IF(ОРИГІНАЛ!GU51=0,"",ОРИГІНАЛ!GU51)</f>
        <v/>
      </c>
      <c r="GV41" s="695" t="str">
        <f>IF(ОРИГІНАЛ!GV51=0,"",ОРИГІНАЛ!GV51)</f>
        <v/>
      </c>
      <c r="GW41" s="695" t="str">
        <f>IF(ОРИГІНАЛ!GW51=0,"",ОРИГІНАЛ!GW51)</f>
        <v/>
      </c>
      <c r="GX41" s="697" t="str">
        <f>IF(ОРИГІНАЛ!GX51=0,"",ОРИГІНАЛ!GX51)</f>
        <v/>
      </c>
      <c r="GY41" s="696" t="str">
        <f>IF(ОРИГІНАЛ!GY51=0,"",ОРИГІНАЛ!GY51)</f>
        <v/>
      </c>
      <c r="GZ41" s="700" t="str">
        <f>IF(ОРИГІНАЛ!GZ51=0,"",ОРИГІНАЛ!GZ51)</f>
        <v/>
      </c>
      <c r="HA41" s="695" t="str">
        <f>IF(ОРИГІНАЛ!HA51=0,"",ОРИГІНАЛ!HA51)</f>
        <v/>
      </c>
      <c r="HB41" s="699" t="str">
        <f>IF(ОРИГІНАЛ!HB51=0,"",ОРИГІНАЛ!HB51)</f>
        <v/>
      </c>
      <c r="HC41" s="695" t="str">
        <f>IF(ОРИГІНАЛ!HC51=0,"",ОРИГІНАЛ!HC51)</f>
        <v/>
      </c>
      <c r="HD41" s="695" t="str">
        <f>IF(ОРИГІНАЛ!HD51=0,"",ОРИГІНАЛ!HD51)</f>
        <v/>
      </c>
      <c r="HE41" s="695" t="str">
        <f>IF(ОРИГІНАЛ!HE51=0,"",ОРИГІНАЛ!HE51)</f>
        <v/>
      </c>
      <c r="HF41" s="695" t="str">
        <f>IF(ОРИГІНАЛ!HF51=0,"",ОРИГІНАЛ!HF51)</f>
        <v/>
      </c>
      <c r="HG41" s="694" t="str">
        <f>IF(ОРИГІНАЛ!HG51=0,"",ОРИГІНАЛ!HG51)</f>
        <v/>
      </c>
      <c r="HH41" s="698" t="str">
        <f>IF(ОРИГІНАЛ!HH51=0,"",ОРИГІНАЛ!HH51)</f>
        <v/>
      </c>
      <c r="HI41" s="695" t="str">
        <f>IF(ОРИГІНАЛ!HI51=0,"",ОРИГІНАЛ!HI51)</f>
        <v/>
      </c>
      <c r="HJ41" s="695" t="str">
        <f>IF(ОРИГІНАЛ!HJ51=0,"",ОРИГІНАЛ!HJ51)</f>
        <v/>
      </c>
      <c r="HK41" s="695" t="str">
        <f>IF(ОРИГІНАЛ!HK51=0,"",ОРИГІНАЛ!HK51)</f>
        <v/>
      </c>
      <c r="HL41" s="695" t="str">
        <f>IF(ОРИГІНАЛ!HL51=0,"",ОРИГІНАЛ!HL51)</f>
        <v/>
      </c>
      <c r="HM41" s="695" t="str">
        <f>IF(ОРИГІНАЛ!HM51=0,"",ОРИГІНАЛ!HM51)</f>
        <v/>
      </c>
      <c r="HN41" s="695" t="str">
        <f>IF(ОРИГІНАЛ!HN51=0,"",ОРИГІНАЛ!HN51)</f>
        <v/>
      </c>
      <c r="HO41" s="697" t="str">
        <f>IF(ОРИГІНАЛ!HO51=0,"",ОРИГІНАЛ!HO51)</f>
        <v/>
      </c>
      <c r="HP41" s="696" t="str">
        <f>IF(ОРИГІНАЛ!HP51=0,"",ОРИГІНАЛ!HP51)</f>
        <v/>
      </c>
      <c r="HQ41" s="695" t="str">
        <f>IF(ОРИГІНАЛ!HQ51=0,"",ОРИГІНАЛ!HQ51)</f>
        <v/>
      </c>
      <c r="HR41" s="695" t="str">
        <f>IF(ОРИГІНАЛ!HR51=0,"",ОРИГІНАЛ!HR51)</f>
        <v/>
      </c>
      <c r="HS41" s="695" t="str">
        <f>IF(ОРИГІНАЛ!HS51=0,"",ОРИГІНАЛ!HS51)</f>
        <v/>
      </c>
      <c r="HT41" s="695" t="str">
        <f>IF(ОРИГІНАЛ!HT51=0,"",ОРИГІНАЛ!HT51)</f>
        <v/>
      </c>
      <c r="HU41" s="695" t="str">
        <f>IF(ОРИГІНАЛ!HU51=0,"",ОРИГІНАЛ!HU51)</f>
        <v/>
      </c>
      <c r="HV41" s="694" t="str">
        <f>IF(ОРИГІНАЛ!HV51=0,"",ОРИГІНАЛ!HV51)</f>
        <v/>
      </c>
      <c r="HW41" s="693" t="str">
        <f>IF(ОРИГІНАЛ!HW51=0,"",ОРИГІНАЛ!HW51)</f>
        <v/>
      </c>
      <c r="HX41" s="692">
        <f>IF(ОРИГІНАЛ!HX51=0,"",ОРИГІНАЛ!HX51)</f>
        <v>30</v>
      </c>
      <c r="HY41" s="533"/>
    </row>
    <row r="42" spans="1:233" s="532" customFormat="1" ht="12.75" customHeight="1">
      <c r="A42" s="715">
        <f>IF(ОРИГІНАЛ!A52=0,"",ОРИГІНАЛ!A52)</f>
        <v>45474</v>
      </c>
      <c r="B42" s="696" t="str">
        <f>IF(ОРИГІНАЛ!B52=0,"",ОРИГІНАЛ!B52)</f>
        <v/>
      </c>
      <c r="C42" s="695" t="str">
        <f>IF(ОРИГІНАЛ!C52=0,"",ОРИГІНАЛ!C52)</f>
        <v/>
      </c>
      <c r="D42" s="695" t="str">
        <f>IF(ОРИГІНАЛ!D52=0,"",ОРИГІНАЛ!D52)</f>
        <v/>
      </c>
      <c r="E42" s="696" t="str">
        <f>IF(ОРИГІНАЛ!E52=0,"",ОРИГІНАЛ!E52)</f>
        <v>/</v>
      </c>
      <c r="F42" s="695" t="str">
        <f>IF(ОРИГІНАЛ!F52=0,"",ОРИГІНАЛ!F52)</f>
        <v>/</v>
      </c>
      <c r="G42" s="695" t="str">
        <f>IF(ОРИГІНАЛ!G52=0,"",ОРИГІНАЛ!G52)</f>
        <v>/</v>
      </c>
      <c r="H42" s="697" t="str">
        <f>IF(ОРИГІНАЛ!H52=0,"",ОРИГІНАЛ!H52)</f>
        <v>/</v>
      </c>
      <c r="I42" s="696" t="str">
        <f>IF(ОРИГІНАЛ!I52=0,"",ОРИГІНАЛ!I52)</f>
        <v>/</v>
      </c>
      <c r="J42" s="695" t="str">
        <f>IF(ОРИГІНАЛ!J52=0,"",ОРИГІНАЛ!J52)</f>
        <v>/</v>
      </c>
      <c r="K42" s="695" t="str">
        <f>IF(ОРИГІНАЛ!K52=0,"",ОРИГІНАЛ!K52)</f>
        <v>/</v>
      </c>
      <c r="L42" s="695" t="str">
        <f>IF(ОРИГІНАЛ!L52=0,"",ОРИГІНАЛ!L52)</f>
        <v>/</v>
      </c>
      <c r="M42" s="696" t="str">
        <f>IF(ОРИГІНАЛ!M52=0,"",ОРИГІНАЛ!M52)</f>
        <v/>
      </c>
      <c r="N42" s="695" t="str">
        <f>IF(ОРИГІНАЛ!N52=0,"",ОРИГІНАЛ!N52)</f>
        <v/>
      </c>
      <c r="O42" s="695" t="str">
        <f>IF(ОРИГІНАЛ!O52=0,"",ОРИГІНАЛ!O52)</f>
        <v/>
      </c>
      <c r="P42" s="695" t="str">
        <f>IF(ОРИГІНАЛ!P52=0,"",ОРИГІНАЛ!P52)</f>
        <v/>
      </c>
      <c r="Q42" s="695" t="str">
        <f>IF(ОРИГІНАЛ!Q52=0,"",ОРИГІНАЛ!Q52)</f>
        <v/>
      </c>
      <c r="R42" s="714" t="str">
        <f>IF(ОРИГІНАЛ!R52=0,"",ОРИГІНАЛ!R52)</f>
        <v/>
      </c>
      <c r="S42" s="697" t="str">
        <f>IF(ОРИГІНАЛ!S52=0,"",ОРИГІНАЛ!S52)</f>
        <v/>
      </c>
      <c r="T42" s="696" t="str">
        <f>IF(ОРИГІНАЛ!T52=0,"",ОРИГІНАЛ!T52)</f>
        <v/>
      </c>
      <c r="U42" s="695" t="str">
        <f>IF(ОРИГІНАЛ!U52=0,"",ОРИГІНАЛ!U52)</f>
        <v/>
      </c>
      <c r="V42" s="695" t="str">
        <f>IF(ОРИГІНАЛ!V52=0,"",ОРИГІНАЛ!V52)</f>
        <v/>
      </c>
      <c r="W42" s="695" t="str">
        <f>IF(ОРИГІНАЛ!W52=0,"",ОРИГІНАЛ!W52)</f>
        <v/>
      </c>
      <c r="X42" s="695" t="str">
        <f>IF(ОРИГІНАЛ!X52=0,"",ОРИГІНАЛ!X52)</f>
        <v/>
      </c>
      <c r="Y42" s="694" t="str">
        <f>IF(ОРИГІНАЛ!Y52=0,"",ОРИГІНАЛ!Y52)</f>
        <v/>
      </c>
      <c r="Z42" s="696" t="str">
        <f>IF(ОРИГІНАЛ!Z52=0,"",ОРИГІНАЛ!Z52)</f>
        <v/>
      </c>
      <c r="AA42" s="695" t="str">
        <f>IF(ОРИГІНАЛ!AA52=0,"",ОРИГІНАЛ!AA52)</f>
        <v/>
      </c>
      <c r="AB42" s="695" t="str">
        <f>IF(ОРИГІНАЛ!AB52=0,"",ОРИГІНАЛ!AB52)</f>
        <v/>
      </c>
      <c r="AC42" s="695" t="str">
        <f>IF(ОРИГІНАЛ!AC52=0,"",ОРИГІНАЛ!AC52)</f>
        <v/>
      </c>
      <c r="AD42" s="714" t="str">
        <f>IF(ОРИГІНАЛ!AD52=0,"",ОРИГІНАЛ!AD52)</f>
        <v/>
      </c>
      <c r="AE42" s="697" t="str">
        <f>IF(ОРИГІНАЛ!AE52=0,"",ОРИГІНАЛ!AE52)</f>
        <v/>
      </c>
      <c r="AF42" s="701" t="str">
        <f>IF(ОРИГІНАЛ!AF52=0,"",ОРИГІНАЛ!AF52)</f>
        <v/>
      </c>
      <c r="AG42" s="695" t="str">
        <f>IF(ОРИГІНАЛ!AG52=0,"",ОРИГІНАЛ!AG52)</f>
        <v/>
      </c>
      <c r="AH42" s="695" t="str">
        <f>IF(ОРИГІНАЛ!AH52=0,"",ОРИГІНАЛ!AH52)</f>
        <v/>
      </c>
      <c r="AI42" s="695" t="str">
        <f>IF(ОРИГІНАЛ!AI52=0,"",ОРИГІНАЛ!AI52)</f>
        <v/>
      </c>
      <c r="AJ42" s="704" t="str">
        <f>IF(ОРИГІНАЛ!AJ52=0,"",ОРИГІНАЛ!AJ52)</f>
        <v/>
      </c>
      <c r="AK42" s="695" t="str">
        <f>IF(ОРИГІНАЛ!AK52=0,"",ОРИГІНАЛ!AK52)</f>
        <v/>
      </c>
      <c r="AL42" s="695" t="str">
        <f>IF(ОРИГІНАЛ!AL52=0,"",ОРИГІНАЛ!AL52)</f>
        <v/>
      </c>
      <c r="AM42" s="695" t="str">
        <f>IF(ОРИГІНАЛ!AM52=0,"",ОРИГІНАЛ!AM52)</f>
        <v/>
      </c>
      <c r="AN42" s="697" t="str">
        <f>IF(ОРИГІНАЛ!AN52=0,"",ОРИГІНАЛ!AN52)</f>
        <v/>
      </c>
      <c r="AO42" s="696" t="str">
        <f>IF(ОРИГІНАЛ!AO52=0,"",ОРИГІНАЛ!AO52)</f>
        <v/>
      </c>
      <c r="AP42" s="695" t="str">
        <f>IF(ОРИГІНАЛ!AP52=0,"",ОРИГІНАЛ!AP52)</f>
        <v/>
      </c>
      <c r="AQ42" s="695" t="str">
        <f>IF(ОРИГІНАЛ!AQ52=0,"",ОРИГІНАЛ!AQ52)</f>
        <v/>
      </c>
      <c r="AR42" s="696" t="str">
        <f>IF(ОРИГІНАЛ!AR52=0,"",ОРИГІНАЛ!AR52)</f>
        <v/>
      </c>
      <c r="AS42" s="695" t="str">
        <f>IF(ОРИГІНАЛ!AS52=0,"",ОРИГІНАЛ!AS52)</f>
        <v/>
      </c>
      <c r="AT42" s="694" t="str">
        <f>IF(ОРИГІНАЛ!AT52=0,"",ОРИГІНАЛ!AT52)</f>
        <v/>
      </c>
      <c r="AU42" s="696" t="str">
        <f>IF(ОРИГІНАЛ!AU52=0,"",ОРИГІНАЛ!AU52)</f>
        <v/>
      </c>
      <c r="AV42" s="695" t="str">
        <f>IF(ОРИГІНАЛ!AV52=0,"",ОРИГІНАЛ!AV52)</f>
        <v/>
      </c>
      <c r="AW42" s="695" t="str">
        <f>IF(ОРИГІНАЛ!AW52=0,"",ОРИГІНАЛ!AW52)</f>
        <v/>
      </c>
      <c r="AX42" s="697" t="str">
        <f>IF(ОРИГІНАЛ!AX52=0,"",ОРИГІНАЛ!AX52)</f>
        <v/>
      </c>
      <c r="AY42" s="696" t="str">
        <f>IF(ОРИГІНАЛ!AY52=0,"",ОРИГІНАЛ!AY52)</f>
        <v/>
      </c>
      <c r="AZ42" s="695" t="str">
        <f>IF(ОРИГІНАЛ!AZ52=0,"",ОРИГІНАЛ!AZ52)</f>
        <v/>
      </c>
      <c r="BA42" s="695" t="str">
        <f>IF(ОРИГІНАЛ!BA52=0,"",ОРИГІНАЛ!BA52)</f>
        <v/>
      </c>
      <c r="BB42" s="696" t="str">
        <f>IF(ОРИГІНАЛ!BB52=0,"",ОРИГІНАЛ!BB52)</f>
        <v/>
      </c>
      <c r="BC42" s="695" t="str">
        <f>IF(ОРИГІНАЛ!BC52=0,"",ОРИГІНАЛ!BC52)</f>
        <v/>
      </c>
      <c r="BD42" s="695" t="str">
        <f>IF(ОРИГІНАЛ!BD52=0,"",ОРИГІНАЛ!BD52)</f>
        <v/>
      </c>
      <c r="BE42" s="695" t="str">
        <f>IF(ОРИГІНАЛ!BE52=0,"",ОРИГІНАЛ!BE52)</f>
        <v/>
      </c>
      <c r="BF42" s="697" t="str">
        <f>IF(ОРИГІНАЛ!BF52=0,"",ОРИГІНАЛ!BF52)</f>
        <v/>
      </c>
      <c r="BG42" s="696" t="str">
        <f>IF(ОРИГІНАЛ!BG52=0,"",ОРИГІНАЛ!BG52)</f>
        <v/>
      </c>
      <c r="BH42" s="695" t="str">
        <f>IF(ОРИГІНАЛ!BH52=0,"",ОРИГІНАЛ!BH52)</f>
        <v/>
      </c>
      <c r="BI42" s="696" t="str">
        <f>IF(ОРИГІНАЛ!BI52=0,"",ОРИГІНАЛ!BI52)</f>
        <v/>
      </c>
      <c r="BJ42" s="695" t="str">
        <f>IF(ОРИГІНАЛ!BJ52=0,"",ОРИГІНАЛ!BJ52)</f>
        <v/>
      </c>
      <c r="BK42" s="695" t="str">
        <f>IF(ОРИГІНАЛ!BK52=0,"",ОРИГІНАЛ!BK52)</f>
        <v/>
      </c>
      <c r="BL42" s="695" t="str">
        <f>IF(ОРИГІНАЛ!BL52=0,"",ОРИГІНАЛ!BL52)</f>
        <v/>
      </c>
      <c r="BM42" s="695" t="str">
        <f>IF(ОРИГІНАЛ!BM52=0,"",ОРИГІНАЛ!BM52)</f>
        <v/>
      </c>
      <c r="BN42" s="696" t="str">
        <f>IF(ОРИГІНАЛ!BN52=0,"",ОРИГІНАЛ!BN52)</f>
        <v/>
      </c>
      <c r="BO42" s="695" t="str">
        <f>IF(ОРИГІНАЛ!BO52=0,"",ОРИГІНАЛ!BO52)</f>
        <v/>
      </c>
      <c r="BP42" s="696" t="str">
        <f>IF(ОРИГІНАЛ!BP52=0,"",ОРИГІНАЛ!BP52)</f>
        <v/>
      </c>
      <c r="BQ42" s="694" t="str">
        <f>IF(ОРИГІНАЛ!BQ52=0,"",ОРИГІНАЛ!BQ52)</f>
        <v/>
      </c>
      <c r="BR42" s="696" t="str">
        <f>IF(ОРИГІНАЛ!BR52=0,"",ОРИГІНАЛ!BR52)</f>
        <v/>
      </c>
      <c r="BS42" s="696" t="str">
        <f>IF(ОРИГІНАЛ!BS52=0,"",ОРИГІНАЛ!BS52)</f>
        <v/>
      </c>
      <c r="BT42" s="697" t="str">
        <f>IF(ОРИГІНАЛ!BT52=0,"",ОРИГІНАЛ!BT52)</f>
        <v/>
      </c>
      <c r="BU42" s="696" t="str">
        <f>IF(ОРИГІНАЛ!BU52=0,"",ОРИГІНАЛ!BU52)</f>
        <v/>
      </c>
      <c r="BV42" s="695" t="str">
        <f>IF(ОРИГІНАЛ!BV52=0,"",ОРИГІНАЛ!BV52)</f>
        <v/>
      </c>
      <c r="BW42" s="704" t="str">
        <f>IF(ОРИГІНАЛ!BW52=0,"",ОРИГІНАЛ!BW52)</f>
        <v/>
      </c>
      <c r="BX42" s="694" t="str">
        <f>IF(ОРИГІНАЛ!BX52=0,"",ОРИГІНАЛ!BX52)</f>
        <v/>
      </c>
      <c r="BY42" s="696" t="str">
        <f>IF(ОРИГІНАЛ!BY52=0,"",ОРИГІНАЛ!BY52)</f>
        <v/>
      </c>
      <c r="BZ42" s="695" t="str">
        <f>IF(ОРИГІНАЛ!BZ52=0,"",ОРИГІНАЛ!BZ52)</f>
        <v/>
      </c>
      <c r="CA42" s="693" t="str">
        <f>IF(ОРИГІНАЛ!CA52=0,"",ОРИГІНАЛ!CA52)</f>
        <v/>
      </c>
      <c r="CB42" s="696" t="str">
        <f>IF(ОРИГІНАЛ!CB52=0,"",ОРИГІНАЛ!CB52)</f>
        <v/>
      </c>
      <c r="CC42" s="696" t="str">
        <f>IF(ОРИГІНАЛ!CC52=0,"",ОРИГІНАЛ!CC52)</f>
        <v/>
      </c>
      <c r="CD42" s="695" t="str">
        <f>IF(ОРИГІНАЛ!CD52=0,"",ОРИГІНАЛ!CD52)</f>
        <v/>
      </c>
      <c r="CE42" s="695" t="str">
        <f>IF(ОРИГІНАЛ!CE52=0,"",ОРИГІНАЛ!CE52)</f>
        <v/>
      </c>
      <c r="CF42" s="705" t="str">
        <f>IF(ОРИГІНАЛ!CF52=0,"",ОРИГІНАЛ!CF52)</f>
        <v/>
      </c>
      <c r="CG42" s="696" t="str">
        <f>IF(ОРИГІНАЛ!CG52=0,"",ОРИГІНАЛ!CG52)</f>
        <v/>
      </c>
      <c r="CH42" s="695" t="str">
        <f>IF(ОРИГІНАЛ!CH52=0,"",ОРИГІНАЛ!CH52)</f>
        <v/>
      </c>
      <c r="CI42" s="696" t="str">
        <f>IF(ОРИГІНАЛ!CI52=0,"",ОРИГІНАЛ!CI52)</f>
        <v/>
      </c>
      <c r="CJ42" s="695" t="str">
        <f>IF(ОРИГІНАЛ!CJ52=0,"",ОРИГІНАЛ!CJ52)</f>
        <v/>
      </c>
      <c r="CK42" s="695" t="str">
        <f>IF(ОРИГІНАЛ!CK52=0,"",ОРИГІНАЛ!CK52)</f>
        <v/>
      </c>
      <c r="CL42" s="698" t="str">
        <f>IF(ОРИГІНАЛ!CL52=0,"",ОРИГІНАЛ!CL52)</f>
        <v/>
      </c>
      <c r="CM42" s="695" t="str">
        <f>IF(ОРИГІНАЛ!CM52=0,"",ОРИГІНАЛ!CM52)</f>
        <v/>
      </c>
      <c r="CN42" s="695" t="str">
        <f>IF(ОРИГІНАЛ!CN52=0,"",ОРИГІНАЛ!CN52)</f>
        <v/>
      </c>
      <c r="CO42" s="695" t="str">
        <f>IF(ОРИГІНАЛ!CO52=0,"",ОРИГІНАЛ!CO52)</f>
        <v/>
      </c>
      <c r="CP42" s="694" t="str">
        <f>IF(ОРИГІНАЛ!CP52=0,"",ОРИГІНАЛ!CP52)</f>
        <v/>
      </c>
      <c r="CQ42" s="713">
        <f>IF(ОРИГІНАЛ!CQ52=0,"",ОРИГІНАЛ!CQ52)</f>
        <v>1</v>
      </c>
      <c r="CR42" s="696" t="str">
        <f>IF(ОРИГІНАЛ!CR52=0,"",ОРИГІНАЛ!CR52)</f>
        <v/>
      </c>
      <c r="CS42" s="699" t="str">
        <f>IF(ОРИГІНАЛ!CS52=0,"",ОРИГІНАЛ!CS52)</f>
        <v/>
      </c>
      <c r="CT42" s="697" t="str">
        <f>IF(ОРИГІНАЛ!CT52=0,"",ОРИГІНАЛ!CT52)</f>
        <v/>
      </c>
      <c r="CU42" s="696" t="str">
        <f>IF(ОРИГІНАЛ!CU52=0,"",ОРИГІНАЛ!CU52)</f>
        <v>Х</v>
      </c>
      <c r="CV42" s="695" t="str">
        <f>IF(ОРИГІНАЛ!CV52=0,"",ОРИГІНАЛ!CV52)</f>
        <v>Х</v>
      </c>
      <c r="CW42" s="694" t="str">
        <f>IF(ОРИГІНАЛ!CW52=0,"",ОРИГІНАЛ!CW52)</f>
        <v>Х</v>
      </c>
      <c r="CX42" s="696" t="str">
        <f>IF(ОРИГІНАЛ!CX52=0,"",ОРИГІНАЛ!CX52)</f>
        <v/>
      </c>
      <c r="CY42" s="696" t="str">
        <f>IF(ОРИГІНАЛ!CY52=0,"",ОРИГІНАЛ!CY52)</f>
        <v/>
      </c>
      <c r="CZ42" s="697" t="str">
        <f>IF(ОРИГІНАЛ!CZ52=0,"",ОРИГІНАЛ!CZ52)</f>
        <v/>
      </c>
      <c r="DA42" s="696" t="str">
        <f>IF(ОРИГІНАЛ!DA52=0,"",ОРИГІНАЛ!DA52)</f>
        <v/>
      </c>
      <c r="DB42" s="696" t="str">
        <f>IF(ОРИГІНАЛ!DB52=0,"",ОРИГІНАЛ!DB52)</f>
        <v/>
      </c>
      <c r="DC42" s="696" t="str">
        <f>IF(ОРИГІНАЛ!DC52=0,"",ОРИГІНАЛ!DC52)</f>
        <v/>
      </c>
      <c r="DD42" s="694" t="str">
        <f>IF(ОРИГІНАЛ!DD52=0,"",ОРИГІНАЛ!DD52)</f>
        <v/>
      </c>
      <c r="DE42" s="698" t="str">
        <f>IF(ОРИГІНАЛ!DE52=0,"",ОРИГІНАЛ!DE52)</f>
        <v/>
      </c>
      <c r="DF42" s="695" t="str">
        <f>IF(ОРИГІНАЛ!DF52=0,"",ОРИГІНАЛ!DF52)</f>
        <v/>
      </c>
      <c r="DG42" s="695" t="str">
        <f>IF(ОРИГІНАЛ!DG52=0,"",ОРИГІНАЛ!DG52)</f>
        <v/>
      </c>
      <c r="DH42" s="697" t="str">
        <f>IF(ОРИГІНАЛ!DH52=0,"",ОРИГІНАЛ!DH52)</f>
        <v/>
      </c>
      <c r="DI42" s="696" t="str">
        <f>IF(ОРИГІНАЛ!DI52=0,"",ОРИГІНАЛ!DI52)</f>
        <v/>
      </c>
      <c r="DJ42" s="695" t="str">
        <f>IF(ОРИГІНАЛ!DJ52=0,"",ОРИГІНАЛ!DJ52)</f>
        <v/>
      </c>
      <c r="DK42" s="695" t="str">
        <f>IF(ОРИГІНАЛ!DK52=0,"",ОРИГІНАЛ!DK52)</f>
        <v/>
      </c>
      <c r="DL42" s="695" t="str">
        <f>IF(ОРИГІНАЛ!DL52=0,"",ОРИГІНАЛ!DL52)</f>
        <v/>
      </c>
      <c r="DM42" s="712" t="str">
        <f>IF(ОРИГІНАЛ!DM52=0,"",ОРИГІНАЛ!DM52)</f>
        <v/>
      </c>
      <c r="DN42" s="695" t="str">
        <f>IF(ОРИГІНАЛ!DN52=0,"",ОРИГІНАЛ!DN52)</f>
        <v/>
      </c>
      <c r="DO42" s="699" t="str">
        <f>IF(ОРИГІНАЛ!DO52=0,"",ОРИГІНАЛ!DO52)</f>
        <v/>
      </c>
      <c r="DP42" s="695" t="str">
        <f>IF(ОРИГІНАЛ!DP52=0,"",ОРИГІНАЛ!DP52)</f>
        <v/>
      </c>
      <c r="DQ42" s="695" t="str">
        <f>IF(ОРИГІНАЛ!DQ52=0,"",ОРИГІНАЛ!DQ52)</f>
        <v/>
      </c>
      <c r="DR42" s="695" t="str">
        <f>IF(ОРИГІНАЛ!DR52=0,"",ОРИГІНАЛ!DR52)</f>
        <v/>
      </c>
      <c r="DS42" s="695" t="str">
        <f>IF(ОРИГІНАЛ!DS52=0,"",ОРИГІНАЛ!DS52)</f>
        <v/>
      </c>
      <c r="DT42" s="695" t="str">
        <f>IF(ОРИГІНАЛ!DT52=0,"",ОРИГІНАЛ!DT52)</f>
        <v/>
      </c>
      <c r="DU42" s="694" t="str">
        <f>IF(ОРИГІНАЛ!DU52=0,"",ОРИГІНАЛ!DU52)</f>
        <v/>
      </c>
      <c r="DV42" s="1117" t="str">
        <f>IF(ОРИГІНАЛ!DV52=0,"",ОРИГІНАЛ!DV52)</f>
        <v/>
      </c>
      <c r="DW42" s="695" t="str">
        <f>IF(ОРИГІНАЛ!DW52=0,"",ОРИГІНАЛ!DW52)</f>
        <v/>
      </c>
      <c r="DX42" s="1121" t="s">
        <v>2709</v>
      </c>
      <c r="DY42" s="1122"/>
      <c r="DZ42" s="696" t="str">
        <f>IF(ОРИГІНАЛ!DZ52=0,"",ОРИГІНАЛ!DZ52)</f>
        <v/>
      </c>
      <c r="EA42" s="695" t="str">
        <f>IF(ОРИГІНАЛ!EA52=0,"",ОРИГІНАЛ!EA52)</f>
        <v/>
      </c>
      <c r="EB42" s="696" t="str">
        <f>IF(ОРИГІНАЛ!EB52=0,"",ОРИГІНАЛ!EB52)</f>
        <v/>
      </c>
      <c r="EC42" s="695" t="str">
        <f>IF(ОРИГІНАЛ!EC52=0,"",ОРИГІНАЛ!EC52)</f>
        <v/>
      </c>
      <c r="ED42" s="695" t="str">
        <f>IF(ОРИГІНАЛ!ED52=0,"",ОРИГІНАЛ!ED52)</f>
        <v/>
      </c>
      <c r="EE42" s="695" t="str">
        <f>IF(ОРИГІНАЛ!EE52=0,"",ОРИГІНАЛ!EE52)</f>
        <v/>
      </c>
      <c r="EF42" s="695" t="str">
        <f>IF(ОРИГІНАЛ!EF52=0,"",ОРИГІНАЛ!EF52)</f>
        <v/>
      </c>
      <c r="EG42" s="695" t="str">
        <f>IF(ОРИГІНАЛ!EG52=0,"",ОРИГІНАЛ!EG52)</f>
        <v/>
      </c>
      <c r="EH42" s="1067" t="str">
        <f>IF(ОРИГІНАЛ!EH52=0,"",ОРИГІНАЛ!EH52)</f>
        <v/>
      </c>
      <c r="EI42" s="1124"/>
      <c r="EJ42" s="711" t="str">
        <f>IF(ОРИГІНАЛ!EJ52=0,"",ОРИГІНАЛ!EJ52)</f>
        <v/>
      </c>
      <c r="EK42" s="710" t="str">
        <f>IF(ОРИГІНАЛ!EK52=0,"",ОРИГІНАЛ!EK52)</f>
        <v/>
      </c>
      <c r="EL42" s="709" t="str">
        <f>IF(ОРИГІНАЛ!EL52=0,"",ОРИГІНАЛ!EL52)</f>
        <v/>
      </c>
      <c r="EM42" s="1126"/>
      <c r="EN42" s="695" t="str">
        <f>IF(ОРИГІНАЛ!EN52=0,"",ОРИГІНАЛ!EN52)</f>
        <v/>
      </c>
      <c r="EO42" s="695" t="str">
        <f>IF(ОРИГІНАЛ!EO52=0,"",ОРИГІНАЛ!EO52)</f>
        <v/>
      </c>
      <c r="EP42" s="694" t="str">
        <f>IF(ОРИГІНАЛ!EP52=0,"",ОРИГІНАЛ!EP52)</f>
        <v/>
      </c>
      <c r="EQ42" s="696" t="str">
        <f>IF(ОРИГІНАЛ!EQ52=0,"",ОРИГІНАЛ!EQ52)</f>
        <v/>
      </c>
      <c r="ER42" s="694" t="str">
        <f>IF(ОРИГІНАЛ!ER52=0,"",ОРИГІНАЛ!ER52)</f>
        <v/>
      </c>
      <c r="ES42" s="696" t="str">
        <f>IF(ОРИГІНАЛ!ES52=0,"",ОРИГІНАЛ!ES52)</f>
        <v/>
      </c>
      <c r="ET42" s="696" t="str">
        <f>IF(ОРИГІНАЛ!ET52=0,"",ОРИГІНАЛ!ET52)</f>
        <v/>
      </c>
      <c r="EU42" s="695" t="str">
        <f>IF(ОРИГІНАЛ!EU52=0,"",ОРИГІНАЛ!EU52)</f>
        <v/>
      </c>
      <c r="EV42" s="695" t="str">
        <f>IF(ОРИГІНАЛ!EV52=0,"",ОРИГІНАЛ!EV52)</f>
        <v/>
      </c>
      <c r="EW42" s="695" t="str">
        <f>IF(ОРИГІНАЛ!EW52=0,"",ОРИГІНАЛ!EW52)</f>
        <v/>
      </c>
      <c r="EX42" s="695" t="str">
        <f>IF(ОРИГІНАЛ!EX52=0,"",ОРИГІНАЛ!EX52)</f>
        <v/>
      </c>
      <c r="EY42" s="695" t="str">
        <f>IF(ОРИГІНАЛ!EY52=0,"",ОРИГІНАЛ!EY52)</f>
        <v/>
      </c>
      <c r="EZ42" s="695" t="str">
        <f>IF(ОРИГІНАЛ!EZ52=0,"",ОРИГІНАЛ!EZ52)</f>
        <v/>
      </c>
      <c r="FA42" s="697" t="str">
        <f>IF(ОРИГІНАЛ!FA52=0,"",ОРИГІНАЛ!FA52)</f>
        <v/>
      </c>
      <c r="FB42" s="696" t="str">
        <f>IF(ОРИГІНАЛ!FB52=0,"",ОРИГІНАЛ!FB52)</f>
        <v/>
      </c>
      <c r="FC42" s="695" t="str">
        <f>IF(ОРИГІНАЛ!FC52=0,"",ОРИГІНАЛ!FC52)</f>
        <v/>
      </c>
      <c r="FD42" s="695" t="str">
        <f>IF(ОРИГІНАЛ!FD52=0,"",ОРИГІНАЛ!FD52)</f>
        <v/>
      </c>
      <c r="FE42" s="695" t="str">
        <f>IF(ОРИГІНАЛ!FE52=0,"",ОРИГІНАЛ!FE52)</f>
        <v/>
      </c>
      <c r="FF42" s="700" t="str">
        <f>IF(ОРИГІНАЛ!FF52=0,"",ОРИГІНАЛ!FF52)</f>
        <v/>
      </c>
      <c r="FG42" s="695" t="str">
        <f>IF(ОРИГІНАЛ!FG52=0,"",ОРИГІНАЛ!FG52)</f>
        <v/>
      </c>
      <c r="FH42" s="704" t="str">
        <f>IF(ОРИГІНАЛ!FH52=0,"",ОРИГІНАЛ!FH52)</f>
        <v/>
      </c>
      <c r="FI42" s="700" t="str">
        <f>IF(ОРИГІНАЛ!FI52=0,"",ОРИГІНАЛ!FI52)</f>
        <v/>
      </c>
      <c r="FJ42" s="700" t="str">
        <f>IF(ОРИГІНАЛ!FJ52=0,"",ОРИГІНАЛ!FJ52)</f>
        <v/>
      </c>
      <c r="FK42" s="700" t="str">
        <f>IF(ОРИГІНАЛ!FK52=0,"",ОРИГІНАЛ!FK52)</f>
        <v/>
      </c>
      <c r="FL42" s="700" t="str">
        <f>IF(ОРИГІНАЛ!FL52=0,"",ОРИГІНАЛ!FL52)</f>
        <v/>
      </c>
      <c r="FM42" s="708" t="str">
        <f>IF(ОРИГІНАЛ!FM52=0,"",ОРИГІНАЛ!FM52)</f>
        <v/>
      </c>
      <c r="FN42" s="707" t="str">
        <f>IF(ОРИГІНАЛ!FN52=0,"",ОРИГІНАЛ!FN52)</f>
        <v/>
      </c>
      <c r="FO42" s="696" t="str">
        <f>IF(ОРИГІНАЛ!FO52=0,"",ОРИГІНАЛ!FO52)</f>
        <v>/</v>
      </c>
      <c r="FP42" s="696" t="str">
        <f>IF(ОРИГІНАЛ!FP52=0,"",ОРИГІНАЛ!FP52)</f>
        <v>/</v>
      </c>
      <c r="FQ42" s="705" t="str">
        <f>IF(ОРИГІНАЛ!FQ52=0,"",ОРИГІНАЛ!FQ52)</f>
        <v>/</v>
      </c>
      <c r="FR42" s="696" t="str">
        <f>IF(ОРИГІНАЛ!FR52=0,"",ОРИГІНАЛ!FR52)</f>
        <v>/</v>
      </c>
      <c r="FS42" s="696" t="str">
        <f>IF(ОРИГІНАЛ!FS52=0,"",ОРИГІНАЛ!FS52)</f>
        <v/>
      </c>
      <c r="FT42" s="696" t="str">
        <f>IF(ОРИГІНАЛ!FT52=0,"",ОРИГІНАЛ!FT52)</f>
        <v/>
      </c>
      <c r="FU42" s="696" t="str">
        <f>IF(ОРИГІНАЛ!FU52=0,"",ОРИГІНАЛ!FU52)</f>
        <v/>
      </c>
      <c r="FV42" s="696" t="str">
        <f>IF(ОРИГІНАЛ!FV52=0,"",ОРИГІНАЛ!FV52)</f>
        <v/>
      </c>
      <c r="FW42" s="706">
        <f>IF(ОРИГІНАЛ!FW52=0,"",ОРИГІНАЛ!FW52)</f>
        <v>1</v>
      </c>
      <c r="FX42" s="696" t="str">
        <f>IF(ОРИГІНАЛ!FX52=0,"",ОРИГІНАЛ!FX52)</f>
        <v/>
      </c>
      <c r="FY42" s="694" t="str">
        <f>IF(ОРИГІНАЛ!FY52=0,"",ОРИГІНАЛ!FY52)</f>
        <v/>
      </c>
      <c r="FZ42" s="696" t="str">
        <f>IF(ОРИГІНАЛ!FZ52=0,"",ОРИГІНАЛ!FZ52)</f>
        <v/>
      </c>
      <c r="GA42" s="694" t="str">
        <f>IF(ОРИГІНАЛ!GA52=0,"",ОРИГІНАЛ!GA52)</f>
        <v/>
      </c>
      <c r="GB42" s="696" t="str">
        <f>IF(ОРИГІНАЛ!GB52=0,"",ОРИГІНАЛ!GB52)</f>
        <v/>
      </c>
      <c r="GC42" s="695" t="str">
        <f>IF(ОРИГІНАЛ!GC52=0,"",ОРИГІНАЛ!GC52)</f>
        <v/>
      </c>
      <c r="GD42" s="695" t="str">
        <f>IF(ОРИГІНАЛ!GD52=0,"",ОРИГІНАЛ!GD52)</f>
        <v/>
      </c>
      <c r="GE42" s="695" t="str">
        <f>IF(ОРИГІНАЛ!GE52=0,"",ОРИГІНАЛ!GE52)</f>
        <v/>
      </c>
      <c r="GF42" s="705" t="str">
        <f>IF(ОРИГІНАЛ!GF52=0,"",ОРИГІНАЛ!GF52)</f>
        <v/>
      </c>
      <c r="GG42" s="696" t="str">
        <f>IF(ОРИГІНАЛ!GG52=0,"",ОРИГІНАЛ!GG52)</f>
        <v/>
      </c>
      <c r="GH42" s="695" t="str">
        <f>IF(ОРИГІНАЛ!GH52=0,"",ОРИГІНАЛ!GH52)</f>
        <v/>
      </c>
      <c r="GI42" s="694" t="str">
        <f>IF(ОРИГІНАЛ!GI52=0,"",ОРИГІНАЛ!GI52)</f>
        <v/>
      </c>
      <c r="GJ42" s="696" t="str">
        <f>IF(ОРИГІНАЛ!GJ52=0,"",ОРИГІНАЛ!GJ52)</f>
        <v/>
      </c>
      <c r="GK42" s="695" t="str">
        <f>IF(ОРИГІНАЛ!GK52=0,"",ОРИГІНАЛ!GK52)</f>
        <v/>
      </c>
      <c r="GL42" s="704" t="str">
        <f>IF(ОРИГІНАЛ!GL52=0,"",ОРИГІНАЛ!GL52)</f>
        <v/>
      </c>
      <c r="GM42" s="695" t="str">
        <f>IF(ОРИГІНАЛ!GM52=0,"",ОРИГІНАЛ!GM52)</f>
        <v/>
      </c>
      <c r="GN42" s="695" t="str">
        <f>IF(ОРИГІНАЛ!GN52=0,"",ОРИГІНАЛ!GN52)</f>
        <v/>
      </c>
      <c r="GO42" s="703" t="str">
        <f>IF(ОРИГІНАЛ!GO52=0,"",ОРИГІНАЛ!GO52)</f>
        <v/>
      </c>
      <c r="GP42" s="697" t="str">
        <f>IF(ОРИГІНАЛ!GP52=0,"",ОРИГІНАЛ!GP52)</f>
        <v/>
      </c>
      <c r="GQ42" s="702" t="str">
        <f>IF(ОРИГІНАЛ!GQ52=0,"",ОРИГІНАЛ!GQ52)</f>
        <v/>
      </c>
      <c r="GR42" s="701" t="str">
        <f>IF(ОРИГІНАЛ!GR52=0,"",ОРИГІНАЛ!GR52)</f>
        <v/>
      </c>
      <c r="GS42" s="695" t="str">
        <f>IF(ОРИГІНАЛ!GS52=0,"",ОРИГІНАЛ!GS52)</f>
        <v/>
      </c>
      <c r="GT42" s="695" t="str">
        <f>IF(ОРИГІНАЛ!GT52=0,"",ОРИГІНАЛ!GT52)</f>
        <v/>
      </c>
      <c r="GU42" s="695" t="str">
        <f>IF(ОРИГІНАЛ!GU52=0,"",ОРИГІНАЛ!GU52)</f>
        <v/>
      </c>
      <c r="GV42" s="695" t="str">
        <f>IF(ОРИГІНАЛ!GV52=0,"",ОРИГІНАЛ!GV52)</f>
        <v/>
      </c>
      <c r="GW42" s="695" t="str">
        <f>IF(ОРИГІНАЛ!GW52=0,"",ОРИГІНАЛ!GW52)</f>
        <v/>
      </c>
      <c r="GX42" s="697" t="str">
        <f>IF(ОРИГІНАЛ!GX52=0,"",ОРИГІНАЛ!GX52)</f>
        <v/>
      </c>
      <c r="GY42" s="696" t="str">
        <f>IF(ОРИГІНАЛ!GY52=0,"",ОРИГІНАЛ!GY52)</f>
        <v/>
      </c>
      <c r="GZ42" s="700" t="str">
        <f>IF(ОРИГІНАЛ!GZ52=0,"",ОРИГІНАЛ!GZ52)</f>
        <v/>
      </c>
      <c r="HA42" s="695" t="str">
        <f>IF(ОРИГІНАЛ!HA52=0,"",ОРИГІНАЛ!HA52)</f>
        <v/>
      </c>
      <c r="HB42" s="699" t="str">
        <f>IF(ОРИГІНАЛ!HB52=0,"",ОРИГІНАЛ!HB52)</f>
        <v/>
      </c>
      <c r="HC42" s="695" t="str">
        <f>IF(ОРИГІНАЛ!HC52=0,"",ОРИГІНАЛ!HC52)</f>
        <v/>
      </c>
      <c r="HD42" s="695" t="str">
        <f>IF(ОРИГІНАЛ!HD52=0,"",ОРИГІНАЛ!HD52)</f>
        <v/>
      </c>
      <c r="HE42" s="695" t="str">
        <f>IF(ОРИГІНАЛ!HE52=0,"",ОРИГІНАЛ!HE52)</f>
        <v/>
      </c>
      <c r="HF42" s="695" t="str">
        <f>IF(ОРИГІНАЛ!HF52=0,"",ОРИГІНАЛ!HF52)</f>
        <v/>
      </c>
      <c r="HG42" s="694" t="str">
        <f>IF(ОРИГІНАЛ!HG52=0,"",ОРИГІНАЛ!HG52)</f>
        <v/>
      </c>
      <c r="HH42" s="698" t="str">
        <f>IF(ОРИГІНАЛ!HH52=0,"",ОРИГІНАЛ!HH52)</f>
        <v>\</v>
      </c>
      <c r="HI42" s="695" t="str">
        <f>IF(ОРИГІНАЛ!HI52=0,"",ОРИГІНАЛ!HI52)</f>
        <v>\</v>
      </c>
      <c r="HJ42" s="695" t="str">
        <f>IF(ОРИГІНАЛ!HJ52=0,"",ОРИГІНАЛ!HJ52)</f>
        <v>\</v>
      </c>
      <c r="HK42" s="695" t="str">
        <f>IF(ОРИГІНАЛ!HK52=0,"",ОРИГІНАЛ!HK52)</f>
        <v>\</v>
      </c>
      <c r="HL42" s="695" t="str">
        <f>IF(ОРИГІНАЛ!HL52=0,"",ОРИГІНАЛ!HL52)</f>
        <v>\</v>
      </c>
      <c r="HM42" s="695" t="str">
        <f>IF(ОРИГІНАЛ!HM52=0,"",ОРИГІНАЛ!HM52)</f>
        <v>\</v>
      </c>
      <c r="HN42" s="695" t="str">
        <f>IF(ОРИГІНАЛ!HN52=0,"",ОРИГІНАЛ!HN52)</f>
        <v>\</v>
      </c>
      <c r="HO42" s="697" t="str">
        <f>IF(ОРИГІНАЛ!HO52=0,"",ОРИГІНАЛ!HO52)</f>
        <v>\</v>
      </c>
      <c r="HP42" s="696" t="str">
        <f>IF(ОРИГІНАЛ!HP52=0,"",ОРИГІНАЛ!HP52)</f>
        <v/>
      </c>
      <c r="HQ42" s="695" t="str">
        <f>IF(ОРИГІНАЛ!HQ52=0,"",ОРИГІНАЛ!HQ52)</f>
        <v/>
      </c>
      <c r="HR42" s="695" t="str">
        <f>IF(ОРИГІНАЛ!HR52=0,"",ОРИГІНАЛ!HR52)</f>
        <v/>
      </c>
      <c r="HS42" s="695" t="str">
        <f>IF(ОРИГІНАЛ!HS52=0,"",ОРИГІНАЛ!HS52)</f>
        <v/>
      </c>
      <c r="HT42" s="695" t="str">
        <f>IF(ОРИГІНАЛ!HT52=0,"",ОРИГІНАЛ!HT52)</f>
        <v/>
      </c>
      <c r="HU42" s="695" t="str">
        <f>IF(ОРИГІНАЛ!HU52=0,"",ОРИГІНАЛ!HU52)</f>
        <v/>
      </c>
      <c r="HV42" s="694" t="str">
        <f>IF(ОРИГІНАЛ!HV52=0,"",ОРИГІНАЛ!HV52)</f>
        <v/>
      </c>
      <c r="HW42" s="693" t="str">
        <f>IF(ОРИГІНАЛ!HW52=0,"",ОРИГІНАЛ!HW52)</f>
        <v/>
      </c>
      <c r="HX42" s="692">
        <f>IF(ОРИГІНАЛ!HX52=0,"",ОРИГІНАЛ!HX52)</f>
        <v>1</v>
      </c>
      <c r="HY42" s="533"/>
    </row>
    <row r="43" spans="1:233" s="522" customFormat="1" ht="12.75">
      <c r="A43" s="691"/>
      <c r="B43" s="1313" t="s">
        <v>2352</v>
      </c>
      <c r="C43" s="1314"/>
      <c r="D43" s="1314"/>
      <c r="E43" s="1314"/>
      <c r="F43" s="1314"/>
      <c r="G43" s="1314"/>
      <c r="H43" s="1315"/>
      <c r="I43" s="1316" t="s">
        <v>2351</v>
      </c>
      <c r="J43" s="1314"/>
      <c r="K43" s="1314"/>
      <c r="L43" s="1314"/>
      <c r="M43" s="1314"/>
      <c r="N43" s="1314"/>
      <c r="O43" s="1314"/>
      <c r="P43" s="1314"/>
      <c r="Q43" s="1314"/>
      <c r="R43" s="1314"/>
      <c r="S43" s="1315"/>
      <c r="T43" s="1316" t="s">
        <v>2350</v>
      </c>
      <c r="U43" s="1314"/>
      <c r="V43" s="1314"/>
      <c r="W43" s="1314"/>
      <c r="X43" s="1314"/>
      <c r="Y43" s="1317"/>
      <c r="Z43" s="1313" t="s">
        <v>2352</v>
      </c>
      <c r="AA43" s="1314"/>
      <c r="AB43" s="1314"/>
      <c r="AC43" s="1314"/>
      <c r="AD43" s="1314"/>
      <c r="AE43" s="1315"/>
      <c r="AF43" s="1316" t="s">
        <v>2351</v>
      </c>
      <c r="AG43" s="1314"/>
      <c r="AH43" s="1314"/>
      <c r="AI43" s="1314"/>
      <c r="AJ43" s="1314"/>
      <c r="AK43" s="1314"/>
      <c r="AL43" s="1314"/>
      <c r="AM43" s="1314"/>
      <c r="AN43" s="1315"/>
      <c r="AO43" s="1316" t="s">
        <v>2350</v>
      </c>
      <c r="AP43" s="1314"/>
      <c r="AQ43" s="1314"/>
      <c r="AR43" s="1314"/>
      <c r="AS43" s="1314"/>
      <c r="AT43" s="1317"/>
      <c r="AU43" s="1313" t="s">
        <v>2352</v>
      </c>
      <c r="AV43" s="1314"/>
      <c r="AW43" s="1314"/>
      <c r="AX43" s="1315"/>
      <c r="AY43" s="1316" t="s">
        <v>2351</v>
      </c>
      <c r="AZ43" s="1314"/>
      <c r="BA43" s="1314"/>
      <c r="BB43" s="1314"/>
      <c r="BC43" s="1314"/>
      <c r="BD43" s="1314"/>
      <c r="BE43" s="1314"/>
      <c r="BF43" s="1315"/>
      <c r="BG43" s="1316" t="s">
        <v>2350</v>
      </c>
      <c r="BH43" s="1314"/>
      <c r="BI43" s="1314"/>
      <c r="BJ43" s="1314"/>
      <c r="BK43" s="1314"/>
      <c r="BL43" s="1314"/>
      <c r="BM43" s="1314"/>
      <c r="BN43" s="1314"/>
      <c r="BO43" s="1314"/>
      <c r="BP43" s="1314"/>
      <c r="BQ43" s="1317"/>
      <c r="BR43" s="1313" t="s">
        <v>2352</v>
      </c>
      <c r="BS43" s="1314"/>
      <c r="BT43" s="1315"/>
      <c r="BU43" s="1316" t="s">
        <v>2351</v>
      </c>
      <c r="BV43" s="1314"/>
      <c r="BW43" s="1314"/>
      <c r="BX43" s="1317"/>
      <c r="BY43" s="1313" t="s">
        <v>2352</v>
      </c>
      <c r="BZ43" s="1314"/>
      <c r="CA43" s="1317"/>
      <c r="CB43" s="1313" t="s">
        <v>2352</v>
      </c>
      <c r="CC43" s="1314"/>
      <c r="CD43" s="1314"/>
      <c r="CE43" s="1314"/>
      <c r="CF43" s="1315"/>
      <c r="CG43" s="1316" t="s">
        <v>2351</v>
      </c>
      <c r="CH43" s="1314"/>
      <c r="CI43" s="1314"/>
      <c r="CJ43" s="1314"/>
      <c r="CK43" s="1314"/>
      <c r="CL43" s="1314"/>
      <c r="CM43" s="1314"/>
      <c r="CN43" s="1314"/>
      <c r="CO43" s="1314"/>
      <c r="CP43" s="1317"/>
      <c r="CQ43" s="690"/>
      <c r="CR43" s="1313" t="s">
        <v>2351</v>
      </c>
      <c r="CS43" s="1314"/>
      <c r="CT43" s="1315"/>
      <c r="CU43" s="1316" t="s">
        <v>2350</v>
      </c>
      <c r="CV43" s="1314"/>
      <c r="CW43" s="1317"/>
      <c r="CX43" s="1313" t="s">
        <v>2352</v>
      </c>
      <c r="CY43" s="1314"/>
      <c r="CZ43" s="1315"/>
      <c r="DA43" s="1316" t="s">
        <v>2351</v>
      </c>
      <c r="DB43" s="1314"/>
      <c r="DC43" s="1314"/>
      <c r="DD43" s="1317"/>
      <c r="DE43" s="1313" t="s">
        <v>2352</v>
      </c>
      <c r="DF43" s="1314"/>
      <c r="DG43" s="1314"/>
      <c r="DH43" s="1315"/>
      <c r="DI43" s="1316" t="s">
        <v>2350</v>
      </c>
      <c r="DJ43" s="1314"/>
      <c r="DK43" s="1314"/>
      <c r="DL43" s="1314"/>
      <c r="DM43" s="1314"/>
      <c r="DN43" s="1314"/>
      <c r="DO43" s="1314"/>
      <c r="DP43" s="1314"/>
      <c r="DQ43" s="1314"/>
      <c r="DR43" s="1314"/>
      <c r="DS43" s="1314"/>
      <c r="DT43" s="1314"/>
      <c r="DU43" s="1317"/>
      <c r="DV43" s="1313" t="s">
        <v>2351</v>
      </c>
      <c r="DW43" s="1314"/>
      <c r="DX43" s="1314"/>
      <c r="DY43" s="1317"/>
      <c r="DZ43" s="1313" t="s">
        <v>2352</v>
      </c>
      <c r="EA43" s="1314"/>
      <c r="EB43" s="1314"/>
      <c r="EC43" s="1314"/>
      <c r="ED43" s="1314"/>
      <c r="EE43" s="1314"/>
      <c r="EF43" s="1314"/>
      <c r="EG43" s="1314"/>
      <c r="EH43" s="1314"/>
      <c r="EI43" s="1315"/>
      <c r="EJ43" s="1316" t="s">
        <v>2351</v>
      </c>
      <c r="EK43" s="1314"/>
      <c r="EL43" s="1314"/>
      <c r="EM43" s="1317"/>
      <c r="EN43" s="689" t="s">
        <v>2351</v>
      </c>
      <c r="EO43" s="688"/>
      <c r="EP43" s="687"/>
      <c r="EQ43" s="1320" t="s">
        <v>2352</v>
      </c>
      <c r="ER43" s="1321"/>
      <c r="ES43" s="1313" t="s">
        <v>2352</v>
      </c>
      <c r="ET43" s="1314"/>
      <c r="EU43" s="1314"/>
      <c r="EV43" s="1314"/>
      <c r="EW43" s="1314"/>
      <c r="EX43" s="1314"/>
      <c r="EY43" s="1314"/>
      <c r="EZ43" s="1314"/>
      <c r="FA43" s="1315"/>
      <c r="FB43" s="1316" t="s">
        <v>2351</v>
      </c>
      <c r="FC43" s="1314"/>
      <c r="FD43" s="1314"/>
      <c r="FE43" s="1314"/>
      <c r="FF43" s="1314"/>
      <c r="FG43" s="1314"/>
      <c r="FH43" s="1314"/>
      <c r="FI43" s="1314"/>
      <c r="FJ43" s="1314"/>
      <c r="FK43" s="1314"/>
      <c r="FL43" s="1315"/>
      <c r="FM43" s="1316" t="s">
        <v>2350</v>
      </c>
      <c r="FN43" s="1314"/>
      <c r="FO43" s="1314"/>
      <c r="FP43" s="1314"/>
      <c r="FQ43" s="1315"/>
      <c r="FR43" s="1316" t="s">
        <v>2353</v>
      </c>
      <c r="FS43" s="1314"/>
      <c r="FT43" s="1314"/>
      <c r="FU43" s="1314"/>
      <c r="FV43" s="1317"/>
      <c r="FW43" s="686"/>
      <c r="FX43" s="1318" t="s">
        <v>2352</v>
      </c>
      <c r="FY43" s="1319"/>
      <c r="FZ43" s="1322" t="s">
        <v>2351</v>
      </c>
      <c r="GA43" s="1323"/>
      <c r="GB43" s="1313" t="s">
        <v>2352</v>
      </c>
      <c r="GC43" s="1314"/>
      <c r="GD43" s="1314"/>
      <c r="GE43" s="1314"/>
      <c r="GF43" s="1315"/>
      <c r="GG43" s="1316" t="s">
        <v>2351</v>
      </c>
      <c r="GH43" s="1314"/>
      <c r="GI43" s="1317"/>
      <c r="GJ43" s="1313" t="s">
        <v>2352</v>
      </c>
      <c r="GK43" s="1314"/>
      <c r="GL43" s="1314"/>
      <c r="GM43" s="1314"/>
      <c r="GN43" s="1314"/>
      <c r="GO43" s="1314"/>
      <c r="GP43" s="1315"/>
      <c r="GQ43" s="1316" t="s">
        <v>2351</v>
      </c>
      <c r="GR43" s="1314"/>
      <c r="GS43" s="1314"/>
      <c r="GT43" s="1314"/>
      <c r="GU43" s="1314"/>
      <c r="GV43" s="1314"/>
      <c r="GW43" s="1314"/>
      <c r="GX43" s="1315"/>
      <c r="GY43" s="1316" t="s">
        <v>2350</v>
      </c>
      <c r="GZ43" s="1314"/>
      <c r="HA43" s="1314"/>
      <c r="HB43" s="1314"/>
      <c r="HC43" s="1314"/>
      <c r="HD43" s="1314"/>
      <c r="HE43" s="1314"/>
      <c r="HF43" s="1314"/>
      <c r="HG43" s="1317"/>
      <c r="HH43" s="1313" t="s">
        <v>2351</v>
      </c>
      <c r="HI43" s="1314"/>
      <c r="HJ43" s="1314"/>
      <c r="HK43" s="1314"/>
      <c r="HL43" s="1314"/>
      <c r="HM43" s="1314"/>
      <c r="HN43" s="1314"/>
      <c r="HO43" s="1315"/>
      <c r="HP43" s="1316" t="s">
        <v>2350</v>
      </c>
      <c r="HQ43" s="1314"/>
      <c r="HR43" s="1314"/>
      <c r="HS43" s="1314"/>
      <c r="HT43" s="1314"/>
      <c r="HU43" s="1314"/>
      <c r="HV43" s="1317"/>
      <c r="HW43" s="685"/>
      <c r="HX43" s="684"/>
    </row>
    <row r="44" spans="1:233" s="512" customFormat="1" ht="15.75">
      <c r="A44" s="683"/>
      <c r="B44" s="1324" t="s">
        <v>2349</v>
      </c>
      <c r="C44" s="1325"/>
      <c r="D44" s="1325"/>
      <c r="E44" s="1325"/>
      <c r="F44" s="1325"/>
      <c r="G44" s="1325"/>
      <c r="H44" s="1325"/>
      <c r="I44" s="1325"/>
      <c r="J44" s="1325"/>
      <c r="K44" s="1325"/>
      <c r="L44" s="1325"/>
      <c r="M44" s="1325"/>
      <c r="N44" s="1325"/>
      <c r="O44" s="1325"/>
      <c r="P44" s="1325"/>
      <c r="Q44" s="1325"/>
      <c r="R44" s="1325"/>
      <c r="S44" s="1325"/>
      <c r="T44" s="1325"/>
      <c r="U44" s="1325"/>
      <c r="V44" s="1325"/>
      <c r="W44" s="1325"/>
      <c r="X44" s="1325"/>
      <c r="Y44" s="1326"/>
      <c r="Z44" s="1324" t="s">
        <v>2348</v>
      </c>
      <c r="AA44" s="1325"/>
      <c r="AB44" s="1325"/>
      <c r="AC44" s="1325"/>
      <c r="AD44" s="1325"/>
      <c r="AE44" s="1325"/>
      <c r="AF44" s="1325"/>
      <c r="AG44" s="1325"/>
      <c r="AH44" s="1325"/>
      <c r="AI44" s="1325"/>
      <c r="AJ44" s="1325"/>
      <c r="AK44" s="1325"/>
      <c r="AL44" s="1325"/>
      <c r="AM44" s="1325"/>
      <c r="AN44" s="1325"/>
      <c r="AO44" s="1325"/>
      <c r="AP44" s="1325"/>
      <c r="AQ44" s="1325"/>
      <c r="AR44" s="1325"/>
      <c r="AS44" s="1325"/>
      <c r="AT44" s="1326"/>
      <c r="AU44" s="1324" t="s">
        <v>2347</v>
      </c>
      <c r="AV44" s="1325"/>
      <c r="AW44" s="1325"/>
      <c r="AX44" s="1325"/>
      <c r="AY44" s="1325"/>
      <c r="AZ44" s="1325"/>
      <c r="BA44" s="1325"/>
      <c r="BB44" s="1325"/>
      <c r="BC44" s="1325"/>
      <c r="BD44" s="1325"/>
      <c r="BE44" s="1325"/>
      <c r="BF44" s="1325"/>
      <c r="BG44" s="1325"/>
      <c r="BH44" s="1325"/>
      <c r="BI44" s="1325"/>
      <c r="BJ44" s="1325"/>
      <c r="BK44" s="1325"/>
      <c r="BL44" s="1325"/>
      <c r="BM44" s="1325"/>
      <c r="BN44" s="1325"/>
      <c r="BO44" s="1325"/>
      <c r="BP44" s="1325"/>
      <c r="BQ44" s="1326"/>
      <c r="BR44" s="1324" t="s">
        <v>2342</v>
      </c>
      <c r="BS44" s="1325"/>
      <c r="BT44" s="1325"/>
      <c r="BU44" s="1325"/>
      <c r="BV44" s="1325"/>
      <c r="BW44" s="1325"/>
      <c r="BX44" s="1326"/>
      <c r="BY44" s="1324" t="s">
        <v>2345</v>
      </c>
      <c r="BZ44" s="1325"/>
      <c r="CA44" s="1326"/>
      <c r="CB44" s="1324" t="s">
        <v>2346</v>
      </c>
      <c r="CC44" s="1325"/>
      <c r="CD44" s="1325"/>
      <c r="CE44" s="1325"/>
      <c r="CF44" s="1325"/>
      <c r="CG44" s="1325"/>
      <c r="CH44" s="1325"/>
      <c r="CI44" s="1325"/>
      <c r="CJ44" s="1325"/>
      <c r="CK44" s="1325"/>
      <c r="CL44" s="1325"/>
      <c r="CM44" s="1325"/>
      <c r="CN44" s="1325"/>
      <c r="CO44" s="1325"/>
      <c r="CP44" s="1326"/>
      <c r="CQ44" s="682"/>
      <c r="CR44" s="1327" t="s">
        <v>2347</v>
      </c>
      <c r="CS44" s="1328"/>
      <c r="CT44" s="1328"/>
      <c r="CU44" s="1328"/>
      <c r="CV44" s="1328"/>
      <c r="CW44" s="1329"/>
      <c r="CX44" s="1327" t="s">
        <v>2342</v>
      </c>
      <c r="CY44" s="1328"/>
      <c r="CZ44" s="1328"/>
      <c r="DA44" s="1328"/>
      <c r="DB44" s="1328"/>
      <c r="DC44" s="1328"/>
      <c r="DD44" s="1329"/>
      <c r="DE44" s="1327" t="s">
        <v>2346</v>
      </c>
      <c r="DF44" s="1328"/>
      <c r="DG44" s="1328"/>
      <c r="DH44" s="1328"/>
      <c r="DI44" s="1328"/>
      <c r="DJ44" s="1328"/>
      <c r="DK44" s="1328"/>
      <c r="DL44" s="1328"/>
      <c r="DM44" s="1328"/>
      <c r="DN44" s="1328"/>
      <c r="DO44" s="1328"/>
      <c r="DP44" s="1328"/>
      <c r="DQ44" s="1328"/>
      <c r="DR44" s="1328"/>
      <c r="DS44" s="1328"/>
      <c r="DT44" s="1328"/>
      <c r="DU44" s="1329"/>
      <c r="DV44" s="1327" t="s">
        <v>2345</v>
      </c>
      <c r="DW44" s="1328"/>
      <c r="DX44" s="1328"/>
      <c r="DY44" s="1329"/>
      <c r="DZ44" s="1324" t="s">
        <v>2344</v>
      </c>
      <c r="EA44" s="1325"/>
      <c r="EB44" s="1325"/>
      <c r="EC44" s="1325"/>
      <c r="ED44" s="1325"/>
      <c r="EE44" s="1325"/>
      <c r="EF44" s="1325"/>
      <c r="EG44" s="1325"/>
      <c r="EH44" s="1325"/>
      <c r="EI44" s="1325"/>
      <c r="EJ44" s="1325"/>
      <c r="EK44" s="1325"/>
      <c r="EL44" s="1325"/>
      <c r="EM44" s="1326"/>
      <c r="EN44" s="681" t="s">
        <v>2345</v>
      </c>
      <c r="EO44" s="680"/>
      <c r="EP44" s="679"/>
      <c r="EQ44" s="1330" t="s">
        <v>2344</v>
      </c>
      <c r="ER44" s="1331"/>
      <c r="ES44" s="1324" t="s">
        <v>2343</v>
      </c>
      <c r="ET44" s="1325"/>
      <c r="EU44" s="1325"/>
      <c r="EV44" s="1325"/>
      <c r="EW44" s="1325"/>
      <c r="EX44" s="1325"/>
      <c r="EY44" s="1325"/>
      <c r="EZ44" s="1325"/>
      <c r="FA44" s="1325"/>
      <c r="FB44" s="1325"/>
      <c r="FC44" s="1325"/>
      <c r="FD44" s="1325"/>
      <c r="FE44" s="1325"/>
      <c r="FF44" s="1325"/>
      <c r="FG44" s="1325"/>
      <c r="FH44" s="1325"/>
      <c r="FI44" s="1325"/>
      <c r="FJ44" s="1325"/>
      <c r="FK44" s="1325"/>
      <c r="FL44" s="1325"/>
      <c r="FM44" s="1325"/>
      <c r="FN44" s="1325"/>
      <c r="FO44" s="1325"/>
      <c r="FP44" s="1325"/>
      <c r="FQ44" s="1325"/>
      <c r="FR44" s="1325"/>
      <c r="FS44" s="1325"/>
      <c r="FT44" s="1325"/>
      <c r="FU44" s="1325"/>
      <c r="FV44" s="1326"/>
      <c r="FW44" s="678"/>
      <c r="FX44" s="1332" t="s">
        <v>2340</v>
      </c>
      <c r="FY44" s="1333"/>
      <c r="FZ44" s="1332" t="s">
        <v>2342</v>
      </c>
      <c r="GA44" s="1333"/>
      <c r="GB44" s="1324" t="s">
        <v>2340</v>
      </c>
      <c r="GC44" s="1325"/>
      <c r="GD44" s="1325"/>
      <c r="GE44" s="1325"/>
      <c r="GF44" s="1325"/>
      <c r="GG44" s="1325"/>
      <c r="GH44" s="1325"/>
      <c r="GI44" s="1326"/>
      <c r="GJ44" s="1324" t="s">
        <v>2341</v>
      </c>
      <c r="GK44" s="1325"/>
      <c r="GL44" s="1325"/>
      <c r="GM44" s="1325"/>
      <c r="GN44" s="1325"/>
      <c r="GO44" s="1325"/>
      <c r="GP44" s="1325"/>
      <c r="GQ44" s="1325"/>
      <c r="GR44" s="1325"/>
      <c r="GS44" s="1325"/>
      <c r="GT44" s="1325"/>
      <c r="GU44" s="1325"/>
      <c r="GV44" s="1325"/>
      <c r="GW44" s="1325"/>
      <c r="GX44" s="1325"/>
      <c r="GY44" s="1325"/>
      <c r="GZ44" s="1325"/>
      <c r="HA44" s="1325"/>
      <c r="HB44" s="1325"/>
      <c r="HC44" s="1325"/>
      <c r="HD44" s="1325"/>
      <c r="HE44" s="1325"/>
      <c r="HF44" s="1325"/>
      <c r="HG44" s="1326"/>
      <c r="HH44" s="1324" t="s">
        <v>2340</v>
      </c>
      <c r="HI44" s="1325"/>
      <c r="HJ44" s="1325"/>
      <c r="HK44" s="1325"/>
      <c r="HL44" s="1325"/>
      <c r="HM44" s="1325"/>
      <c r="HN44" s="1325"/>
      <c r="HO44" s="1325"/>
      <c r="HP44" s="1325"/>
      <c r="HQ44" s="1325"/>
      <c r="HR44" s="1325"/>
      <c r="HS44" s="1325"/>
      <c r="HT44" s="1325"/>
      <c r="HU44" s="1325"/>
      <c r="HV44" s="1326"/>
      <c r="HW44" s="677" t="s">
        <v>2339</v>
      </c>
      <c r="HX44" s="676"/>
    </row>
    <row r="45" spans="1:233" s="501" customFormat="1">
      <c r="A45" s="511"/>
      <c r="B45" s="510"/>
      <c r="C45" s="502"/>
      <c r="D45" s="502"/>
      <c r="E45" s="502"/>
      <c r="F45" s="502"/>
      <c r="G45" s="502"/>
      <c r="H45" s="502"/>
      <c r="I45" s="502"/>
      <c r="J45" s="502"/>
      <c r="K45" s="502"/>
      <c r="L45" s="502"/>
      <c r="M45" s="502"/>
      <c r="N45" s="502"/>
      <c r="O45" s="502"/>
      <c r="P45" s="502"/>
      <c r="Q45" s="502"/>
      <c r="R45" s="502"/>
      <c r="S45" s="502"/>
      <c r="T45" s="502"/>
      <c r="U45" s="502"/>
      <c r="V45" s="502"/>
      <c r="W45" s="502"/>
      <c r="X45" s="502"/>
      <c r="Y45" s="502"/>
      <c r="Z45" s="502"/>
      <c r="AA45" s="502"/>
      <c r="AB45" s="502"/>
      <c r="AC45" s="502"/>
      <c r="AD45" s="502"/>
      <c r="AE45" s="502"/>
      <c r="AF45" s="502"/>
      <c r="AG45" s="502"/>
      <c r="AH45" s="502"/>
      <c r="AI45" s="502"/>
      <c r="AJ45" s="502"/>
      <c r="AK45" s="502"/>
      <c r="AL45" s="502"/>
      <c r="AM45" s="502"/>
      <c r="AN45" s="502"/>
      <c r="AO45" s="502"/>
      <c r="AP45" s="502"/>
      <c r="AQ45" s="502"/>
      <c r="AR45" s="502"/>
      <c r="AS45" s="502"/>
      <c r="AT45" s="502"/>
      <c r="AU45" s="502"/>
      <c r="AV45" s="502"/>
      <c r="AW45" s="502"/>
      <c r="AX45" s="502"/>
      <c r="AY45" s="502"/>
      <c r="AZ45" s="502"/>
      <c r="BA45" s="502"/>
      <c r="BB45" s="502"/>
      <c r="BC45" s="502"/>
      <c r="BD45" s="502"/>
      <c r="BE45" s="502"/>
      <c r="BF45" s="502"/>
      <c r="BG45" s="502"/>
      <c r="BH45" s="502"/>
      <c r="BI45" s="502"/>
      <c r="BJ45" s="502"/>
      <c r="BK45" s="502"/>
      <c r="BL45" s="502"/>
      <c r="BM45" s="502"/>
      <c r="BN45" s="502"/>
      <c r="BO45" s="502"/>
      <c r="BP45" s="502"/>
      <c r="BQ45" s="502"/>
      <c r="BR45" s="502"/>
      <c r="BS45" s="502"/>
      <c r="BT45" s="502"/>
      <c r="BU45" s="502"/>
      <c r="BV45" s="502"/>
      <c r="BW45" s="502"/>
      <c r="BX45" s="502"/>
      <c r="BY45" s="502"/>
      <c r="BZ45" s="502"/>
      <c r="CA45" s="502"/>
      <c r="CB45" s="502"/>
      <c r="CC45" s="502"/>
      <c r="CD45" s="502"/>
      <c r="CE45" s="502"/>
      <c r="CF45" s="502"/>
      <c r="CG45" s="502"/>
      <c r="CH45" s="502"/>
      <c r="CI45" s="502"/>
      <c r="CJ45" s="502"/>
      <c r="CK45" s="502"/>
      <c r="CL45" s="502"/>
      <c r="CM45" s="502"/>
      <c r="CN45" s="502"/>
      <c r="CO45" s="502"/>
      <c r="CP45" s="502"/>
      <c r="CQ45" s="502"/>
      <c r="CR45" s="502"/>
      <c r="CS45" s="502"/>
      <c r="CT45" s="502"/>
      <c r="CU45" s="502"/>
      <c r="CV45" s="502"/>
      <c r="CW45" s="502"/>
      <c r="CX45" s="502"/>
      <c r="CY45" s="502"/>
      <c r="CZ45" s="502"/>
      <c r="DA45" s="502"/>
      <c r="DB45" s="502"/>
      <c r="DC45" s="502"/>
      <c r="DD45" s="509"/>
      <c r="DE45" s="509"/>
      <c r="DF45" s="509"/>
      <c r="DG45" s="502"/>
      <c r="DH45" s="502"/>
      <c r="DI45" s="502"/>
      <c r="DJ45" s="502"/>
      <c r="DK45" s="502"/>
      <c r="DL45" s="502"/>
      <c r="DM45" s="502"/>
      <c r="DN45" s="502"/>
      <c r="DO45" s="502"/>
      <c r="DP45" s="502"/>
      <c r="DQ45" s="508"/>
      <c r="DR45" s="502"/>
      <c r="DS45" s="507"/>
      <c r="DT45" s="502"/>
      <c r="DU45" s="506"/>
      <c r="DV45" s="502"/>
      <c r="DW45" s="502"/>
      <c r="DX45" s="502"/>
      <c r="DY45" s="502"/>
      <c r="DZ45" s="505"/>
      <c r="EA45" s="502"/>
      <c r="EB45" s="504"/>
      <c r="EC45" s="502"/>
      <c r="ED45" s="503"/>
      <c r="EE45" s="502"/>
      <c r="EF45" s="502"/>
      <c r="EG45" s="502"/>
      <c r="EH45" s="502"/>
      <c r="EI45" s="502"/>
      <c r="EJ45" s="502"/>
      <c r="EK45" s="502"/>
      <c r="EL45" s="502"/>
      <c r="EM45" s="502"/>
      <c r="EN45" s="502"/>
      <c r="EO45" s="502"/>
      <c r="EP45" s="502"/>
      <c r="EQ45" s="502"/>
      <c r="ER45" s="502"/>
      <c r="ES45" s="502"/>
      <c r="ET45" s="502"/>
      <c r="EU45" s="502"/>
      <c r="EV45" s="502"/>
      <c r="EW45" s="502"/>
      <c r="EX45" s="502"/>
      <c r="EY45" s="502"/>
      <c r="EZ45" s="502"/>
      <c r="FA45" s="502"/>
      <c r="FB45" s="502"/>
      <c r="FC45" s="502"/>
      <c r="FD45" s="502"/>
      <c r="FE45" s="502"/>
      <c r="FF45" s="502"/>
      <c r="FG45" s="502"/>
      <c r="FH45" s="502"/>
      <c r="FI45" s="502"/>
      <c r="FJ45" s="502"/>
      <c r="FK45" s="502"/>
      <c r="FL45" s="502"/>
      <c r="FM45" s="502"/>
      <c r="FN45" s="502"/>
      <c r="FO45" s="502"/>
      <c r="FP45" s="502"/>
      <c r="FQ45" s="502"/>
      <c r="FR45" s="502"/>
      <c r="FS45" s="502"/>
      <c r="FT45" s="502"/>
      <c r="FU45" s="502"/>
      <c r="FV45" s="502"/>
      <c r="FW45" s="502"/>
      <c r="FX45" s="502"/>
      <c r="FY45" s="502"/>
      <c r="FZ45" s="502"/>
      <c r="GA45" s="502"/>
      <c r="GB45" s="502"/>
      <c r="GC45" s="502"/>
      <c r="GD45" s="502"/>
      <c r="GE45" s="502"/>
      <c r="GF45" s="502"/>
      <c r="GG45" s="502"/>
      <c r="GH45" s="502"/>
      <c r="GI45" s="502"/>
      <c r="GJ45" s="502"/>
      <c r="GK45" s="502"/>
      <c r="GL45" s="502"/>
      <c r="GM45" s="502"/>
      <c r="GN45" s="502"/>
      <c r="GO45" s="502"/>
      <c r="GP45" s="502"/>
      <c r="GQ45" s="502"/>
      <c r="GR45" s="502"/>
      <c r="GS45" s="502"/>
      <c r="GT45" s="502"/>
      <c r="GU45" s="502"/>
      <c r="GV45" s="502"/>
      <c r="GW45" s="502"/>
      <c r="GX45" s="502"/>
      <c r="GY45" s="502"/>
      <c r="GZ45" s="502"/>
      <c r="HA45" s="502"/>
      <c r="HB45" s="502"/>
      <c r="HC45" s="502"/>
      <c r="HD45" s="502"/>
      <c r="HE45" s="502"/>
      <c r="HF45" s="502"/>
      <c r="HG45" s="502"/>
      <c r="HH45" s="502"/>
      <c r="HI45" s="502"/>
      <c r="HJ45" s="502"/>
      <c r="HK45" s="502"/>
      <c r="HL45" s="502"/>
      <c r="HM45" s="502"/>
      <c r="HN45" s="502"/>
      <c r="HO45" s="502"/>
      <c r="HP45" s="502"/>
      <c r="HQ45" s="502"/>
      <c r="HR45" s="502"/>
      <c r="HS45" s="502"/>
      <c r="HT45" s="502"/>
      <c r="HU45" s="502"/>
      <c r="HV45" s="502"/>
      <c r="HW45" s="502"/>
    </row>
    <row r="46" spans="1:233" s="400" customFormat="1" ht="18.75">
      <c r="A46" s="381"/>
      <c r="B46" s="500"/>
      <c r="C46" s="421"/>
      <c r="D46" s="421"/>
      <c r="E46" s="421"/>
      <c r="F46" s="421"/>
      <c r="G46" s="421"/>
      <c r="H46" s="421"/>
      <c r="I46" s="421"/>
      <c r="J46" s="421"/>
      <c r="K46" s="421"/>
      <c r="L46" s="421"/>
      <c r="M46" s="421"/>
      <c r="N46" s="421"/>
      <c r="O46" s="421"/>
      <c r="P46" s="421"/>
      <c r="Q46" s="421"/>
      <c r="R46" s="421"/>
      <c r="S46" s="421"/>
      <c r="T46" s="421"/>
      <c r="U46" s="421"/>
      <c r="V46" s="421"/>
      <c r="W46" s="421"/>
      <c r="X46" s="499" t="s">
        <v>2338</v>
      </c>
      <c r="Y46" s="421"/>
      <c r="Z46" s="421"/>
      <c r="AA46" s="421"/>
      <c r="AB46" s="421"/>
      <c r="AC46" s="421"/>
      <c r="AD46" s="421"/>
      <c r="AE46" s="421"/>
      <c r="AF46" s="421"/>
      <c r="AG46" s="421"/>
      <c r="AH46" s="421"/>
      <c r="AI46" s="421"/>
      <c r="AJ46" s="421"/>
      <c r="AK46" s="421"/>
      <c r="AL46" s="421"/>
      <c r="AM46" s="421"/>
      <c r="AN46" s="421"/>
      <c r="AO46" s="421"/>
      <c r="AP46" s="421"/>
      <c r="AQ46" s="398"/>
      <c r="AR46" s="421"/>
      <c r="AS46" s="498"/>
      <c r="AT46" s="498"/>
      <c r="AU46" s="498"/>
      <c r="AV46" s="498"/>
      <c r="AW46" s="498"/>
      <c r="AX46" s="497"/>
      <c r="AY46" s="496"/>
      <c r="AZ46" s="421"/>
      <c r="BA46" s="421"/>
      <c r="BB46" s="421"/>
      <c r="BC46" s="421"/>
      <c r="BD46" s="421"/>
      <c r="BE46" s="421"/>
      <c r="BF46" s="421"/>
      <c r="BG46" s="421"/>
      <c r="BH46" s="421"/>
      <c r="BI46" s="421"/>
      <c r="BJ46" s="421"/>
      <c r="BK46" s="421"/>
      <c r="BL46" s="421"/>
      <c r="BM46" s="421"/>
      <c r="BN46" s="421"/>
      <c r="BO46" s="495"/>
      <c r="BP46" s="494" t="s">
        <v>2337</v>
      </c>
      <c r="BQ46" s="383"/>
      <c r="BR46" s="392"/>
      <c r="BS46" s="392"/>
      <c r="BT46" s="491" t="s">
        <v>2336</v>
      </c>
      <c r="BU46" s="392"/>
      <c r="BV46" s="423"/>
      <c r="BW46" s="392"/>
      <c r="BX46" s="392"/>
      <c r="BY46" s="392"/>
      <c r="BZ46" s="392"/>
      <c r="CA46" s="383"/>
      <c r="CB46" s="391"/>
      <c r="CC46" s="383"/>
      <c r="CD46" s="383"/>
      <c r="CE46" s="383"/>
      <c r="CF46" s="383"/>
      <c r="CG46" s="383"/>
      <c r="CH46" s="383"/>
      <c r="CI46" s="383"/>
      <c r="CJ46" s="493"/>
      <c r="CK46" s="423" t="s">
        <v>2335</v>
      </c>
      <c r="CL46" s="383"/>
      <c r="CM46" s="392"/>
      <c r="CN46" s="392"/>
      <c r="CO46" s="392"/>
      <c r="CP46" s="491"/>
      <c r="CQ46" s="491" t="s">
        <v>2334</v>
      </c>
      <c r="CR46" s="423"/>
      <c r="CS46" s="455"/>
      <c r="CT46" s="392"/>
      <c r="CU46" s="392"/>
      <c r="CV46" s="492" t="s">
        <v>2333</v>
      </c>
      <c r="CW46" s="392"/>
      <c r="CX46" s="392"/>
      <c r="CY46" s="392"/>
      <c r="CZ46" s="491" t="s">
        <v>2332</v>
      </c>
      <c r="DA46" s="392"/>
      <c r="DB46" s="392"/>
      <c r="DC46" s="392"/>
      <c r="DD46" s="392"/>
      <c r="DE46" s="392"/>
      <c r="DF46" s="1030" t="s">
        <v>2331</v>
      </c>
      <c r="DG46" s="490"/>
      <c r="DH46" s="489"/>
      <c r="DI46" s="1031" t="s">
        <v>2310</v>
      </c>
      <c r="DJ46" s="438"/>
      <c r="DK46" s="438"/>
      <c r="DL46" s="438"/>
      <c r="DM46" s="438"/>
      <c r="DN46" s="438"/>
      <c r="DO46" s="438"/>
      <c r="DP46" s="438"/>
      <c r="DQ46" s="437"/>
      <c r="DR46" s="436"/>
      <c r="DS46" s="435"/>
      <c r="DT46" s="1337" t="s">
        <v>2106</v>
      </c>
      <c r="DU46" s="1345"/>
      <c r="DV46" s="1345"/>
      <c r="DW46" s="1345"/>
      <c r="DX46" s="1345"/>
      <c r="DY46" s="1345"/>
      <c r="DZ46" s="1345"/>
      <c r="EA46" s="1345"/>
      <c r="EB46" s="1346"/>
      <c r="EC46" s="1034" t="s">
        <v>2330</v>
      </c>
      <c r="ED46" s="488"/>
      <c r="EE46" s="431"/>
      <c r="EF46" s="1031" t="s">
        <v>2719</v>
      </c>
      <c r="EG46" s="431"/>
      <c r="EH46" s="431"/>
      <c r="EI46" s="431"/>
      <c r="EJ46" s="431"/>
      <c r="EK46" s="431"/>
      <c r="EL46" s="431"/>
      <c r="EM46" s="431"/>
      <c r="EN46" s="431"/>
      <c r="EO46" s="431"/>
      <c r="EP46" s="431"/>
      <c r="EQ46" s="1342" t="s">
        <v>2113</v>
      </c>
      <c r="ER46" s="1345"/>
      <c r="ES46" s="1345"/>
      <c r="ET46" s="1345"/>
      <c r="EU46" s="1345"/>
      <c r="EV46" s="1345"/>
      <c r="EW46" s="1345"/>
      <c r="EX46" s="1345"/>
      <c r="EY46" s="1346"/>
      <c r="EZ46" s="487" t="s">
        <v>2329</v>
      </c>
      <c r="FA46" s="486"/>
      <c r="FB46" s="485"/>
      <c r="FC46" s="485"/>
      <c r="FD46" s="426"/>
      <c r="FE46" s="426"/>
      <c r="FF46" s="426"/>
      <c r="FG46" s="426"/>
      <c r="FH46" s="426"/>
      <c r="FI46" s="426"/>
      <c r="FJ46" s="426"/>
      <c r="FK46" s="426"/>
      <c r="FL46" s="425"/>
      <c r="FM46" s="484"/>
      <c r="FN46" s="1349"/>
      <c r="FO46" s="1338"/>
      <c r="FP46" s="1338"/>
      <c r="FQ46" s="1338"/>
      <c r="FR46" s="1338"/>
      <c r="FS46" s="1338"/>
      <c r="FT46" s="1338"/>
      <c r="FU46" s="1338"/>
      <c r="FV46" s="1339"/>
      <c r="FW46" s="483" t="s">
        <v>2328</v>
      </c>
      <c r="FX46" s="482"/>
      <c r="FY46" s="425"/>
      <c r="FZ46" s="1114" t="s">
        <v>2109</v>
      </c>
      <c r="GA46" s="426"/>
      <c r="GB46" s="426"/>
      <c r="GC46" s="426"/>
      <c r="GD46" s="426"/>
      <c r="GE46" s="426"/>
      <c r="GF46" s="426"/>
      <c r="GG46" s="426"/>
      <c r="GH46" s="426"/>
      <c r="GI46" s="425"/>
      <c r="GJ46" s="1342" t="s">
        <v>2730</v>
      </c>
      <c r="GK46" s="1338"/>
      <c r="GL46" s="1338"/>
      <c r="GM46" s="1338"/>
      <c r="GN46" s="1338"/>
      <c r="GO46" s="1338"/>
      <c r="GP46" s="1338"/>
      <c r="GQ46" s="1338"/>
      <c r="GR46" s="1339"/>
      <c r="GS46" s="384"/>
      <c r="GT46" s="383"/>
      <c r="GU46" s="383"/>
      <c r="GV46" s="383"/>
      <c r="GW46" s="383"/>
      <c r="GX46" s="383"/>
      <c r="GY46" s="383"/>
      <c r="GZ46" s="383"/>
      <c r="HA46" s="383"/>
      <c r="HB46" s="383"/>
      <c r="HC46" s="383"/>
      <c r="HD46" s="383"/>
      <c r="HE46" s="383"/>
      <c r="HF46" s="455"/>
      <c r="HG46" s="455"/>
      <c r="HH46" s="455"/>
      <c r="HI46" s="455"/>
      <c r="HJ46" s="455"/>
      <c r="HK46" s="455"/>
      <c r="HL46" s="455"/>
      <c r="HM46" s="455"/>
      <c r="HN46" s="455"/>
      <c r="HO46" s="382"/>
      <c r="HP46" s="382"/>
      <c r="HQ46" s="382"/>
      <c r="HR46" s="382"/>
      <c r="HS46" s="382"/>
      <c r="HT46" s="382"/>
      <c r="HU46" s="382"/>
      <c r="HV46" s="382"/>
      <c r="HW46" s="382"/>
      <c r="HX46" s="382"/>
    </row>
    <row r="47" spans="1:233" s="382" customFormat="1" ht="16.5">
      <c r="A47" s="381"/>
      <c r="B47" s="1334" t="s">
        <v>2327</v>
      </c>
      <c r="C47" s="1334"/>
      <c r="D47" s="422" t="s">
        <v>2326</v>
      </c>
      <c r="Y47" s="481" t="s">
        <v>2325</v>
      </c>
      <c r="Z47" s="481"/>
      <c r="AA47" s="422" t="s">
        <v>2324</v>
      </c>
      <c r="AQ47" s="420"/>
      <c r="AS47" s="471"/>
      <c r="AT47" s="480"/>
      <c r="AU47" s="445"/>
      <c r="AV47" s="479"/>
      <c r="AW47" s="478"/>
      <c r="AX47" s="471"/>
      <c r="AY47" s="384" t="s">
        <v>2323</v>
      </c>
      <c r="BB47" s="420"/>
      <c r="BI47" s="420"/>
      <c r="BO47" s="473"/>
      <c r="BP47" s="395" t="s">
        <v>2322</v>
      </c>
      <c r="BQ47" s="473"/>
      <c r="BR47" s="392"/>
      <c r="BS47" s="392"/>
      <c r="BT47" s="392"/>
      <c r="BU47" s="392"/>
      <c r="BV47" s="395" t="s">
        <v>2281</v>
      </c>
      <c r="BW47" s="392"/>
      <c r="BX47" s="392"/>
      <c r="BY47" s="395"/>
      <c r="BZ47" s="454"/>
      <c r="CA47" s="454"/>
      <c r="CB47" s="466"/>
      <c r="CC47" s="458"/>
      <c r="CD47" s="395"/>
      <c r="CE47" s="466"/>
      <c r="CF47" s="473"/>
      <c r="CG47" s="473"/>
      <c r="CH47" s="473"/>
      <c r="CI47" s="473"/>
      <c r="CJ47" s="395" t="s">
        <v>2321</v>
      </c>
      <c r="CK47" s="391"/>
      <c r="CL47" s="383"/>
      <c r="CM47" s="392"/>
      <c r="CN47" s="392"/>
      <c r="CO47" s="392"/>
      <c r="CP47" s="395" t="s">
        <v>2733</v>
      </c>
      <c r="CQ47" s="477"/>
      <c r="CR47" s="392"/>
      <c r="CS47" s="392"/>
      <c r="CT47" s="395" t="s">
        <v>2320</v>
      </c>
      <c r="CU47" s="391"/>
      <c r="CV47" s="383"/>
      <c r="CW47" s="392"/>
      <c r="CX47" s="392"/>
      <c r="CY47" s="392"/>
      <c r="CZ47" s="395" t="s">
        <v>2319</v>
      </c>
      <c r="DA47" s="392"/>
      <c r="DB47" s="383"/>
      <c r="DC47" s="383"/>
      <c r="DD47" s="383"/>
      <c r="DE47" s="383"/>
      <c r="DF47" s="413"/>
      <c r="DG47" s="476"/>
      <c r="DH47" s="415"/>
      <c r="DI47" s="406" t="s">
        <v>2714</v>
      </c>
      <c r="DJ47" s="410"/>
      <c r="DK47" s="415"/>
      <c r="DL47" s="415"/>
      <c r="DM47" s="415"/>
      <c r="DN47" s="415"/>
      <c r="DO47" s="415"/>
      <c r="DP47" s="415"/>
      <c r="DQ47" s="416"/>
      <c r="DR47" s="410"/>
      <c r="DS47" s="414"/>
      <c r="DT47" s="1347"/>
      <c r="DU47" s="1347"/>
      <c r="DV47" s="1347"/>
      <c r="DW47" s="1347"/>
      <c r="DX47" s="1347"/>
      <c r="DY47" s="1347"/>
      <c r="DZ47" s="1347"/>
      <c r="EA47" s="1347"/>
      <c r="EB47" s="1348"/>
      <c r="EC47" s="413"/>
      <c r="ED47" s="475"/>
      <c r="EE47" s="454"/>
      <c r="EF47" s="1033" t="s">
        <v>2290</v>
      </c>
      <c r="EG47" s="454"/>
      <c r="EH47" s="454"/>
      <c r="EI47" s="454"/>
      <c r="EJ47" s="454"/>
      <c r="EK47" s="454"/>
      <c r="EL47" s="454"/>
      <c r="EM47" s="454"/>
      <c r="EN47" s="454"/>
      <c r="EO47" s="454"/>
      <c r="EP47" s="454"/>
      <c r="EQ47" s="1347"/>
      <c r="ER47" s="1347"/>
      <c r="ES47" s="1347"/>
      <c r="ET47" s="1347"/>
      <c r="EU47" s="1347"/>
      <c r="EV47" s="1347"/>
      <c r="EW47" s="1347"/>
      <c r="EX47" s="1347"/>
      <c r="EY47" s="1348"/>
      <c r="EZ47" s="413"/>
      <c r="FA47" s="473"/>
      <c r="FB47" s="473"/>
      <c r="FC47" s="474"/>
      <c r="FD47" s="404"/>
      <c r="FE47" s="404"/>
      <c r="FF47" s="404"/>
      <c r="FG47" s="404"/>
      <c r="FH47" s="404"/>
      <c r="FI47" s="404"/>
      <c r="FJ47" s="404"/>
      <c r="FK47" s="404"/>
      <c r="FL47" s="473"/>
      <c r="FM47" s="473"/>
      <c r="FN47" s="1340"/>
      <c r="FO47" s="1340"/>
      <c r="FP47" s="1340"/>
      <c r="FQ47" s="1340"/>
      <c r="FR47" s="1340"/>
      <c r="FS47" s="1340"/>
      <c r="FT47" s="1340"/>
      <c r="FU47" s="1340"/>
      <c r="FV47" s="1341"/>
      <c r="FW47" s="456"/>
      <c r="FX47" s="472" t="s">
        <v>2287</v>
      </c>
      <c r="FY47" s="383"/>
      <c r="FZ47" s="392"/>
      <c r="GA47" s="392"/>
      <c r="GB47" s="404"/>
      <c r="GC47" s="404"/>
      <c r="GD47" s="404"/>
      <c r="GE47" s="404"/>
      <c r="GF47" s="404"/>
      <c r="GG47" s="404"/>
      <c r="GH47" s="404"/>
      <c r="GI47" s="383"/>
      <c r="GJ47" s="1340"/>
      <c r="GK47" s="1340"/>
      <c r="GL47" s="1340"/>
      <c r="GM47" s="1340"/>
      <c r="GN47" s="1340"/>
      <c r="GO47" s="1340"/>
      <c r="GP47" s="1340"/>
      <c r="GQ47" s="1340"/>
      <c r="GR47" s="1341"/>
      <c r="GS47" s="383"/>
      <c r="GT47" s="383"/>
      <c r="GU47" s="383"/>
      <c r="GV47" s="383"/>
      <c r="GW47" s="383"/>
      <c r="GX47" s="383"/>
      <c r="GY47" s="383"/>
      <c r="GZ47" s="383"/>
      <c r="HA47" s="383"/>
      <c r="HB47" s="383"/>
      <c r="HC47" s="383"/>
      <c r="HD47" s="383"/>
      <c r="HE47" s="383"/>
      <c r="HF47" s="455"/>
      <c r="HG47" s="455"/>
      <c r="HH47" s="455"/>
      <c r="HI47" s="455"/>
      <c r="HJ47" s="455"/>
      <c r="HK47" s="455"/>
      <c r="HL47" s="455"/>
      <c r="HM47" s="455"/>
      <c r="HN47" s="455"/>
    </row>
    <row r="48" spans="1:233" s="382" customFormat="1" ht="18.75">
      <c r="A48" s="381"/>
      <c r="B48" s="1335" t="s">
        <v>2318</v>
      </c>
      <c r="C48" s="1335"/>
      <c r="D48" s="400" t="s">
        <v>2283</v>
      </c>
      <c r="Y48" s="1336"/>
      <c r="Z48" s="1336"/>
      <c r="AA48" s="422" t="s">
        <v>2317</v>
      </c>
      <c r="AQ48" s="420"/>
      <c r="AS48" s="471"/>
      <c r="AT48" s="468"/>
      <c r="AU48" s="468"/>
      <c r="AV48" s="470"/>
      <c r="AW48" s="469"/>
      <c r="AX48" s="468"/>
      <c r="AY48" s="384" t="s">
        <v>2316</v>
      </c>
      <c r="BB48" s="420"/>
      <c r="BI48" s="420"/>
      <c r="BO48" s="467"/>
      <c r="BP48" s="395" t="s">
        <v>2315</v>
      </c>
      <c r="BQ48" s="454"/>
      <c r="BR48" s="458"/>
      <c r="BS48" s="458"/>
      <c r="BT48" s="458"/>
      <c r="BU48" s="458"/>
      <c r="BV48" s="395" t="s">
        <v>2314</v>
      </c>
      <c r="BW48" s="458"/>
      <c r="BX48" s="458"/>
      <c r="BY48" s="458"/>
      <c r="BZ48" s="458"/>
      <c r="CA48" s="454"/>
      <c r="CB48" s="456"/>
      <c r="CC48" s="454"/>
      <c r="CD48" s="454"/>
      <c r="CE48" s="454"/>
      <c r="CF48" s="454"/>
      <c r="CG48" s="454"/>
      <c r="CH48" s="454"/>
      <c r="CI48" s="454"/>
      <c r="CJ48" s="395" t="s">
        <v>2313</v>
      </c>
      <c r="CK48" s="456"/>
      <c r="CL48" s="454"/>
      <c r="CM48" s="454"/>
      <c r="CN48" s="454"/>
      <c r="CO48" s="454"/>
      <c r="CP48" s="395" t="s">
        <v>2732</v>
      </c>
      <c r="CQ48" s="454"/>
      <c r="CR48" s="454"/>
      <c r="CS48" s="454"/>
      <c r="CT48" s="395" t="s">
        <v>2313</v>
      </c>
      <c r="CU48" s="454"/>
      <c r="CV48" s="454"/>
      <c r="CW48" s="466"/>
      <c r="CX48" s="458"/>
      <c r="CY48" s="395"/>
      <c r="CZ48" s="1115" t="s">
        <v>2731</v>
      </c>
      <c r="DA48" s="395"/>
      <c r="DB48" s="466"/>
      <c r="DC48" s="466"/>
      <c r="DD48" s="466"/>
      <c r="DE48" s="466"/>
      <c r="DF48" s="1032" t="s">
        <v>2312</v>
      </c>
      <c r="DG48" s="465"/>
      <c r="DH48" s="432"/>
      <c r="DI48" s="1031" t="s">
        <v>2715</v>
      </c>
      <c r="DJ48" s="432"/>
      <c r="DK48" s="432"/>
      <c r="DL48" s="432"/>
      <c r="DM48" s="432"/>
      <c r="DN48" s="432"/>
      <c r="DO48" s="432"/>
      <c r="DP48" s="432"/>
      <c r="DQ48" s="464"/>
      <c r="DR48" s="432"/>
      <c r="DS48" s="463"/>
      <c r="DT48" s="1337" t="s">
        <v>2711</v>
      </c>
      <c r="DU48" s="1338"/>
      <c r="DV48" s="1338"/>
      <c r="DW48" s="1338"/>
      <c r="DX48" s="1338"/>
      <c r="DY48" s="1338"/>
      <c r="DZ48" s="1338"/>
      <c r="EA48" s="1338"/>
      <c r="EB48" s="1339"/>
      <c r="EC48" s="1029" t="s">
        <v>2311</v>
      </c>
      <c r="ED48" s="462"/>
      <c r="EE48" s="431"/>
      <c r="EF48" s="432" t="s">
        <v>2728</v>
      </c>
      <c r="EG48" s="431"/>
      <c r="EH48" s="431"/>
      <c r="EI48" s="431"/>
      <c r="EJ48" s="431"/>
      <c r="EK48" s="431"/>
      <c r="EL48" s="431"/>
      <c r="EM48" s="431"/>
      <c r="EN48" s="431"/>
      <c r="EO48" s="431"/>
      <c r="EP48" s="431"/>
      <c r="EQ48" s="1342" t="s">
        <v>2215</v>
      </c>
      <c r="ER48" s="1338"/>
      <c r="ES48" s="1338"/>
      <c r="ET48" s="1338"/>
      <c r="EU48" s="1338"/>
      <c r="EV48" s="1338"/>
      <c r="EW48" s="1338"/>
      <c r="EX48" s="1338"/>
      <c r="EY48" s="1339"/>
      <c r="EZ48" s="460" t="s">
        <v>2309</v>
      </c>
      <c r="FA48" s="432"/>
      <c r="FB48" s="431"/>
      <c r="FC48" s="1114" t="s">
        <v>2720</v>
      </c>
      <c r="FD48" s="427"/>
      <c r="FE48" s="427"/>
      <c r="FF48" s="427"/>
      <c r="FG48" s="427"/>
      <c r="FH48" s="427"/>
      <c r="FI48" s="427"/>
      <c r="FJ48" s="427"/>
      <c r="FK48" s="427"/>
      <c r="FL48" s="431"/>
      <c r="FM48" s="461"/>
      <c r="FN48" s="1337" t="s">
        <v>2721</v>
      </c>
      <c r="FO48" s="1338"/>
      <c r="FP48" s="1338"/>
      <c r="FQ48" s="1338"/>
      <c r="FR48" s="1338"/>
      <c r="FS48" s="1338"/>
      <c r="FT48" s="1338"/>
      <c r="FU48" s="1338"/>
      <c r="FV48" s="1339"/>
      <c r="FW48" s="460" t="s">
        <v>2308</v>
      </c>
      <c r="FX48" s="450"/>
      <c r="FY48" s="431"/>
      <c r="FZ48" s="436"/>
      <c r="GA48" s="436"/>
      <c r="GB48" s="427"/>
      <c r="GC48" s="427"/>
      <c r="GD48" s="427"/>
      <c r="GE48" s="427"/>
      <c r="GF48" s="427"/>
      <c r="GG48" s="427"/>
      <c r="GH48" s="427"/>
      <c r="GI48" s="431"/>
      <c r="GJ48" s="1353"/>
      <c r="GK48" s="1353"/>
      <c r="GL48" s="1353"/>
      <c r="GM48" s="1353"/>
      <c r="GN48" s="1353"/>
      <c r="GO48" s="1353"/>
      <c r="GP48" s="1353"/>
      <c r="GQ48" s="1353"/>
      <c r="GR48" s="1354"/>
      <c r="GV48" s="1357" t="s">
        <v>2307</v>
      </c>
      <c r="GW48" s="1357"/>
      <c r="GX48" s="1357"/>
      <c r="GY48" s="1357"/>
      <c r="GZ48" s="1357"/>
      <c r="HA48" s="1357"/>
      <c r="HB48" s="1357"/>
      <c r="HC48" s="1357"/>
      <c r="HD48" s="1357"/>
      <c r="HE48" s="1357"/>
      <c r="HF48" s="1357"/>
      <c r="HG48" s="1357"/>
      <c r="HH48" s="1357"/>
      <c r="HI48" s="1357"/>
      <c r="HJ48" s="1357"/>
      <c r="HK48" s="1357"/>
      <c r="HL48" s="1357"/>
      <c r="HM48" s="1357"/>
      <c r="HN48" s="1357"/>
      <c r="HO48" s="1357"/>
      <c r="HP48" s="1357"/>
      <c r="HQ48" s="1357"/>
      <c r="HR48" s="1357"/>
      <c r="HS48" s="1357"/>
      <c r="HT48" s="1357"/>
      <c r="HU48" s="1357"/>
      <c r="HV48" s="1357"/>
      <c r="HW48" s="1357"/>
      <c r="HX48" s="1357"/>
    </row>
    <row r="49" spans="1:232" s="382" customFormat="1" ht="18">
      <c r="A49" s="381"/>
      <c r="B49" s="1335" t="s">
        <v>2306</v>
      </c>
      <c r="C49" s="1335"/>
      <c r="D49" s="422" t="s">
        <v>2305</v>
      </c>
      <c r="Y49" s="1336"/>
      <c r="Z49" s="1336"/>
      <c r="AA49" s="422" t="s">
        <v>2304</v>
      </c>
      <c r="AQ49" s="420"/>
      <c r="AS49" s="445"/>
      <c r="AT49" s="445"/>
      <c r="AU49" s="445"/>
      <c r="AW49" s="400"/>
      <c r="AX49" s="445"/>
      <c r="AY49" s="400" t="s">
        <v>2303</v>
      </c>
      <c r="BB49" s="420"/>
      <c r="BH49" s="420"/>
      <c r="BI49" s="420"/>
      <c r="BO49" s="457"/>
      <c r="BP49" s="459" t="s">
        <v>2302</v>
      </c>
      <c r="BQ49" s="457"/>
      <c r="BR49" s="458"/>
      <c r="BS49" s="458"/>
      <c r="BT49" s="458"/>
      <c r="BU49" s="458"/>
      <c r="BV49" s="395" t="s">
        <v>2281</v>
      </c>
      <c r="BW49" s="458"/>
      <c r="BX49" s="458"/>
      <c r="BY49" s="458"/>
      <c r="BZ49" s="458"/>
      <c r="CA49" s="457"/>
      <c r="CB49" s="457"/>
      <c r="CC49" s="457"/>
      <c r="CD49" s="457"/>
      <c r="CE49" s="457"/>
      <c r="CF49" s="457"/>
      <c r="CG49" s="457"/>
      <c r="CH49" s="457"/>
      <c r="CI49" s="457"/>
      <c r="CJ49" s="395" t="s">
        <v>2301</v>
      </c>
      <c r="CK49" s="456"/>
      <c r="CL49" s="454"/>
      <c r="CM49" s="454"/>
      <c r="CN49" s="454"/>
      <c r="CO49" s="454"/>
      <c r="CP49" s="395" t="s">
        <v>2734</v>
      </c>
      <c r="CQ49" s="454"/>
      <c r="CR49" s="454"/>
      <c r="CS49" s="454"/>
      <c r="CT49" s="392"/>
      <c r="CU49" s="454"/>
      <c r="CV49" s="454"/>
      <c r="CW49" s="454"/>
      <c r="CX49" s="454"/>
      <c r="CY49" s="384"/>
      <c r="CZ49" s="454"/>
      <c r="DA49" s="395"/>
      <c r="DB49" s="454"/>
      <c r="DC49" s="454"/>
      <c r="DD49" s="454"/>
      <c r="DE49" s="454"/>
      <c r="DF49" s="413"/>
      <c r="DG49" s="452"/>
      <c r="DH49" s="452"/>
      <c r="DI49" s="1033" t="s">
        <v>2718</v>
      </c>
      <c r="DJ49" s="454"/>
      <c r="DK49" s="454"/>
      <c r="DL49" s="454"/>
      <c r="DM49" s="454"/>
      <c r="DN49" s="452"/>
      <c r="DO49" s="452"/>
      <c r="DP49" s="452"/>
      <c r="DQ49" s="453"/>
      <c r="DR49" s="452"/>
      <c r="DS49" s="451"/>
      <c r="DT49" s="1340"/>
      <c r="DU49" s="1340"/>
      <c r="DV49" s="1340"/>
      <c r="DW49" s="1340"/>
      <c r="DX49" s="1340"/>
      <c r="DY49" s="1340"/>
      <c r="DZ49" s="1340"/>
      <c r="EA49" s="1340"/>
      <c r="EB49" s="1341"/>
      <c r="EC49" s="413"/>
      <c r="ED49" s="412"/>
      <c r="EE49" s="411"/>
      <c r="EF49" s="450" t="s">
        <v>2729</v>
      </c>
      <c r="EG49" s="411"/>
      <c r="EH49" s="411"/>
      <c r="EI49" s="411"/>
      <c r="EJ49" s="411"/>
      <c r="EK49" s="411"/>
      <c r="EL49" s="411"/>
      <c r="EM49" s="411"/>
      <c r="EN49" s="411"/>
      <c r="EO49" s="411"/>
      <c r="EP49" s="411"/>
      <c r="EQ49" s="1340"/>
      <c r="ER49" s="1340"/>
      <c r="ES49" s="1340"/>
      <c r="ET49" s="1340"/>
      <c r="EU49" s="1340"/>
      <c r="EV49" s="1340"/>
      <c r="EW49" s="1340"/>
      <c r="EX49" s="1340"/>
      <c r="EY49" s="1341"/>
      <c r="EZ49" s="1113" t="s">
        <v>2727</v>
      </c>
      <c r="FA49" s="449"/>
      <c r="FB49" s="448"/>
      <c r="FC49" s="410"/>
      <c r="FD49" s="406"/>
      <c r="FE49" s="406"/>
      <c r="FF49" s="406"/>
      <c r="FG49" s="406"/>
      <c r="FH49" s="406"/>
      <c r="FI49" s="406"/>
      <c r="FJ49" s="406"/>
      <c r="FK49" s="406"/>
      <c r="FL49" s="448"/>
      <c r="FM49" s="448"/>
      <c r="FN49" s="1340"/>
      <c r="FO49" s="1340"/>
      <c r="FP49" s="1340"/>
      <c r="FQ49" s="1340"/>
      <c r="FR49" s="1340"/>
      <c r="FS49" s="1340"/>
      <c r="FT49" s="1340"/>
      <c r="FU49" s="1340"/>
      <c r="FV49" s="1341"/>
      <c r="FW49" s="447" t="s">
        <v>2287</v>
      </c>
      <c r="FX49" s="447"/>
      <c r="FY49" s="411"/>
      <c r="FZ49" s="410"/>
      <c r="GA49" s="406"/>
      <c r="GB49" s="406"/>
      <c r="GC49" s="406"/>
      <c r="GD49" s="406"/>
      <c r="GE49" s="406"/>
      <c r="GF49" s="406"/>
      <c r="GG49" s="406"/>
      <c r="GH49" s="406"/>
      <c r="GI49" s="411"/>
      <c r="GJ49" s="1355"/>
      <c r="GK49" s="1355"/>
      <c r="GL49" s="1355"/>
      <c r="GM49" s="1355"/>
      <c r="GN49" s="1355"/>
      <c r="GO49" s="1355"/>
      <c r="GP49" s="1355"/>
      <c r="GQ49" s="1355"/>
      <c r="GR49" s="1356"/>
      <c r="GV49" s="1357"/>
      <c r="GW49" s="1357"/>
      <c r="GX49" s="1357"/>
      <c r="GY49" s="1357"/>
      <c r="GZ49" s="1357"/>
      <c r="HA49" s="1357"/>
      <c r="HB49" s="1357"/>
      <c r="HC49" s="1357"/>
      <c r="HD49" s="1357"/>
      <c r="HE49" s="1357"/>
      <c r="HF49" s="1357"/>
      <c r="HG49" s="1357"/>
      <c r="HH49" s="1357"/>
      <c r="HI49" s="1357"/>
      <c r="HJ49" s="1357"/>
      <c r="HK49" s="1357"/>
      <c r="HL49" s="1357"/>
      <c r="HM49" s="1357"/>
      <c r="HN49" s="1357"/>
      <c r="HO49" s="1357"/>
      <c r="HP49" s="1357"/>
      <c r="HQ49" s="1357"/>
      <c r="HR49" s="1357"/>
      <c r="HS49" s="1357"/>
      <c r="HT49" s="1357"/>
      <c r="HU49" s="1357"/>
      <c r="HV49" s="1357"/>
      <c r="HW49" s="1357"/>
      <c r="HX49" s="1357"/>
    </row>
    <row r="50" spans="1:232" s="382" customFormat="1" ht="18.75">
      <c r="A50" s="381"/>
      <c r="B50" s="1334" t="s">
        <v>2300</v>
      </c>
      <c r="C50" s="1334"/>
      <c r="D50" s="422" t="s">
        <v>2299</v>
      </c>
      <c r="Y50" s="446" t="s">
        <v>2284</v>
      </c>
      <c r="Z50" s="423"/>
      <c r="AA50" s="422" t="s">
        <v>2298</v>
      </c>
      <c r="AQ50" s="420"/>
      <c r="AW50" s="400"/>
      <c r="AX50" s="445"/>
      <c r="BB50" s="420"/>
      <c r="BI50" s="420"/>
      <c r="BO50" s="444"/>
      <c r="BP50" s="395" t="s">
        <v>2297</v>
      </c>
      <c r="BQ50" s="383"/>
      <c r="BR50" s="392"/>
      <c r="BS50" s="392"/>
      <c r="BT50" s="392"/>
      <c r="BU50" s="392"/>
      <c r="BV50" s="395" t="s">
        <v>2281</v>
      </c>
      <c r="BW50" s="392"/>
      <c r="BX50" s="392"/>
      <c r="BY50" s="392"/>
      <c r="BZ50" s="392"/>
      <c r="CA50" s="383"/>
      <c r="CB50" s="440"/>
      <c r="CC50" s="392"/>
      <c r="CD50" s="392"/>
      <c r="CE50" s="392"/>
      <c r="CF50" s="392"/>
      <c r="CG50" s="392"/>
      <c r="CH50" s="392"/>
      <c r="CI50" s="392"/>
      <c r="CJ50" s="395" t="s">
        <v>2296</v>
      </c>
      <c r="CK50" s="391"/>
      <c r="CL50" s="383"/>
      <c r="CM50" s="384"/>
      <c r="CN50" s="383"/>
      <c r="CO50" s="383"/>
      <c r="CP50" s="395" t="s">
        <v>2734</v>
      </c>
      <c r="CQ50" s="383"/>
      <c r="CR50" s="383"/>
      <c r="CS50" s="383"/>
      <c r="CT50" s="443"/>
      <c r="CU50" s="442"/>
      <c r="CV50" s="383"/>
      <c r="CW50" s="440"/>
      <c r="CX50" s="441"/>
      <c r="CY50" s="395"/>
      <c r="CZ50" s="440"/>
      <c r="DA50" s="395"/>
      <c r="DB50" s="440"/>
      <c r="DC50" s="440"/>
      <c r="DD50" s="440"/>
      <c r="DE50" s="440"/>
      <c r="DF50" s="1035" t="s">
        <v>2295</v>
      </c>
      <c r="DG50" s="439"/>
      <c r="DH50" s="438"/>
      <c r="DI50" s="436" t="s">
        <v>2294</v>
      </c>
      <c r="DJ50" s="438"/>
      <c r="DK50" s="438"/>
      <c r="DL50" s="438"/>
      <c r="DM50" s="438"/>
      <c r="DN50" s="438"/>
      <c r="DO50" s="438"/>
      <c r="DP50" s="438"/>
      <c r="DQ50" s="437"/>
      <c r="DR50" s="436"/>
      <c r="DS50" s="435"/>
      <c r="DT50" s="1337" t="s">
        <v>2110</v>
      </c>
      <c r="DU50" s="1338"/>
      <c r="DV50" s="1338"/>
      <c r="DW50" s="1338"/>
      <c r="DX50" s="1338"/>
      <c r="DY50" s="1338"/>
      <c r="DZ50" s="1338"/>
      <c r="EA50" s="1338"/>
      <c r="EB50" s="1339"/>
      <c r="EC50" s="434" t="s">
        <v>2293</v>
      </c>
      <c r="ED50" s="433"/>
      <c r="EE50" s="431"/>
      <c r="EF50" s="432"/>
      <c r="EG50" s="431"/>
      <c r="EH50" s="431"/>
      <c r="EI50" s="431"/>
      <c r="EJ50" s="431"/>
      <c r="EK50" s="431"/>
      <c r="EL50" s="431"/>
      <c r="EM50" s="431"/>
      <c r="EN50" s="431"/>
      <c r="EO50" s="431"/>
      <c r="EP50" s="431"/>
      <c r="EQ50" s="1337"/>
      <c r="ER50" s="1338"/>
      <c r="ES50" s="1338"/>
      <c r="ET50" s="1338"/>
      <c r="EU50" s="1338"/>
      <c r="EV50" s="1338"/>
      <c r="EW50" s="1338"/>
      <c r="EX50" s="1338"/>
      <c r="EY50" s="1339"/>
      <c r="EZ50" s="1343" t="s">
        <v>2292</v>
      </c>
      <c r="FA50" s="1344"/>
      <c r="FB50" s="425"/>
      <c r="FC50" s="426"/>
      <c r="FD50" s="426"/>
      <c r="FE50" s="426"/>
      <c r="FF50" s="426"/>
      <c r="FG50" s="426"/>
      <c r="FH50" s="426"/>
      <c r="FI50" s="426"/>
      <c r="FJ50" s="426"/>
      <c r="FK50" s="426"/>
      <c r="FL50" s="425"/>
      <c r="FM50" s="430"/>
      <c r="FN50" s="1338"/>
      <c r="FO50" s="1338"/>
      <c r="FP50" s="1338"/>
      <c r="FQ50" s="1338"/>
      <c r="FR50" s="1338"/>
      <c r="FS50" s="1338"/>
      <c r="FT50" s="1338"/>
      <c r="FU50" s="1338"/>
      <c r="FV50" s="1339"/>
      <c r="FW50" s="429" t="s">
        <v>2291</v>
      </c>
      <c r="FX50" s="428"/>
      <c r="FY50" s="425"/>
      <c r="FZ50" s="427"/>
      <c r="GA50" s="426"/>
      <c r="GB50" s="426"/>
      <c r="GC50" s="426"/>
      <c r="GD50" s="426"/>
      <c r="GE50" s="426"/>
      <c r="GF50" s="426"/>
      <c r="GG50" s="426"/>
      <c r="GH50" s="426"/>
      <c r="GI50" s="425"/>
      <c r="GJ50" s="1338"/>
      <c r="GK50" s="1338"/>
      <c r="GL50" s="1338"/>
      <c r="GM50" s="1338"/>
      <c r="GN50" s="1338"/>
      <c r="GO50" s="1338"/>
      <c r="GP50" s="1338"/>
      <c r="GQ50" s="1338"/>
      <c r="GR50" s="1339"/>
      <c r="GV50" s="1350" t="s">
        <v>2717</v>
      </c>
      <c r="GW50" s="1350"/>
      <c r="GX50" s="1350"/>
      <c r="GY50" s="1350"/>
      <c r="GZ50" s="1350"/>
      <c r="HA50" s="1350"/>
      <c r="HB50" s="1350"/>
      <c r="HC50" s="1350"/>
      <c r="HD50" s="1350"/>
      <c r="HE50" s="1350"/>
      <c r="HF50" s="1350"/>
      <c r="HG50" s="1350"/>
      <c r="HH50" s="1350"/>
      <c r="HI50" s="1350"/>
      <c r="HJ50" s="1350"/>
      <c r="HK50" s="1350"/>
      <c r="HL50" s="1350"/>
      <c r="HM50" s="1350"/>
      <c r="HN50" s="1350"/>
      <c r="HO50" s="424"/>
      <c r="HP50" s="424"/>
      <c r="HQ50" s="424"/>
      <c r="HR50" s="424"/>
      <c r="HS50" s="424"/>
      <c r="HT50" s="424"/>
      <c r="HU50" s="424"/>
      <c r="HV50" s="424"/>
      <c r="HW50" s="424"/>
      <c r="HX50" s="424"/>
    </row>
    <row r="51" spans="1:232" s="382" customFormat="1" ht="18">
      <c r="A51" s="381"/>
      <c r="B51" s="1334" t="s">
        <v>2289</v>
      </c>
      <c r="C51" s="1334"/>
      <c r="D51" s="422" t="s">
        <v>2288</v>
      </c>
      <c r="Y51" s="423" t="s">
        <v>2287</v>
      </c>
      <c r="Z51" s="423"/>
      <c r="AA51" s="422" t="s">
        <v>2286</v>
      </c>
      <c r="AQ51" s="420"/>
      <c r="AR51" s="421"/>
      <c r="AS51" s="421"/>
      <c r="AT51" s="421"/>
      <c r="AU51" s="421"/>
      <c r="AV51" s="421"/>
      <c r="AW51" s="420"/>
      <c r="AX51" s="421"/>
      <c r="AY51" s="397"/>
      <c r="AZ51" s="397"/>
      <c r="BA51" s="397"/>
      <c r="BB51" s="397"/>
      <c r="BC51" s="397"/>
      <c r="BD51" s="397"/>
      <c r="BI51" s="420"/>
      <c r="BO51" s="419"/>
      <c r="BP51" s="395"/>
      <c r="BQ51" s="419"/>
      <c r="BR51" s="392"/>
      <c r="BS51" s="392"/>
      <c r="BT51" s="392"/>
      <c r="BU51" s="392"/>
      <c r="BV51" s="395"/>
      <c r="BW51" s="392"/>
      <c r="BX51" s="392"/>
      <c r="BY51" s="392"/>
      <c r="BZ51" s="392"/>
      <c r="CA51" s="419"/>
      <c r="CB51" s="419"/>
      <c r="CC51" s="419"/>
      <c r="CD51" s="419"/>
      <c r="CE51" s="419"/>
      <c r="CF51" s="419"/>
      <c r="CG51" s="419"/>
      <c r="CH51" s="419"/>
      <c r="CI51" s="419"/>
      <c r="CJ51" s="418" t="s">
        <v>2285</v>
      </c>
      <c r="CK51" s="391"/>
      <c r="CL51" s="383"/>
      <c r="CM51" s="392"/>
      <c r="CN51" s="392"/>
      <c r="CO51" s="392"/>
      <c r="CP51" s="395" t="s">
        <v>2734</v>
      </c>
      <c r="CQ51" s="392"/>
      <c r="CR51" s="392"/>
      <c r="CS51" s="392"/>
      <c r="CT51" s="395"/>
      <c r="CU51" s="392"/>
      <c r="CV51" s="383"/>
      <c r="CW51" s="383"/>
      <c r="CX51" s="417"/>
      <c r="CY51" s="395"/>
      <c r="CZ51" s="383"/>
      <c r="DA51" s="383"/>
      <c r="DB51" s="383"/>
      <c r="DC51" s="383"/>
      <c r="DD51" s="383"/>
      <c r="DE51" s="383"/>
      <c r="DF51" s="413"/>
      <c r="DG51" s="415"/>
      <c r="DH51" s="415"/>
      <c r="DI51" s="406" t="s">
        <v>2108</v>
      </c>
      <c r="DJ51" s="415"/>
      <c r="DK51" s="415"/>
      <c r="DL51" s="415"/>
      <c r="DM51" s="415"/>
      <c r="DN51" s="415"/>
      <c r="DO51" s="415"/>
      <c r="DP51" s="415"/>
      <c r="DQ51" s="416"/>
      <c r="DR51" s="415"/>
      <c r="DS51" s="414"/>
      <c r="DT51" s="1340"/>
      <c r="DU51" s="1340"/>
      <c r="DV51" s="1340"/>
      <c r="DW51" s="1340"/>
      <c r="DX51" s="1340"/>
      <c r="DY51" s="1340"/>
      <c r="DZ51" s="1340"/>
      <c r="EA51" s="1340"/>
      <c r="EB51" s="1341"/>
      <c r="EC51" s="413"/>
      <c r="ED51" s="412"/>
      <c r="EE51" s="411"/>
      <c r="EF51" s="410"/>
      <c r="EG51" s="411"/>
      <c r="EH51" s="411"/>
      <c r="EI51" s="411"/>
      <c r="EJ51" s="411"/>
      <c r="EK51" s="411"/>
      <c r="EL51" s="411"/>
      <c r="EM51" s="411"/>
      <c r="EN51" s="411"/>
      <c r="EO51" s="411"/>
      <c r="EP51" s="411"/>
      <c r="EQ51" s="1340"/>
      <c r="ER51" s="1340"/>
      <c r="ES51" s="1340"/>
      <c r="ET51" s="1340"/>
      <c r="EU51" s="1340"/>
      <c r="EV51" s="1340"/>
      <c r="EW51" s="1340"/>
      <c r="EX51" s="1340"/>
      <c r="EY51" s="1341"/>
      <c r="EZ51" s="1351" t="s">
        <v>2284</v>
      </c>
      <c r="FA51" s="1352"/>
      <c r="FB51" s="409"/>
      <c r="FC51" s="410"/>
      <c r="FD51" s="404"/>
      <c r="FE51" s="404"/>
      <c r="FF51" s="404"/>
      <c r="FG51" s="404"/>
      <c r="FH51" s="404"/>
      <c r="FI51" s="404"/>
      <c r="FJ51" s="404"/>
      <c r="FK51" s="404"/>
      <c r="FL51" s="409"/>
      <c r="FM51" s="409"/>
      <c r="FN51" s="1340"/>
      <c r="FO51" s="1340"/>
      <c r="FP51" s="1340"/>
      <c r="FQ51" s="1340"/>
      <c r="FR51" s="1340"/>
      <c r="FS51" s="1340"/>
      <c r="FT51" s="1340"/>
      <c r="FU51" s="1340"/>
      <c r="FV51" s="1341"/>
      <c r="FW51" s="408"/>
      <c r="FX51" s="407"/>
      <c r="FY51" s="403"/>
      <c r="FZ51" s="406"/>
      <c r="GA51" s="405"/>
      <c r="GB51" s="404"/>
      <c r="GC51" s="404"/>
      <c r="GD51" s="404"/>
      <c r="GE51" s="404"/>
      <c r="GF51" s="404"/>
      <c r="GG51" s="404"/>
      <c r="GH51" s="404"/>
      <c r="GI51" s="403"/>
      <c r="GJ51" s="1340"/>
      <c r="GK51" s="1340"/>
      <c r="GL51" s="1340"/>
      <c r="GM51" s="1340"/>
      <c r="GN51" s="1340"/>
      <c r="GO51" s="1340"/>
      <c r="GP51" s="1340"/>
      <c r="GQ51" s="1340"/>
      <c r="GR51" s="1341"/>
    </row>
    <row r="52" spans="1:232" s="382" customFormat="1" ht="15.75">
      <c r="A52" s="381"/>
      <c r="B52" s="402"/>
      <c r="C52" s="401"/>
      <c r="D52" s="401"/>
      <c r="E52" s="401"/>
      <c r="F52" s="401"/>
      <c r="G52" s="401"/>
      <c r="AA52" s="400"/>
      <c r="AQ52" s="399"/>
      <c r="AX52" s="398"/>
      <c r="AY52" s="397"/>
      <c r="AZ52" s="397"/>
      <c r="BA52" s="397"/>
      <c r="BB52" s="397"/>
      <c r="BC52" s="397"/>
      <c r="BD52" s="397"/>
      <c r="BO52" s="396"/>
      <c r="BP52" s="395"/>
      <c r="BQ52" s="391"/>
      <c r="BR52" s="383"/>
      <c r="BS52" s="384"/>
      <c r="BT52" s="383"/>
      <c r="BU52" s="383"/>
      <c r="BV52" s="395"/>
      <c r="BW52" s="383"/>
      <c r="BX52" s="392"/>
      <c r="BY52" s="392"/>
      <c r="BZ52" s="392"/>
      <c r="CA52" s="383"/>
      <c r="CB52" s="384"/>
      <c r="CC52" s="383"/>
      <c r="CD52" s="383"/>
      <c r="CE52" s="383"/>
      <c r="CF52" s="383"/>
      <c r="CG52" s="383"/>
      <c r="CH52" s="383"/>
      <c r="CI52" s="383"/>
      <c r="CJ52" s="394" t="s">
        <v>2282</v>
      </c>
      <c r="CK52" s="391"/>
      <c r="CL52" s="383"/>
      <c r="CM52" s="384"/>
      <c r="CN52" s="383"/>
      <c r="CO52" s="383"/>
      <c r="CP52" s="1116" t="s">
        <v>2734</v>
      </c>
      <c r="CQ52" s="383"/>
      <c r="CR52" s="383"/>
      <c r="CS52" s="383"/>
      <c r="CT52" s="383"/>
      <c r="CU52" s="383"/>
      <c r="CV52" s="383"/>
      <c r="CW52" s="392"/>
      <c r="CX52" s="392"/>
      <c r="CY52" s="392"/>
      <c r="CZ52" s="392"/>
      <c r="DA52" s="392"/>
      <c r="DB52" s="392"/>
      <c r="DC52" s="392"/>
      <c r="DD52" s="392"/>
      <c r="DE52" s="392"/>
      <c r="DF52" s="391"/>
      <c r="DG52" s="383"/>
      <c r="DH52" s="383"/>
      <c r="DI52" s="384"/>
      <c r="DJ52" s="383"/>
      <c r="DK52" s="383"/>
      <c r="DL52" s="383"/>
      <c r="DM52" s="383"/>
      <c r="DN52" s="383"/>
      <c r="DO52" s="383"/>
      <c r="DP52" s="384"/>
      <c r="DQ52" s="390"/>
      <c r="DR52" s="383"/>
      <c r="DS52" s="389"/>
      <c r="DT52" s="384"/>
      <c r="DU52" s="388"/>
      <c r="DV52" s="383"/>
      <c r="DW52" s="383"/>
      <c r="DX52" s="383"/>
      <c r="DY52" s="383"/>
      <c r="DZ52" s="387"/>
      <c r="EA52" s="383"/>
      <c r="EB52" s="386"/>
      <c r="EC52" s="384"/>
      <c r="ED52" s="385"/>
      <c r="EE52" s="383"/>
      <c r="EF52" s="383"/>
      <c r="EG52" s="383"/>
      <c r="EH52" s="383"/>
      <c r="EI52" s="383"/>
      <c r="EJ52" s="383"/>
      <c r="EK52" s="383"/>
      <c r="EL52" s="383"/>
      <c r="EM52" s="384"/>
      <c r="EN52" s="384"/>
      <c r="EO52" s="383"/>
      <c r="EP52" s="383"/>
      <c r="EQ52" s="383"/>
      <c r="ER52" s="383"/>
      <c r="ES52" s="383"/>
      <c r="ET52" s="383"/>
      <c r="EU52" s="383"/>
      <c r="EV52" s="383"/>
      <c r="EW52" s="383"/>
      <c r="EX52" s="383"/>
      <c r="EY52" s="383"/>
      <c r="EZ52" s="383"/>
      <c r="FA52" s="383"/>
      <c r="FB52" s="383"/>
      <c r="FC52" s="383"/>
      <c r="FD52" s="383"/>
      <c r="FE52" s="383"/>
      <c r="FF52" s="383"/>
      <c r="FG52" s="383"/>
      <c r="FH52" s="383"/>
      <c r="FI52" s="383"/>
      <c r="FJ52" s="383"/>
      <c r="FK52" s="383"/>
      <c r="FL52" s="383"/>
      <c r="FM52" s="383"/>
      <c r="FN52" s="383"/>
      <c r="FO52" s="383"/>
      <c r="FP52" s="383"/>
      <c r="FQ52" s="383"/>
      <c r="FR52" s="383"/>
      <c r="FS52" s="383"/>
      <c r="FT52" s="383"/>
      <c r="FU52" s="383"/>
      <c r="FV52" s="383"/>
      <c r="FW52" s="383"/>
      <c r="FX52" s="383"/>
      <c r="FY52" s="383"/>
      <c r="FZ52" s="383"/>
      <c r="GA52" s="383"/>
      <c r="GB52" s="383"/>
      <c r="GC52" s="383"/>
      <c r="GD52" s="383"/>
      <c r="GE52" s="383"/>
      <c r="GF52" s="383"/>
      <c r="GG52" s="383"/>
      <c r="GH52" s="383"/>
      <c r="GI52" s="383"/>
      <c r="GJ52" s="383"/>
      <c r="GK52" s="383"/>
      <c r="GL52" s="383"/>
      <c r="GM52" s="383"/>
      <c r="GN52" s="383"/>
      <c r="GO52" s="383"/>
      <c r="GP52" s="383"/>
      <c r="GQ52" s="383"/>
      <c r="GR52" s="383"/>
      <c r="GS52" s="383"/>
      <c r="GT52" s="383"/>
      <c r="GU52" s="383"/>
      <c r="GV52" s="383"/>
      <c r="GW52" s="383"/>
      <c r="GX52" s="383"/>
    </row>
    <row r="53" spans="1:232">
      <c r="A53" s="381"/>
      <c r="B53" s="380"/>
      <c r="C53" s="372"/>
      <c r="D53" s="372"/>
      <c r="E53" s="372"/>
      <c r="F53" s="372"/>
      <c r="G53" s="372"/>
      <c r="H53" s="372"/>
      <c r="I53" s="372"/>
      <c r="J53" s="372"/>
      <c r="K53" s="372"/>
      <c r="L53" s="372"/>
      <c r="M53" s="372"/>
      <c r="N53" s="372"/>
      <c r="O53" s="372"/>
      <c r="P53" s="372"/>
      <c r="Q53" s="372"/>
      <c r="R53" s="372"/>
      <c r="S53" s="372"/>
      <c r="T53" s="372"/>
      <c r="U53" s="372"/>
      <c r="V53" s="372"/>
      <c r="W53" s="372"/>
      <c r="X53" s="372"/>
      <c r="Y53" s="372"/>
      <c r="Z53" s="372"/>
      <c r="AA53" s="372"/>
      <c r="AB53" s="372"/>
      <c r="AC53" s="372"/>
      <c r="AD53" s="372"/>
      <c r="AE53" s="372"/>
      <c r="AF53" s="372"/>
      <c r="AG53" s="372"/>
      <c r="AH53" s="372"/>
      <c r="AI53" s="372"/>
      <c r="AJ53" s="372"/>
      <c r="AK53" s="372"/>
      <c r="AL53" s="372"/>
      <c r="AM53" s="372"/>
      <c r="AN53" s="372"/>
      <c r="AO53" s="372"/>
      <c r="AP53" s="372"/>
      <c r="AQ53" s="372"/>
      <c r="AR53" s="372"/>
      <c r="AS53" s="372"/>
      <c r="AT53" s="372"/>
      <c r="AU53" s="372"/>
      <c r="AV53" s="372"/>
      <c r="AW53" s="372"/>
      <c r="AX53" s="372"/>
      <c r="AY53" s="372"/>
      <c r="AZ53" s="372"/>
      <c r="BA53" s="372"/>
      <c r="BB53" s="372"/>
      <c r="BC53" s="372"/>
      <c r="BD53" s="372"/>
      <c r="BE53" s="372"/>
      <c r="BF53" s="372"/>
      <c r="BG53" s="372"/>
      <c r="BH53" s="372"/>
      <c r="BI53" s="372"/>
      <c r="BJ53" s="372"/>
      <c r="BK53" s="372"/>
      <c r="BL53" s="372"/>
      <c r="BM53" s="372"/>
      <c r="BN53" s="372"/>
      <c r="BO53" s="372"/>
      <c r="BP53" s="372"/>
      <c r="BQ53" s="372"/>
      <c r="BR53" s="372"/>
      <c r="BS53" s="372"/>
      <c r="BT53" s="372"/>
      <c r="BU53" s="372"/>
      <c r="BV53" s="372"/>
      <c r="BW53" s="372"/>
      <c r="BX53" s="372"/>
      <c r="BY53" s="372"/>
      <c r="BZ53" s="372"/>
      <c r="CA53" s="372"/>
      <c r="CB53" s="372"/>
      <c r="CC53" s="372"/>
      <c r="CD53" s="372"/>
      <c r="CE53" s="372"/>
      <c r="CF53" s="372"/>
      <c r="CG53" s="372"/>
      <c r="CH53" s="372"/>
      <c r="CI53" s="372"/>
      <c r="CJ53" s="372"/>
      <c r="CK53" s="372"/>
      <c r="CL53" s="372"/>
      <c r="CM53" s="372"/>
      <c r="CN53" s="372"/>
      <c r="CO53" s="372"/>
      <c r="CP53" s="372"/>
      <c r="CQ53" s="372"/>
      <c r="CR53" s="372"/>
      <c r="CS53" s="372"/>
      <c r="CT53" s="372"/>
      <c r="CU53" s="372"/>
      <c r="CV53" s="372"/>
      <c r="CW53" s="372"/>
      <c r="CX53" s="372"/>
      <c r="CY53" s="372"/>
      <c r="CZ53" s="372"/>
      <c r="DA53" s="372"/>
      <c r="DB53" s="372"/>
      <c r="DC53" s="372"/>
      <c r="DD53" s="372"/>
      <c r="DE53" s="372"/>
      <c r="DF53" s="372"/>
      <c r="DG53" s="372"/>
      <c r="DH53" s="376"/>
      <c r="DI53" s="376"/>
      <c r="DJ53" s="376"/>
      <c r="DK53" s="376"/>
      <c r="DL53" s="376"/>
      <c r="DM53" s="376"/>
      <c r="DN53" s="376"/>
      <c r="DO53" s="376"/>
      <c r="DP53" s="376"/>
      <c r="DQ53" s="379"/>
      <c r="DR53" s="376"/>
      <c r="DS53" s="378"/>
      <c r="DT53" s="376"/>
      <c r="DU53" s="377"/>
      <c r="DV53" s="376"/>
      <c r="DW53" s="376"/>
      <c r="DX53" s="376"/>
      <c r="DY53" s="376"/>
      <c r="DZ53" s="375"/>
      <c r="EA53" s="372"/>
      <c r="EB53" s="374"/>
      <c r="EC53" s="372"/>
      <c r="ED53" s="373"/>
      <c r="EE53" s="372"/>
      <c r="EF53" s="372"/>
      <c r="EG53" s="372"/>
      <c r="EH53" s="372"/>
      <c r="EI53" s="372"/>
      <c r="EJ53" s="372"/>
      <c r="EK53" s="372"/>
      <c r="EL53" s="372"/>
      <c r="EM53" s="372"/>
      <c r="EN53" s="372"/>
      <c r="EO53" s="372"/>
      <c r="EP53" s="372"/>
      <c r="EQ53" s="372"/>
      <c r="ER53" s="372"/>
      <c r="ES53" s="372"/>
      <c r="ET53" s="372"/>
      <c r="EU53" s="372"/>
      <c r="EV53" s="372"/>
      <c r="EW53" s="372"/>
      <c r="EX53" s="372"/>
      <c r="EY53" s="372"/>
      <c r="EZ53" s="372"/>
      <c r="FA53" s="372"/>
      <c r="FB53" s="372"/>
      <c r="FC53" s="372"/>
      <c r="FD53" s="372"/>
      <c r="FE53" s="372"/>
      <c r="FF53" s="372"/>
      <c r="FG53" s="372"/>
      <c r="FH53" s="372"/>
      <c r="FI53" s="372"/>
      <c r="FJ53" s="372"/>
      <c r="FK53" s="372"/>
      <c r="FL53" s="372"/>
      <c r="FM53" s="372"/>
      <c r="FN53" s="372"/>
      <c r="FO53" s="372"/>
      <c r="FP53" s="372"/>
      <c r="FQ53" s="372"/>
      <c r="FR53" s="372"/>
      <c r="FS53" s="372"/>
      <c r="FT53" s="372"/>
      <c r="FU53" s="372"/>
      <c r="FV53" s="372"/>
      <c r="FW53" s="372"/>
      <c r="FX53" s="372"/>
      <c r="FY53" s="372"/>
      <c r="FZ53" s="372"/>
      <c r="GA53" s="372"/>
      <c r="GB53" s="372"/>
      <c r="GC53" s="372"/>
      <c r="GD53" s="372"/>
      <c r="GE53" s="372"/>
      <c r="GF53" s="372"/>
      <c r="GG53" s="372"/>
      <c r="GH53" s="372"/>
      <c r="GI53" s="372"/>
      <c r="GJ53" s="372"/>
      <c r="GK53" s="372"/>
      <c r="GL53" s="372"/>
      <c r="GM53" s="372"/>
      <c r="GN53" s="372"/>
      <c r="GO53" s="372"/>
      <c r="GP53" s="372"/>
      <c r="GQ53" s="372"/>
      <c r="GR53" s="372"/>
      <c r="GS53" s="372"/>
      <c r="GT53" s="372"/>
      <c r="GU53" s="372"/>
      <c r="GV53" s="372"/>
      <c r="GW53" s="372"/>
      <c r="GX53" s="372"/>
      <c r="GY53" s="372"/>
      <c r="GZ53" s="372"/>
      <c r="HA53" s="372"/>
      <c r="HB53" s="372"/>
      <c r="HC53" s="372"/>
      <c r="HD53" s="372"/>
      <c r="HE53" s="372"/>
      <c r="HF53" s="372"/>
      <c r="HG53" s="372"/>
      <c r="HH53" s="372"/>
      <c r="HI53" s="372"/>
      <c r="HJ53" s="372"/>
      <c r="HK53" s="372"/>
      <c r="HL53" s="372"/>
      <c r="HM53" s="372"/>
      <c r="HN53" s="372"/>
      <c r="HO53" s="372"/>
      <c r="HP53" s="372"/>
      <c r="HQ53" s="372"/>
      <c r="HR53" s="372"/>
      <c r="HS53" s="372"/>
      <c r="HT53" s="372"/>
      <c r="HU53" s="372"/>
      <c r="HV53" s="372"/>
      <c r="HW53" s="372"/>
      <c r="HX53" s="372"/>
    </row>
  </sheetData>
  <mergeCells count="155">
    <mergeCell ref="GV50:HN50"/>
    <mergeCell ref="B51:C51"/>
    <mergeCell ref="EZ51:FA51"/>
    <mergeCell ref="GJ48:GR49"/>
    <mergeCell ref="GV48:HX49"/>
    <mergeCell ref="B49:C49"/>
    <mergeCell ref="Y49:Z49"/>
    <mergeCell ref="B50:C50"/>
    <mergeCell ref="DT50:EB51"/>
    <mergeCell ref="EQ50:EY51"/>
    <mergeCell ref="B47:C47"/>
    <mergeCell ref="B48:C48"/>
    <mergeCell ref="Y48:Z48"/>
    <mergeCell ref="DT48:EB49"/>
    <mergeCell ref="EQ48:EY49"/>
    <mergeCell ref="FN48:FV49"/>
    <mergeCell ref="EZ50:FA50"/>
    <mergeCell ref="FN50:FV51"/>
    <mergeCell ref="GJ50:GR51"/>
    <mergeCell ref="DT46:EB47"/>
    <mergeCell ref="EQ46:EY47"/>
    <mergeCell ref="FN46:FV47"/>
    <mergeCell ref="GJ46:GR47"/>
    <mergeCell ref="DV44:DY44"/>
    <mergeCell ref="DZ44:EM44"/>
    <mergeCell ref="EQ44:ER44"/>
    <mergeCell ref="ES44:FV44"/>
    <mergeCell ref="FX44:FY44"/>
    <mergeCell ref="FZ44:GA44"/>
    <mergeCell ref="GB44:GI44"/>
    <mergeCell ref="GJ44:HG44"/>
    <mergeCell ref="HH44:HV44"/>
    <mergeCell ref="B44:Y44"/>
    <mergeCell ref="Z44:AT44"/>
    <mergeCell ref="AU44:BQ44"/>
    <mergeCell ref="BR44:BX44"/>
    <mergeCell ref="BY44:CA44"/>
    <mergeCell ref="CB44:CP44"/>
    <mergeCell ref="CR44:CW44"/>
    <mergeCell ref="CX44:DD44"/>
    <mergeCell ref="DE44:DU44"/>
    <mergeCell ref="HH43:HO43"/>
    <mergeCell ref="HP43:HV43"/>
    <mergeCell ref="FB43:FL43"/>
    <mergeCell ref="FM43:FQ43"/>
    <mergeCell ref="FR43:FV43"/>
    <mergeCell ref="FX43:FY43"/>
    <mergeCell ref="CG43:CP43"/>
    <mergeCell ref="CR43:CT43"/>
    <mergeCell ref="CU43:CW43"/>
    <mergeCell ref="CX43:CZ43"/>
    <mergeCell ref="DA43:DD43"/>
    <mergeCell ref="DE43:DH43"/>
    <mergeCell ref="GG43:GI43"/>
    <mergeCell ref="GJ43:GP43"/>
    <mergeCell ref="GQ43:GX43"/>
    <mergeCell ref="DI43:DU43"/>
    <mergeCell ref="DV43:DY43"/>
    <mergeCell ref="DZ43:EI43"/>
    <mergeCell ref="EJ43:EM43"/>
    <mergeCell ref="EQ43:ER43"/>
    <mergeCell ref="ES43:FA43"/>
    <mergeCell ref="FZ43:GA43"/>
    <mergeCell ref="AU43:AX43"/>
    <mergeCell ref="HA8:HG9"/>
    <mergeCell ref="HH8:HO9"/>
    <mergeCell ref="HP8:HW9"/>
    <mergeCell ref="B9:D9"/>
    <mergeCell ref="E9:L9"/>
    <mergeCell ref="U9:Y9"/>
    <mergeCell ref="Z9:AF9"/>
    <mergeCell ref="AK9:AQ9"/>
    <mergeCell ref="GB43:GF43"/>
    <mergeCell ref="BU43:BX43"/>
    <mergeCell ref="BY43:CA43"/>
    <mergeCell ref="CB43:CF43"/>
    <mergeCell ref="B43:H43"/>
    <mergeCell ref="I43:S43"/>
    <mergeCell ref="T43:Y43"/>
    <mergeCell ref="Z43:AE43"/>
    <mergeCell ref="AF43:AN43"/>
    <mergeCell ref="AO43:AT43"/>
    <mergeCell ref="AY43:BF43"/>
    <mergeCell ref="BG43:BQ43"/>
    <mergeCell ref="BR43:BT43"/>
    <mergeCell ref="GY43:HG43"/>
    <mergeCell ref="GF8:GL9"/>
    <mergeCell ref="A5:A6"/>
    <mergeCell ref="B5:Y6"/>
    <mergeCell ref="Z5:AT6"/>
    <mergeCell ref="AU5:BQ6"/>
    <mergeCell ref="GS8:GZ9"/>
    <mergeCell ref="EP9:ES9"/>
    <mergeCell ref="FI9:FN9"/>
    <mergeCell ref="FO9:FR9"/>
    <mergeCell ref="FS9:FV9"/>
    <mergeCell ref="AR9:AX9"/>
    <mergeCell ref="CR9:CT9"/>
    <mergeCell ref="DG8:DK8"/>
    <mergeCell ref="FI8:FN8"/>
    <mergeCell ref="FO8:FR8"/>
    <mergeCell ref="FS8:FV8"/>
    <mergeCell ref="BN8:BQ9"/>
    <mergeCell ref="BR8:BW9"/>
    <mergeCell ref="CL8:CP9"/>
    <mergeCell ref="CR8:CT8"/>
    <mergeCell ref="CU8:CW8"/>
    <mergeCell ref="CX8:DD8"/>
    <mergeCell ref="CU9:CW9"/>
    <mergeCell ref="CX9:DD9"/>
    <mergeCell ref="FX9:GA9"/>
    <mergeCell ref="B8:D8"/>
    <mergeCell ref="E8:L8"/>
    <mergeCell ref="U8:Y8"/>
    <mergeCell ref="Z8:AF8"/>
    <mergeCell ref="AK8:AQ8"/>
    <mergeCell ref="AR8:AX8"/>
    <mergeCell ref="GB5:GE6"/>
    <mergeCell ref="DV5:EI6"/>
    <mergeCell ref="EJ5:EM6"/>
    <mergeCell ref="ET5:FH6"/>
    <mergeCell ref="FX5:GA6"/>
    <mergeCell ref="HX5:HX6"/>
    <mergeCell ref="L7:U7"/>
    <mergeCell ref="AF7:AK7"/>
    <mergeCell ref="AX7:BO7"/>
    <mergeCell ref="BY7:CP7"/>
    <mergeCell ref="DD7:FJ7"/>
    <mergeCell ref="GL7:GS7"/>
    <mergeCell ref="HA7:HE7"/>
    <mergeCell ref="BY5:CK6"/>
    <mergeCell ref="DO5:DU6"/>
    <mergeCell ref="CL5:CP6"/>
    <mergeCell ref="CR5:CW6"/>
    <mergeCell ref="CX5:DF6"/>
    <mergeCell ref="DG5:DK6"/>
    <mergeCell ref="DL5:DN6"/>
    <mergeCell ref="EN5:EO6"/>
    <mergeCell ref="EP5:ER6"/>
    <mergeCell ref="ES5:ES6"/>
    <mergeCell ref="FI5:FV6"/>
    <mergeCell ref="HH5:HV6"/>
    <mergeCell ref="HW5:HW6"/>
    <mergeCell ref="BR5:BX6"/>
    <mergeCell ref="B2:I2"/>
    <mergeCell ref="GI2:HA2"/>
    <mergeCell ref="CA1:FK1"/>
    <mergeCell ref="DK2:DV2"/>
    <mergeCell ref="GF5:GI6"/>
    <mergeCell ref="GJ5:HG6"/>
    <mergeCell ref="HN2:HW2"/>
    <mergeCell ref="B3:CP3"/>
    <mergeCell ref="CR3:FV3"/>
    <mergeCell ref="FX3:HG3"/>
    <mergeCell ref="HH3:HW3"/>
  </mergeCells>
  <conditionalFormatting sqref="A12:HX42">
    <cfRule type="expression" dxfId="13" priority="1">
      <formula>OR(WEEKDAY($A12)=1,WEEKDAY($A12)=7)</formula>
    </cfRule>
    <cfRule type="expression" dxfId="12" priority="2">
      <formula>IF(WEEKDAY(EOMONTH($A$12,0)+1)=1,EOMONTH($A12,0)-1,IF(WEEKDAY(EOMONTH($A$12,0))=7,EOMONTH($A12,0)-1,EOMONTH($A12,0)))=$A12</formula>
    </cfRule>
  </conditionalFormatting>
  <pageMargins left="0.7" right="0.7" top="0.75" bottom="0.75" header="0.3" footer="0.3"/>
  <pageSetup paperSize="9" orientation="portrait" horizontalDpi="180" verticalDpi="18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rgb="FF66FF66"/>
    <pageSetUpPr fitToPage="1"/>
  </sheetPr>
  <dimension ref="A1:X81"/>
  <sheetViews>
    <sheetView showZeros="0" zoomScaleSheetLayoutView="75" workbookViewId="0">
      <selection activeCell="G2" sqref="G2"/>
    </sheetView>
  </sheetViews>
  <sheetFormatPr defaultRowHeight="12.75"/>
  <cols>
    <col min="1" max="1" width="4" style="13" customWidth="1"/>
    <col min="2" max="2" width="20.7109375" style="86" customWidth="1"/>
    <col min="3" max="3" width="8.5703125" style="74" customWidth="1"/>
    <col min="4" max="4" width="14.28515625" style="74" customWidth="1"/>
    <col min="5" max="5" width="29.7109375" style="74" customWidth="1"/>
    <col min="6" max="6" width="11.42578125" style="122" customWidth="1"/>
    <col min="7" max="7" width="13.42578125" style="97" customWidth="1"/>
    <col min="8" max="8" width="9.28515625" style="1" customWidth="1"/>
    <col min="9" max="9" width="9.140625" style="1"/>
    <col min="10" max="10" width="9.140625" style="2"/>
    <col min="11" max="12" width="9.140625" style="1"/>
    <col min="13" max="14" width="9.140625" style="2"/>
    <col min="15" max="16" width="9.140625" style="13"/>
    <col min="17" max="17" width="9.140625" style="1"/>
    <col min="18" max="18" width="9.140625" style="2"/>
    <col min="19" max="20" width="9.140625" style="1"/>
    <col min="21" max="21" width="9.140625" style="2"/>
    <col min="22" max="23" width="9.140625" style="1"/>
    <col min="24" max="24" width="9.140625" style="2"/>
    <col min="25" max="16384" width="9.140625" style="1"/>
  </cols>
  <sheetData>
    <row r="1" spans="1:24" s="18" customFormat="1" ht="15">
      <c r="A1" s="1385" t="s">
        <v>354</v>
      </c>
      <c r="B1" s="1385"/>
      <c r="C1" s="1385"/>
      <c r="D1" s="1385"/>
      <c r="E1" s="1385"/>
      <c r="F1" s="1385"/>
      <c r="G1" s="1385"/>
      <c r="H1" s="11"/>
      <c r="I1" s="11"/>
      <c r="J1" s="11"/>
      <c r="M1" s="11"/>
      <c r="N1" s="11"/>
      <c r="O1" s="19"/>
      <c r="P1" s="19"/>
      <c r="R1" s="11"/>
      <c r="U1" s="11"/>
      <c r="X1" s="11"/>
    </row>
    <row r="2" spans="1:24" s="18" customFormat="1" ht="15">
      <c r="A2" s="20"/>
      <c r="B2" s="1418" t="s">
        <v>74</v>
      </c>
      <c r="C2" s="1418"/>
      <c r="D2" s="1418"/>
      <c r="E2" s="24" t="str">
        <f>ВВОД!D2</f>
        <v>Червень 2024</v>
      </c>
      <c r="F2" s="14"/>
      <c r="G2" s="62"/>
      <c r="J2" s="11"/>
      <c r="M2" s="11"/>
      <c r="N2" s="11"/>
      <c r="O2" s="19"/>
      <c r="P2" s="19"/>
      <c r="R2" s="11"/>
      <c r="U2" s="11"/>
      <c r="X2" s="11"/>
    </row>
    <row r="3" spans="1:24">
      <c r="A3" s="14"/>
      <c r="B3" s="1404"/>
      <c r="C3" s="1404"/>
      <c r="E3" s="15"/>
      <c r="F3" s="121"/>
      <c r="G3" s="94"/>
    </row>
    <row r="4" spans="1:24" ht="38.25">
      <c r="A4" s="95" t="s">
        <v>62</v>
      </c>
      <c r="B4" s="93" t="s">
        <v>63</v>
      </c>
      <c r="C4" s="93" t="s">
        <v>64</v>
      </c>
      <c r="D4" s="93" t="s">
        <v>80</v>
      </c>
      <c r="E4" s="93" t="s">
        <v>47</v>
      </c>
      <c r="F4" s="85" t="s">
        <v>305</v>
      </c>
      <c r="G4" s="85" t="s">
        <v>298</v>
      </c>
    </row>
    <row r="5" spans="1:24">
      <c r="A5" s="17">
        <f>SUM(ВВОД!D131:N131)</f>
        <v>0</v>
      </c>
      <c r="B5" s="88" t="s">
        <v>73</v>
      </c>
      <c r="C5" s="99" t="s">
        <v>21</v>
      </c>
      <c r="D5" s="90" t="s">
        <v>270</v>
      </c>
      <c r="E5" s="90"/>
      <c r="F5" s="120" t="str">
        <f>IFERROR(INDEX(ВВОД!$D$4:$N$4,1,MATCH(A5,ВВОД!D131:N131,0)),"")</f>
        <v/>
      </c>
      <c r="G5" s="96" t="str">
        <f>IFERROR(INDEX(ВВОД!$D$3:$N$3,1,MATCH(A5,ВВОД!D131:N131,0)),"")</f>
        <v/>
      </c>
    </row>
    <row r="6" spans="1:24">
      <c r="A6" s="17">
        <f>SUM(ВВОД!D132:N132)</f>
        <v>0</v>
      </c>
      <c r="B6" s="88" t="s">
        <v>73</v>
      </c>
      <c r="C6" s="99" t="s">
        <v>21</v>
      </c>
      <c r="D6" s="90" t="s">
        <v>270</v>
      </c>
      <c r="E6" s="90"/>
      <c r="F6" s="120" t="str">
        <f>IFERROR(INDEX(ВВОД!$D$4:$N$4,1,MATCH(A6,ВВОД!D132:N132,0)),"")</f>
        <v/>
      </c>
      <c r="G6" s="96" t="str">
        <f>IFERROR(INDEX(ВВОД!$D$3:$N$3,1,MATCH(A6,ВВОД!D132:N132,0)),"")</f>
        <v/>
      </c>
    </row>
    <row r="7" spans="1:24">
      <c r="A7" s="17">
        <f>SUM(ВВОД!D133:N133)</f>
        <v>12</v>
      </c>
      <c r="B7" s="88" t="s">
        <v>73</v>
      </c>
      <c r="C7" s="99" t="s">
        <v>21</v>
      </c>
      <c r="D7" s="90" t="s">
        <v>271</v>
      </c>
      <c r="E7" s="90" t="s">
        <v>272</v>
      </c>
      <c r="F7" s="120" t="str">
        <f>IFERROR(INDEX(ВВОД!$D$4:$N$4,1,MATCH(A7,ВВОД!D133:N133,0)),"")</f>
        <v>РДМ-24 №110</v>
      </c>
      <c r="G7" s="96" t="str">
        <f>IFERROR(INDEX(ВВОД!$D$3:$N$3,1,MATCH(A7,ВВОД!D133:N133,0)),"")</f>
        <v>Полєжай П. В.</v>
      </c>
    </row>
    <row r="8" spans="1:24">
      <c r="A8" s="17">
        <f>SUM(ВВОД!D134:N134)</f>
        <v>13</v>
      </c>
      <c r="B8" s="88" t="s">
        <v>73</v>
      </c>
      <c r="C8" s="99" t="s">
        <v>21</v>
      </c>
      <c r="D8" s="90" t="s">
        <v>271</v>
      </c>
      <c r="E8" s="90" t="s">
        <v>272</v>
      </c>
      <c r="F8" s="120" t="str">
        <f>IFERROR(INDEX(ВВОД!$D$4:$N$4,1,MATCH(A8,ВВОД!D134:N134,0)),"")</f>
        <v>РДМ-24 №110</v>
      </c>
      <c r="G8" s="96" t="str">
        <f>IFERROR(INDEX(ВВОД!$D$3:$N$3,1,MATCH(A8,ВВОД!D134:N134,0)),"")</f>
        <v>Полєжай П. В.</v>
      </c>
    </row>
    <row r="9" spans="1:24" ht="25.5">
      <c r="A9" s="17">
        <f>SUM(ВВОД!D135:N135)</f>
        <v>0</v>
      </c>
      <c r="B9" s="88" t="s">
        <v>277</v>
      </c>
      <c r="C9" s="99" t="s">
        <v>144</v>
      </c>
      <c r="D9" s="90" t="s">
        <v>279</v>
      </c>
      <c r="E9" s="90" t="s">
        <v>278</v>
      </c>
      <c r="F9" s="120" t="str">
        <f>IFERROR(INDEX(ВВОД!$D$4:$N$4,1,MATCH(A9,ВВОД!D135:N135,0)),"")</f>
        <v/>
      </c>
      <c r="G9" s="96" t="str">
        <f>IFERROR(INDEX(ВВОД!$D$3:$N$3,1,MATCH(A9,ВВОД!D135:N135,0)),"")</f>
        <v/>
      </c>
    </row>
    <row r="10" spans="1:24">
      <c r="A10" s="17">
        <f>SUM(ВВОД!D136:N136)</f>
        <v>3</v>
      </c>
      <c r="B10" s="88" t="s">
        <v>232</v>
      </c>
      <c r="C10" s="99" t="s">
        <v>21</v>
      </c>
      <c r="D10" s="90" t="s">
        <v>332</v>
      </c>
      <c r="E10" s="90" t="s">
        <v>273</v>
      </c>
      <c r="F10" s="120" t="str">
        <f>IFERROR(INDEX(ВВОД!$D$4:$N$4,1,MATCH(A10,ВВОД!D136:N136,0)),"")</f>
        <v>РДМ-2 №1027</v>
      </c>
      <c r="G10" s="96" t="str">
        <f>IFERROR(INDEX(ВВОД!$D$3:$N$3,1,MATCH(A10,ВВОД!D136:N136,0)),"")</f>
        <v>Левковський С. О.</v>
      </c>
    </row>
    <row r="11" spans="1:24">
      <c r="A11" s="17">
        <f>SUM(ВВОД!D137:N137)</f>
        <v>0</v>
      </c>
      <c r="B11" s="88" t="s">
        <v>232</v>
      </c>
      <c r="C11" s="99" t="s">
        <v>21</v>
      </c>
      <c r="D11" s="90" t="s">
        <v>332</v>
      </c>
      <c r="E11" s="90" t="s">
        <v>273</v>
      </c>
      <c r="F11" s="120" t="str">
        <f>IFERROR(INDEX(ВВОД!$D$4:$N$4,1,MATCH(A11,ВВОД!D137:N137,0)),"")</f>
        <v/>
      </c>
      <c r="G11" s="96" t="str">
        <f>IFERROR(INDEX(ВВОД!$D$3:$N$3,1,MATCH(A11,ВВОД!D137:N137,0)),"")</f>
        <v/>
      </c>
    </row>
    <row r="12" spans="1:24">
      <c r="A12" s="17">
        <f>SUM(ВВОД!D138:N138)</f>
        <v>24</v>
      </c>
      <c r="B12" s="88" t="s">
        <v>232</v>
      </c>
      <c r="C12" s="99" t="s">
        <v>21</v>
      </c>
      <c r="D12" s="90" t="s">
        <v>333</v>
      </c>
      <c r="E12" s="90"/>
      <c r="F12" s="120" t="str">
        <f>IFERROR(INDEX(ВВОД!$D$4:$N$4,1,MATCH(A12,ВВОД!D138:N138,0)),"")</f>
        <v>РДМ-2 №2713</v>
      </c>
      <c r="G12" s="96" t="str">
        <f>IFERROR(INDEX(ВВОД!$D$3:$N$3,1,MATCH(A12,ВВОД!D138:N138,0)),"")</f>
        <v>Руденко</v>
      </c>
    </row>
    <row r="13" spans="1:24">
      <c r="A13" s="17">
        <f>SUM(ВВОД!D139:N139)</f>
        <v>0</v>
      </c>
      <c r="B13" s="88" t="s">
        <v>232</v>
      </c>
      <c r="C13" s="99" t="s">
        <v>21</v>
      </c>
      <c r="D13" s="90" t="s">
        <v>333</v>
      </c>
      <c r="E13" s="90"/>
      <c r="F13" s="120" t="str">
        <f>IFERROR(INDEX(ВВОД!$D$4:$N$4,1,MATCH(A13,ВВОД!D139:N139,0)),"")</f>
        <v/>
      </c>
      <c r="G13" s="96" t="str">
        <f>IFERROR(INDEX(ВВОД!$D$3:$N$3,1,MATCH(A13,ВВОД!D139:N139,0)),"")</f>
        <v/>
      </c>
    </row>
    <row r="14" spans="1:24" ht="25.5">
      <c r="A14" s="17">
        <f>SUM(ВВОД!D145:N145)</f>
        <v>18</v>
      </c>
      <c r="B14" s="88" t="s">
        <v>676</v>
      </c>
      <c r="C14" s="99" t="s">
        <v>190</v>
      </c>
      <c r="D14" s="90" t="s">
        <v>678</v>
      </c>
      <c r="E14" s="90" t="s">
        <v>679</v>
      </c>
      <c r="F14" s="120" t="str">
        <f>IFERROR(INDEX(ВВОД!$D$4:$N$4,1,MATCH(A14,ВВОД!D145:N145,0)),"")</f>
        <v>РДМ-2 №1027</v>
      </c>
      <c r="G14" s="96" t="str">
        <f>IFERROR(INDEX(ВВОД!$D$3:$N$3,1,MATCH(A14,ВВОД!D145:N145,0)),"")</f>
        <v>Левковський С. О.</v>
      </c>
    </row>
    <row r="15" spans="1:24">
      <c r="A15" s="17">
        <f>SUM(ВВОД!D146:N146)</f>
        <v>26</v>
      </c>
      <c r="B15" s="88" t="s">
        <v>130</v>
      </c>
      <c r="C15" s="99" t="s">
        <v>19</v>
      </c>
      <c r="D15" s="90" t="s">
        <v>282</v>
      </c>
      <c r="E15" s="90"/>
      <c r="F15" s="120" t="str">
        <f>IFERROR(INDEX(ВВОД!$D$4:$N$4,1,MATCH(A15,ВВОД!D146:N146,0)),"")</f>
        <v>РДМ-2 №2713</v>
      </c>
      <c r="G15" s="96" t="str">
        <f>IFERROR(INDEX(ВВОД!$D$3:$N$3,1,MATCH(A15,ВВОД!D146:N146,0)),"")</f>
        <v>Руденко</v>
      </c>
    </row>
    <row r="16" spans="1:24">
      <c r="A16" s="17">
        <f>SUM(ВВОД!D147:N147)</f>
        <v>10</v>
      </c>
      <c r="B16" s="88" t="s">
        <v>130</v>
      </c>
      <c r="C16" s="99" t="s">
        <v>19</v>
      </c>
      <c r="D16" s="90" t="s">
        <v>282</v>
      </c>
      <c r="E16" s="90"/>
      <c r="F16" s="120" t="str">
        <f>IFERROR(INDEX(ВВОД!$D$4:$N$4,1,MATCH(A16,ВВОД!D147:N147,0)),"")</f>
        <v>РДМ-2 №1027</v>
      </c>
      <c r="G16" s="96" t="str">
        <f>IFERROR(INDEX(ВВОД!$D$3:$N$3,1,MATCH(A16,ВВОД!D147:N147,0)),"")</f>
        <v>Левковський С. О.</v>
      </c>
    </row>
    <row r="17" spans="1:7">
      <c r="A17" s="17">
        <f>SUM(ВВОД!D148:N148)</f>
        <v>11</v>
      </c>
      <c r="B17" s="88" t="s">
        <v>130</v>
      </c>
      <c r="C17" s="99" t="s">
        <v>19</v>
      </c>
      <c r="D17" s="90" t="s">
        <v>283</v>
      </c>
      <c r="E17" s="90" t="s">
        <v>274</v>
      </c>
      <c r="F17" s="120" t="str">
        <f>IFERROR(INDEX(ВВОД!$D$4:$N$4,1,MATCH(A17,ВВОД!D148:N148,0)),"")</f>
        <v>РДМ-2 №1027</v>
      </c>
      <c r="G17" s="96" t="str">
        <f>IFERROR(INDEX(ВВОД!$D$3:$N$3,1,MATCH(A17,ВВОД!D148:N148,0)),"")</f>
        <v>Левковський С. О.</v>
      </c>
    </row>
    <row r="18" spans="1:7">
      <c r="A18" s="17">
        <f>SUM(ВВОД!D149:N149)</f>
        <v>14</v>
      </c>
      <c r="B18" s="88" t="s">
        <v>130</v>
      </c>
      <c r="C18" s="99" t="s">
        <v>19</v>
      </c>
      <c r="D18" s="90" t="s">
        <v>283</v>
      </c>
      <c r="E18" s="90" t="s">
        <v>274</v>
      </c>
      <c r="F18" s="120" t="str">
        <f>IFERROR(INDEX(ВВОД!$D$4:$N$4,1,MATCH(A18,ВВОД!D149:N149,0)),"")</f>
        <v>РДМ-24 №232</v>
      </c>
      <c r="G18" s="96" t="str">
        <f>IFERROR(INDEX(ВВОД!$D$3:$N$3,1,MATCH(A18,ВВОД!D149:N149,0)),"")</f>
        <v>Лабурєв М. В.</v>
      </c>
    </row>
    <row r="19" spans="1:7" ht="25.5">
      <c r="A19" s="17">
        <f>SUM(ВВОД!D150:N150)</f>
        <v>0</v>
      </c>
      <c r="B19" s="88" t="s">
        <v>335</v>
      </c>
      <c r="C19" s="99" t="s">
        <v>336</v>
      </c>
      <c r="D19" s="90" t="s">
        <v>337</v>
      </c>
      <c r="E19" s="90" t="s">
        <v>338</v>
      </c>
      <c r="F19" s="120" t="str">
        <f>IFERROR(INDEX(ВВОД!$D$4:$N$4,1,MATCH(A19,ВВОД!D150:N150,0)),"")</f>
        <v/>
      </c>
      <c r="G19" s="96" t="str">
        <f>IFERROR(INDEX(ВВОД!$D$3:$N$3,1,MATCH(A19,ВВОД!D150:N150,0)),"")</f>
        <v/>
      </c>
    </row>
    <row r="20" spans="1:7" ht="25.5">
      <c r="A20" s="17">
        <f>SUM(ВВОД!D151:N151)</f>
        <v>0</v>
      </c>
      <c r="B20" s="88" t="s">
        <v>677</v>
      </c>
      <c r="C20" s="99" t="s">
        <v>190</v>
      </c>
      <c r="D20" s="90" t="s">
        <v>680</v>
      </c>
      <c r="E20" s="90" t="s">
        <v>681</v>
      </c>
      <c r="F20" s="120" t="str">
        <f>IFERROR(INDEX(ВВОД!$D$4:$N$4,1,MATCH(A20,ВВОД!D151:N151,0)),"")</f>
        <v/>
      </c>
      <c r="G20" s="96" t="str">
        <f>IFERROR(INDEX(ВВОД!$D$3:$N$3,1,MATCH(A20,ВВОД!D151:N151,0)),"")</f>
        <v/>
      </c>
    </row>
    <row r="21" spans="1:7">
      <c r="A21" s="17">
        <f>SUM(ВВОД!D152:N152)</f>
        <v>0</v>
      </c>
      <c r="B21" s="88" t="s">
        <v>6</v>
      </c>
      <c r="C21" s="99" t="s">
        <v>19</v>
      </c>
      <c r="D21" s="90" t="s">
        <v>284</v>
      </c>
      <c r="E21" s="90" t="s">
        <v>286</v>
      </c>
      <c r="F21" s="120" t="str">
        <f>IFERROR(INDEX(ВВОД!$D$4:$N$4,1,MATCH(A21,ВВОД!D152:N152,0)),"")</f>
        <v/>
      </c>
      <c r="G21" s="96" t="str">
        <f>IFERROR(INDEX(ВВОД!$D$3:$N$3,1,MATCH(A21,ВВОД!D152:N152,0)),"")</f>
        <v/>
      </c>
    </row>
    <row r="22" spans="1:7">
      <c r="A22" s="17">
        <f>SUM(ВВОД!D153:N153)</f>
        <v>0</v>
      </c>
      <c r="B22" s="88" t="s">
        <v>6</v>
      </c>
      <c r="C22" s="99" t="s">
        <v>19</v>
      </c>
      <c r="D22" s="90" t="s">
        <v>284</v>
      </c>
      <c r="E22" s="90" t="s">
        <v>286</v>
      </c>
      <c r="F22" s="120" t="str">
        <f>IFERROR(INDEX(ВВОД!$D$4:$N$4,1,MATCH(A22,ВВОД!D153:N153,0)),"")</f>
        <v/>
      </c>
      <c r="G22" s="96" t="str">
        <f>IFERROR(INDEX(ВВОД!$D$3:$N$3,1,MATCH(A22,ВВОД!D153:N153,0)),"")</f>
        <v/>
      </c>
    </row>
    <row r="23" spans="1:7">
      <c r="A23" s="17">
        <f>SUM(ВВОД!D154:N154)</f>
        <v>0</v>
      </c>
      <c r="B23" s="88" t="s">
        <v>6</v>
      </c>
      <c r="C23" s="99" t="s">
        <v>19</v>
      </c>
      <c r="D23" s="90" t="s">
        <v>285</v>
      </c>
      <c r="E23" s="90"/>
      <c r="F23" s="120" t="str">
        <f>IFERROR(INDEX(ВВОД!$D$4:$N$4,1,MATCH(A23,ВВОД!D154:N154,0)),"")</f>
        <v/>
      </c>
      <c r="G23" s="96" t="str">
        <f>IFERROR(INDEX(ВВОД!$D$3:$N$3,1,MATCH(A23,ВВОД!D154:N154,0)),"")</f>
        <v/>
      </c>
    </row>
    <row r="24" spans="1:7">
      <c r="A24" s="17">
        <f>SUM(ВВОД!D155:N155)</f>
        <v>0</v>
      </c>
      <c r="B24" s="88" t="s">
        <v>6</v>
      </c>
      <c r="C24" s="99" t="s">
        <v>19</v>
      </c>
      <c r="D24" s="90" t="s">
        <v>285</v>
      </c>
      <c r="E24" s="90"/>
      <c r="F24" s="120" t="str">
        <f>IFERROR(INDEX(ВВОД!$D$4:$N$4,1,MATCH(A24,ВВОД!D155:N155,0)),"")</f>
        <v/>
      </c>
      <c r="G24" s="96" t="str">
        <f>IFERROR(INDEX(ВВОД!$D$3:$N$3,1,MATCH(A24,ВВОД!D155:N155,0)),"")</f>
        <v/>
      </c>
    </row>
    <row r="25" spans="1:7">
      <c r="A25" s="17">
        <f>SUM(ВВОД!D330:N330)</f>
        <v>0</v>
      </c>
      <c r="B25" s="88" t="s">
        <v>165</v>
      </c>
      <c r="C25" s="99"/>
      <c r="D25" s="90"/>
      <c r="E25" s="90" t="s">
        <v>155</v>
      </c>
      <c r="F25" s="120" t="str">
        <f>IFERROR(INDEX(ВВОД!$D$4:$N$4,1,MATCH(A25,ВВОД!D330:N330,0)),"")</f>
        <v/>
      </c>
      <c r="G25" s="96" t="str">
        <f>IFERROR(INDEX(ВВОД!$D$3:$N$3,1,MATCH(A25,ВВОД!D330:N330,0)),"")</f>
        <v/>
      </c>
    </row>
    <row r="26" spans="1:7" ht="25.5">
      <c r="A26" s="123">
        <f>SUM(ВВОД!D545:N545)</f>
        <v>0</v>
      </c>
      <c r="B26" s="91" t="s">
        <v>1106</v>
      </c>
      <c r="C26" s="99" t="s">
        <v>21</v>
      </c>
      <c r="D26" s="90" t="s">
        <v>1105</v>
      </c>
      <c r="E26" s="90" t="s">
        <v>358</v>
      </c>
      <c r="F26" s="124" t="str">
        <f>IFERROR(INDEX(ВВОД!$D$4:$N$4,1,MATCH(A26,ВВОД!D545:N545,0)),"")</f>
        <v/>
      </c>
      <c r="G26" s="96" t="str">
        <f>IFERROR(INDEX(ВВОД!$D$3:$N$3,1,MATCH(A26,ВВОД!D545:N545,0)),"")</f>
        <v/>
      </c>
    </row>
    <row r="27" spans="1:7">
      <c r="A27" s="129">
        <f>SUM(ВВОД!D546:N546)</f>
        <v>0</v>
      </c>
      <c r="B27" s="91" t="s">
        <v>73</v>
      </c>
      <c r="C27" s="99" t="s">
        <v>21</v>
      </c>
      <c r="D27" s="90" t="s">
        <v>1107</v>
      </c>
      <c r="E27" s="90" t="s">
        <v>358</v>
      </c>
      <c r="F27" s="124" t="str">
        <f>IFERROR(INDEX(ВВОД!$D$4:$N$4,1,MATCH(A27,ВВОД!D546:N546,0)),"")</f>
        <v/>
      </c>
      <c r="G27" s="96" t="str">
        <f>IFERROR(INDEX(ВВОД!$D$3:$N$3,1,MATCH(A27,ВВОД!D546:N546,0)),"")</f>
        <v/>
      </c>
    </row>
    <row r="28" spans="1:7" ht="25.5">
      <c r="A28" s="129">
        <f>SUM(ВВОД!D547:N547)</f>
        <v>0</v>
      </c>
      <c r="B28" s="91" t="s">
        <v>73</v>
      </c>
      <c r="C28" s="99" t="s">
        <v>21</v>
      </c>
      <c r="D28" s="90" t="s">
        <v>1108</v>
      </c>
      <c r="E28" s="90" t="s">
        <v>358</v>
      </c>
      <c r="F28" s="124" t="str">
        <f>IFERROR(INDEX(ВВОД!$D$4:$N$4,1,MATCH(A28,ВВОД!D547:N547,0)),"")</f>
        <v/>
      </c>
      <c r="G28" s="96" t="str">
        <f>IFERROR(INDEX(ВВОД!$D$3:$N$3,1,MATCH(A28,ВВОД!D547:N547,0)),"")</f>
        <v/>
      </c>
    </row>
    <row r="29" spans="1:7">
      <c r="A29" s="129">
        <f>SUM(ВВОД!D548:N548)</f>
        <v>0</v>
      </c>
      <c r="B29" s="91" t="s">
        <v>73</v>
      </c>
      <c r="C29" s="99" t="s">
        <v>21</v>
      </c>
      <c r="D29" s="90" t="s">
        <v>1109</v>
      </c>
      <c r="E29" s="90" t="s">
        <v>358</v>
      </c>
      <c r="F29" s="124" t="str">
        <f>IFERROR(INDEX(ВВОД!$D$4:$N$4,1,MATCH(A29,ВВОД!D548:N548,0)),"")</f>
        <v/>
      </c>
      <c r="G29" s="96" t="str">
        <f>IFERROR(INDEX(ВВОД!$D$3:$N$3,1,MATCH(A29,ВВОД!D548:N548,0)),"")</f>
        <v/>
      </c>
    </row>
    <row r="30" spans="1:7" ht="25.5">
      <c r="A30" s="129">
        <f>SUM(ВВОД!D549:N549)</f>
        <v>0</v>
      </c>
      <c r="B30" s="91" t="s">
        <v>73</v>
      </c>
      <c r="C30" s="99" t="s">
        <v>21</v>
      </c>
      <c r="D30" s="90" t="s">
        <v>1110</v>
      </c>
      <c r="E30" s="90" t="s">
        <v>358</v>
      </c>
      <c r="F30" s="124" t="str">
        <f>IFERROR(INDEX(ВВОД!$D$4:$N$4,1,MATCH(A30,ВВОД!D549:N549,0)),"")</f>
        <v/>
      </c>
      <c r="G30" s="96" t="str">
        <f>IFERROR(INDEX(ВВОД!$D$3:$N$3,1,MATCH(A30,ВВОД!D549:N549,0)),"")</f>
        <v/>
      </c>
    </row>
    <row r="31" spans="1:7">
      <c r="A31" s="129">
        <f>SUM(ВВОД!D550:N550)</f>
        <v>0</v>
      </c>
      <c r="B31" s="91" t="s">
        <v>73</v>
      </c>
      <c r="C31" s="99" t="s">
        <v>21</v>
      </c>
      <c r="D31" s="90" t="s">
        <v>1111</v>
      </c>
      <c r="E31" s="90" t="s">
        <v>358</v>
      </c>
      <c r="F31" s="124" t="str">
        <f>IFERROR(INDEX(ВВОД!$D$4:$N$4,1,MATCH(A31,ВВОД!D550:N550,0)),"")</f>
        <v/>
      </c>
      <c r="G31" s="96" t="str">
        <f>IFERROR(INDEX(ВВОД!$D$3:$N$3,1,MATCH(A31,ВВОД!D550:N550,0)),"")</f>
        <v/>
      </c>
    </row>
    <row r="32" spans="1:7">
      <c r="A32" s="129">
        <f>SUM(ВВОД!D551:N551)</f>
        <v>0</v>
      </c>
      <c r="B32" s="91" t="s">
        <v>73</v>
      </c>
      <c r="C32" s="99" t="s">
        <v>21</v>
      </c>
      <c r="D32" s="90" t="s">
        <v>1112</v>
      </c>
      <c r="E32" s="90" t="s">
        <v>358</v>
      </c>
      <c r="F32" s="124" t="str">
        <f>IFERROR(INDEX(ВВОД!$D$4:$N$4,1,MATCH(A32,ВВОД!D551:N551,0)),"")</f>
        <v/>
      </c>
      <c r="G32" s="96" t="str">
        <f>IFERROR(INDEX(ВВОД!$D$3:$N$3,1,MATCH(A32,ВВОД!D551:N551,0)),"")</f>
        <v/>
      </c>
    </row>
    <row r="33" spans="1:7">
      <c r="A33" s="129">
        <f>SUM(ВВОД!D552:N552)</f>
        <v>0</v>
      </c>
      <c r="B33" s="91" t="s">
        <v>73</v>
      </c>
      <c r="C33" s="99" t="s">
        <v>21</v>
      </c>
      <c r="D33" s="90" t="s">
        <v>510</v>
      </c>
      <c r="E33" s="90" t="s">
        <v>358</v>
      </c>
      <c r="F33" s="124" t="str">
        <f>IFERROR(INDEX(ВВОД!$D$4:$N$4,1,MATCH(A33,ВВОД!D552:N552,0)),"")</f>
        <v/>
      </c>
      <c r="G33" s="96" t="str">
        <f>IFERROR(INDEX(ВВОД!$D$3:$N$3,1,MATCH(A33,ВВОД!D552:N552,0)),"")</f>
        <v/>
      </c>
    </row>
    <row r="34" spans="1:7">
      <c r="A34" s="129">
        <f>SUM(ВВОД!D553:N553)</f>
        <v>0</v>
      </c>
      <c r="B34" s="91" t="s">
        <v>73</v>
      </c>
      <c r="C34" s="99" t="s">
        <v>21</v>
      </c>
      <c r="D34" s="90" t="s">
        <v>1113</v>
      </c>
      <c r="E34" s="90" t="s">
        <v>358</v>
      </c>
      <c r="F34" s="124" t="str">
        <f>IFERROR(INDEX(ВВОД!$D$4:$N$4,1,MATCH(A34,ВВОД!D553:N553,0)),"")</f>
        <v/>
      </c>
      <c r="G34" s="96" t="str">
        <f>IFERROR(INDEX(ВВОД!$D$3:$N$3,1,MATCH(A34,ВВОД!D553:N553,0)),"")</f>
        <v/>
      </c>
    </row>
    <row r="35" spans="1:7" ht="25.5">
      <c r="A35" s="129">
        <f>SUM(ВВОД!D554:N554)</f>
        <v>0</v>
      </c>
      <c r="B35" s="91" t="s">
        <v>73</v>
      </c>
      <c r="C35" s="99" t="s">
        <v>21</v>
      </c>
      <c r="D35" s="90" t="s">
        <v>1114</v>
      </c>
      <c r="E35" s="90" t="s">
        <v>358</v>
      </c>
      <c r="F35" s="124" t="str">
        <f>IFERROR(INDEX(ВВОД!$D$4:$N$4,1,MATCH(A35,ВВОД!D554:N554,0)),"")</f>
        <v/>
      </c>
      <c r="G35" s="96" t="str">
        <f>IFERROR(INDEX(ВВОД!$D$3:$N$3,1,MATCH(A35,ВВОД!D554:N554,0)),"")</f>
        <v/>
      </c>
    </row>
    <row r="36" spans="1:7">
      <c r="A36" s="129">
        <f>SUM(ВВОД!D555:N555)</f>
        <v>0</v>
      </c>
      <c r="B36" s="91" t="s">
        <v>73</v>
      </c>
      <c r="C36" s="99" t="s">
        <v>21</v>
      </c>
      <c r="D36" s="90" t="s">
        <v>1263</v>
      </c>
      <c r="E36" s="90" t="s">
        <v>358</v>
      </c>
      <c r="F36" s="124" t="str">
        <f>IFERROR(INDEX(ВВОД!$D$4:$N$4,1,MATCH(A36,ВВОД!D555:N555,0)),"")</f>
        <v/>
      </c>
      <c r="G36" s="96" t="str">
        <f>IFERROR(INDEX(ВВОД!$D$3:$N$3,1,MATCH(A36,ВВОД!D555:N555,0)),"")</f>
        <v/>
      </c>
    </row>
    <row r="37" spans="1:7" ht="25.5">
      <c r="A37" s="129">
        <f>SUM(ВВОД!D556:N556)</f>
        <v>0</v>
      </c>
      <c r="B37" s="91" t="s">
        <v>73</v>
      </c>
      <c r="C37" s="99" t="s">
        <v>21</v>
      </c>
      <c r="D37" s="90" t="s">
        <v>1264</v>
      </c>
      <c r="E37" s="90" t="s">
        <v>358</v>
      </c>
      <c r="F37" s="124" t="str">
        <f>IFERROR(INDEX(ВВОД!$D$4:$N$4,1,MATCH(A37,ВВОД!D556:N556,0)),"")</f>
        <v/>
      </c>
      <c r="G37" s="96" t="str">
        <f>IFERROR(INDEX(ВВОД!$D$3:$N$3,1,MATCH(A37,ВВОД!D556:N556,0)),"")</f>
        <v/>
      </c>
    </row>
    <row r="38" spans="1:7">
      <c r="A38" s="129">
        <f>SUM(ВВОД!D557:N557)</f>
        <v>0</v>
      </c>
      <c r="B38" s="91" t="s">
        <v>73</v>
      </c>
      <c r="C38" s="99" t="s">
        <v>21</v>
      </c>
      <c r="D38" s="90" t="s">
        <v>1265</v>
      </c>
      <c r="E38" s="90" t="s">
        <v>358</v>
      </c>
      <c r="F38" s="124" t="str">
        <f>IFERROR(INDEX(ВВОД!$D$4:$N$4,1,MATCH(A38,ВВОД!D557:N557,0)),"")</f>
        <v/>
      </c>
      <c r="G38" s="96" t="str">
        <f>IFERROR(INDEX(ВВОД!$D$3:$N$3,1,MATCH(A38,ВВОД!D557:N557,0)),"")</f>
        <v/>
      </c>
    </row>
    <row r="39" spans="1:7" ht="25.5">
      <c r="A39" s="129">
        <f>SUM(ВВОД!D558:N558)</f>
        <v>0</v>
      </c>
      <c r="B39" s="91" t="s">
        <v>73</v>
      </c>
      <c r="C39" s="99" t="s">
        <v>21</v>
      </c>
      <c r="D39" s="90" t="s">
        <v>1266</v>
      </c>
      <c r="E39" s="90" t="s">
        <v>358</v>
      </c>
      <c r="F39" s="124" t="str">
        <f>IFERROR(INDEX(ВВОД!$D$4:$N$4,1,MATCH(A39,ВВОД!D558:N558,0)),"")</f>
        <v/>
      </c>
      <c r="G39" s="96" t="str">
        <f>IFERROR(INDEX(ВВОД!$D$3:$N$3,1,MATCH(A39,ВВОД!D558:N558,0)),"")</f>
        <v/>
      </c>
    </row>
    <row r="40" spans="1:7">
      <c r="A40" s="129">
        <f>SUM(ВВОД!D559:N559)</f>
        <v>0</v>
      </c>
      <c r="B40" s="91" t="s">
        <v>73</v>
      </c>
      <c r="C40" s="99" t="s">
        <v>21</v>
      </c>
      <c r="D40" s="90" t="s">
        <v>1267</v>
      </c>
      <c r="E40" s="90" t="s">
        <v>358</v>
      </c>
      <c r="F40" s="124" t="str">
        <f>IFERROR(INDEX(ВВОД!$D$4:$N$4,1,MATCH(A40,ВВОД!D559:N559,0)),"")</f>
        <v/>
      </c>
      <c r="G40" s="96" t="str">
        <f>IFERROR(INDEX(ВВОД!$D$3:$N$3,1,MATCH(A40,ВВОД!D559:N559,0)),"")</f>
        <v/>
      </c>
    </row>
    <row r="41" spans="1:7" ht="25.5">
      <c r="A41" s="129">
        <f>SUM(ВВОД!D560:N560)</f>
        <v>0</v>
      </c>
      <c r="B41" s="91" t="s">
        <v>73</v>
      </c>
      <c r="C41" s="99" t="s">
        <v>21</v>
      </c>
      <c r="D41" s="90" t="s">
        <v>1268</v>
      </c>
      <c r="E41" s="90" t="s">
        <v>358</v>
      </c>
      <c r="F41" s="124" t="str">
        <f>IFERROR(INDEX(ВВОД!$D$4:$N$4,1,MATCH(A41,ВВОД!D560:N560,0)),"")</f>
        <v/>
      </c>
      <c r="G41" s="96" t="str">
        <f>IFERROR(INDEX(ВВОД!$D$3:$N$3,1,MATCH(A41,ВВОД!D560:N560,0)),"")</f>
        <v/>
      </c>
    </row>
    <row r="42" spans="1:7" ht="25.5">
      <c r="A42" s="129">
        <f>SUM(ВВОД!D561:N561)</f>
        <v>0</v>
      </c>
      <c r="B42" s="91" t="s">
        <v>277</v>
      </c>
      <c r="C42" s="99" t="s">
        <v>21</v>
      </c>
      <c r="D42" s="90" t="s">
        <v>1269</v>
      </c>
      <c r="E42" s="90" t="s">
        <v>358</v>
      </c>
      <c r="F42" s="124" t="str">
        <f>IFERROR(INDEX(ВВОД!$D$4:$N$4,1,MATCH(A42,ВВОД!D561:N561,0)),"")</f>
        <v/>
      </c>
      <c r="G42" s="96" t="str">
        <f>IFERROR(INDEX(ВВОД!$D$3:$N$3,1,MATCH(A42,ВВОД!D561:N561,0)),"")</f>
        <v/>
      </c>
    </row>
    <row r="43" spans="1:7" ht="25.5">
      <c r="A43" s="129">
        <f>SUM(ВВОД!D562:N562)</f>
        <v>0</v>
      </c>
      <c r="B43" s="91" t="s">
        <v>434</v>
      </c>
      <c r="C43" s="99" t="s">
        <v>21</v>
      </c>
      <c r="D43" s="90" t="s">
        <v>1270</v>
      </c>
      <c r="E43" s="90" t="s">
        <v>358</v>
      </c>
      <c r="F43" s="124" t="str">
        <f>IFERROR(INDEX(ВВОД!$D$4:$N$4,1,MATCH(A43,ВВОД!D562:N562,0)),"")</f>
        <v/>
      </c>
      <c r="G43" s="96" t="str">
        <f>IFERROR(INDEX(ВВОД!$D$3:$N$3,1,MATCH(A43,ВВОД!D562:N562,0)),"")</f>
        <v/>
      </c>
    </row>
    <row r="44" spans="1:7">
      <c r="A44" s="129">
        <f>SUM(ВВОД!D563:N563)</f>
        <v>0</v>
      </c>
      <c r="B44" s="91" t="s">
        <v>434</v>
      </c>
      <c r="C44" s="99" t="s">
        <v>21</v>
      </c>
      <c r="D44" s="90" t="s">
        <v>1271</v>
      </c>
      <c r="E44" s="90" t="s">
        <v>358</v>
      </c>
      <c r="F44" s="124" t="str">
        <f>IFERROR(INDEX(ВВОД!$D$4:$N$4,1,MATCH(A44,ВВОД!D563:N563,0)),"")</f>
        <v/>
      </c>
      <c r="G44" s="96" t="str">
        <f>IFERROR(INDEX(ВВОД!$D$3:$N$3,1,MATCH(A44,ВВОД!D563:N563,0)),"")</f>
        <v/>
      </c>
    </row>
    <row r="45" spans="1:7" ht="25.5">
      <c r="A45" s="129">
        <f>SUM(ВВОД!D564:N564)</f>
        <v>0</v>
      </c>
      <c r="B45" s="91" t="s">
        <v>1279</v>
      </c>
      <c r="C45" s="99" t="s">
        <v>21</v>
      </c>
      <c r="D45" s="90" t="s">
        <v>1272</v>
      </c>
      <c r="E45" s="90" t="s">
        <v>358</v>
      </c>
      <c r="F45" s="124" t="str">
        <f>IFERROR(INDEX(ВВОД!$D$4:$N$4,1,MATCH(A45,ВВОД!D564:N564,0)),"")</f>
        <v/>
      </c>
      <c r="G45" s="96" t="str">
        <f>IFERROR(INDEX(ВВОД!$D$3:$N$3,1,MATCH(A45,ВВОД!D564:N564,0)),"")</f>
        <v/>
      </c>
    </row>
    <row r="46" spans="1:7">
      <c r="A46" s="129">
        <f>SUM(ВВОД!D565:N565)</f>
        <v>0</v>
      </c>
      <c r="B46" s="91" t="s">
        <v>232</v>
      </c>
      <c r="C46" s="99" t="s">
        <v>21</v>
      </c>
      <c r="D46" s="90" t="s">
        <v>1273</v>
      </c>
      <c r="E46" s="90" t="s">
        <v>358</v>
      </c>
      <c r="F46" s="124" t="str">
        <f>IFERROR(INDEX(ВВОД!$D$4:$N$4,1,MATCH(A46,ВВОД!D565:N565,0)),"")</f>
        <v/>
      </c>
      <c r="G46" s="96" t="str">
        <f>IFERROR(INDEX(ВВОД!$D$3:$N$3,1,MATCH(A46,ВВОД!D565:N565,0)),"")</f>
        <v/>
      </c>
    </row>
    <row r="47" spans="1:7">
      <c r="A47" s="129">
        <f>SUM(ВВОД!D566:N566)</f>
        <v>0</v>
      </c>
      <c r="B47" s="91" t="s">
        <v>232</v>
      </c>
      <c r="C47" s="99" t="s">
        <v>21</v>
      </c>
      <c r="D47" s="90" t="s">
        <v>548</v>
      </c>
      <c r="E47" s="90" t="s">
        <v>358</v>
      </c>
      <c r="F47" s="124" t="str">
        <f>IFERROR(INDEX(ВВОД!$D$4:$N$4,1,MATCH(A47,ВВОД!D566:N566,0)),"")</f>
        <v/>
      </c>
      <c r="G47" s="96" t="str">
        <f>IFERROR(INDEX(ВВОД!$D$3:$N$3,1,MATCH(A47,ВВОД!D566:N566,0)),"")</f>
        <v/>
      </c>
    </row>
    <row r="48" spans="1:7">
      <c r="A48" s="129">
        <f>SUM(ВВОД!D567:N567)</f>
        <v>0</v>
      </c>
      <c r="B48" s="91" t="s">
        <v>232</v>
      </c>
      <c r="C48" s="99" t="s">
        <v>21</v>
      </c>
      <c r="D48" s="90" t="s">
        <v>549</v>
      </c>
      <c r="E48" s="90" t="s">
        <v>358</v>
      </c>
      <c r="F48" s="124" t="str">
        <f>IFERROR(INDEX(ВВОД!$D$4:$N$4,1,MATCH(A48,ВВОД!D567:N567,0)),"")</f>
        <v/>
      </c>
      <c r="G48" s="96" t="str">
        <f>IFERROR(INDEX(ВВОД!$D$3:$N$3,1,MATCH(A48,ВВОД!D567:N567,0)),"")</f>
        <v/>
      </c>
    </row>
    <row r="49" spans="1:7">
      <c r="A49" s="129">
        <f>SUM(ВВОД!D568:N568)</f>
        <v>0</v>
      </c>
      <c r="B49" s="91" t="s">
        <v>232</v>
      </c>
      <c r="C49" s="99" t="s">
        <v>21</v>
      </c>
      <c r="D49" s="90" t="s">
        <v>550</v>
      </c>
      <c r="E49" s="90" t="s">
        <v>358</v>
      </c>
      <c r="F49" s="124" t="str">
        <f>IFERROR(INDEX(ВВОД!$D$4:$N$4,1,MATCH(A49,ВВОД!D568:N568,0)),"")</f>
        <v/>
      </c>
      <c r="G49" s="96" t="str">
        <f>IFERROR(INDEX(ВВОД!$D$3:$N$3,1,MATCH(A49,ВВОД!D568:N568,0)),"")</f>
        <v/>
      </c>
    </row>
    <row r="50" spans="1:7">
      <c r="A50" s="129">
        <f>SUM(ВВОД!D569:N569)</f>
        <v>0</v>
      </c>
      <c r="B50" s="91" t="s">
        <v>232</v>
      </c>
      <c r="C50" s="99" t="s">
        <v>21</v>
      </c>
      <c r="D50" s="90" t="s">
        <v>551</v>
      </c>
      <c r="E50" s="90" t="s">
        <v>358</v>
      </c>
      <c r="F50" s="124" t="str">
        <f>IFERROR(INDEX(ВВОД!$D$4:$N$4,1,MATCH(A50,ВВОД!D569:N569,0)),"")</f>
        <v/>
      </c>
      <c r="G50" s="96" t="str">
        <f>IFERROR(INDEX(ВВОД!$D$3:$N$3,1,MATCH(A50,ВВОД!D569:N569,0)),"")</f>
        <v/>
      </c>
    </row>
    <row r="51" spans="1:7">
      <c r="A51" s="129">
        <f>SUM(ВВОД!D570:N570)</f>
        <v>0</v>
      </c>
      <c r="B51" s="91" t="s">
        <v>232</v>
      </c>
      <c r="C51" s="99" t="s">
        <v>21</v>
      </c>
      <c r="D51" s="90" t="s">
        <v>552</v>
      </c>
      <c r="E51" s="90" t="s">
        <v>358</v>
      </c>
      <c r="F51" s="124" t="str">
        <f>IFERROR(INDEX(ВВОД!$D$4:$N$4,1,MATCH(A51,ВВОД!D570:N570,0)),"")</f>
        <v/>
      </c>
      <c r="G51" s="96" t="str">
        <f>IFERROR(INDEX(ВВОД!$D$3:$N$3,1,MATCH(A51,ВВОД!D570:N570,0)),"")</f>
        <v/>
      </c>
    </row>
    <row r="52" spans="1:7">
      <c r="A52" s="129">
        <f>SUM(ВВОД!D571:N571)</f>
        <v>0</v>
      </c>
      <c r="B52" s="91" t="s">
        <v>232</v>
      </c>
      <c r="C52" s="99" t="s">
        <v>21</v>
      </c>
      <c r="D52" s="90" t="s">
        <v>553</v>
      </c>
      <c r="E52" s="90" t="s">
        <v>358</v>
      </c>
      <c r="F52" s="124" t="str">
        <f>IFERROR(INDEX(ВВОД!$D$4:$N$4,1,MATCH(A52,ВВОД!D571:N571,0)),"")</f>
        <v/>
      </c>
      <c r="G52" s="96" t="str">
        <f>IFERROR(INDEX(ВВОД!$D$3:$N$3,1,MATCH(A52,ВВОД!D571:N571,0)),"")</f>
        <v/>
      </c>
    </row>
    <row r="53" spans="1:7">
      <c r="A53" s="129">
        <f>SUM(ВВОД!D572:N572)</f>
        <v>0</v>
      </c>
      <c r="B53" s="91" t="s">
        <v>232</v>
      </c>
      <c r="C53" s="99" t="s">
        <v>21</v>
      </c>
      <c r="D53" s="90" t="s">
        <v>554</v>
      </c>
      <c r="E53" s="90" t="s">
        <v>358</v>
      </c>
      <c r="F53" s="124" t="str">
        <f>IFERROR(INDEX(ВВОД!$D$4:$N$4,1,MATCH(A53,ВВОД!D572:N572,0)),"")</f>
        <v/>
      </c>
      <c r="G53" s="96" t="str">
        <f>IFERROR(INDEX(ВВОД!$D$3:$N$3,1,MATCH(A53,ВВОД!D572:N572,0)),"")</f>
        <v/>
      </c>
    </row>
    <row r="54" spans="1:7">
      <c r="A54" s="129">
        <f>SUM(ВВОД!D607:N607)</f>
        <v>0</v>
      </c>
      <c r="B54" s="91" t="s">
        <v>232</v>
      </c>
      <c r="C54" s="99" t="s">
        <v>21</v>
      </c>
      <c r="D54" s="90" t="s">
        <v>555</v>
      </c>
      <c r="E54" s="90" t="s">
        <v>358</v>
      </c>
      <c r="F54" s="124" t="str">
        <f>IFERROR(INDEX(ВВОД!$D$4:$N$4,1,MATCH(A54,ВВОД!D607:N607,0)),"")</f>
        <v/>
      </c>
      <c r="G54" s="96" t="str">
        <f>IFERROR(INDEX(ВВОД!$D$3:$N$3,1,MATCH(A54,ВВОД!D607:N607,0)),"")</f>
        <v/>
      </c>
    </row>
    <row r="55" spans="1:7">
      <c r="A55" s="130">
        <f>SUM(ВВОД!D608:N608)</f>
        <v>0</v>
      </c>
      <c r="B55" s="91" t="s">
        <v>130</v>
      </c>
      <c r="C55" s="99" t="s">
        <v>19</v>
      </c>
      <c r="D55" s="90" t="s">
        <v>1323</v>
      </c>
      <c r="E55" s="90" t="s">
        <v>358</v>
      </c>
      <c r="F55" s="124" t="str">
        <f>IFERROR(INDEX(ВВОД!$D$4:$N$4,1,MATCH(A55,ВВОД!D608:N608,0)),"")</f>
        <v/>
      </c>
      <c r="G55" s="96" t="str">
        <f>IFERROR(INDEX(ВВОД!$D$3:$N$3,1,MATCH(A55,ВВОД!D608:N608,0)),"")</f>
        <v/>
      </c>
    </row>
    <row r="56" spans="1:7">
      <c r="A56" s="130">
        <f>SUM(ВВОД!D609:N609)</f>
        <v>0</v>
      </c>
      <c r="B56" s="91" t="s">
        <v>130</v>
      </c>
      <c r="C56" s="99" t="s">
        <v>19</v>
      </c>
      <c r="D56" s="90" t="s">
        <v>1324</v>
      </c>
      <c r="E56" s="90" t="s">
        <v>358</v>
      </c>
      <c r="F56" s="124" t="str">
        <f>IFERROR(INDEX(ВВОД!$D$4:$N$4,1,MATCH(A56,ВВОД!D609:N609,0)),"")</f>
        <v/>
      </c>
      <c r="G56" s="96" t="str">
        <f>IFERROR(INDEX(ВВОД!$D$3:$N$3,1,MATCH(A56,ВВОД!D609:N609,0)),"")</f>
        <v/>
      </c>
    </row>
    <row r="57" spans="1:7">
      <c r="A57" s="130">
        <f>SUM(ВВОД!D610:N610)</f>
        <v>0</v>
      </c>
      <c r="B57" s="91" t="s">
        <v>130</v>
      </c>
      <c r="C57" s="99" t="s">
        <v>19</v>
      </c>
      <c r="D57" s="90" t="s">
        <v>1325</v>
      </c>
      <c r="E57" s="90" t="s">
        <v>358</v>
      </c>
      <c r="F57" s="124" t="str">
        <f>IFERROR(INDEX(ВВОД!$D$4:$N$4,1,MATCH(A57,ВВОД!D610:N610,0)),"")</f>
        <v/>
      </c>
      <c r="G57" s="96" t="str">
        <f>IFERROR(INDEX(ВВОД!$D$3:$N$3,1,MATCH(A57,ВВОД!D610:N610,0)),"")</f>
        <v/>
      </c>
    </row>
    <row r="58" spans="1:7">
      <c r="A58" s="130">
        <f>SUM(ВВОД!D611:N611)</f>
        <v>0</v>
      </c>
      <c r="B58" s="91" t="s">
        <v>130</v>
      </c>
      <c r="C58" s="99" t="s">
        <v>19</v>
      </c>
      <c r="D58" s="90" t="s">
        <v>1326</v>
      </c>
      <c r="E58" s="90" t="s">
        <v>358</v>
      </c>
      <c r="F58" s="124" t="str">
        <f>IFERROR(INDEX(ВВОД!$D$4:$N$4,1,MATCH(A58,ВВОД!D611:N611,0)),"")</f>
        <v/>
      </c>
      <c r="G58" s="96" t="str">
        <f>IFERROR(INDEX(ВВОД!$D$3:$N$3,1,MATCH(A58,ВВОД!D611:N611,0)),"")</f>
        <v/>
      </c>
    </row>
    <row r="59" spans="1:7" ht="25.5">
      <c r="A59" s="130">
        <f>SUM(ВВОД!D612:N612)</f>
        <v>0</v>
      </c>
      <c r="B59" s="91" t="s">
        <v>130</v>
      </c>
      <c r="C59" s="99" t="s">
        <v>19</v>
      </c>
      <c r="D59" s="90" t="s">
        <v>1381</v>
      </c>
      <c r="E59" s="90" t="s">
        <v>358</v>
      </c>
      <c r="F59" s="124" t="str">
        <f>IFERROR(INDEX(ВВОД!$D$4:$N$4,1,MATCH(A59,ВВОД!D612:N612,0)),"")</f>
        <v/>
      </c>
      <c r="G59" s="96" t="str">
        <f>IFERROR(INDEX(ВВОД!$D$3:$N$3,1,MATCH(A59,ВВОД!D612:N612,0)),"")</f>
        <v/>
      </c>
    </row>
    <row r="60" spans="1:7">
      <c r="A60" s="130">
        <f>SUM(ВВОД!D613:N613)</f>
        <v>0</v>
      </c>
      <c r="B60" s="91" t="s">
        <v>130</v>
      </c>
      <c r="C60" s="99" t="s">
        <v>19</v>
      </c>
      <c r="D60" s="90" t="s">
        <v>1382</v>
      </c>
      <c r="E60" s="90" t="s">
        <v>358</v>
      </c>
      <c r="F60" s="124" t="str">
        <f>IFERROR(INDEX(ВВОД!$D$4:$N$4,1,MATCH(A60,ВВОД!D613:N613,0)),"")</f>
        <v/>
      </c>
      <c r="G60" s="96" t="str">
        <f>IFERROR(INDEX(ВВОД!$D$3:$N$3,1,MATCH(A60,ВВОД!D613:N613,0)),"")</f>
        <v/>
      </c>
    </row>
    <row r="61" spans="1:7" ht="25.5">
      <c r="A61" s="130">
        <f>SUM(ВВОД!D614:N614)</f>
        <v>0</v>
      </c>
      <c r="B61" s="91" t="s">
        <v>335</v>
      </c>
      <c r="C61" s="99" t="s">
        <v>19</v>
      </c>
      <c r="D61" s="90" t="s">
        <v>1383</v>
      </c>
      <c r="E61" s="90" t="s">
        <v>358</v>
      </c>
      <c r="F61" s="124" t="str">
        <f>IFERROR(INDEX(ВВОД!$D$4:$N$4,1,MATCH(A61,ВВОД!D614:N614,0)),"")</f>
        <v/>
      </c>
      <c r="G61" s="96" t="str">
        <f>IFERROR(INDEX(ВВОД!$D$3:$N$3,1,MATCH(A61,ВВОД!D614:N614,0)),"")</f>
        <v/>
      </c>
    </row>
    <row r="62" spans="1:7">
      <c r="A62" s="130">
        <f>SUM(ВВОД!D615:N615)</f>
        <v>0</v>
      </c>
      <c r="B62" s="91" t="s">
        <v>434</v>
      </c>
      <c r="C62" s="99" t="s">
        <v>19</v>
      </c>
      <c r="D62" s="90" t="s">
        <v>1384</v>
      </c>
      <c r="E62" s="90" t="s">
        <v>358</v>
      </c>
      <c r="F62" s="124" t="str">
        <f>IFERROR(INDEX(ВВОД!$D$4:$N$4,1,MATCH(A62,ВВОД!D615:N615,0)),"")</f>
        <v/>
      </c>
      <c r="G62" s="96" t="str">
        <f>IFERROR(INDEX(ВВОД!$D$3:$N$3,1,MATCH(A62,ВВОД!D615:N615,0)),"")</f>
        <v/>
      </c>
    </row>
    <row r="63" spans="1:7" ht="25.5">
      <c r="A63" s="130">
        <f>SUM(ВВОД!D616:N616)</f>
        <v>0</v>
      </c>
      <c r="B63" s="91" t="s">
        <v>677</v>
      </c>
      <c r="C63" s="99" t="s">
        <v>19</v>
      </c>
      <c r="D63" s="90" t="s">
        <v>1385</v>
      </c>
      <c r="E63" s="90" t="s">
        <v>358</v>
      </c>
      <c r="F63" s="124" t="str">
        <f>IFERROR(INDEX(ВВОД!$D$4:$N$4,1,MATCH(A63,ВВОД!D616:N616,0)),"")</f>
        <v/>
      </c>
      <c r="G63" s="96" t="str">
        <f>IFERROR(INDEX(ВВОД!$D$3:$N$3,1,MATCH(A63,ВВОД!D616:N616,0)),"")</f>
        <v/>
      </c>
    </row>
    <row r="64" spans="1:7" ht="25.5">
      <c r="A64" s="130">
        <f>SUM(ВВОД!D617:N617)</f>
        <v>0</v>
      </c>
      <c r="B64" s="91" t="s">
        <v>6</v>
      </c>
      <c r="C64" s="99" t="s">
        <v>19</v>
      </c>
      <c r="D64" s="90" t="s">
        <v>1386</v>
      </c>
      <c r="E64" s="90" t="s">
        <v>358</v>
      </c>
      <c r="F64" s="124" t="str">
        <f>IFERROR(INDEX(ВВОД!$D$4:$N$4,1,MATCH(A64,ВВОД!D617:N617,0)),"")</f>
        <v/>
      </c>
      <c r="G64" s="96" t="str">
        <f>IFERROR(INDEX(ВВОД!$D$3:$N$3,1,MATCH(A64,ВВОД!D617:N617,0)),"")</f>
        <v/>
      </c>
    </row>
    <row r="65" spans="1:7">
      <c r="A65" s="130">
        <f>SUM(ВВОД!D618:N618)</f>
        <v>0</v>
      </c>
      <c r="B65" s="91" t="s">
        <v>6</v>
      </c>
      <c r="C65" s="99" t="s">
        <v>19</v>
      </c>
      <c r="D65" s="90" t="s">
        <v>1387</v>
      </c>
      <c r="E65" s="90" t="s">
        <v>358</v>
      </c>
      <c r="F65" s="124" t="str">
        <f>IFERROR(INDEX(ВВОД!$D$4:$N$4,1,MATCH(A65,ВВОД!D618:N618,0)),"")</f>
        <v/>
      </c>
      <c r="G65" s="96" t="str">
        <f>IFERROR(INDEX(ВВОД!$D$3:$N$3,1,MATCH(A65,ВВОД!D618:N618,0)),"")</f>
        <v/>
      </c>
    </row>
    <row r="66" spans="1:7" ht="25.5">
      <c r="A66" s="130">
        <f>SUM(ВВОД!D619:N619)</f>
        <v>0</v>
      </c>
      <c r="B66" s="91" t="s">
        <v>6</v>
      </c>
      <c r="C66" s="99" t="s">
        <v>19</v>
      </c>
      <c r="D66" s="90" t="s">
        <v>1388</v>
      </c>
      <c r="E66" s="90" t="s">
        <v>358</v>
      </c>
      <c r="F66" s="124" t="str">
        <f>IFERROR(INDEX(ВВОД!$D$4:$N$4,1,MATCH(A66,ВВОД!D619:N619,0)),"")</f>
        <v/>
      </c>
      <c r="G66" s="96" t="str">
        <f>IFERROR(INDEX(ВВОД!$D$3:$N$3,1,MATCH(A66,ВВОД!D619:N619,0)),"")</f>
        <v/>
      </c>
    </row>
    <row r="67" spans="1:7">
      <c r="A67" s="130">
        <f>SUM(ВВОД!D620:N620)</f>
        <v>0</v>
      </c>
      <c r="B67" s="91" t="s">
        <v>6</v>
      </c>
      <c r="C67" s="99" t="s">
        <v>19</v>
      </c>
      <c r="D67" s="90" t="s">
        <v>1389</v>
      </c>
      <c r="E67" s="90" t="s">
        <v>358</v>
      </c>
      <c r="F67" s="124" t="str">
        <f>IFERROR(INDEX(ВВОД!$D$4:$N$4,1,MATCH(A67,ВВОД!D620:N620,0)),"")</f>
        <v/>
      </c>
      <c r="G67" s="96" t="str">
        <f>IFERROR(INDEX(ВВОД!$D$3:$N$3,1,MATCH(A67,ВВОД!D620:N620,0)),"")</f>
        <v/>
      </c>
    </row>
    <row r="68" spans="1:7">
      <c r="A68" s="130">
        <f>SUM(ВВОД!D621:N621)</f>
        <v>0</v>
      </c>
      <c r="B68" s="91" t="s">
        <v>6</v>
      </c>
      <c r="C68" s="99" t="s">
        <v>19</v>
      </c>
      <c r="D68" s="90" t="s">
        <v>1390</v>
      </c>
      <c r="E68" s="90" t="s">
        <v>358</v>
      </c>
      <c r="F68" s="124" t="str">
        <f>IFERROR(INDEX(ВВОД!$D$4:$N$4,1,MATCH(A68,ВВОД!D621:N621,0)),"")</f>
        <v/>
      </c>
      <c r="G68" s="96" t="str">
        <f>IFERROR(INDEX(ВВОД!$D$3:$N$3,1,MATCH(A68,ВВОД!D621:N621,0)),"")</f>
        <v/>
      </c>
    </row>
    <row r="69" spans="1:7">
      <c r="A69" s="130">
        <f>SUM(ВВОД!D622:N622)</f>
        <v>0</v>
      </c>
      <c r="B69" s="91" t="s">
        <v>6</v>
      </c>
      <c r="C69" s="99" t="s">
        <v>19</v>
      </c>
      <c r="D69" s="90" t="s">
        <v>1391</v>
      </c>
      <c r="E69" s="90" t="s">
        <v>358</v>
      </c>
      <c r="F69" s="124" t="str">
        <f>IFERROR(INDEX(ВВОД!$D$4:$N$4,1,MATCH(A69,ВВОД!D622:N622,0)),"")</f>
        <v/>
      </c>
      <c r="G69" s="96" t="str">
        <f>IFERROR(INDEX(ВВОД!$D$3:$N$3,1,MATCH(A69,ВВОД!D622:N622,0)),"")</f>
        <v/>
      </c>
    </row>
    <row r="70" spans="1:7">
      <c r="A70" s="130">
        <f>SUM(ВВОД!D623:N623)</f>
        <v>0</v>
      </c>
      <c r="B70" s="91" t="s">
        <v>6</v>
      </c>
      <c r="C70" s="99" t="s">
        <v>19</v>
      </c>
      <c r="D70" s="90" t="s">
        <v>1392</v>
      </c>
      <c r="E70" s="90" t="s">
        <v>358</v>
      </c>
      <c r="F70" s="124" t="str">
        <f>IFERROR(INDEX(ВВОД!$D$4:$N$4,1,MATCH(A70,ВВОД!D623:N623,0)),"")</f>
        <v/>
      </c>
      <c r="G70" s="96" t="str">
        <f>IFERROR(INDEX(ВВОД!$D$3:$N$3,1,MATCH(A70,ВВОД!D623:N623,0)),"")</f>
        <v/>
      </c>
    </row>
    <row r="71" spans="1:7">
      <c r="A71" s="130">
        <f>SUM(ВВОД!D624:N624)</f>
        <v>0</v>
      </c>
      <c r="B71" s="91" t="s">
        <v>6</v>
      </c>
      <c r="C71" s="99" t="s">
        <v>19</v>
      </c>
      <c r="D71" s="90" t="s">
        <v>1393</v>
      </c>
      <c r="E71" s="90" t="s">
        <v>358</v>
      </c>
      <c r="F71" s="124" t="str">
        <f>IFERROR(INDEX(ВВОД!$D$4:$N$4,1,MATCH(A71,ВВОД!D624:N624,0)),"")</f>
        <v/>
      </c>
      <c r="G71" s="96" t="str">
        <f>IFERROR(INDEX(ВВОД!$D$3:$N$3,1,MATCH(A71,ВВОД!D624:N624,0)),"")</f>
        <v/>
      </c>
    </row>
    <row r="72" spans="1:7">
      <c r="A72" s="130">
        <f>SUM(ВВОД!D625:N625)</f>
        <v>0</v>
      </c>
      <c r="B72" s="91" t="s">
        <v>6</v>
      </c>
      <c r="C72" s="99" t="s">
        <v>19</v>
      </c>
      <c r="D72" s="90" t="s">
        <v>1394</v>
      </c>
      <c r="E72" s="90" t="s">
        <v>358</v>
      </c>
      <c r="F72" s="124" t="str">
        <f>IFERROR(INDEX(ВВОД!$D$4:$N$4,1,MATCH(A72,ВВОД!D625:N625,0)),"")</f>
        <v/>
      </c>
      <c r="G72" s="96" t="str">
        <f>IFERROR(INDEX(ВВОД!$D$3:$N$3,1,MATCH(A72,ВВОД!D625:N625,0)),"")</f>
        <v/>
      </c>
    </row>
    <row r="73" spans="1:7">
      <c r="A73" s="130">
        <f>SUM(ВВОД!D626:N626)</f>
        <v>0</v>
      </c>
      <c r="B73" s="91" t="s">
        <v>6</v>
      </c>
      <c r="C73" s="99" t="s">
        <v>19</v>
      </c>
      <c r="D73" s="90" t="s">
        <v>1395</v>
      </c>
      <c r="E73" s="90" t="s">
        <v>358</v>
      </c>
      <c r="F73" s="124" t="str">
        <f>IFERROR(INDEX(ВВОД!$D$4:$N$4,1,MATCH(A73,ВВОД!D626:N626,0)),"")</f>
        <v/>
      </c>
      <c r="G73" s="96" t="str">
        <f>IFERROR(INDEX(ВВОД!$D$3:$N$3,1,MATCH(A73,ВВОД!D626:N626,0)),"")</f>
        <v/>
      </c>
    </row>
    <row r="74" spans="1:7">
      <c r="A74" s="130">
        <f>SUM(ВВОД!D627:N627)</f>
        <v>0</v>
      </c>
      <c r="B74" s="91" t="s">
        <v>6</v>
      </c>
      <c r="C74" s="99" t="s">
        <v>19</v>
      </c>
      <c r="D74" s="90" t="s">
        <v>572</v>
      </c>
      <c r="E74" s="90" t="s">
        <v>358</v>
      </c>
      <c r="F74" s="124" t="str">
        <f>IFERROR(INDEX(ВВОД!$D$4:$N$4,1,MATCH(A74,ВВОД!D627:N627,0)),"")</f>
        <v/>
      </c>
      <c r="G74" s="96" t="str">
        <f>IFERROR(INDEX(ВВОД!$D$3:$N$3,1,MATCH(A74,ВВОД!D627:N627,0)),"")</f>
        <v/>
      </c>
    </row>
    <row r="75" spans="1:7" ht="25.5">
      <c r="A75" s="130">
        <f>SUM(ВВОД!D628:N628)</f>
        <v>0</v>
      </c>
      <c r="B75" s="91" t="s">
        <v>6</v>
      </c>
      <c r="C75" s="99" t="s">
        <v>19</v>
      </c>
      <c r="D75" s="90" t="s">
        <v>574</v>
      </c>
      <c r="E75" s="90" t="s">
        <v>358</v>
      </c>
      <c r="F75" s="124" t="str">
        <f>IFERROR(INDEX(ВВОД!$D$4:$N$4,1,MATCH(A75,ВВОД!D628:N628,0)),"")</f>
        <v/>
      </c>
      <c r="G75" s="96" t="str">
        <f>IFERROR(INDEX(ВВОД!$D$3:$N$3,1,MATCH(A75,ВВОД!D628:N628,0)),"")</f>
        <v/>
      </c>
    </row>
    <row r="76" spans="1:7">
      <c r="A76" s="130">
        <f>SUM(ВВОД!D629:N629)</f>
        <v>0</v>
      </c>
      <c r="B76" s="91" t="s">
        <v>6</v>
      </c>
      <c r="C76" s="99" t="s">
        <v>19</v>
      </c>
      <c r="D76" s="90" t="s">
        <v>575</v>
      </c>
      <c r="E76" s="90" t="s">
        <v>358</v>
      </c>
      <c r="F76" s="124" t="str">
        <f>IFERROR(INDEX(ВВОД!$D$4:$N$4,1,MATCH(A76,ВВОД!D629:N629,0)),"")</f>
        <v/>
      </c>
      <c r="G76" s="96" t="str">
        <f>IFERROR(INDEX(ВВОД!$D$3:$N$3,1,MATCH(A76,ВВОД!D629:N629,0)),"")</f>
        <v/>
      </c>
    </row>
    <row r="77" spans="1:7" ht="25.5">
      <c r="A77" s="130">
        <f>SUM(ВВОД!D630:N630)</f>
        <v>0</v>
      </c>
      <c r="B77" s="91" t="s">
        <v>6</v>
      </c>
      <c r="C77" s="99" t="s">
        <v>19</v>
      </c>
      <c r="D77" s="90" t="s">
        <v>1396</v>
      </c>
      <c r="E77" s="90" t="s">
        <v>358</v>
      </c>
      <c r="F77" s="124" t="str">
        <f>IFERROR(INDEX(ВВОД!$D$4:$N$4,1,MATCH(A77,ВВОД!D630:N630,0)),"")</f>
        <v/>
      </c>
      <c r="G77" s="96" t="str">
        <f>IFERROR(INDEX(ВВОД!$D$3:$N$3,1,MATCH(A77,ВВОД!D630:N630,0)),"")</f>
        <v/>
      </c>
    </row>
    <row r="78" spans="1:7">
      <c r="A78" s="130">
        <f>SUM(ВВОД!D631:N631)</f>
        <v>0</v>
      </c>
      <c r="B78" s="91" t="s">
        <v>6</v>
      </c>
      <c r="C78" s="99" t="s">
        <v>19</v>
      </c>
      <c r="D78" s="90" t="s">
        <v>576</v>
      </c>
      <c r="E78" s="90" t="s">
        <v>358</v>
      </c>
      <c r="F78" s="124" t="str">
        <f>IFERROR(INDEX(ВВОД!$D$4:$N$4,1,MATCH(A78,ВВОД!D631:N631,0)),"")</f>
        <v/>
      </c>
      <c r="G78" s="96" t="str">
        <f>IFERROR(INDEX(ВВОД!$D$3:$N$3,1,MATCH(A78,ВВОД!D631:N631,0)),"")</f>
        <v/>
      </c>
    </row>
    <row r="79" spans="1:7">
      <c r="A79" s="130">
        <f>SUM(ВВОД!D632:N632)</f>
        <v>0</v>
      </c>
      <c r="B79" s="91" t="s">
        <v>6</v>
      </c>
      <c r="C79" s="99" t="s">
        <v>19</v>
      </c>
      <c r="D79" s="90" t="s">
        <v>577</v>
      </c>
      <c r="E79" s="90" t="s">
        <v>358</v>
      </c>
      <c r="F79" s="124" t="str">
        <f>IFERROR(INDEX(ВВОД!$D$4:$N$4,1,MATCH(A79,ВВОД!D632:N632,0)),"")</f>
        <v/>
      </c>
      <c r="G79" s="96" t="str">
        <f>IFERROR(INDEX(ВВОД!$D$3:$N$3,1,MATCH(A79,ВВОД!D632:N632,0)),"")</f>
        <v/>
      </c>
    </row>
    <row r="80" spans="1:7">
      <c r="B80" s="74"/>
    </row>
    <row r="81" spans="3:4">
      <c r="C81" s="74" t="s">
        <v>5</v>
      </c>
      <c r="D81" s="73"/>
    </row>
  </sheetData>
  <autoFilter ref="A4:G25"/>
  <mergeCells count="3">
    <mergeCell ref="A1:G1"/>
    <mergeCell ref="B2:D2"/>
    <mergeCell ref="B3:C3"/>
  </mergeCells>
  <pageMargins left="0.19685039370078741" right="0.19685039370078741" top="0.78740157480314965" bottom="0.19685039370078741" header="0" footer="0"/>
  <pageSetup paperSize="9" scale="59" fitToWidth="0" orientation="portrait" horizontalDpi="4294967293" verticalDpi="4294967293" r:id="rId1"/>
  <headerFooter alignWithMargins="0"/>
  <ignoredErrors>
    <ignoredError sqref="F5:G13 A5:A13 F21:G24 A21:A24 A14:G14 A15:A19 F15:G19 A20:G20" formulaRange="1"/>
  </ignoredErrors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rgb="FF66FF66"/>
    <pageSetUpPr fitToPage="1"/>
  </sheetPr>
  <dimension ref="A1:X68"/>
  <sheetViews>
    <sheetView showZeros="0" zoomScaleSheetLayoutView="75" workbookViewId="0">
      <selection activeCell="G2" sqref="G2"/>
    </sheetView>
  </sheetViews>
  <sheetFormatPr defaultRowHeight="12.75"/>
  <cols>
    <col min="1" max="1" width="4" style="13" customWidth="1"/>
    <col min="2" max="2" width="20.7109375" style="86" customWidth="1"/>
    <col min="3" max="3" width="8.5703125" style="74" customWidth="1"/>
    <col min="4" max="4" width="14.28515625" style="74" customWidth="1"/>
    <col min="5" max="5" width="29.7109375" style="74" customWidth="1"/>
    <col min="6" max="6" width="11.42578125" style="122" customWidth="1"/>
    <col min="7" max="7" width="13.42578125" style="97" customWidth="1"/>
    <col min="8" max="8" width="9.28515625" style="1" customWidth="1"/>
    <col min="9" max="9" width="9.140625" style="1"/>
    <col min="10" max="10" width="9.140625" style="2"/>
    <col min="11" max="12" width="9.140625" style="1"/>
    <col min="13" max="14" width="9.140625" style="2"/>
    <col min="15" max="16" width="9.140625" style="13"/>
    <col min="17" max="17" width="9.140625" style="1"/>
    <col min="18" max="18" width="9.140625" style="2"/>
    <col min="19" max="20" width="9.140625" style="1"/>
    <col min="21" max="21" width="9.140625" style="2"/>
    <col min="22" max="23" width="9.140625" style="1"/>
    <col min="24" max="24" width="9.140625" style="2"/>
    <col min="25" max="16384" width="9.140625" style="1"/>
  </cols>
  <sheetData>
    <row r="1" spans="1:24" s="18" customFormat="1" ht="15">
      <c r="A1" s="1385" t="s">
        <v>411</v>
      </c>
      <c r="B1" s="1385"/>
      <c r="C1" s="1385"/>
      <c r="D1" s="1385"/>
      <c r="E1" s="1385"/>
      <c r="F1" s="1385"/>
      <c r="G1" s="1385"/>
      <c r="H1" s="11"/>
      <c r="I1" s="11"/>
      <c r="J1" s="11"/>
      <c r="M1" s="11"/>
      <c r="N1" s="11"/>
      <c r="O1" s="19"/>
      <c r="P1" s="19"/>
      <c r="R1" s="11"/>
      <c r="U1" s="11"/>
      <c r="X1" s="11"/>
    </row>
    <row r="2" spans="1:24" s="18" customFormat="1" ht="15">
      <c r="A2" s="20"/>
      <c r="B2" s="1418" t="s">
        <v>74</v>
      </c>
      <c r="C2" s="1418"/>
      <c r="D2" s="1418"/>
      <c r="E2" s="24" t="str">
        <f>ВВОД!D2</f>
        <v>Червень 2024</v>
      </c>
      <c r="F2" s="14"/>
      <c r="G2" s="62"/>
      <c r="J2" s="11"/>
      <c r="M2" s="11"/>
      <c r="N2" s="11"/>
      <c r="O2" s="19"/>
      <c r="P2" s="19"/>
      <c r="R2" s="11"/>
      <c r="U2" s="11"/>
      <c r="X2" s="11"/>
    </row>
    <row r="3" spans="1:24">
      <c r="A3" s="14"/>
      <c r="B3" s="1404"/>
      <c r="C3" s="1404"/>
      <c r="E3" s="15"/>
      <c r="F3" s="121"/>
      <c r="G3" s="94"/>
    </row>
    <row r="4" spans="1:24" ht="38.25">
      <c r="A4" s="95" t="s">
        <v>62</v>
      </c>
      <c r="B4" s="93" t="s">
        <v>63</v>
      </c>
      <c r="C4" s="93" t="s">
        <v>64</v>
      </c>
      <c r="D4" s="93" t="s">
        <v>80</v>
      </c>
      <c r="E4" s="93" t="s">
        <v>47</v>
      </c>
      <c r="F4" s="85" t="s">
        <v>305</v>
      </c>
      <c r="G4" s="85" t="s">
        <v>298</v>
      </c>
    </row>
    <row r="5" spans="1:24">
      <c r="A5" s="17">
        <f>SUM(ВВОД!D136:N136)</f>
        <v>3</v>
      </c>
      <c r="B5" s="88" t="s">
        <v>232</v>
      </c>
      <c r="C5" s="99" t="s">
        <v>21</v>
      </c>
      <c r="D5" s="90" t="s">
        <v>412</v>
      </c>
      <c r="E5" s="90" t="s">
        <v>334</v>
      </c>
      <c r="F5" s="120" t="str">
        <f>IFERROR(INDEX(ВВОД!$D$4:$N$4,1,MATCH(A5,ВВОД!D136:N136,0)),"")</f>
        <v>РДМ-2 №1027</v>
      </c>
      <c r="G5" s="96" t="str">
        <f>IFERROR(INDEX(ВВОД!$D$3:$N$3,1,MATCH(A5,ВВОД!D136:N136,0)),"")</f>
        <v>Левковський С. О.</v>
      </c>
    </row>
    <row r="6" spans="1:24">
      <c r="A6" s="17">
        <f>SUM(ВВОД!D137:N137)</f>
        <v>0</v>
      </c>
      <c r="B6" s="88" t="s">
        <v>232</v>
      </c>
      <c r="C6" s="99" t="s">
        <v>21</v>
      </c>
      <c r="D6" s="90" t="s">
        <v>412</v>
      </c>
      <c r="E6" s="90" t="s">
        <v>334</v>
      </c>
      <c r="F6" s="120" t="str">
        <f>IFERROR(INDEX(ВВОД!$D$4:$N$4,1,MATCH(A6,ВВОД!D137:N137,0)),"")</f>
        <v/>
      </c>
      <c r="G6" s="96" t="str">
        <f>IFERROR(INDEX(ВВОД!$D$3:$N$3,1,MATCH(A6,ВВОД!D137:N137,0)),"")</f>
        <v/>
      </c>
    </row>
    <row r="7" spans="1:24">
      <c r="A7" s="17">
        <f>SUM(ВВОД!D138:N138)</f>
        <v>24</v>
      </c>
      <c r="B7" s="88" t="s">
        <v>232</v>
      </c>
      <c r="C7" s="99" t="s">
        <v>21</v>
      </c>
      <c r="D7" s="90" t="s">
        <v>333</v>
      </c>
      <c r="E7" s="90" t="s">
        <v>334</v>
      </c>
      <c r="F7" s="120" t="str">
        <f>IFERROR(INDEX(ВВОД!$D$4:$N$4,1,MATCH(A7,ВВОД!D138:N138,0)),"")</f>
        <v>РДМ-2 №2713</v>
      </c>
      <c r="G7" s="96" t="str">
        <f>IFERROR(INDEX(ВВОД!$D$3:$N$3,1,MATCH(A7,ВВОД!D138:N138,0)),"")</f>
        <v>Руденко</v>
      </c>
    </row>
    <row r="8" spans="1:24">
      <c r="A8" s="17">
        <f>SUM(ВВОД!D139:N139)</f>
        <v>0</v>
      </c>
      <c r="B8" s="88" t="s">
        <v>232</v>
      </c>
      <c r="C8" s="99" t="s">
        <v>21</v>
      </c>
      <c r="D8" s="90" t="s">
        <v>333</v>
      </c>
      <c r="E8" s="90" t="s">
        <v>334</v>
      </c>
      <c r="F8" s="120" t="str">
        <f>IFERROR(INDEX(ВВОД!$D$4:$N$4,1,MATCH(A8,ВВОД!D139:N139,0)),"")</f>
        <v/>
      </c>
      <c r="G8" s="96" t="str">
        <f>IFERROR(INDEX(ВВОД!$D$3:$N$3,1,MATCH(A8,ВВОД!D139:N139,0)),"")</f>
        <v/>
      </c>
    </row>
    <row r="9" spans="1:24" ht="25.5">
      <c r="A9" s="17">
        <f>SUM(ВВОД!D140:N140)</f>
        <v>4</v>
      </c>
      <c r="B9" s="88" t="s">
        <v>234</v>
      </c>
      <c r="C9" s="99" t="s">
        <v>281</v>
      </c>
      <c r="D9" s="26" t="s">
        <v>414</v>
      </c>
      <c r="E9" s="90" t="s">
        <v>280</v>
      </c>
      <c r="F9" s="120" t="str">
        <f>IFERROR(INDEX(ВВОД!$D$4:$N$4,1,MATCH(A9,ВВОД!D140:N140,0)),"")</f>
        <v>РДМ-24 №232</v>
      </c>
      <c r="G9" s="96" t="str">
        <f>IFERROR(INDEX(ВВОД!$D$3:$N$3,1,MATCH(A9,ВВОД!D140:N140,0)),"")</f>
        <v>Лабурєв М. В.</v>
      </c>
    </row>
    <row r="10" spans="1:24" ht="38.25">
      <c r="A10" s="17">
        <f>SUM(ВВОД!D141:N141)</f>
        <v>5</v>
      </c>
      <c r="B10" s="88" t="s">
        <v>233</v>
      </c>
      <c r="C10" s="99" t="s">
        <v>754</v>
      </c>
      <c r="D10" s="90"/>
      <c r="E10" s="90" t="s">
        <v>287</v>
      </c>
      <c r="F10" s="120" t="str">
        <f>IFERROR(INDEX(ВВОД!$D$4:$N$4,1,MATCH(A10,ВВОД!D141:N141,0)),"")</f>
        <v>РДМ-24 №232</v>
      </c>
      <c r="G10" s="96" t="str">
        <f>IFERROR(INDEX(ВВОД!$D$3:$N$3,1,MATCH(A10,ВВОД!D141:N141,0)),"")</f>
        <v>Лабурєв М. В.</v>
      </c>
    </row>
    <row r="11" spans="1:24" ht="38.25">
      <c r="A11" s="17">
        <f>SUM(ВВОД!D142:N142)</f>
        <v>21</v>
      </c>
      <c r="B11" s="88" t="s">
        <v>233</v>
      </c>
      <c r="C11" s="99" t="s">
        <v>773</v>
      </c>
      <c r="D11" s="90"/>
      <c r="E11" s="90" t="s">
        <v>580</v>
      </c>
      <c r="F11" s="120" t="str">
        <f>IFERROR(INDEX(ВВОД!$D$4:$N$4,1,MATCH(A11,ВВОД!D142:N142,0)),"")</f>
        <v>РДМ-24 №110</v>
      </c>
      <c r="G11" s="96" t="str">
        <f>IFERROR(INDEX(ВВОД!$D$3:$N$3,1,MATCH(A11,ВВОД!D142:N142,0)),"")</f>
        <v>Полєжай П. В.</v>
      </c>
    </row>
    <row r="12" spans="1:24" ht="25.5" customHeight="1">
      <c r="A12" s="17">
        <f>SUM(ВВОД!D143:N143)</f>
        <v>28</v>
      </c>
      <c r="B12" s="88" t="s">
        <v>233</v>
      </c>
      <c r="C12" s="99" t="s">
        <v>746</v>
      </c>
      <c r="D12" s="90"/>
      <c r="E12" s="90" t="s">
        <v>413</v>
      </c>
      <c r="F12" s="120" t="str">
        <f>IFERROR(INDEX(ВВОД!$D$4:$N$4,1,MATCH(A12,ВВОД!D143:N143,0)),"")</f>
        <v>РДМ-24 №110</v>
      </c>
      <c r="G12" s="96" t="str">
        <f>IFERROR(INDEX(ВВОД!$D$3:$N$3,1,MATCH(A12,ВВОД!D143:N143,0)),"")</f>
        <v>Полєжай П. В.</v>
      </c>
    </row>
    <row r="13" spans="1:24" ht="25.5" customHeight="1">
      <c r="A13" s="17">
        <f>SUM(ВВОД!D144:N144)</f>
        <v>14</v>
      </c>
      <c r="B13" s="88" t="s">
        <v>233</v>
      </c>
      <c r="C13" s="99" t="s">
        <v>755</v>
      </c>
      <c r="D13" s="90"/>
      <c r="E13" s="90" t="s">
        <v>413</v>
      </c>
      <c r="F13" s="120" t="str">
        <f>IFERROR(INDEX(ВВОД!$D$4:$N$4,1,MATCH(A13,ВВОД!D144:N144,0)),"")</f>
        <v>РДМ-24 №110</v>
      </c>
      <c r="G13" s="96" t="str">
        <f>IFERROR(INDEX(ВВОД!$D$3:$N$3,1,MATCH(A13,ВВОД!D144:N144,0)),"")</f>
        <v>Полєжай П. В.</v>
      </c>
    </row>
    <row r="14" spans="1:24" ht="25.5">
      <c r="A14" s="17">
        <f>SUM(ВВОД!D145:N145)</f>
        <v>18</v>
      </c>
      <c r="B14" s="88" t="s">
        <v>676</v>
      </c>
      <c r="C14" s="99" t="s">
        <v>190</v>
      </c>
      <c r="D14" s="90" t="s">
        <v>678</v>
      </c>
      <c r="E14" s="90" t="s">
        <v>679</v>
      </c>
      <c r="F14" s="120" t="str">
        <f>IFERROR(INDEX(ВВОД!$D$4:$N$4,1,MATCH(A14,ВВОД!D145:N145,0)),"")</f>
        <v>РДМ-2 №1027</v>
      </c>
      <c r="G14" s="96" t="str">
        <f>IFERROR(INDEX(ВВОД!$D$3:$N$3,1,MATCH(A14,ВВОД!D145:N145,0)),"")</f>
        <v>Левковський С. О.</v>
      </c>
    </row>
    <row r="15" spans="1:24">
      <c r="A15" s="17">
        <f>SUM(ВВОД!D146:N146)</f>
        <v>26</v>
      </c>
      <c r="B15" s="88" t="s">
        <v>130</v>
      </c>
      <c r="C15" s="99" t="s">
        <v>19</v>
      </c>
      <c r="D15" s="90" t="s">
        <v>282</v>
      </c>
      <c r="E15" s="90" t="s">
        <v>177</v>
      </c>
      <c r="F15" s="120" t="str">
        <f>IFERROR(INDEX(ВВОД!$D$4:$N$4,1,MATCH(A15,ВВОД!D146:N146,0)),"")</f>
        <v>РДМ-2 №2713</v>
      </c>
      <c r="G15" s="96" t="str">
        <f>IFERROR(INDEX(ВВОД!$D$3:$N$3,1,MATCH(A15,ВВОД!D146:N146,0)),"")</f>
        <v>Руденко</v>
      </c>
    </row>
    <row r="16" spans="1:24">
      <c r="A16" s="17">
        <f>SUM(ВВОД!D147:N147)</f>
        <v>10</v>
      </c>
      <c r="B16" s="88" t="s">
        <v>130</v>
      </c>
      <c r="C16" s="99" t="s">
        <v>19</v>
      </c>
      <c r="D16" s="90" t="s">
        <v>282</v>
      </c>
      <c r="E16" s="90" t="s">
        <v>177</v>
      </c>
      <c r="F16" s="120" t="str">
        <f>IFERROR(INDEX(ВВОД!$D$4:$N$4,1,MATCH(A16,ВВОД!D147:N147,0)),"")</f>
        <v>РДМ-2 №1027</v>
      </c>
      <c r="G16" s="96" t="str">
        <f>IFERROR(INDEX(ВВОД!$D$3:$N$3,1,MATCH(A16,ВВОД!D147:N147,0)),"")</f>
        <v>Левковський С. О.</v>
      </c>
    </row>
    <row r="17" spans="1:7">
      <c r="A17" s="17">
        <f>SUM(ВВОД!D217:N217)</f>
        <v>0</v>
      </c>
      <c r="B17" s="88" t="s">
        <v>95</v>
      </c>
      <c r="C17" s="99" t="s">
        <v>21</v>
      </c>
      <c r="D17" s="90" t="s">
        <v>89</v>
      </c>
      <c r="E17" s="90" t="s">
        <v>415</v>
      </c>
      <c r="F17" s="120" t="str">
        <f>IFERROR(INDEX(ВВОД!$D$4:$N$4,1,MATCH(A17,ВВОД!D217:N217,0)),"")</f>
        <v/>
      </c>
      <c r="G17" s="96" t="str">
        <f>IFERROR(INDEX(ВВОД!$D$3:$N$3,1,MATCH(A17,ВВОД!D217:N217,0)),"")</f>
        <v/>
      </c>
    </row>
    <row r="18" spans="1:7">
      <c r="A18" s="17">
        <f>SUM(ВВОД!D218:N218)</f>
        <v>0</v>
      </c>
      <c r="B18" s="88" t="s">
        <v>95</v>
      </c>
      <c r="C18" s="99" t="s">
        <v>21</v>
      </c>
      <c r="D18" s="90" t="s">
        <v>89</v>
      </c>
      <c r="E18" s="90" t="s">
        <v>415</v>
      </c>
      <c r="F18" s="120" t="str">
        <f>IFERROR(INDEX(ВВОД!$D$4:$N$4,1,MATCH(A18,ВВОД!D218:N218,0)),"")</f>
        <v/>
      </c>
      <c r="G18" s="96" t="str">
        <f>IFERROR(INDEX(ВВОД!$D$3:$N$3,1,MATCH(A18,ВВОД!D218:N218,0)),"")</f>
        <v/>
      </c>
    </row>
    <row r="19" spans="1:7">
      <c r="A19" s="17">
        <f>SUM(ВВОД!D219:N219)</f>
        <v>0</v>
      </c>
      <c r="B19" s="88" t="s">
        <v>95</v>
      </c>
      <c r="C19" s="99" t="s">
        <v>21</v>
      </c>
      <c r="D19" s="90" t="s">
        <v>89</v>
      </c>
      <c r="E19" s="90" t="s">
        <v>415</v>
      </c>
      <c r="F19" s="120" t="str">
        <f>IFERROR(INDEX(ВВОД!$D$4:$N$4,1,MATCH(A19,ВВОД!D219:N219,0)),"")</f>
        <v/>
      </c>
      <c r="G19" s="96" t="str">
        <f>IFERROR(INDEX(ВВОД!$D$3:$N$3,1,MATCH(A19,ВВОД!D219:N219,0)),"")</f>
        <v/>
      </c>
    </row>
    <row r="20" spans="1:7">
      <c r="A20" s="17">
        <f>SUM(ВВОД!D220:N220)</f>
        <v>0</v>
      </c>
      <c r="B20" s="88" t="s">
        <v>95</v>
      </c>
      <c r="C20" s="99" t="s">
        <v>21</v>
      </c>
      <c r="D20" s="90" t="s">
        <v>89</v>
      </c>
      <c r="E20" s="90" t="s">
        <v>415</v>
      </c>
      <c r="F20" s="120" t="str">
        <f>IFERROR(INDEX(ВВОД!$D$4:$N$4,1,MATCH(A20,ВВОД!D220:N220,0)),"")</f>
        <v/>
      </c>
      <c r="G20" s="96" t="str">
        <f>IFERROR(INDEX(ВВОД!$D$3:$N$3,1,MATCH(A20,ВВОД!D220:N220,0)),"")</f>
        <v/>
      </c>
    </row>
    <row r="21" spans="1:7">
      <c r="A21" s="17">
        <f>SUM(ВВОД!D274:N274)</f>
        <v>0</v>
      </c>
      <c r="B21" s="88" t="s">
        <v>110</v>
      </c>
      <c r="C21" s="99" t="s">
        <v>19</v>
      </c>
      <c r="D21" s="90" t="s">
        <v>111</v>
      </c>
      <c r="E21" s="90" t="s">
        <v>416</v>
      </c>
      <c r="F21" s="120" t="str">
        <f>IFERROR(INDEX(ВВОД!$D$4:$N$4,1,MATCH(A21,ВВОД!D274:N274,0)),"")</f>
        <v/>
      </c>
      <c r="G21" s="96" t="str">
        <f>IFERROR(INDEX(ВВОД!$D$3:$N$3,1,MATCH(A21,ВВОД!D274:N274,0)),"")</f>
        <v/>
      </c>
    </row>
    <row r="22" spans="1:7">
      <c r="A22" s="17">
        <f>SUM(ВВОД!D275:N275)</f>
        <v>0</v>
      </c>
      <c r="B22" s="88" t="s">
        <v>110</v>
      </c>
      <c r="C22" s="99" t="s">
        <v>19</v>
      </c>
      <c r="D22" s="90" t="s">
        <v>111</v>
      </c>
      <c r="E22" s="90" t="s">
        <v>416</v>
      </c>
      <c r="F22" s="120" t="str">
        <f>IFERROR(INDEX(ВВОД!$D$4:$N$4,1,MATCH(A22,ВВОД!D275:N275,0)),"")</f>
        <v/>
      </c>
      <c r="G22" s="96" t="str">
        <f>IFERROR(INDEX(ВВОД!$D$3:$N$3,1,MATCH(A22,ВВОД!D275:N275,0)),"")</f>
        <v/>
      </c>
    </row>
    <row r="23" spans="1:7">
      <c r="A23" s="17">
        <f>SUM(ВВОД!D276:N276)</f>
        <v>0</v>
      </c>
      <c r="B23" s="88" t="s">
        <v>110</v>
      </c>
      <c r="C23" s="99" t="s">
        <v>19</v>
      </c>
      <c r="D23" s="90" t="s">
        <v>111</v>
      </c>
      <c r="E23" s="90" t="s">
        <v>416</v>
      </c>
      <c r="F23" s="120" t="str">
        <f>IFERROR(INDEX(ВВОД!$D$4:$N$4,1,MATCH(A23,ВВОД!D276:N276,0)),"")</f>
        <v/>
      </c>
      <c r="G23" s="96" t="str">
        <f>IFERROR(INDEX(ВВОД!$D$3:$N$3,1,MATCH(A23,ВВОД!D276:N276,0)),"")</f>
        <v/>
      </c>
    </row>
    <row r="24" spans="1:7">
      <c r="A24" s="17">
        <f>SUM(ВВОД!D277:N277)</f>
        <v>0</v>
      </c>
      <c r="B24" s="88" t="s">
        <v>110</v>
      </c>
      <c r="C24" s="99" t="s">
        <v>19</v>
      </c>
      <c r="D24" s="90" t="s">
        <v>111</v>
      </c>
      <c r="E24" s="90" t="s">
        <v>416</v>
      </c>
      <c r="F24" s="120" t="str">
        <f>IFERROR(INDEX(ВВОД!$D$4:$N$4,1,MATCH(A24,ВВОД!D277:N277,0)),"")</f>
        <v/>
      </c>
      <c r="G24" s="96" t="str">
        <f>IFERROR(INDEX(ВВОД!$D$3:$N$3,1,MATCH(A24,ВВОД!D277:N277,0)),"")</f>
        <v/>
      </c>
    </row>
    <row r="25" spans="1:7" ht="25.5">
      <c r="A25" s="17">
        <f>SUM(ВВОД!D278:N278)</f>
        <v>0</v>
      </c>
      <c r="B25" s="88" t="s">
        <v>243</v>
      </c>
      <c r="C25" s="99" t="s">
        <v>241</v>
      </c>
      <c r="D25" s="90" t="s">
        <v>242</v>
      </c>
      <c r="E25" s="90" t="s">
        <v>244</v>
      </c>
      <c r="F25" s="120" t="str">
        <f>IFERROR(INDEX(ВВОД!$D$4:$N$4,1,MATCH(A25,ВВОД!D278:N278,0)),"")</f>
        <v/>
      </c>
      <c r="G25" s="96" t="str">
        <f>IFERROR(INDEX(ВВОД!$D$3:$N$3,1,MATCH(A25,ВВОД!D278:N278,0)),"")</f>
        <v/>
      </c>
    </row>
    <row r="26" spans="1:7" ht="25.5">
      <c r="A26" s="17">
        <f>SUM(ВВОД!D279:N279)</f>
        <v>0</v>
      </c>
      <c r="B26" s="88" t="s">
        <v>243</v>
      </c>
      <c r="C26" s="99" t="s">
        <v>241</v>
      </c>
      <c r="D26" s="90" t="s">
        <v>242</v>
      </c>
      <c r="E26" s="90" t="s">
        <v>244</v>
      </c>
      <c r="F26" s="120" t="str">
        <f>IFERROR(INDEX(ВВОД!$D$4:$N$4,1,MATCH(A26,ВВОД!D279:N279,0)),"")</f>
        <v/>
      </c>
      <c r="G26" s="96" t="str">
        <f>IFERROR(INDEX(ВВОД!$D$3:$N$3,1,MATCH(A26,ВВОД!D279:N279,0)),"")</f>
        <v/>
      </c>
    </row>
    <row r="27" spans="1:7" ht="25.5">
      <c r="A27" s="17">
        <f>SUM(ВВОД!D331:N331)</f>
        <v>0</v>
      </c>
      <c r="B27" s="88" t="s">
        <v>156</v>
      </c>
      <c r="C27" s="99"/>
      <c r="D27" s="90"/>
      <c r="E27" s="90" t="s">
        <v>157</v>
      </c>
      <c r="F27" s="120" t="str">
        <f>IFERROR(INDEX(ВВОД!$D$4:$N$4,1,MATCH(A27,ВВОД!D331:N331,0)),"")</f>
        <v/>
      </c>
      <c r="G27" s="96" t="str">
        <f>IFERROR(INDEX(ВВОД!$D$3:$N$3,1,MATCH(A27,ВВОД!D331:N331,0)),"")</f>
        <v/>
      </c>
    </row>
    <row r="28" spans="1:7" ht="25.5">
      <c r="A28" s="17">
        <f>SUM(ВВОД!D332:N332)</f>
        <v>0</v>
      </c>
      <c r="B28" s="88" t="s">
        <v>158</v>
      </c>
      <c r="C28" s="99"/>
      <c r="D28" s="90"/>
      <c r="E28" s="90" t="s">
        <v>159</v>
      </c>
      <c r="F28" s="120" t="str">
        <f>IFERROR(INDEX(ВВОД!$D$4:$N$4,1,MATCH(A28,ВВОД!D332:N332,0)),"")</f>
        <v/>
      </c>
      <c r="G28" s="96" t="str">
        <f>IFERROR(INDEX(ВВОД!$D$3:$N$3,1,MATCH(A28,ВВОД!D332:N332,0)),"")</f>
        <v/>
      </c>
    </row>
    <row r="29" spans="1:7">
      <c r="A29" s="17">
        <f>SUM(ВВОД!D573:N573)</f>
        <v>0</v>
      </c>
      <c r="B29" s="91" t="s">
        <v>232</v>
      </c>
      <c r="C29" s="99" t="s">
        <v>21</v>
      </c>
      <c r="D29" s="90" t="s">
        <v>568</v>
      </c>
      <c r="E29" s="90" t="s">
        <v>358</v>
      </c>
      <c r="F29" s="120" t="str">
        <f>IFERROR(INDEX(ВВОД!$D$4:$N$4,1,MATCH(A29,ВВОД!D573:N573,0)),"")</f>
        <v/>
      </c>
      <c r="G29" s="96" t="str">
        <f>IFERROR(INDEX(ВВОД!$D$3:$N$3,1,MATCH(A29,ВВОД!D573:N573,0)),"")</f>
        <v/>
      </c>
    </row>
    <row r="30" spans="1:7">
      <c r="A30" s="17">
        <f>SUM(ВВОД!D574:N574)</f>
        <v>0</v>
      </c>
      <c r="B30" s="91" t="s">
        <v>232</v>
      </c>
      <c r="C30" s="99" t="s">
        <v>21</v>
      </c>
      <c r="D30" s="90" t="s">
        <v>569</v>
      </c>
      <c r="E30" s="90" t="s">
        <v>358</v>
      </c>
      <c r="F30" s="120" t="str">
        <f>IFERROR(INDEX(ВВОД!$D$4:$N$4,1,MATCH(A30,ВВОД!D574:N574,0)),"")</f>
        <v/>
      </c>
      <c r="G30" s="96" t="str">
        <f>IFERROR(INDEX(ВВОД!$D$3:$N$3,1,MATCH(A30,ВВОД!D574:N574,0)),"")</f>
        <v/>
      </c>
    </row>
    <row r="31" spans="1:7">
      <c r="A31" s="17">
        <f>SUM(ВВОД!D575:N575)</f>
        <v>0</v>
      </c>
      <c r="B31" s="91" t="s">
        <v>232</v>
      </c>
      <c r="C31" s="99" t="s">
        <v>21</v>
      </c>
      <c r="D31" s="90" t="s">
        <v>570</v>
      </c>
      <c r="E31" s="90" t="s">
        <v>358</v>
      </c>
      <c r="F31" s="120" t="str">
        <f>IFERROR(INDEX(ВВОД!$D$4:$N$4,1,MATCH(A31,ВВОД!D575:N575,0)),"")</f>
        <v/>
      </c>
      <c r="G31" s="96" t="str">
        <f>IFERROR(INDEX(ВВОД!$D$3:$N$3,1,MATCH(A31,ВВОД!D575:N575,0)),"")</f>
        <v/>
      </c>
    </row>
    <row r="32" spans="1:7">
      <c r="A32" s="17">
        <f>SUM(ВВОД!D576:N576)</f>
        <v>0</v>
      </c>
      <c r="B32" s="91" t="s">
        <v>232</v>
      </c>
      <c r="C32" s="99" t="s">
        <v>21</v>
      </c>
      <c r="D32" s="90" t="s">
        <v>568</v>
      </c>
      <c r="E32" s="90" t="s">
        <v>358</v>
      </c>
      <c r="F32" s="120" t="str">
        <f>IFERROR(INDEX(ВВОД!$D$4:$N$4,1,MATCH(A32,ВВОД!D576:N576,0)),"")</f>
        <v/>
      </c>
      <c r="G32" s="96" t="str">
        <f>IFERROR(INDEX(ВВОД!$D$3:$N$3,1,MATCH(A32,ВВОД!D576:N576,0)),"")</f>
        <v/>
      </c>
    </row>
    <row r="33" spans="1:7">
      <c r="A33" s="17">
        <f>SUM(ВВОД!D577:N577)</f>
        <v>0</v>
      </c>
      <c r="B33" s="91" t="s">
        <v>232</v>
      </c>
      <c r="C33" s="99" t="s">
        <v>21</v>
      </c>
      <c r="D33" s="90" t="s">
        <v>569</v>
      </c>
      <c r="E33" s="90" t="s">
        <v>358</v>
      </c>
      <c r="F33" s="120" t="str">
        <f>IFERROR(INDEX(ВВОД!$D$4:$N$4,1,MATCH(A33,ВВОД!D577:N577,0)),"")</f>
        <v/>
      </c>
      <c r="G33" s="96" t="str">
        <f>IFERROR(INDEX(ВВОД!$D$3:$N$3,1,MATCH(A33,ВВОД!D577:N577,0)),"")</f>
        <v/>
      </c>
    </row>
    <row r="34" spans="1:7">
      <c r="A34" s="17">
        <f>SUM(ВВОД!D578:N578)</f>
        <v>0</v>
      </c>
      <c r="B34" s="91" t="s">
        <v>232</v>
      </c>
      <c r="C34" s="99" t="s">
        <v>21</v>
      </c>
      <c r="D34" s="90" t="s">
        <v>1286</v>
      </c>
      <c r="E34" s="90" t="s">
        <v>358</v>
      </c>
      <c r="F34" s="120" t="str">
        <f>IFERROR(INDEX(ВВОД!$D$4:$N$4,1,MATCH(A34,ВВОД!D578:N578,0)),"")</f>
        <v/>
      </c>
      <c r="G34" s="96" t="str">
        <f>IFERROR(INDEX(ВВОД!$D$3:$N$3,1,MATCH(A34,ВВОД!D578:N578,0)),"")</f>
        <v/>
      </c>
    </row>
    <row r="35" spans="1:7">
      <c r="A35" s="17">
        <f>SUM(ВВОД!D579:N579)</f>
        <v>0</v>
      </c>
      <c r="B35" s="91" t="s">
        <v>232</v>
      </c>
      <c r="C35" s="99" t="s">
        <v>21</v>
      </c>
      <c r="D35" s="90" t="s">
        <v>1287</v>
      </c>
      <c r="E35" s="90" t="s">
        <v>358</v>
      </c>
      <c r="F35" s="120" t="str">
        <f>IFERROR(INDEX(ВВОД!$D$4:$N$4,1,MATCH(A35,ВВОД!D579:N579,0)),"")</f>
        <v/>
      </c>
      <c r="G35" s="96" t="str">
        <f>IFERROR(INDEX(ВВОД!$D$3:$N$3,1,MATCH(A35,ВВОД!D579:N579,0)),"")</f>
        <v/>
      </c>
    </row>
    <row r="36" spans="1:7" ht="25.5">
      <c r="A36" s="17">
        <f>SUM(ВВОД!D580:N580)</f>
        <v>0</v>
      </c>
      <c r="B36" s="91" t="s">
        <v>232</v>
      </c>
      <c r="C36" s="99" t="s">
        <v>21</v>
      </c>
      <c r="D36" s="90" t="s">
        <v>1289</v>
      </c>
      <c r="E36" s="90" t="s">
        <v>358</v>
      </c>
      <c r="F36" s="120" t="str">
        <f>IFERROR(INDEX(ВВОД!$D$4:$N$4,1,MATCH(A36,ВВОД!D580:N580,0)),"")</f>
        <v/>
      </c>
      <c r="G36" s="96" t="str">
        <f>IFERROR(INDEX(ВВОД!$D$3:$N$3,1,MATCH(A36,ВВОД!D580:N580,0)),"")</f>
        <v/>
      </c>
    </row>
    <row r="37" spans="1:7">
      <c r="A37" s="17">
        <f>SUM(ВВОД!D581:N581)</f>
        <v>0</v>
      </c>
      <c r="B37" s="91" t="s">
        <v>232</v>
      </c>
      <c r="C37" s="99" t="s">
        <v>21</v>
      </c>
      <c r="D37" s="90" t="s">
        <v>1290</v>
      </c>
      <c r="E37" s="90" t="s">
        <v>358</v>
      </c>
      <c r="F37" s="120" t="str">
        <f>IFERROR(INDEX(ВВОД!$D$4:$N$4,1,MATCH(A37,ВВОД!D581:N581,0)),"")</f>
        <v/>
      </c>
      <c r="G37" s="96" t="str">
        <f>IFERROR(INDEX(ВВОД!$D$3:$N$3,1,MATCH(A37,ВВОД!D581:N581,0)),"")</f>
        <v/>
      </c>
    </row>
    <row r="38" spans="1:7">
      <c r="A38" s="17">
        <f>SUM(ВВОД!D582:N582)</f>
        <v>0</v>
      </c>
      <c r="B38" s="91" t="s">
        <v>232</v>
      </c>
      <c r="C38" s="99" t="s">
        <v>21</v>
      </c>
      <c r="D38" s="90" t="s">
        <v>1291</v>
      </c>
      <c r="E38" s="90" t="s">
        <v>358</v>
      </c>
      <c r="F38" s="120" t="str">
        <f>IFERROR(INDEX(ВВОД!$D$4:$N$4,1,MATCH(A38,ВВОД!D582:N582,0)),"")</f>
        <v/>
      </c>
      <c r="G38" s="96" t="str">
        <f>IFERROR(INDEX(ВВОД!$D$3:$N$3,1,MATCH(A38,ВВОД!D582:N582,0)),"")</f>
        <v/>
      </c>
    </row>
    <row r="39" spans="1:7">
      <c r="A39" s="17">
        <f>SUM(ВВОД!D583:N583)</f>
        <v>0</v>
      </c>
      <c r="B39" s="91" t="s">
        <v>232</v>
      </c>
      <c r="C39" s="99" t="s">
        <v>21</v>
      </c>
      <c r="D39" s="90" t="s">
        <v>1292</v>
      </c>
      <c r="E39" s="90" t="s">
        <v>358</v>
      </c>
      <c r="F39" s="120" t="str">
        <f>IFERROR(INDEX(ВВОД!$D$4:$N$4,1,MATCH(A39,ВВОД!D583:N583,0)),"")</f>
        <v/>
      </c>
      <c r="G39" s="96" t="str">
        <f>IFERROR(INDEX(ВВОД!$D$3:$N$3,1,MATCH(A39,ВВОД!D583:N583,0)),"")</f>
        <v/>
      </c>
    </row>
    <row r="40" spans="1:7" ht="25.5">
      <c r="A40" s="17">
        <f>SUM(ВВОД!D584:N584)</f>
        <v>0</v>
      </c>
      <c r="B40" s="91" t="s">
        <v>232</v>
      </c>
      <c r="C40" s="99" t="s">
        <v>21</v>
      </c>
      <c r="D40" s="90" t="s">
        <v>1294</v>
      </c>
      <c r="E40" s="90" t="s">
        <v>358</v>
      </c>
      <c r="F40" s="120" t="str">
        <f>IFERROR(INDEX(ВВОД!$D$4:$N$4,1,MATCH(A40,ВВОД!D584:N584,0)),"")</f>
        <v/>
      </c>
      <c r="G40" s="96" t="str">
        <f>IFERROR(INDEX(ВВОД!$D$3:$N$3,1,MATCH(A40,ВВОД!D584:N584,0)),"")</f>
        <v/>
      </c>
    </row>
    <row r="41" spans="1:7">
      <c r="A41" s="17">
        <f>SUM(ВВОД!D585:N585)</f>
        <v>0</v>
      </c>
      <c r="B41" s="91" t="s">
        <v>232</v>
      </c>
      <c r="C41" s="99" t="s">
        <v>21</v>
      </c>
      <c r="D41" s="90" t="s">
        <v>1295</v>
      </c>
      <c r="E41" s="90" t="s">
        <v>358</v>
      </c>
      <c r="F41" s="120" t="str">
        <f>IFERROR(INDEX(ВВОД!$D$4:$N$4,1,MATCH(A41,ВВОД!D585:N585,0)),"")</f>
        <v/>
      </c>
      <c r="G41" s="96" t="str">
        <f>IFERROR(INDEX(ВВОД!$D$3:$N$3,1,MATCH(A41,ВВОД!D585:N585,0)),"")</f>
        <v/>
      </c>
    </row>
    <row r="42" spans="1:7">
      <c r="A42" s="17">
        <f>SUM(ВВОД!D586:N586)</f>
        <v>0</v>
      </c>
      <c r="B42" s="91" t="s">
        <v>232</v>
      </c>
      <c r="C42" s="99" t="s">
        <v>21</v>
      </c>
      <c r="D42" s="90" t="s">
        <v>1296</v>
      </c>
      <c r="E42" s="90" t="s">
        <v>358</v>
      </c>
      <c r="F42" s="120" t="str">
        <f>IFERROR(INDEX(ВВОД!$D$4:$N$4,1,MATCH(A42,ВВОД!D586:N586,0)),"")</f>
        <v/>
      </c>
      <c r="G42" s="96" t="str">
        <f>IFERROR(INDEX(ВВОД!$D$3:$N$3,1,MATCH(A42,ВВОД!D586:N586,0)),"")</f>
        <v/>
      </c>
    </row>
    <row r="43" spans="1:7">
      <c r="A43" s="17">
        <f>SUM(ВВОД!D587:N587)</f>
        <v>0</v>
      </c>
      <c r="B43" s="91" t="s">
        <v>232</v>
      </c>
      <c r="C43" s="99" t="s">
        <v>21</v>
      </c>
      <c r="D43" s="90" t="s">
        <v>1297</v>
      </c>
      <c r="E43" s="90" t="s">
        <v>358</v>
      </c>
      <c r="F43" s="120" t="str">
        <f>IFERROR(INDEX(ВВОД!$D$4:$N$4,1,MATCH(A43,ВВОД!D587:N587,0)),"")</f>
        <v/>
      </c>
      <c r="G43" s="96" t="str">
        <f>IFERROR(INDEX(ВВОД!$D$3:$N$3,1,MATCH(A43,ВВОД!D587:N587,0)),"")</f>
        <v/>
      </c>
    </row>
    <row r="44" spans="1:7">
      <c r="A44" s="17">
        <f>SUM(ВВОД!D588:N588)</f>
        <v>0</v>
      </c>
      <c r="B44" s="91" t="s">
        <v>232</v>
      </c>
      <c r="C44" s="99" t="s">
        <v>21</v>
      </c>
      <c r="D44" s="90" t="s">
        <v>1298</v>
      </c>
      <c r="E44" s="90" t="s">
        <v>358</v>
      </c>
      <c r="F44" s="120" t="str">
        <f>IFERROR(INDEX(ВВОД!$D$4:$N$4,1,MATCH(A44,ВВОД!D588:N588,0)),"")</f>
        <v/>
      </c>
      <c r="G44" s="96" t="str">
        <f>IFERROR(INDEX(ВВОД!$D$3:$N$3,1,MATCH(A44,ВВОД!D588:N588,0)),"")</f>
        <v/>
      </c>
    </row>
    <row r="45" spans="1:7">
      <c r="A45" s="17">
        <f>SUM(ВВОД!D589:N589)</f>
        <v>0</v>
      </c>
      <c r="B45" s="91" t="s">
        <v>232</v>
      </c>
      <c r="C45" s="99" t="s">
        <v>21</v>
      </c>
      <c r="D45" s="90" t="s">
        <v>1299</v>
      </c>
      <c r="E45" s="90" t="s">
        <v>358</v>
      </c>
      <c r="F45" s="120" t="str">
        <f>IFERROR(INDEX(ВВОД!$D$4:$N$4,1,MATCH(A45,ВВОД!D589:N589,0)),"")</f>
        <v/>
      </c>
      <c r="G45" s="96" t="str">
        <f>IFERROR(INDEX(ВВОД!$D$3:$N$3,1,MATCH(A45,ВВОД!D589:N589,0)),"")</f>
        <v/>
      </c>
    </row>
    <row r="46" spans="1:7">
      <c r="A46" s="17">
        <f>SUM(ВВОД!D590:N590)</f>
        <v>0</v>
      </c>
      <c r="B46" s="91" t="s">
        <v>232</v>
      </c>
      <c r="C46" s="99" t="s">
        <v>21</v>
      </c>
      <c r="D46" s="90" t="s">
        <v>1300</v>
      </c>
      <c r="E46" s="90" t="s">
        <v>358</v>
      </c>
      <c r="F46" s="120" t="str">
        <f>IFERROR(INDEX(ВВОД!$D$4:$N$4,1,MATCH(A46,ВВОД!D590:N590,0)),"")</f>
        <v/>
      </c>
      <c r="G46" s="96" t="str">
        <f>IFERROR(INDEX(ВВОД!$D$3:$N$3,1,MATCH(A46,ВВОД!D590:N590,0)),"")</f>
        <v/>
      </c>
    </row>
    <row r="47" spans="1:7">
      <c r="A47" s="17">
        <f>SUM(ВВОД!D591:N591)</f>
        <v>0</v>
      </c>
      <c r="B47" s="91" t="s">
        <v>232</v>
      </c>
      <c r="C47" s="99" t="s">
        <v>21</v>
      </c>
      <c r="D47" s="90" t="s">
        <v>1301</v>
      </c>
      <c r="E47" s="90" t="s">
        <v>358</v>
      </c>
      <c r="F47" s="120" t="str">
        <f>IFERROR(INDEX(ВВОД!$D$4:$N$4,1,MATCH(A47,ВВОД!D591:N591,0)),"")</f>
        <v/>
      </c>
      <c r="G47" s="96" t="str">
        <f>IFERROR(INDEX(ВВОД!$D$3:$N$3,1,MATCH(A47,ВВОД!D591:N591,0)),"")</f>
        <v/>
      </c>
    </row>
    <row r="48" spans="1:7">
      <c r="A48" s="17">
        <f>SUM(ВВОД!D592:N592)</f>
        <v>0</v>
      </c>
      <c r="B48" s="91" t="s">
        <v>232</v>
      </c>
      <c r="C48" s="99" t="s">
        <v>21</v>
      </c>
      <c r="D48" s="90" t="s">
        <v>1302</v>
      </c>
      <c r="E48" s="90" t="s">
        <v>358</v>
      </c>
      <c r="F48" s="120" t="str">
        <f>IFERROR(INDEX(ВВОД!$D$4:$N$4,1,MATCH(A48,ВВОД!D592:N592,0)),"")</f>
        <v/>
      </c>
      <c r="G48" s="96" t="str">
        <f>IFERROR(INDEX(ВВОД!$D$3:$N$3,1,MATCH(A48,ВВОД!D592:N592,0)),"")</f>
        <v/>
      </c>
    </row>
    <row r="49" spans="1:7">
      <c r="A49" s="17">
        <f>SUM(ВВОД!D593:N593)</f>
        <v>0</v>
      </c>
      <c r="B49" s="91" t="s">
        <v>232</v>
      </c>
      <c r="C49" s="99" t="s">
        <v>21</v>
      </c>
      <c r="D49" s="90" t="s">
        <v>1303</v>
      </c>
      <c r="E49" s="90" t="s">
        <v>358</v>
      </c>
      <c r="F49" s="120" t="str">
        <f>IFERROR(INDEX(ВВОД!$D$4:$N$4,1,MATCH(A49,ВВОД!D593:N593,0)),"")</f>
        <v/>
      </c>
      <c r="G49" s="96" t="str">
        <f>IFERROR(INDEX(ВВОД!$D$3:$N$3,1,MATCH(A49,ВВОД!D593:N593,0)),"")</f>
        <v/>
      </c>
    </row>
    <row r="50" spans="1:7" ht="25.5">
      <c r="A50" s="17">
        <f>SUM(ВВОД!D594:N594)</f>
        <v>0</v>
      </c>
      <c r="B50" s="91" t="s">
        <v>234</v>
      </c>
      <c r="C50" s="99" t="s">
        <v>21</v>
      </c>
      <c r="D50" s="90" t="s">
        <v>1327</v>
      </c>
      <c r="E50" s="90" t="s">
        <v>358</v>
      </c>
      <c r="F50" s="120" t="str">
        <f>IFERROR(INDEX(ВВОД!$D$4:$N$4,1,MATCH(A50,ВВОД!D594:N594,0)),"")</f>
        <v/>
      </c>
      <c r="G50" s="96" t="str">
        <f>IFERROR(INDEX(ВВОД!$D$3:$N$3,1,MATCH(A50,ВВОД!D594:N594,0)),"")</f>
        <v/>
      </c>
    </row>
    <row r="51" spans="1:7" ht="25.5">
      <c r="A51" s="17">
        <f>SUM(ВВОД!D595:N595)</f>
        <v>0</v>
      </c>
      <c r="B51" s="91" t="s">
        <v>233</v>
      </c>
      <c r="C51" s="99" t="s">
        <v>21</v>
      </c>
      <c r="D51" s="90" t="s">
        <v>1328</v>
      </c>
      <c r="E51" s="90" t="s">
        <v>358</v>
      </c>
      <c r="F51" s="120" t="str">
        <f>IFERROR(INDEX(ВВОД!$D$4:$N$4,1,MATCH(A51,ВВОД!D595:N595,0)),"")</f>
        <v/>
      </c>
      <c r="G51" s="96" t="str">
        <f>IFERROR(INDEX(ВВОД!$D$3:$N$3,1,MATCH(A51,ВВОД!D595:N595,0)),"")</f>
        <v/>
      </c>
    </row>
    <row r="52" spans="1:7">
      <c r="A52" s="17">
        <f>SUM(ВВОД!D596:N596)</f>
        <v>0</v>
      </c>
      <c r="B52" s="91" t="s">
        <v>233</v>
      </c>
      <c r="C52" s="99" t="s">
        <v>21</v>
      </c>
      <c r="D52" s="90" t="s">
        <v>1329</v>
      </c>
      <c r="E52" s="90" t="s">
        <v>358</v>
      </c>
      <c r="F52" s="120" t="str">
        <f>IFERROR(INDEX(ВВОД!$D$4:$N$4,1,MATCH(A52,ВВОД!D596:N596,0)),"")</f>
        <v/>
      </c>
      <c r="G52" s="96" t="str">
        <f>IFERROR(INDEX(ВВОД!$D$3:$N$3,1,MATCH(A52,ВВОД!D596:N596,0)),"")</f>
        <v/>
      </c>
    </row>
    <row r="53" spans="1:7" ht="25.5">
      <c r="A53" s="17">
        <f>SUM(ВВОД!D741:N741)</f>
        <v>0</v>
      </c>
      <c r="B53" s="91" t="s">
        <v>587</v>
      </c>
      <c r="C53" s="99" t="s">
        <v>241</v>
      </c>
      <c r="D53" s="90" t="s">
        <v>620</v>
      </c>
      <c r="E53" s="90" t="s">
        <v>358</v>
      </c>
      <c r="F53" s="120" t="str">
        <f>IFERROR(INDEX(ВВОД!$D$4:$N$4,1,MATCH(A53,ВВОД!D741:N741,0)),"")</f>
        <v/>
      </c>
      <c r="G53" s="96" t="str">
        <f>IFERROR(INDEX(ВВОД!$D$3:$N$3,1,MATCH(A53,ВВОД!D741:N741,0)),"")</f>
        <v/>
      </c>
    </row>
    <row r="54" spans="1:7" ht="25.5">
      <c r="A54" s="17">
        <f>SUM(ВВОД!D738:N738)</f>
        <v>0</v>
      </c>
      <c r="B54" s="91" t="s">
        <v>110</v>
      </c>
      <c r="C54" s="99" t="s">
        <v>19</v>
      </c>
      <c r="D54" s="90" t="s">
        <v>1821</v>
      </c>
      <c r="E54" s="90" t="s">
        <v>358</v>
      </c>
      <c r="F54" s="120" t="str">
        <f>IFERROR(INDEX(ВВОД!$D$4:$N$4,1,MATCH(A54,ВВОД!D738:N738,0)),"")</f>
        <v/>
      </c>
      <c r="G54" s="96" t="str">
        <f>IFERROR(INDEX(ВВОД!$D$3:$N$3,1,MATCH(A54,ВВОД!D738:N738,0)),"")</f>
        <v/>
      </c>
    </row>
    <row r="55" spans="1:7" ht="25.5">
      <c r="A55" s="17">
        <f>SUM(ВВОД!D739:N739)</f>
        <v>0</v>
      </c>
      <c r="B55" s="91" t="s">
        <v>586</v>
      </c>
      <c r="C55" s="99" t="s">
        <v>19</v>
      </c>
      <c r="D55" s="90" t="s">
        <v>585</v>
      </c>
      <c r="E55" s="90" t="s">
        <v>358</v>
      </c>
      <c r="F55" s="120" t="str">
        <f>IFERROR(INDEX(ВВОД!$D$4:$N$4,1,MATCH(A55,ВВОД!D739:N739,0)),"")</f>
        <v/>
      </c>
      <c r="G55" s="96" t="str">
        <f>IFERROR(INDEX(ВВОД!$D$3:$N$3,1,MATCH(A55,ВВОД!D739:N739,0)),"")</f>
        <v/>
      </c>
    </row>
    <row r="56" spans="1:7">
      <c r="A56" s="123">
        <f>SUM(ВВОД!D597:N597)</f>
        <v>0</v>
      </c>
      <c r="B56" s="91" t="s">
        <v>233</v>
      </c>
      <c r="C56" s="99" t="s">
        <v>19</v>
      </c>
      <c r="D56" s="90" t="s">
        <v>512</v>
      </c>
      <c r="E56" s="90" t="s">
        <v>358</v>
      </c>
      <c r="F56" s="124" t="str">
        <f>IFERROR(INDEX(ВВОД!$D$4:$N$4,1,MATCH(A56,ВВОД!D597:N597,0)),"")</f>
        <v/>
      </c>
      <c r="G56" s="96" t="str">
        <f>IFERROR(INDEX(ВВОД!$D$3:$N$3,1,MATCH(A56,ВВОД!D597:N597,0)),"")</f>
        <v/>
      </c>
    </row>
    <row r="57" spans="1:7" ht="25.5">
      <c r="A57" s="123">
        <f>SUM(ВВОД!D598:N598)</f>
        <v>0</v>
      </c>
      <c r="B57" s="91" t="s">
        <v>233</v>
      </c>
      <c r="C57" s="99" t="s">
        <v>19</v>
      </c>
      <c r="D57" s="90" t="s">
        <v>522</v>
      </c>
      <c r="E57" s="90" t="s">
        <v>358</v>
      </c>
      <c r="F57" s="124" t="str">
        <f>IFERROR(INDEX(ВВОД!$D$4:$N$4,1,MATCH(A57,ВВОД!D598:N598,0)),"")</f>
        <v/>
      </c>
      <c r="G57" s="96" t="str">
        <f>IFERROR(INDEX(ВВОД!$D$3:$N$3,1,MATCH(A57,ВВОД!D598:N598,0)),"")</f>
        <v/>
      </c>
    </row>
    <row r="58" spans="1:7">
      <c r="A58" s="123">
        <f>SUM(ВВОД!D599:N599)</f>
        <v>0</v>
      </c>
      <c r="B58" s="91" t="s">
        <v>130</v>
      </c>
      <c r="C58" s="99" t="s">
        <v>19</v>
      </c>
      <c r="D58" s="90" t="s">
        <v>1304</v>
      </c>
      <c r="E58" s="90" t="s">
        <v>358</v>
      </c>
      <c r="F58" s="124" t="str">
        <f>IFERROR(INDEX(ВВОД!$D$4:$N$4,1,MATCH(A58,ВВОД!D599:N599,0)),"")</f>
        <v/>
      </c>
      <c r="G58" s="96" t="str">
        <f>IFERROR(INDEX(ВВОД!$D$3:$N$3,1,MATCH(A58,ВВОД!D599:N599,0)),"")</f>
        <v/>
      </c>
    </row>
    <row r="59" spans="1:7">
      <c r="A59" s="123">
        <f>SUM(ВВОД!D600:N600)</f>
        <v>0</v>
      </c>
      <c r="B59" s="91" t="s">
        <v>130</v>
      </c>
      <c r="C59" s="99" t="s">
        <v>19</v>
      </c>
      <c r="D59" s="90" t="s">
        <v>1305</v>
      </c>
      <c r="E59" s="90" t="s">
        <v>358</v>
      </c>
      <c r="F59" s="124" t="str">
        <f>IFERROR(INDEX(ВВОД!$D$4:$N$4,1,MATCH(A59,ВВОД!D600:N600,0)),"")</f>
        <v/>
      </c>
      <c r="G59" s="96" t="str">
        <f>IFERROR(INDEX(ВВОД!$D$3:$N$3,1,MATCH(A59,ВВОД!D600:N600,0)),"")</f>
        <v/>
      </c>
    </row>
    <row r="60" spans="1:7">
      <c r="A60" s="123">
        <f>SUM(ВВОД!D601:N601)</f>
        <v>0</v>
      </c>
      <c r="B60" s="91" t="s">
        <v>130</v>
      </c>
      <c r="C60" s="99" t="s">
        <v>19</v>
      </c>
      <c r="D60" s="90" t="s">
        <v>1306</v>
      </c>
      <c r="E60" s="90" t="s">
        <v>358</v>
      </c>
      <c r="F60" s="124" t="str">
        <f>IFERROR(INDEX(ВВОД!$D$4:$N$4,1,MATCH(A60,ВВОД!D601:N601,0)),"")</f>
        <v/>
      </c>
      <c r="G60" s="96" t="str">
        <f>IFERROR(INDEX(ВВОД!$D$3:$N$3,1,MATCH(A60,ВВОД!D601:N601,0)),"")</f>
        <v/>
      </c>
    </row>
    <row r="61" spans="1:7">
      <c r="A61" s="123">
        <f>SUM(ВВОД!D602:N602)</f>
        <v>0</v>
      </c>
      <c r="B61" s="91" t="s">
        <v>130</v>
      </c>
      <c r="C61" s="99" t="s">
        <v>19</v>
      </c>
      <c r="D61" s="90" t="s">
        <v>1307</v>
      </c>
      <c r="E61" s="90" t="s">
        <v>358</v>
      </c>
      <c r="F61" s="124" t="str">
        <f>IFERROR(INDEX(ВВОД!$D$4:$N$4,1,MATCH(A61,ВВОД!D602:N602,0)),"")</f>
        <v/>
      </c>
      <c r="G61" s="96" t="str">
        <f>IFERROR(INDEX(ВВОД!$D$3:$N$3,1,MATCH(A61,ВВОД!D602:N602,0)),"")</f>
        <v/>
      </c>
    </row>
    <row r="62" spans="1:7">
      <c r="A62" s="123">
        <f>SUM(ВВОД!D603:N603)</f>
        <v>0</v>
      </c>
      <c r="B62" s="91" t="s">
        <v>130</v>
      </c>
      <c r="C62" s="99" t="s">
        <v>19</v>
      </c>
      <c r="D62" s="90" t="s">
        <v>1308</v>
      </c>
      <c r="E62" s="90" t="s">
        <v>358</v>
      </c>
      <c r="F62" s="124" t="str">
        <f>IFERROR(INDEX(ВВОД!$D$4:$N$4,1,MATCH(A62,ВВОД!D603:N603,0)),"")</f>
        <v/>
      </c>
      <c r="G62" s="96" t="str">
        <f>IFERROR(INDEX(ВВОД!$D$3:$N$3,1,MATCH(A62,ВВОД!D603:N603,0)),"")</f>
        <v/>
      </c>
    </row>
    <row r="63" spans="1:7">
      <c r="A63" s="123">
        <f>SUM(ВВОД!D604:N604)</f>
        <v>0</v>
      </c>
      <c r="B63" s="91" t="s">
        <v>130</v>
      </c>
      <c r="C63" s="99" t="s">
        <v>19</v>
      </c>
      <c r="D63" s="90" t="s">
        <v>1319</v>
      </c>
      <c r="E63" s="90" t="s">
        <v>358</v>
      </c>
      <c r="F63" s="124" t="str">
        <f>IFERROR(INDEX(ВВОД!$D$4:$N$4,1,MATCH(A63,ВВОД!D604:N604,0)),"")</f>
        <v/>
      </c>
      <c r="G63" s="96" t="str">
        <f>IFERROR(INDEX(ВВОД!$D$3:$N$3,1,MATCH(A63,ВВОД!D604:N604,0)),"")</f>
        <v/>
      </c>
    </row>
    <row r="64" spans="1:7">
      <c r="A64" s="123">
        <f>SUM(ВВОД!D605:N605)</f>
        <v>0</v>
      </c>
      <c r="B64" s="91" t="s">
        <v>130</v>
      </c>
      <c r="C64" s="99" t="s">
        <v>19</v>
      </c>
      <c r="D64" s="90" t="s">
        <v>1320</v>
      </c>
      <c r="E64" s="90" t="s">
        <v>358</v>
      </c>
      <c r="F64" s="124" t="str">
        <f>IFERROR(INDEX(ВВОД!$D$4:$N$4,1,MATCH(A64,ВВОД!D605:N605,0)),"")</f>
        <v/>
      </c>
      <c r="G64" s="96" t="str">
        <f>IFERROR(INDEX(ВВОД!$D$3:$N$3,1,MATCH(A64,ВВОД!D605:N605,0)),"")</f>
        <v/>
      </c>
    </row>
    <row r="65" spans="1:7">
      <c r="A65" s="123">
        <f>SUM(ВВОД!D606:N606)</f>
        <v>0</v>
      </c>
      <c r="B65" s="91" t="s">
        <v>130</v>
      </c>
      <c r="C65" s="99" t="s">
        <v>19</v>
      </c>
      <c r="D65" s="90" t="s">
        <v>1321</v>
      </c>
      <c r="E65" s="90" t="s">
        <v>358</v>
      </c>
      <c r="F65" s="124" t="str">
        <f>IFERROR(INDEX(ВВОД!$D$4:$N$4,1,MATCH(A65,ВВОД!D606:N606,0)),"")</f>
        <v/>
      </c>
      <c r="G65" s="96" t="str">
        <f>IFERROR(INDEX(ВВОД!$D$3:$N$3,1,MATCH(A65,ВВОД!D606:N606,0)),"")</f>
        <v/>
      </c>
    </row>
    <row r="66" spans="1:7">
      <c r="A66" s="123">
        <f>SUM(ВВОД!D607:N607)</f>
        <v>0</v>
      </c>
      <c r="B66" s="91" t="s">
        <v>130</v>
      </c>
      <c r="C66" s="99" t="s">
        <v>19</v>
      </c>
      <c r="D66" s="90" t="s">
        <v>1322</v>
      </c>
      <c r="E66" s="90" t="s">
        <v>358</v>
      </c>
      <c r="F66" s="124" t="str">
        <f>IFERROR(INDEX(ВВОД!$D$4:$N$4,1,MATCH(A66,ВВОД!D607:N607,0)),"")</f>
        <v/>
      </c>
      <c r="G66" s="96" t="str">
        <f>IFERROR(INDEX(ВВОД!$D$3:$N$3,1,MATCH(A66,ВВОД!D607:N607,0)),"")</f>
        <v/>
      </c>
    </row>
    <row r="67" spans="1:7">
      <c r="B67" s="74"/>
    </row>
    <row r="68" spans="1:7">
      <c r="C68" s="74" t="s">
        <v>5</v>
      </c>
      <c r="D68" s="73"/>
    </row>
  </sheetData>
  <autoFilter ref="A4:G28"/>
  <mergeCells count="3">
    <mergeCell ref="A1:G1"/>
    <mergeCell ref="B2:D2"/>
    <mergeCell ref="B3:C3"/>
  </mergeCells>
  <pageMargins left="0.19685039370078741" right="0.19685039370078741" top="0.78740157480314965" bottom="0.19685039370078741" header="0" footer="0"/>
  <pageSetup paperSize="9" scale="69" fitToWidth="0" orientation="portrait" horizontalDpi="4294967293" verticalDpi="4294967293" r:id="rId1"/>
  <headerFooter alignWithMargins="0"/>
  <ignoredErrors>
    <ignoredError sqref="A13 F15:G16 F5:G8 A5:A8 F13:G13 F12:G12 A12 A17:A20 F17:G20 A15:A16 A25:A26 F25:G26 F21:G24 A21:A24 A14:G14 A9:A10 F9:G10 A11:G11" formulaRange="1"/>
  </ignoredErrors>
</worksheet>
</file>

<file path=xl/worksheets/sheet32.xml><?xml version="1.0" encoding="utf-8"?>
<worksheet xmlns="http://schemas.openxmlformats.org/spreadsheetml/2006/main" xmlns:r="http://schemas.openxmlformats.org/officeDocument/2006/relationships">
  <sheetPr>
    <tabColor rgb="FF996633"/>
    <pageSetUpPr fitToPage="1"/>
  </sheetPr>
  <dimension ref="A1:X72"/>
  <sheetViews>
    <sheetView showZeros="0" zoomScaleSheetLayoutView="75" workbookViewId="0">
      <selection activeCell="G2" sqref="G2"/>
    </sheetView>
  </sheetViews>
  <sheetFormatPr defaultRowHeight="12.75"/>
  <cols>
    <col min="1" max="1" width="4" style="13" customWidth="1"/>
    <col min="2" max="2" width="20.7109375" style="86" customWidth="1"/>
    <col min="3" max="3" width="8.5703125" style="74" customWidth="1"/>
    <col min="4" max="4" width="14.28515625" style="74" customWidth="1"/>
    <col min="5" max="5" width="29.7109375" style="74" customWidth="1"/>
    <col min="6" max="6" width="11.42578125" style="122" customWidth="1"/>
    <col min="7" max="7" width="13.42578125" style="97" customWidth="1"/>
    <col min="8" max="8" width="9.28515625" style="1" customWidth="1"/>
    <col min="9" max="9" width="9.140625" style="1"/>
    <col min="10" max="10" width="9.140625" style="2"/>
    <col min="11" max="12" width="9.140625" style="1"/>
    <col min="13" max="14" width="9.140625" style="2"/>
    <col min="15" max="16" width="9.140625" style="13"/>
    <col min="17" max="17" width="9.140625" style="1"/>
    <col min="18" max="18" width="9.140625" style="2"/>
    <col min="19" max="20" width="9.140625" style="1"/>
    <col min="21" max="21" width="9.140625" style="2"/>
    <col min="22" max="23" width="9.140625" style="1"/>
    <col min="24" max="24" width="9.140625" style="2"/>
    <col min="25" max="16384" width="9.140625" style="1"/>
  </cols>
  <sheetData>
    <row r="1" spans="1:24" s="18" customFormat="1" ht="15" customHeight="1">
      <c r="A1" s="1385" t="s">
        <v>865</v>
      </c>
      <c r="B1" s="1385"/>
      <c r="C1" s="1385"/>
      <c r="D1" s="1385"/>
      <c r="E1" s="1385"/>
      <c r="F1" s="1385"/>
      <c r="G1" s="1385"/>
      <c r="H1" s="11"/>
      <c r="I1" s="11"/>
      <c r="J1" s="11"/>
      <c r="M1" s="11"/>
      <c r="N1" s="11"/>
      <c r="O1" s="19"/>
      <c r="P1" s="19"/>
      <c r="R1" s="11"/>
      <c r="U1" s="11"/>
      <c r="X1" s="11"/>
    </row>
    <row r="2" spans="1:24" s="18" customFormat="1" ht="15">
      <c r="A2" s="20"/>
      <c r="B2" s="1418" t="s">
        <v>74</v>
      </c>
      <c r="C2" s="1418"/>
      <c r="D2" s="1418"/>
      <c r="E2" s="24" t="str">
        <f>ВВОД!D2</f>
        <v>Червень 2024</v>
      </c>
      <c r="F2" s="14"/>
      <c r="G2" s="62"/>
      <c r="J2" s="11"/>
      <c r="M2" s="11"/>
      <c r="N2" s="11"/>
      <c r="O2" s="19"/>
      <c r="P2" s="19"/>
      <c r="R2" s="11"/>
      <c r="U2" s="11"/>
      <c r="X2" s="11"/>
    </row>
    <row r="3" spans="1:24">
      <c r="A3" s="14"/>
      <c r="B3" s="1404"/>
      <c r="C3" s="1404"/>
      <c r="E3" s="15"/>
      <c r="F3" s="121"/>
      <c r="G3" s="94"/>
    </row>
    <row r="4" spans="1:24" ht="38.25">
      <c r="A4" s="95" t="s">
        <v>62</v>
      </c>
      <c r="B4" s="93" t="s">
        <v>63</v>
      </c>
      <c r="C4" s="93" t="s">
        <v>64</v>
      </c>
      <c r="D4" s="93" t="s">
        <v>80</v>
      </c>
      <c r="E4" s="93" t="s">
        <v>47</v>
      </c>
      <c r="F4" s="85" t="s">
        <v>305</v>
      </c>
      <c r="G4" s="85" t="s">
        <v>298</v>
      </c>
    </row>
    <row r="5" spans="1:24">
      <c r="A5" s="17">
        <f>SUM(ВВОД!D217:N217)</f>
        <v>0</v>
      </c>
      <c r="B5" s="88" t="s">
        <v>95</v>
      </c>
      <c r="C5" s="99" t="s">
        <v>21</v>
      </c>
      <c r="D5" s="90" t="s">
        <v>89</v>
      </c>
      <c r="E5" s="90" t="s">
        <v>342</v>
      </c>
      <c r="F5" s="120" t="str">
        <f>IFERROR(INDEX(ВВОД!$D$4:$N$4,1,MATCH(A5,ВВОД!D217:N217,0)),"")</f>
        <v/>
      </c>
      <c r="G5" s="96" t="str">
        <f>IFERROR(INDEX(ВВОД!$D$3:$N$3,1,MATCH(A5,ВВОД!D217:N217,0)),"")</f>
        <v/>
      </c>
    </row>
    <row r="6" spans="1:24">
      <c r="A6" s="17">
        <f>SUM(ВВОД!D218:N218)</f>
        <v>0</v>
      </c>
      <c r="B6" s="88" t="s">
        <v>95</v>
      </c>
      <c r="C6" s="99" t="s">
        <v>21</v>
      </c>
      <c r="D6" s="90" t="s">
        <v>89</v>
      </c>
      <c r="E6" s="90" t="s">
        <v>342</v>
      </c>
      <c r="F6" s="120" t="str">
        <f>IFERROR(INDEX(ВВОД!$D$4:$N$4,1,MATCH(A6,ВВОД!D218:N218,0)),"")</f>
        <v/>
      </c>
      <c r="G6" s="96" t="str">
        <f>IFERROR(INDEX(ВВОД!$D$3:$N$3,1,MATCH(A6,ВВОД!D218:N218,0)),"")</f>
        <v/>
      </c>
    </row>
    <row r="7" spans="1:24">
      <c r="A7" s="17">
        <f>SUM(ВВОД!D219:N219)</f>
        <v>0</v>
      </c>
      <c r="B7" s="88" t="s">
        <v>95</v>
      </c>
      <c r="C7" s="99" t="s">
        <v>21</v>
      </c>
      <c r="D7" s="90" t="s">
        <v>245</v>
      </c>
      <c r="E7" s="90" t="s">
        <v>342</v>
      </c>
      <c r="F7" s="120" t="str">
        <f>IFERROR(INDEX(ВВОД!$D$4:$N$4,1,MATCH(A7,ВВОД!D219:N219,0)),"")</f>
        <v/>
      </c>
      <c r="G7" s="96" t="str">
        <f>IFERROR(INDEX(ВВОД!$D$3:$N$3,1,MATCH(A7,ВВОД!D219:N219,0)),"")</f>
        <v/>
      </c>
    </row>
    <row r="8" spans="1:24">
      <c r="A8" s="17">
        <f>SUM(ВВОД!D220:N220)</f>
        <v>0</v>
      </c>
      <c r="B8" s="88" t="s">
        <v>95</v>
      </c>
      <c r="C8" s="99" t="s">
        <v>21</v>
      </c>
      <c r="D8" s="90" t="s">
        <v>245</v>
      </c>
      <c r="E8" s="90" t="s">
        <v>342</v>
      </c>
      <c r="F8" s="120" t="str">
        <f>IFERROR(INDEX(ВВОД!$D$4:$N$4,1,MATCH(A8,ВВОД!D220:N220,0)),"")</f>
        <v/>
      </c>
      <c r="G8" s="96" t="str">
        <f>IFERROR(INDEX(ВВОД!$D$3:$N$3,1,MATCH(A8,ВВОД!D220:N220,0)),"")</f>
        <v/>
      </c>
    </row>
    <row r="9" spans="1:24">
      <c r="A9" s="17">
        <f>SUM(ВВОД!D221:N221)</f>
        <v>0</v>
      </c>
      <c r="B9" s="88" t="s">
        <v>90</v>
      </c>
      <c r="C9" s="99" t="s">
        <v>91</v>
      </c>
      <c r="D9" s="90"/>
      <c r="E9" s="90" t="s">
        <v>238</v>
      </c>
      <c r="F9" s="120" t="str">
        <f>IFERROR(INDEX(ВВОД!$D$4:$N$4,1,MATCH(A9,ВВОД!D221:N221,0)),"")</f>
        <v/>
      </c>
      <c r="G9" s="96" t="str">
        <f>IFERROR(INDEX(ВВОД!$D$3:$N$3,1,MATCH(A9,ВВОД!D221:N221,0)),"")</f>
        <v/>
      </c>
    </row>
    <row r="10" spans="1:24">
      <c r="A10" s="17">
        <f>SUM(ВВОД!D222:N222)</f>
        <v>0</v>
      </c>
      <c r="B10" s="88" t="s">
        <v>90</v>
      </c>
      <c r="C10" s="99" t="s">
        <v>478</v>
      </c>
      <c r="D10" s="90"/>
      <c r="E10" s="90"/>
      <c r="F10" s="120" t="str">
        <f>IFERROR(INDEX(ВВОД!$D$4:$N$4,1,MATCH(A10,ВВОД!D222:N222,0)),"")</f>
        <v/>
      </c>
      <c r="G10" s="96" t="str">
        <f>IFERROR(INDEX(ВВОД!$D$3:$N$3,1,MATCH(A10,ВВОД!D222:N222,0)),"")</f>
        <v/>
      </c>
    </row>
    <row r="11" spans="1:24">
      <c r="A11" s="17">
        <f>SUM(ВВОД!D223:N223)</f>
        <v>0</v>
      </c>
      <c r="B11" s="88" t="s">
        <v>90</v>
      </c>
      <c r="C11" s="99" t="s">
        <v>237</v>
      </c>
      <c r="D11" s="90"/>
      <c r="E11" s="90" t="s">
        <v>238</v>
      </c>
      <c r="F11" s="120" t="str">
        <f>IFERROR(INDEX(ВВОД!$D$4:$N$4,1,MATCH(A11,ВВОД!D223:N223,0)),"")</f>
        <v/>
      </c>
      <c r="G11" s="96" t="str">
        <f>IFERROR(INDEX(ВВОД!$D$3:$N$3,1,MATCH(A11,ВВОД!D223:N223,0)),"")</f>
        <v/>
      </c>
    </row>
    <row r="12" spans="1:24">
      <c r="A12" s="17">
        <f>SUM(ВВОД!D224:N224)</f>
        <v>0</v>
      </c>
      <c r="B12" s="88" t="s">
        <v>183</v>
      </c>
      <c r="C12" s="99" t="s">
        <v>21</v>
      </c>
      <c r="D12" s="90" t="s">
        <v>92</v>
      </c>
      <c r="E12" s="90" t="s">
        <v>343</v>
      </c>
      <c r="F12" s="120" t="str">
        <f>IFERROR(INDEX(ВВОД!$D$4:$N$4,1,MATCH(A12,ВВОД!D224:N224,0)),"")</f>
        <v/>
      </c>
      <c r="G12" s="96" t="str">
        <f>IFERROR(INDEX(ВВОД!$D$3:$N$3,1,MATCH(A12,ВВОД!D224:N224,0)),"")</f>
        <v/>
      </c>
    </row>
    <row r="13" spans="1:24">
      <c r="A13" s="17">
        <f>SUM(ВВОД!D225:N225)</f>
        <v>0</v>
      </c>
      <c r="B13" s="88" t="s">
        <v>183</v>
      </c>
      <c r="C13" s="99" t="s">
        <v>21</v>
      </c>
      <c r="D13" s="90" t="s">
        <v>92</v>
      </c>
      <c r="E13" s="90" t="s">
        <v>343</v>
      </c>
      <c r="F13" s="120" t="str">
        <f>IFERROR(INDEX(ВВОД!$D$4:$N$4,1,MATCH(A13,ВВОД!D225:N225,0)),"")</f>
        <v/>
      </c>
      <c r="G13" s="96" t="str">
        <f>IFERROR(INDEX(ВВОД!$D$3:$N$3,1,MATCH(A13,ВВОД!D225:N225,0)),"")</f>
        <v/>
      </c>
    </row>
    <row r="14" spans="1:24">
      <c r="A14" s="17">
        <f>SUM(ВВОД!D226:N226)</f>
        <v>0</v>
      </c>
      <c r="B14" s="88" t="s">
        <v>183</v>
      </c>
      <c r="C14" s="99" t="s">
        <v>21</v>
      </c>
      <c r="D14" s="90" t="s">
        <v>92</v>
      </c>
      <c r="E14" s="90" t="s">
        <v>343</v>
      </c>
      <c r="F14" s="120" t="str">
        <f>IFERROR(INDEX(ВВОД!$D$4:$N$4,1,MATCH(A14,ВВОД!D226:N226,0)),"")</f>
        <v/>
      </c>
      <c r="G14" s="96" t="str">
        <f>IFERROR(INDEX(ВВОД!$D$3:$N$3,1,MATCH(A14,ВВОД!D226:N226,0)),"")</f>
        <v/>
      </c>
    </row>
    <row r="15" spans="1:24">
      <c r="A15" s="17">
        <f>SUM(ВВОД!D227:N227)</f>
        <v>0</v>
      </c>
      <c r="B15" s="88" t="s">
        <v>183</v>
      </c>
      <c r="C15" s="99" t="s">
        <v>21</v>
      </c>
      <c r="D15" s="90" t="s">
        <v>92</v>
      </c>
      <c r="E15" s="90" t="s">
        <v>343</v>
      </c>
      <c r="F15" s="120" t="str">
        <f>IFERROR(INDEX(ВВОД!$D$4:$N$4,1,MATCH(A15,ВВОД!D227:N227,0)),"")</f>
        <v/>
      </c>
      <c r="G15" s="96" t="str">
        <f>IFERROR(INDEX(ВВОД!$D$3:$N$3,1,MATCH(A15,ВВОД!D227:N227,0)),"")</f>
        <v/>
      </c>
    </row>
    <row r="16" spans="1:24">
      <c r="A16" s="17">
        <f>SUM(ВВОД!D268:N268)</f>
        <v>0</v>
      </c>
      <c r="B16" s="88" t="s">
        <v>186</v>
      </c>
      <c r="C16" s="99" t="s">
        <v>19</v>
      </c>
      <c r="D16" s="90" t="s">
        <v>108</v>
      </c>
      <c r="E16" s="90" t="s">
        <v>109</v>
      </c>
      <c r="F16" s="120" t="str">
        <f>IFERROR(INDEX(ВВОД!$D$4:$N$4,1,MATCH(A16,ВВОД!D268:N268,0)),"")</f>
        <v/>
      </c>
      <c r="G16" s="96" t="str">
        <f>IFERROR(INDEX(ВВОД!$D$3:$N$3,1,MATCH(A16,ВВОД!D268:N268,0)),"")</f>
        <v/>
      </c>
    </row>
    <row r="17" spans="1:7">
      <c r="A17" s="17">
        <f>SUM(ВВОД!D269:N269)</f>
        <v>0</v>
      </c>
      <c r="B17" s="88" t="s">
        <v>186</v>
      </c>
      <c r="C17" s="99" t="s">
        <v>19</v>
      </c>
      <c r="D17" s="90" t="s">
        <v>108</v>
      </c>
      <c r="E17" s="90" t="s">
        <v>109</v>
      </c>
      <c r="F17" s="120" t="str">
        <f>IFERROR(INDEX(ВВОД!$D$4:$N$4,1,MATCH(A17,ВВОД!D269:N269,0)),"")</f>
        <v/>
      </c>
      <c r="G17" s="96" t="str">
        <f>IFERROR(INDEX(ВВОД!$D$3:$N$3,1,MATCH(A17,ВВОД!D269:N269,0)),"")</f>
        <v/>
      </c>
    </row>
    <row r="18" spans="1:7" ht="25.5">
      <c r="A18" s="17">
        <f>SUM(ВВОД!D270:N270)</f>
        <v>0</v>
      </c>
      <c r="B18" s="88" t="s">
        <v>498</v>
      </c>
      <c r="C18" s="99" t="s">
        <v>19</v>
      </c>
      <c r="D18" s="90" t="s">
        <v>497</v>
      </c>
      <c r="E18" s="90" t="s">
        <v>109</v>
      </c>
      <c r="F18" s="120" t="str">
        <f>IFERROR(INDEX(ВВОД!$D$4:$N$4,1,MATCH(A18,ВВОД!D270:N270,0)),"")</f>
        <v/>
      </c>
      <c r="G18" s="96" t="str">
        <f>IFERROR(INDEX(ВВОД!$D$3:$N$3,1,MATCH(A18,ВВОД!D270:N270,0)),"")</f>
        <v/>
      </c>
    </row>
    <row r="19" spans="1:7" ht="25.5">
      <c r="A19" s="17">
        <f>SUM(ВВОД!D271:N271)</f>
        <v>0</v>
      </c>
      <c r="B19" s="88" t="s">
        <v>498</v>
      </c>
      <c r="C19" s="99" t="s">
        <v>19</v>
      </c>
      <c r="D19" s="90" t="s">
        <v>497</v>
      </c>
      <c r="E19" s="90" t="s">
        <v>109</v>
      </c>
      <c r="F19" s="120" t="str">
        <f>IFERROR(INDEX(ВВОД!$D$4:$N$4,1,MATCH(A19,ВВОД!D271:N271,0)),"")</f>
        <v/>
      </c>
      <c r="G19" s="96" t="str">
        <f>IFERROR(INDEX(ВВОД!$D$3:$N$3,1,MATCH(A19,ВВОД!D271:N271,0)),"")</f>
        <v/>
      </c>
    </row>
    <row r="20" spans="1:7">
      <c r="A20" s="17">
        <f>SUM(ВВОД!D272:N272)</f>
        <v>0</v>
      </c>
      <c r="B20" s="88" t="s">
        <v>186</v>
      </c>
      <c r="C20" s="99" t="s">
        <v>19</v>
      </c>
      <c r="D20" s="90" t="s">
        <v>108</v>
      </c>
      <c r="E20" s="90" t="s">
        <v>109</v>
      </c>
      <c r="F20" s="120" t="str">
        <f>IFERROR(INDEX(ВВОД!$D$4:$N$4,1,MATCH(A20,ВВОД!D272:N272,0)),"")</f>
        <v/>
      </c>
      <c r="G20" s="96" t="str">
        <f>IFERROR(INDEX(ВВОД!$D$3:$N$3,1,MATCH(A20,ВВОД!D272:N272,0)),"")</f>
        <v/>
      </c>
    </row>
    <row r="21" spans="1:7">
      <c r="A21" s="17">
        <f>SUM(ВВОД!D273:N273)</f>
        <v>0</v>
      </c>
      <c r="B21" s="88" t="s">
        <v>186</v>
      </c>
      <c r="C21" s="99" t="s">
        <v>19</v>
      </c>
      <c r="D21" s="90" t="s">
        <v>108</v>
      </c>
      <c r="E21" s="90" t="s">
        <v>109</v>
      </c>
      <c r="F21" s="120" t="str">
        <f>IFERROR(INDEX(ВВОД!$D$4:$N$4,1,MATCH(A21,ВВОД!D273:N273,0)),"")</f>
        <v/>
      </c>
      <c r="G21" s="96" t="str">
        <f>IFERROR(INDEX(ВВОД!$D$3:$N$3,1,MATCH(A21,ВВОД!D273:N273,0)),"")</f>
        <v/>
      </c>
    </row>
    <row r="22" spans="1:7">
      <c r="A22" s="17">
        <f>SUM(ВВОД!D274:N274)</f>
        <v>0</v>
      </c>
      <c r="B22" s="88" t="s">
        <v>110</v>
      </c>
      <c r="C22" s="99" t="s">
        <v>19</v>
      </c>
      <c r="D22" s="90" t="s">
        <v>111</v>
      </c>
      <c r="E22" s="90" t="s">
        <v>240</v>
      </c>
      <c r="F22" s="120" t="str">
        <f>IFERROR(INDEX(ВВОД!$D$4:$N$4,1,MATCH(A22,ВВОД!D274:N274,0)),"")</f>
        <v/>
      </c>
      <c r="G22" s="96" t="str">
        <f>IFERROR(INDEX(ВВОД!$D$3:$N$3,1,MATCH(A22,ВВОД!D274:N274,0)),"")</f>
        <v/>
      </c>
    </row>
    <row r="23" spans="1:7">
      <c r="A23" s="17">
        <f>SUM(ВВОД!D275:N275)</f>
        <v>0</v>
      </c>
      <c r="B23" s="88" t="s">
        <v>110</v>
      </c>
      <c r="C23" s="99" t="s">
        <v>19</v>
      </c>
      <c r="D23" s="90" t="s">
        <v>111</v>
      </c>
      <c r="E23" s="90" t="s">
        <v>240</v>
      </c>
      <c r="F23" s="120" t="str">
        <f>IFERROR(INDEX(ВВОД!$D$4:$N$4,1,MATCH(A23,ВВОД!D275:N275,0)),"")</f>
        <v/>
      </c>
      <c r="G23" s="96" t="str">
        <f>IFERROR(INDEX(ВВОД!$D$3:$N$3,1,MATCH(A23,ВВОД!D275:N275,0)),"")</f>
        <v/>
      </c>
    </row>
    <row r="24" spans="1:7">
      <c r="A24" s="17">
        <f>SUM(ВВОД!D276:N276)</f>
        <v>0</v>
      </c>
      <c r="B24" s="88" t="s">
        <v>110</v>
      </c>
      <c r="C24" s="99" t="s">
        <v>19</v>
      </c>
      <c r="D24" s="90" t="s">
        <v>239</v>
      </c>
      <c r="E24" s="90" t="s">
        <v>240</v>
      </c>
      <c r="F24" s="120" t="str">
        <f>IFERROR(INDEX(ВВОД!$D$4:$N$4,1,MATCH(A24,ВВОД!D276:N276,0)),"")</f>
        <v/>
      </c>
      <c r="G24" s="96" t="str">
        <f>IFERROR(INDEX(ВВОД!$D$3:$N$3,1,MATCH(A24,ВВОД!D276:N276,0)),"")</f>
        <v/>
      </c>
    </row>
    <row r="25" spans="1:7">
      <c r="A25" s="17">
        <f>SUM(ВВОД!D277:N277)</f>
        <v>0</v>
      </c>
      <c r="B25" s="88" t="s">
        <v>110</v>
      </c>
      <c r="C25" s="99" t="s">
        <v>19</v>
      </c>
      <c r="D25" s="90" t="s">
        <v>239</v>
      </c>
      <c r="E25" s="90" t="s">
        <v>240</v>
      </c>
      <c r="F25" s="120" t="str">
        <f>IFERROR(INDEX(ВВОД!$D$4:$N$4,1,MATCH(A25,ВВОД!D277:N277,0)),"")</f>
        <v/>
      </c>
      <c r="G25" s="96" t="str">
        <f>IFERROR(INDEX(ВВОД!$D$3:$N$3,1,MATCH(A25,ВВОД!D277:N277,0)),"")</f>
        <v/>
      </c>
    </row>
    <row r="26" spans="1:7" ht="25.5">
      <c r="A26" s="17">
        <f>SUM(ВВОД!D278:N278)</f>
        <v>0</v>
      </c>
      <c r="B26" s="88" t="s">
        <v>243</v>
      </c>
      <c r="C26" s="99" t="s">
        <v>241</v>
      </c>
      <c r="D26" s="90" t="s">
        <v>242</v>
      </c>
      <c r="E26" s="90"/>
      <c r="F26" s="120" t="str">
        <f>IFERROR(INDEX(ВВОД!$D$4:$N$4,1,MATCH(A26,ВВОД!D278:N278,0)),"")</f>
        <v/>
      </c>
      <c r="G26" s="96" t="str">
        <f>IFERROR(INDEX(ВВОД!$D$3:$N$3,1,MATCH(A26,ВВОД!D278:N278,0)),"")</f>
        <v/>
      </c>
    </row>
    <row r="27" spans="1:7" ht="25.5">
      <c r="A27" s="17">
        <f>SUM(ВВОД!D279:N279)</f>
        <v>0</v>
      </c>
      <c r="B27" s="88" t="s">
        <v>243</v>
      </c>
      <c r="C27" s="99" t="s">
        <v>241</v>
      </c>
      <c r="D27" s="90" t="s">
        <v>242</v>
      </c>
      <c r="E27" s="90"/>
      <c r="F27" s="120" t="str">
        <f>IFERROR(INDEX(ВВОД!$D$4:$N$4,1,MATCH(A27,ВВОД!D279:N279,0)),"")</f>
        <v/>
      </c>
      <c r="G27" s="96" t="str">
        <f>IFERROR(INDEX(ВВОД!$D$3:$N$3,1,MATCH(A27,ВВОД!D279:N279,0)),"")</f>
        <v/>
      </c>
    </row>
    <row r="28" spans="1:7" ht="25.5">
      <c r="A28" s="17">
        <f>SUM(ВВОД!D333:N333)</f>
        <v>0</v>
      </c>
      <c r="B28" s="88" t="s">
        <v>166</v>
      </c>
      <c r="C28" s="99"/>
      <c r="D28" s="90"/>
      <c r="E28" s="100" t="s">
        <v>161</v>
      </c>
      <c r="F28" s="120" t="str">
        <f>IFERROR(INDEX(ВВОД!$D$4:$N$4,1,MATCH(A28,ВВОД!D333:N333,0)),"")</f>
        <v/>
      </c>
      <c r="G28" s="96" t="str">
        <f>IFERROR(INDEX(ВВОД!$D$3:$N$3,1,MATCH(A28,ВВОД!D333:N333,0)),"")</f>
        <v/>
      </c>
    </row>
    <row r="29" spans="1:7">
      <c r="A29" s="136">
        <f>SUM(ВВОД!D716:N716)</f>
        <v>0</v>
      </c>
      <c r="B29" s="88" t="s">
        <v>186</v>
      </c>
      <c r="C29" s="99" t="s">
        <v>19</v>
      </c>
      <c r="D29" s="90" t="s">
        <v>917</v>
      </c>
      <c r="E29" s="90" t="s">
        <v>358</v>
      </c>
      <c r="F29" s="124" t="str">
        <f>IFERROR(INDEX(ВВОД!$D$4:$N$4,1,MATCH(A29,ВВОД!D716:N716,0)),"")</f>
        <v/>
      </c>
      <c r="G29" s="96" t="str">
        <f>IFERROR(INDEX(ВВОД!$D$3:$N$3,1,MATCH(A29,ВВОД!D716:N716,0)),"")</f>
        <v/>
      </c>
    </row>
    <row r="30" spans="1:7">
      <c r="A30" s="129">
        <f>SUM(ВВОД!D717:N717)</f>
        <v>0</v>
      </c>
      <c r="B30" s="88" t="s">
        <v>186</v>
      </c>
      <c r="C30" s="99" t="s">
        <v>19</v>
      </c>
      <c r="D30" s="90" t="s">
        <v>918</v>
      </c>
      <c r="E30" s="90" t="s">
        <v>358</v>
      </c>
      <c r="F30" s="124" t="str">
        <f>IFERROR(INDEX(ВВОД!$D$4:$N$4,1,MATCH(A30,ВВОД!D717:N717,0)),"")</f>
        <v/>
      </c>
      <c r="G30" s="96" t="str">
        <f>IFERROR(INDEX(ВВОД!$D$3:$N$3,1,MATCH(A30,ВВОД!D717:N717,0)),"")</f>
        <v/>
      </c>
    </row>
    <row r="31" spans="1:7" ht="25.5">
      <c r="A31" s="129">
        <f>SUM(ВВОД!D718:N718)</f>
        <v>0</v>
      </c>
      <c r="B31" s="88" t="s">
        <v>186</v>
      </c>
      <c r="C31" s="99" t="s">
        <v>19</v>
      </c>
      <c r="D31" s="90" t="s">
        <v>919</v>
      </c>
      <c r="E31" s="90" t="s">
        <v>358</v>
      </c>
      <c r="F31" s="124" t="str">
        <f>IFERROR(INDEX(ВВОД!$D$4:$N$4,1,MATCH(A31,ВВОД!D718:N718,0)),"")</f>
        <v/>
      </c>
      <c r="G31" s="96" t="str">
        <f>IFERROR(INDEX(ВВОД!$D$3:$N$3,1,MATCH(A31,ВВОД!D718:N718,0)),"")</f>
        <v/>
      </c>
    </row>
    <row r="32" spans="1:7">
      <c r="A32" s="145">
        <f>SUM(ВВОД!D719:N719)</f>
        <v>0</v>
      </c>
      <c r="B32" s="88" t="s">
        <v>186</v>
      </c>
      <c r="C32" s="99" t="s">
        <v>19</v>
      </c>
      <c r="D32" s="90" t="s">
        <v>920</v>
      </c>
      <c r="E32" s="90" t="s">
        <v>358</v>
      </c>
      <c r="F32" s="124" t="str">
        <f>IFERROR(INDEX(ВВОД!$D$4:$N$4,1,MATCH(A32,ВВОД!D719:N719,0)),"")</f>
        <v/>
      </c>
      <c r="G32" s="96" t="str">
        <f>IFERROR(INDEX(ВВОД!$D$3:$N$3,1,MATCH(A32,ВВОД!D719:N719,0)),"")</f>
        <v/>
      </c>
    </row>
    <row r="33" spans="1:7">
      <c r="A33" s="129">
        <f>SUM(ВВОД!D720:N720)</f>
        <v>0</v>
      </c>
      <c r="B33" s="88" t="s">
        <v>186</v>
      </c>
      <c r="C33" s="99" t="s">
        <v>19</v>
      </c>
      <c r="D33" s="90" t="s">
        <v>921</v>
      </c>
      <c r="E33" s="90" t="s">
        <v>358</v>
      </c>
      <c r="F33" s="124" t="str">
        <f>IFERROR(INDEX(ВВОД!$D$4:$N$4,1,MATCH(A33,ВВОД!D720:N720,0)),"")</f>
        <v/>
      </c>
      <c r="G33" s="96" t="str">
        <f>IFERROR(INDEX(ВВОД!$D$3:$N$3,1,MATCH(A33,ВВОД!D720:N720,0)),"")</f>
        <v/>
      </c>
    </row>
    <row r="34" spans="1:7">
      <c r="A34" s="129">
        <f>SUM(ВВОД!D721:N721)</f>
        <v>0</v>
      </c>
      <c r="B34" s="88" t="s">
        <v>186</v>
      </c>
      <c r="C34" s="99" t="s">
        <v>19</v>
      </c>
      <c r="D34" s="90" t="s">
        <v>922</v>
      </c>
      <c r="E34" s="90" t="s">
        <v>358</v>
      </c>
      <c r="F34" s="124" t="str">
        <f>IFERROR(INDEX(ВВОД!$D$4:$N$4,1,MATCH(A34,ВВОД!D721:N721,0)),"")</f>
        <v/>
      </c>
      <c r="G34" s="96" t="str">
        <f>IFERROR(INDEX(ВВОД!$D$3:$N$3,1,MATCH(A34,ВВОД!D721:N721,0)),"")</f>
        <v/>
      </c>
    </row>
    <row r="35" spans="1:7">
      <c r="A35" s="129">
        <f>SUM(ВВОД!D722:N722)</f>
        <v>0</v>
      </c>
      <c r="B35" s="88" t="s">
        <v>186</v>
      </c>
      <c r="C35" s="99" t="s">
        <v>19</v>
      </c>
      <c r="D35" s="90" t="s">
        <v>923</v>
      </c>
      <c r="E35" s="90" t="s">
        <v>358</v>
      </c>
      <c r="F35" s="124" t="str">
        <f>IFERROR(INDEX(ВВОД!$D$4:$N$4,1,MATCH(A35,ВВОД!D722:N722,0)),"")</f>
        <v/>
      </c>
      <c r="G35" s="96" t="str">
        <f>IFERROR(INDEX(ВВОД!$D$3:$N$3,1,MATCH(A35,ВВОД!D722:N722,0)),"")</f>
        <v/>
      </c>
    </row>
    <row r="36" spans="1:7" ht="25.5">
      <c r="A36" s="129">
        <f>SUM(ВВОД!D723:N723)</f>
        <v>0</v>
      </c>
      <c r="B36" s="88" t="s">
        <v>186</v>
      </c>
      <c r="C36" s="99" t="s">
        <v>19</v>
      </c>
      <c r="D36" s="90" t="s">
        <v>1875</v>
      </c>
      <c r="E36" s="90" t="s">
        <v>358</v>
      </c>
      <c r="F36" s="124" t="str">
        <f>IFERROR(INDEX(ВВОД!$D$4:$N$4,1,MATCH(A36,ВВОД!D723:N723,0)),"")</f>
        <v/>
      </c>
      <c r="G36" s="96" t="str">
        <f>IFERROR(INDEX(ВВОД!$D$3:$N$3,1,MATCH(A36,ВВОД!D723:N723,0)),"")</f>
        <v/>
      </c>
    </row>
    <row r="37" spans="1:7">
      <c r="A37" s="129">
        <f>SUM(ВВОД!D724:N724)</f>
        <v>0</v>
      </c>
      <c r="B37" s="88" t="s">
        <v>186</v>
      </c>
      <c r="C37" s="99" t="s">
        <v>19</v>
      </c>
      <c r="D37" s="90" t="s">
        <v>1808</v>
      </c>
      <c r="E37" s="90" t="s">
        <v>358</v>
      </c>
      <c r="F37" s="124" t="str">
        <f>IFERROR(INDEX(ВВОД!$D$4:$N$4,1,MATCH(A37,ВВОД!D724:N724,0)),"")</f>
        <v/>
      </c>
      <c r="G37" s="96" t="str">
        <f>IFERROR(INDEX(ВВОД!$D$3:$N$3,1,MATCH(A37,ВВОД!D724:N724,0)),"")</f>
        <v/>
      </c>
    </row>
    <row r="38" spans="1:7" ht="25.5">
      <c r="A38" s="146">
        <f>SUM(ВВОД!D725:N725)</f>
        <v>0</v>
      </c>
      <c r="B38" s="88" t="s">
        <v>186</v>
      </c>
      <c r="C38" s="99" t="s">
        <v>19</v>
      </c>
      <c r="D38" s="90" t="s">
        <v>1809</v>
      </c>
      <c r="E38" s="90" t="s">
        <v>358</v>
      </c>
      <c r="F38" s="124" t="str">
        <f>IFERROR(INDEX(ВВОД!$D$4:$N$4,1,MATCH(A38,ВВОД!D725:N725,0)),"")</f>
        <v/>
      </c>
      <c r="G38" s="96" t="str">
        <f>IFERROR(INDEX(ВВОД!$D$3:$N$3,1,MATCH(A38,ВВОД!D725:N725,0)),"")</f>
        <v/>
      </c>
    </row>
    <row r="39" spans="1:7">
      <c r="A39" s="129">
        <f>SUM(ВВОД!D726:N726)</f>
        <v>0</v>
      </c>
      <c r="B39" s="88" t="s">
        <v>509</v>
      </c>
      <c r="C39" s="99" t="s">
        <v>19</v>
      </c>
      <c r="D39" s="90" t="s">
        <v>1810</v>
      </c>
      <c r="E39" s="90" t="s">
        <v>358</v>
      </c>
      <c r="F39" s="124" t="str">
        <f>IFERROR(INDEX(ВВОД!$D$4:$N$4,1,MATCH(A39,ВВОД!D726:N726,0)),"")</f>
        <v/>
      </c>
      <c r="G39" s="96" t="str">
        <f>IFERROR(INDEX(ВВОД!$D$3:$N$3,1,MATCH(A39,ВВОД!D726:N726,0)),"")</f>
        <v/>
      </c>
    </row>
    <row r="40" spans="1:7" ht="25.5">
      <c r="A40" s="131">
        <f>SUM(ВВОД!D727:N727)</f>
        <v>0</v>
      </c>
      <c r="B40" s="88" t="s">
        <v>509</v>
      </c>
      <c r="C40" s="99" t="s">
        <v>19</v>
      </c>
      <c r="D40" s="90" t="s">
        <v>1811</v>
      </c>
      <c r="E40" s="90" t="s">
        <v>358</v>
      </c>
      <c r="F40" s="124" t="str">
        <f>IFERROR(INDEX(ВВОД!$D$4:$N$4,1,MATCH(A40,ВВОД!D727:N727,0)),"")</f>
        <v/>
      </c>
      <c r="G40" s="96" t="str">
        <f>IFERROR(INDEX(ВВОД!$D$3:$N$3,1,MATCH(A40,ВВОД!D727:N727,0)),"")</f>
        <v/>
      </c>
    </row>
    <row r="41" spans="1:7">
      <c r="A41" s="131">
        <f>SUM(ВВОД!D728:N728)</f>
        <v>0</v>
      </c>
      <c r="B41" s="88" t="s">
        <v>509</v>
      </c>
      <c r="C41" s="99" t="s">
        <v>19</v>
      </c>
      <c r="D41" s="90" t="s">
        <v>1812</v>
      </c>
      <c r="E41" s="90" t="s">
        <v>358</v>
      </c>
      <c r="F41" s="124" t="str">
        <f>IFERROR(INDEX(ВВОД!$D$4:$N$4,1,MATCH(A41,ВВОД!D728:N728,0)),"")</f>
        <v/>
      </c>
      <c r="G41" s="96" t="str">
        <f>IFERROR(INDEX(ВВОД!$D$3:$N$3,1,MATCH(A41,ВВОД!D728:N728,0)),"")</f>
        <v/>
      </c>
    </row>
    <row r="42" spans="1:7" ht="25.5">
      <c r="A42" s="131">
        <f>SUM(ВВОД!D729:N729)</f>
        <v>0</v>
      </c>
      <c r="B42" s="88" t="s">
        <v>1823</v>
      </c>
      <c r="C42" s="99" t="s">
        <v>19</v>
      </c>
      <c r="D42" s="90" t="s">
        <v>1822</v>
      </c>
      <c r="E42" s="90" t="s">
        <v>358</v>
      </c>
      <c r="F42" s="124" t="str">
        <f>IFERROR(INDEX(ВВОД!$D$4:$N$4,1,MATCH(A42,ВВОД!D729:N729,0)),"")</f>
        <v/>
      </c>
      <c r="G42" s="96" t="str">
        <f>IFERROR(INDEX(ВВОД!$D$3:$N$3,1,MATCH(A42,ВВОД!D729:N729,0)),"")</f>
        <v/>
      </c>
    </row>
    <row r="43" spans="1:7" ht="25.5">
      <c r="A43" s="131">
        <f>SUM(ВВОД!D730:N730)</f>
        <v>0</v>
      </c>
      <c r="B43" s="88" t="s">
        <v>110</v>
      </c>
      <c r="C43" s="99" t="s">
        <v>19</v>
      </c>
      <c r="D43" s="90" t="s">
        <v>1813</v>
      </c>
      <c r="E43" s="90" t="s">
        <v>358</v>
      </c>
      <c r="F43" s="124" t="str">
        <f>IFERROR(INDEX(ВВОД!$D$4:$N$4,1,MATCH(A43,ВВОД!D730:N730,0)),"")</f>
        <v/>
      </c>
      <c r="G43" s="96" t="str">
        <f>IFERROR(INDEX(ВВОД!$D$3:$N$3,1,MATCH(A43,ВВОД!D730:N730,0)),"")</f>
        <v/>
      </c>
    </row>
    <row r="44" spans="1:7">
      <c r="A44" s="138">
        <f>SUM(ВВОД!D731:N731)</f>
        <v>0</v>
      </c>
      <c r="B44" s="88" t="s">
        <v>110</v>
      </c>
      <c r="C44" s="99" t="s">
        <v>19</v>
      </c>
      <c r="D44" s="90" t="s">
        <v>1814</v>
      </c>
      <c r="E44" s="90" t="s">
        <v>358</v>
      </c>
      <c r="F44" s="124" t="str">
        <f>IFERROR(INDEX(ВВОД!$D$4:$N$4,1,MATCH(A44,ВВОД!D731:N731,0)),"")</f>
        <v/>
      </c>
      <c r="G44" s="96" t="str">
        <f>IFERROR(INDEX(ВВОД!$D$3:$N$3,1,MATCH(A44,ВВОД!D731:N731,0)),"")</f>
        <v/>
      </c>
    </row>
    <row r="45" spans="1:7" ht="25.5">
      <c r="A45" s="138">
        <f>SUM(ВВОД!D732:N732)</f>
        <v>0</v>
      </c>
      <c r="B45" s="88" t="s">
        <v>110</v>
      </c>
      <c r="C45" s="99" t="s">
        <v>19</v>
      </c>
      <c r="D45" s="90" t="s">
        <v>1815</v>
      </c>
      <c r="E45" s="90" t="s">
        <v>358</v>
      </c>
      <c r="F45" s="124" t="str">
        <f>IFERROR(INDEX(ВВОД!$D$4:$N$4,1,MATCH(A45,ВВОД!D732:N732,0)),"")</f>
        <v/>
      </c>
      <c r="G45" s="96" t="str">
        <f>IFERROR(INDEX(ВВОД!$D$3:$N$3,1,MATCH(A45,ВВОД!D732:N732,0)),"")</f>
        <v/>
      </c>
    </row>
    <row r="46" spans="1:7">
      <c r="A46" s="138">
        <f>SUM(ВВОД!D733:N733)</f>
        <v>0</v>
      </c>
      <c r="B46" s="88" t="s">
        <v>110</v>
      </c>
      <c r="C46" s="99" t="s">
        <v>19</v>
      </c>
      <c r="D46" s="90" t="s">
        <v>1816</v>
      </c>
      <c r="E46" s="90" t="s">
        <v>358</v>
      </c>
      <c r="F46" s="124" t="str">
        <f>IFERROR(INDEX(ВВОД!$D$4:$N$4,1,MATCH(A46,ВВОД!D733:N733,0)),"")</f>
        <v/>
      </c>
      <c r="G46" s="96" t="str">
        <f>IFERROR(INDEX(ВВОД!$D$3:$N$3,1,MATCH(A46,ВВОД!D733:N733,0)),"")</f>
        <v/>
      </c>
    </row>
    <row r="47" spans="1:7" ht="25.5">
      <c r="A47" s="138">
        <f>SUM(ВВОД!D734:N734)</f>
        <v>0</v>
      </c>
      <c r="B47" s="88" t="s">
        <v>110</v>
      </c>
      <c r="C47" s="99" t="s">
        <v>19</v>
      </c>
      <c r="D47" s="90" t="s">
        <v>1817</v>
      </c>
      <c r="E47" s="90" t="s">
        <v>358</v>
      </c>
      <c r="F47" s="124" t="str">
        <f>IFERROR(INDEX(ВВОД!$D$4:$N$4,1,MATCH(A47,ВВОД!D734:N734,0)),"")</f>
        <v/>
      </c>
      <c r="G47" s="96" t="str">
        <f>IFERROR(INDEX(ВВОД!$D$3:$N$3,1,MATCH(A47,ВВОД!D734:N734,0)),"")</f>
        <v/>
      </c>
    </row>
    <row r="48" spans="1:7">
      <c r="A48" s="138">
        <f>SUM(ВВОД!D735:N735)</f>
        <v>0</v>
      </c>
      <c r="B48" s="88" t="s">
        <v>110</v>
      </c>
      <c r="C48" s="99" t="s">
        <v>19</v>
      </c>
      <c r="D48" s="90" t="s">
        <v>1818</v>
      </c>
      <c r="E48" s="90" t="s">
        <v>358</v>
      </c>
      <c r="F48" s="124" t="str">
        <f>IFERROR(INDEX(ВВОД!$D$4:$N$4,1,MATCH(A48,ВВОД!D735:N735,0)),"")</f>
        <v/>
      </c>
      <c r="G48" s="96" t="str">
        <f>IFERROR(INDEX(ВВОД!$D$3:$N$3,1,MATCH(A48,ВВОД!D735:N735,0)),"")</f>
        <v/>
      </c>
    </row>
    <row r="49" spans="1:7" ht="25.5">
      <c r="A49" s="138">
        <f>SUM(ВВОД!D736:N736)</f>
        <v>0</v>
      </c>
      <c r="B49" s="88" t="s">
        <v>110</v>
      </c>
      <c r="C49" s="99" t="s">
        <v>19</v>
      </c>
      <c r="D49" s="90" t="s">
        <v>1819</v>
      </c>
      <c r="E49" s="90" t="s">
        <v>358</v>
      </c>
      <c r="F49" s="124" t="str">
        <f>IFERROR(INDEX(ВВОД!$D$4:$N$4,1,MATCH(A49,ВВОД!D736:N736,0)),"")</f>
        <v/>
      </c>
      <c r="G49" s="96" t="str">
        <f>IFERROR(INDEX(ВВОД!$D$3:$N$3,1,MATCH(A49,ВВОД!D736:N736,0)),"")</f>
        <v/>
      </c>
    </row>
    <row r="50" spans="1:7">
      <c r="A50" s="138">
        <f>SUM(ВВОД!D737:N737)</f>
        <v>0</v>
      </c>
      <c r="B50" s="88" t="s">
        <v>110</v>
      </c>
      <c r="C50" s="99" t="s">
        <v>19</v>
      </c>
      <c r="D50" s="90" t="s">
        <v>1820</v>
      </c>
      <c r="E50" s="90" t="s">
        <v>358</v>
      </c>
      <c r="F50" s="124" t="str">
        <f>IFERROR(INDEX(ВВОД!$D$4:$N$4,1,MATCH(A50,ВВОД!D737:N737,0)),"")</f>
        <v/>
      </c>
      <c r="G50" s="96" t="str">
        <f>IFERROR(INDEX(ВВОД!$D$3:$N$3,1,MATCH(A50,ВВОД!D737:N737,0)),"")</f>
        <v/>
      </c>
    </row>
    <row r="51" spans="1:7" ht="25.5">
      <c r="A51" s="198">
        <f>SUM(ВВОД!D738:N738)</f>
        <v>0</v>
      </c>
      <c r="B51" s="88" t="s">
        <v>110</v>
      </c>
      <c r="C51" s="99" t="s">
        <v>19</v>
      </c>
      <c r="D51" s="90" t="s">
        <v>1821</v>
      </c>
      <c r="E51" s="90" t="s">
        <v>358</v>
      </c>
      <c r="F51" s="124" t="str">
        <f>IFERROR(INDEX(ВВОД!$D$4:$N$4,1,MATCH(A51,ВВОД!D738:N738,0)),"")</f>
        <v/>
      </c>
      <c r="G51" s="96" t="str">
        <f>IFERROR(INDEX(ВВОД!$D$3:$N$3,1,MATCH(A51,ВВОД!D738:N738,0)),"")</f>
        <v/>
      </c>
    </row>
    <row r="52" spans="1:7" ht="25.5">
      <c r="A52" s="138">
        <f>SUM(ВВОД!D742:N742)</f>
        <v>0</v>
      </c>
      <c r="B52" s="88" t="s">
        <v>95</v>
      </c>
      <c r="C52" s="99" t="s">
        <v>21</v>
      </c>
      <c r="D52" s="90" t="s">
        <v>622</v>
      </c>
      <c r="E52" s="90" t="s">
        <v>358</v>
      </c>
      <c r="F52" s="124" t="str">
        <f>IFERROR(INDEX(ВВОД!$D$4:$N$4,1,MATCH(A52,ВВОД!D742:N742,0)),"")</f>
        <v/>
      </c>
      <c r="G52" s="96" t="str">
        <f>IFERROR(INDEX(ВВОД!$D$3:$N$3,1,MATCH(A52,ВВОД!D742:N742,0)),"")</f>
        <v/>
      </c>
    </row>
    <row r="53" spans="1:7">
      <c r="A53" s="138">
        <f>SUM(ВВОД!D743:N743)</f>
        <v>0</v>
      </c>
      <c r="B53" s="88" t="s">
        <v>95</v>
      </c>
      <c r="C53" s="99" t="s">
        <v>21</v>
      </c>
      <c r="D53" s="90" t="s">
        <v>621</v>
      </c>
      <c r="E53" s="90" t="s">
        <v>358</v>
      </c>
      <c r="F53" s="124" t="str">
        <f>IFERROR(INDEX(ВВОД!$D$4:$N$4,1,MATCH(A53,ВВОД!D743:N743,0)),"")</f>
        <v/>
      </c>
      <c r="G53" s="96" t="str">
        <f>IFERROR(INDEX(ВВОД!$D$3:$N$3,1,MATCH(A53,ВВОД!D743:N743,0)),"")</f>
        <v/>
      </c>
    </row>
    <row r="54" spans="1:7">
      <c r="A54" s="138">
        <f>SUM(ВВОД!D744:N744)</f>
        <v>0</v>
      </c>
      <c r="B54" s="88" t="s">
        <v>95</v>
      </c>
      <c r="C54" s="99" t="s">
        <v>21</v>
      </c>
      <c r="D54" s="90" t="s">
        <v>623</v>
      </c>
      <c r="E54" s="90" t="s">
        <v>358</v>
      </c>
      <c r="F54" s="124" t="str">
        <f>IFERROR(INDEX(ВВОД!$D$4:$N$4,1,MATCH(A54,ВВОД!D744:N744,0)),"")</f>
        <v/>
      </c>
      <c r="G54" s="96" t="str">
        <f>IFERROR(INDEX(ВВОД!$D$3:$N$3,1,MATCH(A54,ВВОД!D744:N744,0)),"")</f>
        <v/>
      </c>
    </row>
    <row r="55" spans="1:7">
      <c r="A55" s="138">
        <f>SUM(ВВОД!D745:N745)</f>
        <v>0</v>
      </c>
      <c r="B55" s="88" t="s">
        <v>95</v>
      </c>
      <c r="C55" s="99" t="s">
        <v>21</v>
      </c>
      <c r="D55" s="90" t="s">
        <v>632</v>
      </c>
      <c r="E55" s="90" t="s">
        <v>358</v>
      </c>
      <c r="F55" s="124" t="str">
        <f>IFERROR(INDEX(ВВОД!$D$4:$N$4,1,MATCH(A55,ВВОД!D745:N745,0)),"")</f>
        <v/>
      </c>
      <c r="G55" s="96" t="str">
        <f>IFERROR(INDEX(ВВОД!$D$3:$N$3,1,MATCH(A55,ВВОД!D745:N745,0)),"")</f>
        <v/>
      </c>
    </row>
    <row r="56" spans="1:7" ht="25.5">
      <c r="A56" s="138">
        <f>SUM(ВВОД!D746:N746)</f>
        <v>0</v>
      </c>
      <c r="B56" s="88" t="s">
        <v>95</v>
      </c>
      <c r="C56" s="99" t="s">
        <v>21</v>
      </c>
      <c r="D56" s="90" t="s">
        <v>633</v>
      </c>
      <c r="E56" s="90" t="s">
        <v>358</v>
      </c>
      <c r="F56" s="124" t="str">
        <f>IFERROR(INDEX(ВВОД!$D$4:$N$4,1,MATCH(A56,ВВОД!D746:N746,0)),"")</f>
        <v/>
      </c>
      <c r="G56" s="96" t="str">
        <f>IFERROR(INDEX(ВВОД!$D$3:$N$3,1,MATCH(A56,ВВОД!D746:N746,0)),"")</f>
        <v/>
      </c>
    </row>
    <row r="57" spans="1:7" ht="25.5">
      <c r="A57" s="138">
        <f>SUM(ВВОД!D747:N747)</f>
        <v>0</v>
      </c>
      <c r="B57" s="88" t="s">
        <v>95</v>
      </c>
      <c r="C57" s="99" t="s">
        <v>21</v>
      </c>
      <c r="D57" s="90" t="s">
        <v>639</v>
      </c>
      <c r="E57" s="90" t="s">
        <v>358</v>
      </c>
      <c r="F57" s="124" t="str">
        <f>IFERROR(INDEX(ВВОД!$D$4:$N$4,1,MATCH(A57,ВВОД!D747:N747,0)),"")</f>
        <v/>
      </c>
      <c r="G57" s="96" t="str">
        <f>IFERROR(INDEX(ВВОД!$D$3:$N$3,1,MATCH(A57,ВВОД!D747:N747,0)),"")</f>
        <v/>
      </c>
    </row>
    <row r="58" spans="1:7" ht="25.5">
      <c r="A58" s="138">
        <f>SUM(ВВОД!D748:N748)</f>
        <v>0</v>
      </c>
      <c r="B58" s="88" t="s">
        <v>95</v>
      </c>
      <c r="C58" s="99" t="s">
        <v>21</v>
      </c>
      <c r="D58" s="90" t="s">
        <v>634</v>
      </c>
      <c r="E58" s="90" t="s">
        <v>358</v>
      </c>
      <c r="F58" s="124" t="str">
        <f>IFERROR(INDEX(ВВОД!$D$4:$N$4,1,MATCH(A58,ВВОД!D748:N748,0)),"")</f>
        <v/>
      </c>
      <c r="G58" s="96" t="str">
        <f>IFERROR(INDEX(ВВОД!$D$3:$N$3,1,MATCH(A58,ВВОД!D748:N748,0)),"")</f>
        <v/>
      </c>
    </row>
    <row r="59" spans="1:7">
      <c r="A59" s="138">
        <f>SUM(ВВОД!D749:N749)</f>
        <v>0</v>
      </c>
      <c r="B59" s="88" t="s">
        <v>95</v>
      </c>
      <c r="C59" s="99" t="s">
        <v>21</v>
      </c>
      <c r="D59" s="90" t="s">
        <v>635</v>
      </c>
      <c r="E59" s="90" t="s">
        <v>358</v>
      </c>
      <c r="F59" s="124" t="str">
        <f>IFERROR(INDEX(ВВОД!$D$4:$N$4,1,MATCH(A59,ВВОД!D749:N749,0)),"")</f>
        <v/>
      </c>
      <c r="G59" s="96" t="str">
        <f>IFERROR(INDEX(ВВОД!$D$3:$N$3,1,MATCH(A59,ВВОД!D749:N749,0)),"")</f>
        <v/>
      </c>
    </row>
    <row r="60" spans="1:7" ht="25.5">
      <c r="A60" s="138">
        <f>SUM(ВВОД!D750:N750)</f>
        <v>0</v>
      </c>
      <c r="B60" s="88" t="s">
        <v>95</v>
      </c>
      <c r="C60" s="99" t="s">
        <v>21</v>
      </c>
      <c r="D60" s="90" t="s">
        <v>636</v>
      </c>
      <c r="E60" s="90" t="s">
        <v>358</v>
      </c>
      <c r="F60" s="124" t="str">
        <f>IFERROR(INDEX(ВВОД!$D$4:$N$4,1,MATCH(A60,ВВОД!D750:N750,0)),"")</f>
        <v/>
      </c>
      <c r="G60" s="96" t="str">
        <f>IFERROR(INDEX(ВВОД!$D$3:$N$3,1,MATCH(A60,ВВОД!D750:N750,0)),"")</f>
        <v/>
      </c>
    </row>
    <row r="61" spans="1:7" ht="25.5">
      <c r="A61" s="138">
        <f>SUM(ВВОД!D751:N751)</f>
        <v>0</v>
      </c>
      <c r="B61" s="88" t="s">
        <v>95</v>
      </c>
      <c r="C61" s="99" t="s">
        <v>21</v>
      </c>
      <c r="D61" s="90" t="s">
        <v>637</v>
      </c>
      <c r="E61" s="90" t="s">
        <v>358</v>
      </c>
      <c r="F61" s="124" t="str">
        <f>IFERROR(INDEX(ВВОД!$D$4:$N$4,1,MATCH(A61,ВВОД!D751:N751,0)),"")</f>
        <v/>
      </c>
      <c r="G61" s="96" t="str">
        <f>IFERROR(INDEX(ВВОД!$D$3:$N$3,1,MATCH(A61,ВВОД!D751:N751,0)),"")</f>
        <v/>
      </c>
    </row>
    <row r="62" spans="1:7">
      <c r="A62" s="138">
        <f>SUM(ВВОД!D752:N752)</f>
        <v>0</v>
      </c>
      <c r="B62" s="88" t="s">
        <v>95</v>
      </c>
      <c r="C62" s="99" t="s">
        <v>21</v>
      </c>
      <c r="D62" s="90" t="s">
        <v>638</v>
      </c>
      <c r="E62" s="90" t="s">
        <v>358</v>
      </c>
      <c r="F62" s="124" t="str">
        <f>IFERROR(INDEX(ВВОД!$D$4:$N$4,1,MATCH(A62,ВВОД!D752:N752,0)),"")</f>
        <v/>
      </c>
      <c r="G62" s="96" t="str">
        <f>IFERROR(INDEX(ВВОД!$D$3:$N$3,1,MATCH(A62,ВВОД!D752:N752,0)),"")</f>
        <v/>
      </c>
    </row>
    <row r="63" spans="1:7">
      <c r="A63" s="140">
        <f>SUM(ВВОД!D753:N753)</f>
        <v>0</v>
      </c>
      <c r="B63" s="88" t="s">
        <v>509</v>
      </c>
      <c r="C63" s="99" t="s">
        <v>21</v>
      </c>
      <c r="D63" s="90" t="s">
        <v>533</v>
      </c>
      <c r="E63" s="90" t="s">
        <v>358</v>
      </c>
      <c r="F63" s="124" t="str">
        <f>IFERROR(INDEX(ВВОД!$D$4:$N$4,1,MATCH(A63,ВВОД!D753:N753,0)),"")</f>
        <v/>
      </c>
      <c r="G63" s="96" t="str">
        <f>IFERROR(INDEX(ВВОД!$D$3:$N$3,1,MATCH(A63,ВВОД!D753:N753,0)),"")</f>
        <v/>
      </c>
    </row>
    <row r="64" spans="1:7" ht="38.25">
      <c r="A64" s="140">
        <f>SUM(ВВОД!D754:N754)</f>
        <v>0</v>
      </c>
      <c r="B64" s="88" t="s">
        <v>538</v>
      </c>
      <c r="C64" s="99" t="s">
        <v>21</v>
      </c>
      <c r="D64" s="90" t="s">
        <v>534</v>
      </c>
      <c r="E64" s="90" t="s">
        <v>358</v>
      </c>
      <c r="F64" s="124" t="str">
        <f>IFERROR(INDEX(ВВОД!$D$4:$N$4,1,MATCH(A64,ВВОД!D754:N754,0)),"")</f>
        <v/>
      </c>
      <c r="G64" s="96" t="str">
        <f>IFERROR(INDEX(ВВОД!$D$3:$N$3,1,MATCH(A64,ВВОД!D754:N754,0)),"")</f>
        <v/>
      </c>
    </row>
    <row r="65" spans="1:7" ht="25.5">
      <c r="A65" s="140">
        <f>SUM(ВВОД!D755:N755)</f>
        <v>0</v>
      </c>
      <c r="B65" s="88" t="s">
        <v>539</v>
      </c>
      <c r="C65" s="99" t="s">
        <v>21</v>
      </c>
      <c r="D65" s="90" t="s">
        <v>535</v>
      </c>
      <c r="E65" s="90" t="s">
        <v>358</v>
      </c>
      <c r="F65" s="124" t="str">
        <f>IFERROR(INDEX(ВВОД!$D$4:$N$4,1,MATCH(A65,ВВОД!D755:N755,0)),"")</f>
        <v/>
      </c>
      <c r="G65" s="96" t="str">
        <f>IFERROR(INDEX(ВВОД!$D$3:$N$3,1,MATCH(A65,ВВОД!D755:N755,0)),"")</f>
        <v/>
      </c>
    </row>
    <row r="66" spans="1:7" ht="25.5">
      <c r="A66" s="140">
        <f>SUM(ВВОД!D756:N756)</f>
        <v>0</v>
      </c>
      <c r="B66" s="88" t="s">
        <v>539</v>
      </c>
      <c r="C66" s="99" t="s">
        <v>21</v>
      </c>
      <c r="D66" s="90" t="s">
        <v>536</v>
      </c>
      <c r="E66" s="90" t="s">
        <v>358</v>
      </c>
      <c r="F66" s="124" t="str">
        <f>IFERROR(INDEX(ВВОД!$D$4:$N$4,1,MATCH(A66,ВВОД!D756:N756,0)),"")</f>
        <v/>
      </c>
      <c r="G66" s="96" t="str">
        <f>IFERROR(INDEX(ВВОД!$D$3:$N$3,1,MATCH(A66,ВВОД!D756:N756,0)),"")</f>
        <v/>
      </c>
    </row>
    <row r="67" spans="1:7" ht="25.5">
      <c r="A67" s="140">
        <f>SUM(ВВОД!D757:N757)</f>
        <v>0</v>
      </c>
      <c r="B67" s="88" t="s">
        <v>539</v>
      </c>
      <c r="C67" s="99" t="s">
        <v>21</v>
      </c>
      <c r="D67" s="90" t="s">
        <v>1420</v>
      </c>
      <c r="E67" s="90" t="s">
        <v>358</v>
      </c>
      <c r="F67" s="124" t="str">
        <f>IFERROR(INDEX(ВВОД!$D$4:$N$4,1,MATCH(A67,ВВОД!D757:N757,0)),"")</f>
        <v/>
      </c>
      <c r="G67" s="96" t="str">
        <f>IFERROR(INDEX(ВВОД!$D$3:$N$3,1,MATCH(A67,ВВОД!D757:N757,0)),"")</f>
        <v/>
      </c>
    </row>
    <row r="68" spans="1:7" ht="25.5">
      <c r="A68" s="140">
        <f>SUM(ВВОД!D758:N758)</f>
        <v>0</v>
      </c>
      <c r="B68" s="88" t="s">
        <v>539</v>
      </c>
      <c r="C68" s="99" t="s">
        <v>21</v>
      </c>
      <c r="D68" s="90" t="s">
        <v>1421</v>
      </c>
      <c r="E68" s="90" t="s">
        <v>358</v>
      </c>
      <c r="F68" s="124" t="str">
        <f>IFERROR(INDEX(ВВОД!$D$4:$N$4,1,MATCH(A68,ВВОД!D758:N758,0)),"")</f>
        <v/>
      </c>
      <c r="G68" s="96" t="str">
        <f>IFERROR(INDEX(ВВОД!$D$3:$N$3,1,MATCH(A68,ВВОД!D758:N758,0)),"")</f>
        <v/>
      </c>
    </row>
    <row r="69" spans="1:7" ht="25.5">
      <c r="A69" s="140">
        <f>SUM(ВВОД!D759:N759)</f>
        <v>0</v>
      </c>
      <c r="B69" s="88" t="s">
        <v>540</v>
      </c>
      <c r="C69" s="99" t="s">
        <v>21</v>
      </c>
      <c r="D69" s="90" t="s">
        <v>1422</v>
      </c>
      <c r="E69" s="90" t="s">
        <v>358</v>
      </c>
      <c r="F69" s="124" t="str">
        <f>IFERROR(INDEX(ВВОД!$D$4:$N$4,1,MATCH(A69,ВВОД!D759:N759,0)),"")</f>
        <v/>
      </c>
      <c r="G69" s="96" t="str">
        <f>IFERROR(INDEX(ВВОД!$D$3:$N$3,1,MATCH(A69,ВВОД!D759:N759,0)),"")</f>
        <v/>
      </c>
    </row>
    <row r="70" spans="1:7" ht="25.5">
      <c r="A70" s="140">
        <f>SUM(ВВОД!D760:N760)</f>
        <v>0</v>
      </c>
      <c r="B70" s="88" t="s">
        <v>489</v>
      </c>
      <c r="C70" s="99" t="s">
        <v>21</v>
      </c>
      <c r="D70" s="90" t="s">
        <v>1423</v>
      </c>
      <c r="E70" s="90" t="s">
        <v>358</v>
      </c>
      <c r="F70" s="124" t="str">
        <f>IFERROR(INDEX(ВВОД!$D$4:$N$4,1,MATCH(A70,ВВОД!D760:N760,0)),"")</f>
        <v/>
      </c>
      <c r="G70" s="96" t="str">
        <f>IFERROR(INDEX(ВВОД!$D$3:$N$3,1,MATCH(A70,ВВОД!D760:N760,0)),"")</f>
        <v/>
      </c>
    </row>
    <row r="71" spans="1:7">
      <c r="B71" s="74"/>
    </row>
    <row r="72" spans="1:7">
      <c r="C72" s="74" t="s">
        <v>5</v>
      </c>
      <c r="D72" s="73"/>
    </row>
  </sheetData>
  <autoFilter ref="A4:G31"/>
  <mergeCells count="3">
    <mergeCell ref="A1:G1"/>
    <mergeCell ref="B2:D2"/>
    <mergeCell ref="B3:C3"/>
  </mergeCells>
  <pageMargins left="0.19685039370078741" right="0.19685039370078741" top="0.78740157480314965" bottom="0.19685039370078741" header="0" footer="0"/>
  <pageSetup paperSize="9" scale="60" fitToWidth="0" orientation="portrait" horizontalDpi="4294967293" verticalDpi="4294967293" r:id="rId1"/>
  <headerFooter alignWithMargins="0"/>
  <ignoredErrors>
    <ignoredError sqref="F33:G37 A39:A43 A5:A28 F5:G28 A33:A37 A29:A31 F29:G31" formulaRange="1"/>
  </ignoredErrors>
</worksheet>
</file>

<file path=xl/worksheets/sheet33.xml><?xml version="1.0" encoding="utf-8"?>
<worksheet xmlns="http://schemas.openxmlformats.org/spreadsheetml/2006/main" xmlns:r="http://schemas.openxmlformats.org/officeDocument/2006/relationships">
  <sheetPr>
    <tabColor rgb="FF996633"/>
    <pageSetUpPr fitToPage="1"/>
  </sheetPr>
  <dimension ref="A1:X72"/>
  <sheetViews>
    <sheetView showZeros="0" zoomScaleSheetLayoutView="75" workbookViewId="0">
      <selection activeCell="G2" sqref="G2"/>
    </sheetView>
  </sheetViews>
  <sheetFormatPr defaultRowHeight="12.75"/>
  <cols>
    <col min="1" max="1" width="4" style="13" customWidth="1"/>
    <col min="2" max="2" width="20.7109375" style="86" customWidth="1"/>
    <col min="3" max="3" width="8.5703125" style="74" customWidth="1"/>
    <col min="4" max="4" width="14.28515625" style="74" customWidth="1"/>
    <col min="5" max="5" width="29.7109375" style="74" customWidth="1"/>
    <col min="6" max="6" width="11.42578125" style="122" customWidth="1"/>
    <col min="7" max="7" width="13.42578125" style="97" customWidth="1"/>
    <col min="8" max="8" width="9.28515625" style="1" customWidth="1"/>
    <col min="9" max="9" width="9.140625" style="1"/>
    <col min="10" max="10" width="9.140625" style="2"/>
    <col min="11" max="12" width="9.140625" style="1"/>
    <col min="13" max="14" width="9.140625" style="2"/>
    <col min="15" max="16" width="9.140625" style="13"/>
    <col min="17" max="17" width="9.140625" style="1"/>
    <col min="18" max="18" width="9.140625" style="2"/>
    <col min="19" max="20" width="9.140625" style="1"/>
    <col min="21" max="21" width="9.140625" style="2"/>
    <col min="22" max="23" width="9.140625" style="1"/>
    <col min="24" max="24" width="9.140625" style="2"/>
    <col min="25" max="16384" width="9.140625" style="1"/>
  </cols>
  <sheetData>
    <row r="1" spans="1:24" s="18" customFormat="1" ht="15">
      <c r="A1" s="1385" t="s">
        <v>556</v>
      </c>
      <c r="B1" s="1385"/>
      <c r="C1" s="1385"/>
      <c r="D1" s="1385"/>
      <c r="E1" s="1385"/>
      <c r="F1" s="1385"/>
      <c r="G1" s="1385"/>
      <c r="H1" s="11"/>
      <c r="I1" s="11"/>
      <c r="J1" s="11"/>
      <c r="M1" s="11"/>
      <c r="N1" s="11"/>
      <c r="O1" s="19"/>
      <c r="P1" s="19"/>
      <c r="R1" s="11"/>
      <c r="U1" s="11"/>
      <c r="X1" s="11"/>
    </row>
    <row r="2" spans="1:24" s="18" customFormat="1" ht="15">
      <c r="A2" s="20"/>
      <c r="B2" s="1418" t="s">
        <v>74</v>
      </c>
      <c r="C2" s="1418"/>
      <c r="D2" s="1418"/>
      <c r="E2" s="24" t="str">
        <f>ВВОД!D2</f>
        <v>Червень 2024</v>
      </c>
      <c r="F2" s="14"/>
      <c r="G2" s="62"/>
      <c r="J2" s="11"/>
      <c r="M2" s="11"/>
      <c r="N2" s="11"/>
      <c r="O2" s="19"/>
      <c r="P2" s="19"/>
      <c r="R2" s="11"/>
      <c r="U2" s="11"/>
      <c r="X2" s="11"/>
    </row>
    <row r="3" spans="1:24">
      <c r="A3" s="14"/>
      <c r="B3" s="1404"/>
      <c r="C3" s="1404"/>
      <c r="E3" s="15"/>
      <c r="F3" s="121"/>
      <c r="G3" s="94"/>
    </row>
    <row r="4" spans="1:24" ht="38.25">
      <c r="A4" s="95" t="s">
        <v>62</v>
      </c>
      <c r="B4" s="93" t="s">
        <v>63</v>
      </c>
      <c r="C4" s="93" t="s">
        <v>64</v>
      </c>
      <c r="D4" s="93" t="s">
        <v>80</v>
      </c>
      <c r="E4" s="93" t="s">
        <v>47</v>
      </c>
      <c r="F4" s="85" t="s">
        <v>305</v>
      </c>
      <c r="G4" s="85" t="s">
        <v>298</v>
      </c>
    </row>
    <row r="5" spans="1:24">
      <c r="A5" s="17">
        <f>SUM(ВВОД!D224:N224)</f>
        <v>0</v>
      </c>
      <c r="B5" s="88" t="s">
        <v>183</v>
      </c>
      <c r="C5" s="99" t="s">
        <v>21</v>
      </c>
      <c r="D5" s="90" t="s">
        <v>92</v>
      </c>
      <c r="E5" s="90" t="s">
        <v>345</v>
      </c>
      <c r="F5" s="120" t="str">
        <f>IFERROR(INDEX(ВВОД!$D$4:$N$4,1,MATCH(A5,ВВОД!D224:N224,0)),"")</f>
        <v/>
      </c>
      <c r="G5" s="96" t="str">
        <f>IFERROR(INDEX(ВВОД!$D$3:$N$3,1,MATCH(A5,ВВОД!D224:N224,0)),"")</f>
        <v/>
      </c>
    </row>
    <row r="6" spans="1:24">
      <c r="A6" s="17">
        <f>SUM(ВВОД!D225:N225)</f>
        <v>0</v>
      </c>
      <c r="B6" s="88" t="s">
        <v>183</v>
      </c>
      <c r="C6" s="99" t="s">
        <v>21</v>
      </c>
      <c r="D6" s="90" t="s">
        <v>92</v>
      </c>
      <c r="E6" s="90" t="s">
        <v>345</v>
      </c>
      <c r="F6" s="120" t="str">
        <f>IFERROR(INDEX(ВВОД!$D$4:$N$4,1,MATCH(A6,ВВОД!D225:N225,0)),"")</f>
        <v/>
      </c>
      <c r="G6" s="96" t="str">
        <f>IFERROR(INDEX(ВВОД!$D$3:$N$3,1,MATCH(A6,ВВОД!D225:N225,0)),"")</f>
        <v/>
      </c>
    </row>
    <row r="7" spans="1:24">
      <c r="A7" s="17">
        <f>SUM(ВВОД!D226:N226)</f>
        <v>0</v>
      </c>
      <c r="B7" s="88" t="s">
        <v>183</v>
      </c>
      <c r="C7" s="99" t="s">
        <v>21</v>
      </c>
      <c r="D7" s="90" t="s">
        <v>92</v>
      </c>
      <c r="E7" s="90" t="s">
        <v>345</v>
      </c>
      <c r="F7" s="120" t="str">
        <f>IFERROR(INDEX(ВВОД!$D$4:$N$4,1,MATCH(A7,ВВОД!D226:N226,0)),"")</f>
        <v/>
      </c>
      <c r="G7" s="96" t="str">
        <f>IFERROR(INDEX(ВВОД!$D$3:$N$3,1,MATCH(A7,ВВОД!D226:N226,0)),"")</f>
        <v/>
      </c>
    </row>
    <row r="8" spans="1:24">
      <c r="A8" s="17">
        <f>SUM(ВВОД!D227:N227)</f>
        <v>0</v>
      </c>
      <c r="B8" s="88" t="s">
        <v>183</v>
      </c>
      <c r="C8" s="99" t="s">
        <v>21</v>
      </c>
      <c r="D8" s="90" t="s">
        <v>92</v>
      </c>
      <c r="E8" s="90" t="s">
        <v>345</v>
      </c>
      <c r="F8" s="120" t="str">
        <f>IFERROR(INDEX(ВВОД!$D$4:$N$4,1,MATCH(A8,ВВОД!D227:N227,0)),"")</f>
        <v/>
      </c>
      <c r="G8" s="96" t="str">
        <f>IFERROR(INDEX(ВВОД!$D$3:$N$3,1,MATCH(A8,ВВОД!D227:N227,0)),"")</f>
        <v/>
      </c>
    </row>
    <row r="9" spans="1:24" ht="25.5">
      <c r="A9" s="17">
        <f>SUM(ВВОД!D228:N228)</f>
        <v>0</v>
      </c>
      <c r="B9" s="88" t="s">
        <v>489</v>
      </c>
      <c r="C9" s="99" t="s">
        <v>21</v>
      </c>
      <c r="D9" s="90" t="s">
        <v>488</v>
      </c>
      <c r="E9" s="90" t="s">
        <v>490</v>
      </c>
      <c r="F9" s="120" t="str">
        <f>IFERROR(INDEX(ВВОД!$D$4:$N$4,1,MATCH(A9,ВВОД!D228:N228,0)),"")</f>
        <v/>
      </c>
      <c r="G9" s="96" t="str">
        <f>IFERROR(INDEX(ВВОД!$D$3:$N$3,1,MATCH(A9,ВВОД!D228:N228,0)),"")</f>
        <v/>
      </c>
    </row>
    <row r="10" spans="1:24" ht="25.5">
      <c r="A10" s="17">
        <f>SUM(ВВОД!D229:N229)</f>
        <v>0</v>
      </c>
      <c r="B10" s="88" t="s">
        <v>489</v>
      </c>
      <c r="C10" s="99" t="s">
        <v>21</v>
      </c>
      <c r="D10" s="90" t="s">
        <v>488</v>
      </c>
      <c r="E10" s="90" t="s">
        <v>490</v>
      </c>
      <c r="F10" s="120" t="str">
        <f>IFERROR(INDEX(ВВОД!$D$4:$N$4,1,MATCH(A10,ВВОД!D229:N229,0)),"")</f>
        <v/>
      </c>
      <c r="G10" s="96" t="str">
        <f>IFERROR(INDEX(ВВОД!$D$3:$N$3,1,MATCH(A10,ВВОД!D229:N229,0)),"")</f>
        <v/>
      </c>
    </row>
    <row r="11" spans="1:24" ht="38.25">
      <c r="A11" s="17">
        <f>SUM(ВВОД!D230:N230)</f>
        <v>0</v>
      </c>
      <c r="B11" s="88" t="s">
        <v>294</v>
      </c>
      <c r="C11" s="99" t="s">
        <v>93</v>
      </c>
      <c r="D11" s="90"/>
      <c r="E11" s="90" t="s">
        <v>346</v>
      </c>
      <c r="F11" s="120" t="str">
        <f>IFERROR(INDEX(ВВОД!$D$4:$N$4,1,MATCH(A11,ВВОД!D230:N230,0)),"")</f>
        <v/>
      </c>
      <c r="G11" s="96" t="str">
        <f>IFERROR(INDEX(ВВОД!$D$3:$N$3,1,MATCH(A11,ВВОД!D230:N230,0)),"")</f>
        <v/>
      </c>
    </row>
    <row r="12" spans="1:24" ht="25.5">
      <c r="A12" s="17">
        <f>SUM(ВВОД!D231:N231)</f>
        <v>0</v>
      </c>
      <c r="B12" s="88" t="s">
        <v>294</v>
      </c>
      <c r="C12" s="99" t="s">
        <v>468</v>
      </c>
      <c r="D12" s="90"/>
      <c r="E12" s="90" t="s">
        <v>470</v>
      </c>
      <c r="F12" s="120" t="str">
        <f>IFERROR(INDEX(ВВОД!$D$4:$N$4,1,MATCH(A12,ВВОД!D231:N231,0)),"")</f>
        <v/>
      </c>
      <c r="G12" s="96" t="str">
        <f>IFERROR(INDEX(ВВОД!$D$3:$N$3,1,MATCH(A12,ВВОД!D231:N231,0)),"")</f>
        <v/>
      </c>
    </row>
    <row r="13" spans="1:24" ht="51">
      <c r="A13" s="17">
        <f>SUM(ВВОД!D232:N232)</f>
        <v>0</v>
      </c>
      <c r="B13" s="88" t="s">
        <v>294</v>
      </c>
      <c r="C13" s="99" t="s">
        <v>469</v>
      </c>
      <c r="D13" s="90"/>
      <c r="E13" s="90" t="s">
        <v>471</v>
      </c>
      <c r="F13" s="120" t="str">
        <f>IFERROR(INDEX(ВВОД!$D$4:$N$4,1,MATCH(A13,ВВОД!D232:N232,0)),"")</f>
        <v/>
      </c>
      <c r="G13" s="96" t="str">
        <f>IFERROR(INDEX(ВВОД!$D$3:$N$3,1,MATCH(A13,ВВОД!D232:N232,0)),"")</f>
        <v/>
      </c>
    </row>
    <row r="14" spans="1:24">
      <c r="A14" s="17">
        <f>SUM(ВВОД!D233:N233)</f>
        <v>0</v>
      </c>
      <c r="B14" s="88" t="s">
        <v>184</v>
      </c>
      <c r="C14" s="99" t="s">
        <v>21</v>
      </c>
      <c r="D14" s="90" t="s">
        <v>94</v>
      </c>
      <c r="E14" s="90" t="s">
        <v>187</v>
      </c>
      <c r="F14" s="120" t="str">
        <f>IFERROR(INDEX(ВВОД!$D$4:$N$4,1,MATCH(A14,ВВОД!D233:N233,0)),"")</f>
        <v/>
      </c>
      <c r="G14" s="96" t="str">
        <f>IFERROR(INDEX(ВВОД!$D$3:$N$3,1,MATCH(A14,ВВОД!D233:N233,0)),"")</f>
        <v/>
      </c>
    </row>
    <row r="15" spans="1:24">
      <c r="A15" s="17">
        <f>SUM(ВВОД!D234:N234)</f>
        <v>0</v>
      </c>
      <c r="B15" s="88" t="s">
        <v>184</v>
      </c>
      <c r="C15" s="99" t="s">
        <v>21</v>
      </c>
      <c r="D15" s="90" t="s">
        <v>94</v>
      </c>
      <c r="E15" s="90" t="s">
        <v>187</v>
      </c>
      <c r="F15" s="120" t="str">
        <f>IFERROR(INDEX(ВВОД!$D$4:$N$4,1,MATCH(A15,ВВОД!D234:N234,0)),"")</f>
        <v/>
      </c>
      <c r="G15" s="96" t="str">
        <f>IFERROR(INDEX(ВВОД!$D$3:$N$3,1,MATCH(A15,ВВОД!D234:N234,0)),"")</f>
        <v/>
      </c>
    </row>
    <row r="16" spans="1:24">
      <c r="A16" s="17">
        <f>SUM(ВВОД!D235:N235)</f>
        <v>0</v>
      </c>
      <c r="B16" s="88" t="s">
        <v>184</v>
      </c>
      <c r="C16" s="99" t="s">
        <v>21</v>
      </c>
      <c r="D16" s="90" t="s">
        <v>94</v>
      </c>
      <c r="E16" s="90" t="s">
        <v>187</v>
      </c>
      <c r="F16" s="120" t="str">
        <f>IFERROR(INDEX(ВВОД!$D$4:$N$4,1,MATCH(A16,ВВОД!D235:N235,0)),"")</f>
        <v/>
      </c>
      <c r="G16" s="96" t="str">
        <f>IFERROR(INDEX(ВВОД!$D$3:$N$3,1,MATCH(A16,ВВОД!D235:N235,0)),"")</f>
        <v/>
      </c>
    </row>
    <row r="17" spans="1:7">
      <c r="A17" s="17">
        <f>SUM(ВВОД!D236:N236)</f>
        <v>0</v>
      </c>
      <c r="B17" s="88" t="s">
        <v>184</v>
      </c>
      <c r="C17" s="99" t="s">
        <v>21</v>
      </c>
      <c r="D17" s="90" t="s">
        <v>94</v>
      </c>
      <c r="E17" s="90" t="s">
        <v>187</v>
      </c>
      <c r="F17" s="120" t="str">
        <f>IFERROR(INDEX(ВВОД!$D$4:$N$4,1,MATCH(A17,ВВОД!D236:N236,0)),"")</f>
        <v/>
      </c>
      <c r="G17" s="96" t="str">
        <f>IFERROR(INDEX(ВВОД!$D$3:$N$3,1,MATCH(A17,ВВОД!D236:N236,0)),"")</f>
        <v/>
      </c>
    </row>
    <row r="18" spans="1:7">
      <c r="A18" s="17">
        <f>SUM(ВВОД!D237:N237)</f>
        <v>0</v>
      </c>
      <c r="B18" s="88" t="s">
        <v>184</v>
      </c>
      <c r="C18" s="99" t="s">
        <v>21</v>
      </c>
      <c r="D18" s="90" t="s">
        <v>96</v>
      </c>
      <c r="E18" s="90"/>
      <c r="F18" s="120" t="str">
        <f>IFERROR(INDEX(ВВОД!$D$4:$N$4,1,MATCH(A18,ВВОД!D237:N237,0)),"")</f>
        <v/>
      </c>
      <c r="G18" s="96" t="str">
        <f>IFERROR(INDEX(ВВОД!$D$3:$N$3,1,MATCH(A18,ВВОД!D237:N237,0)),"")</f>
        <v/>
      </c>
    </row>
    <row r="19" spans="1:7">
      <c r="A19" s="17">
        <f>SUM(ВВОД!D238:N238)</f>
        <v>0</v>
      </c>
      <c r="B19" s="88" t="s">
        <v>184</v>
      </c>
      <c r="C19" s="99" t="s">
        <v>21</v>
      </c>
      <c r="D19" s="90" t="s">
        <v>96</v>
      </c>
      <c r="E19" s="90"/>
      <c r="F19" s="120" t="str">
        <f>IFERROR(INDEX(ВВОД!$D$4:$N$4,1,MATCH(A19,ВВОД!D238:N238,0)),"")</f>
        <v/>
      </c>
      <c r="G19" s="96" t="str">
        <f>IFERROR(INDEX(ВВОД!$D$3:$N$3,1,MATCH(A19,ВВОД!D238:N238,0)),"")</f>
        <v/>
      </c>
    </row>
    <row r="20" spans="1:7">
      <c r="A20" s="17">
        <f>SUM(ВВОД!D262:N262)</f>
        <v>0</v>
      </c>
      <c r="B20" s="88" t="s">
        <v>185</v>
      </c>
      <c r="C20" s="99" t="s">
        <v>19</v>
      </c>
      <c r="D20" s="90" t="s">
        <v>106</v>
      </c>
      <c r="E20" s="90"/>
      <c r="F20" s="120" t="str">
        <f>IFERROR(INDEX(ВВОД!$D$4:$N$4,1,MATCH(A20,ВВОД!D262:N262,0)),"")</f>
        <v/>
      </c>
      <c r="G20" s="96" t="str">
        <f>IFERROR(INDEX(ВВОД!$D$3:$N$3,1,MATCH(A20,ВВОД!D262:N262,0)),"")</f>
        <v/>
      </c>
    </row>
    <row r="21" spans="1:7">
      <c r="A21" s="17">
        <f>SUM(ВВОД!D263:N263)</f>
        <v>0</v>
      </c>
      <c r="B21" s="88" t="s">
        <v>185</v>
      </c>
      <c r="C21" s="99" t="s">
        <v>19</v>
      </c>
      <c r="D21" s="90" t="s">
        <v>106</v>
      </c>
      <c r="E21" s="90"/>
      <c r="F21" s="120" t="str">
        <f>IFERROR(INDEX(ВВОД!$D$4:$N$4,1,MATCH(A21,ВВОД!D263:N263,0)),"")</f>
        <v/>
      </c>
      <c r="G21" s="96" t="str">
        <f>IFERROR(INDEX(ВВОД!$D$3:$N$3,1,MATCH(A21,ВВОД!D263:N263,0)),"")</f>
        <v/>
      </c>
    </row>
    <row r="22" spans="1:7">
      <c r="A22" s="17">
        <f>SUM(ВВОД!D264:N264)</f>
        <v>0</v>
      </c>
      <c r="B22" s="88" t="s">
        <v>185</v>
      </c>
      <c r="C22" s="99" t="s">
        <v>19</v>
      </c>
      <c r="D22" s="90" t="s">
        <v>107</v>
      </c>
      <c r="E22" s="90" t="s">
        <v>188</v>
      </c>
      <c r="F22" s="120" t="str">
        <f>IFERROR(INDEX(ВВОД!$D$4:$N$4,1,MATCH(A22,ВВОД!D264:N264,0)),"")</f>
        <v/>
      </c>
      <c r="G22" s="96" t="str">
        <f>IFERROR(INDEX(ВВОД!$D$3:$N$3,1,MATCH(A22,ВВОД!D264:N264,0)),"")</f>
        <v/>
      </c>
    </row>
    <row r="23" spans="1:7">
      <c r="A23" s="17">
        <f>SUM(ВВОД!D265:N265)</f>
        <v>0</v>
      </c>
      <c r="B23" s="88" t="s">
        <v>185</v>
      </c>
      <c r="C23" s="99" t="s">
        <v>19</v>
      </c>
      <c r="D23" s="90" t="s">
        <v>107</v>
      </c>
      <c r="E23" s="90" t="s">
        <v>189</v>
      </c>
      <c r="F23" s="120" t="str">
        <f>IFERROR(INDEX(ВВОД!$D$4:$N$4,1,MATCH(A23,ВВОД!D265:N265,0)),"")</f>
        <v/>
      </c>
      <c r="G23" s="96" t="str">
        <f>IFERROR(INDEX(ВВОД!$D$3:$N$3,1,MATCH(A23,ВВОД!D265:N265,0)),"")</f>
        <v/>
      </c>
    </row>
    <row r="24" spans="1:7">
      <c r="A24" s="17">
        <f>SUM(ВВОД!D266:N266)</f>
        <v>0</v>
      </c>
      <c r="B24" s="88" t="s">
        <v>185</v>
      </c>
      <c r="C24" s="99" t="s">
        <v>19</v>
      </c>
      <c r="D24" s="90" t="s">
        <v>107</v>
      </c>
      <c r="E24" s="90" t="s">
        <v>188</v>
      </c>
      <c r="F24" s="120" t="str">
        <f>IFERROR(INDEX(ВВОД!$D$4:$N$4,1,MATCH(A24,ВВОД!D266:N266,0)),"")</f>
        <v/>
      </c>
      <c r="G24" s="96" t="str">
        <f>IFERROR(INDEX(ВВОД!$D$3:$N$3,1,MATCH(A24,ВВОД!D266:N266,0)),"")</f>
        <v/>
      </c>
    </row>
    <row r="25" spans="1:7">
      <c r="A25" s="17">
        <f>SUM(ВВОД!D267:N267)</f>
        <v>0</v>
      </c>
      <c r="B25" s="88" t="s">
        <v>185</v>
      </c>
      <c r="C25" s="99" t="s">
        <v>19</v>
      </c>
      <c r="D25" s="90" t="s">
        <v>107</v>
      </c>
      <c r="E25" s="90" t="s">
        <v>189</v>
      </c>
      <c r="F25" s="120" t="str">
        <f>IFERROR(INDEX(ВВОД!$D$4:$N$4,1,MATCH(A25,ВВОД!D267:N267,0)),"")</f>
        <v/>
      </c>
      <c r="G25" s="96" t="str">
        <f>IFERROR(INDEX(ВВОД!$D$3:$N$3,1,MATCH(A25,ВВОД!D267:N267,0)),"")</f>
        <v/>
      </c>
    </row>
    <row r="26" spans="1:7">
      <c r="A26" s="17">
        <f>SUM(ВВОД!D268:N268)</f>
        <v>0</v>
      </c>
      <c r="B26" s="88" t="s">
        <v>186</v>
      </c>
      <c r="C26" s="99" t="s">
        <v>19</v>
      </c>
      <c r="D26" s="90" t="s">
        <v>499</v>
      </c>
      <c r="E26" s="90" t="s">
        <v>188</v>
      </c>
      <c r="F26" s="120" t="str">
        <f>IFERROR(INDEX(ВВОД!$D$4:$N$4,1,MATCH(A26,ВВОД!D268:N268,0)),"")</f>
        <v/>
      </c>
      <c r="G26" s="96" t="str">
        <f>IFERROR(INDEX(ВВОД!$D$3:$N$3,1,MATCH(A26,ВВОД!D268:N268,0)),"")</f>
        <v/>
      </c>
    </row>
    <row r="27" spans="1:7">
      <c r="A27" s="17">
        <f>SUM(ВВОД!D269:N269)</f>
        <v>0</v>
      </c>
      <c r="B27" s="88" t="s">
        <v>186</v>
      </c>
      <c r="C27" s="99" t="s">
        <v>19</v>
      </c>
      <c r="D27" s="90" t="s">
        <v>499</v>
      </c>
      <c r="E27" s="90" t="s">
        <v>189</v>
      </c>
      <c r="F27" s="120" t="str">
        <f>IFERROR(INDEX(ВВОД!$D$4:$N$4,1,MATCH(A27,ВВОД!D269:N269,0)),"")</f>
        <v/>
      </c>
      <c r="G27" s="96" t="str">
        <f>IFERROR(INDEX(ВВОД!$D$3:$N$3,1,MATCH(A27,ВВОД!D269:N269,0)),"")</f>
        <v/>
      </c>
    </row>
    <row r="28" spans="1:7">
      <c r="A28" s="17">
        <f>SUM(ВВОД!D270:N270)</f>
        <v>0</v>
      </c>
      <c r="B28" s="88" t="s">
        <v>186</v>
      </c>
      <c r="C28" s="99" t="s">
        <v>19</v>
      </c>
      <c r="D28" s="90" t="s">
        <v>108</v>
      </c>
      <c r="E28" s="90"/>
      <c r="F28" s="120" t="str">
        <f>IFERROR(INDEX(ВВОД!$D$4:$N$4,1,MATCH(A28,ВВОД!D270:N270,0)),"")</f>
        <v/>
      </c>
      <c r="G28" s="96" t="str">
        <f>IFERROR(INDEX(ВВОД!$D$3:$N$3,1,MATCH(A28,ВВОД!D270:N270,0)),"")</f>
        <v/>
      </c>
    </row>
    <row r="29" spans="1:7">
      <c r="A29" s="17">
        <f>SUM(ВВОД!D271:N271)</f>
        <v>0</v>
      </c>
      <c r="B29" s="88" t="s">
        <v>186</v>
      </c>
      <c r="C29" s="99" t="s">
        <v>19</v>
      </c>
      <c r="D29" s="90" t="s">
        <v>108</v>
      </c>
      <c r="E29" s="90"/>
      <c r="F29" s="120" t="str">
        <f>IFERROR(INDEX(ВВОД!$D$4:$N$4,1,MATCH(A29,ВВОД!D271:N271,0)),"")</f>
        <v/>
      </c>
      <c r="G29" s="96" t="str">
        <f>IFERROR(INDEX(ВВОД!$D$3:$N$3,1,MATCH(A29,ВВОД!D271:N271,0)),"")</f>
        <v/>
      </c>
    </row>
    <row r="30" spans="1:7">
      <c r="A30" s="17">
        <f>SUM(ВВОД!D272:N272)</f>
        <v>0</v>
      </c>
      <c r="B30" s="88" t="s">
        <v>186</v>
      </c>
      <c r="C30" s="99" t="s">
        <v>19</v>
      </c>
      <c r="D30" s="90" t="s">
        <v>108</v>
      </c>
      <c r="E30" s="90"/>
      <c r="F30" s="120" t="str">
        <f>IFERROR(INDEX(ВВОД!$D$4:$N$4,1,MATCH(A30,ВВОД!D272:N272,0)),"")</f>
        <v/>
      </c>
      <c r="G30" s="96" t="str">
        <f>IFERROR(INDEX(ВВОД!$D$3:$N$3,1,MATCH(A30,ВВОД!D272:N272,0)),"")</f>
        <v/>
      </c>
    </row>
    <row r="31" spans="1:7">
      <c r="A31" s="17">
        <f>SUM(ВВОД!D273:N273)</f>
        <v>0</v>
      </c>
      <c r="B31" s="88" t="s">
        <v>186</v>
      </c>
      <c r="C31" s="99" t="s">
        <v>19</v>
      </c>
      <c r="D31" s="90" t="s">
        <v>108</v>
      </c>
      <c r="E31" s="90"/>
      <c r="F31" s="120" t="str">
        <f>IFERROR(INDEX(ВВОД!$D$4:$N$4,1,MATCH(A31,ВВОД!D273:N273,0)),"")</f>
        <v/>
      </c>
      <c r="G31" s="96" t="str">
        <f>IFERROR(INDEX(ВВОД!$D$3:$N$3,1,MATCH(A31,ВВОД!D273:N273,0)),"")</f>
        <v/>
      </c>
    </row>
    <row r="32" spans="1:7" ht="25.5">
      <c r="A32" s="17">
        <f>SUM(ВВОД!D334:N334)</f>
        <v>0</v>
      </c>
      <c r="B32" s="88" t="s">
        <v>191</v>
      </c>
      <c r="C32" s="99"/>
      <c r="D32" s="90"/>
      <c r="E32" s="100" t="s">
        <v>162</v>
      </c>
      <c r="F32" s="120" t="str">
        <f>IFERROR(INDEX(ВВОД!$D$4:$N$4,1,MATCH(A32,ВВОД!D334:N334,0)),"")</f>
        <v/>
      </c>
      <c r="G32" s="96" t="str">
        <f>IFERROR(INDEX(ВВОД!$D$3:$N$3,1,MATCH(A32,ВВОД!D334:N334,0)),"")</f>
        <v/>
      </c>
    </row>
    <row r="33" spans="1:7" ht="25.5">
      <c r="A33" s="17">
        <f>SUM(ВВОД!D335:N335)</f>
        <v>0</v>
      </c>
      <c r="B33" s="88" t="s">
        <v>429</v>
      </c>
      <c r="C33" s="99"/>
      <c r="D33" s="90"/>
      <c r="E33" s="100" t="s">
        <v>163</v>
      </c>
      <c r="F33" s="120" t="str">
        <f>IFERROR(INDEX(ВВОД!$D$4:$N$4,1,MATCH(A33,ВВОД!D335:N335,0)),"")</f>
        <v/>
      </c>
      <c r="G33" s="96" t="str">
        <f>IFERROR(INDEX(ВВОД!$D$3:$N$3,1,MATCH(A33,ВВОД!D335:N335,0)),"")</f>
        <v/>
      </c>
    </row>
    <row r="34" spans="1:7" ht="25.5">
      <c r="A34" s="17">
        <f>SUM(ВВОД!D697:N697)</f>
        <v>0</v>
      </c>
      <c r="B34" s="88" t="s">
        <v>185</v>
      </c>
      <c r="C34" s="99" t="s">
        <v>19</v>
      </c>
      <c r="D34" s="90" t="s">
        <v>1582</v>
      </c>
      <c r="E34" s="90" t="s">
        <v>358</v>
      </c>
      <c r="F34" s="120" t="str">
        <f>IFERROR(INDEX(ВВОД!$D$4:$N$4,1,MATCH(A34,ВВОД!D697:N697,0)),"")</f>
        <v/>
      </c>
      <c r="G34" s="96" t="str">
        <f>IFERROR(INDEX(ВВОД!$D$3:$N$3,1,MATCH(A34,ВВОД!D697:N697,0)),"")</f>
        <v/>
      </c>
    </row>
    <row r="35" spans="1:7">
      <c r="A35" s="17">
        <f>SUM(ВВОД!D698:N698)</f>
        <v>0</v>
      </c>
      <c r="B35" s="88" t="s">
        <v>185</v>
      </c>
      <c r="C35" s="99" t="s">
        <v>19</v>
      </c>
      <c r="D35" s="90" t="s">
        <v>1628</v>
      </c>
      <c r="E35" s="90" t="s">
        <v>358</v>
      </c>
      <c r="F35" s="120" t="str">
        <f>IFERROR(INDEX(ВВОД!$D$4:$N$4,1,MATCH(A35,ВВОД!D698:N698,0)),"")</f>
        <v/>
      </c>
      <c r="G35" s="96" t="str">
        <f>IFERROR(INDEX(ВВОД!$D$3:$N$3,1,MATCH(A35,ВВОД!D698:N698,0)),"")</f>
        <v/>
      </c>
    </row>
    <row r="36" spans="1:7">
      <c r="A36" s="17">
        <f>SUM(ВВОД!D699:N699)</f>
        <v>0</v>
      </c>
      <c r="B36" s="88" t="s">
        <v>185</v>
      </c>
      <c r="C36" s="99" t="s">
        <v>19</v>
      </c>
      <c r="D36" s="90" t="s">
        <v>1629</v>
      </c>
      <c r="E36" s="90" t="s">
        <v>358</v>
      </c>
      <c r="F36" s="120" t="str">
        <f>IFERROR(INDEX(ВВОД!$D$4:$N$4,1,MATCH(A36,ВВОД!D699:N699,0)),"")</f>
        <v/>
      </c>
      <c r="G36" s="96" t="str">
        <f>IFERROR(INDEX(ВВОД!$D$3:$N$3,1,MATCH(A36,ВВОД!D699:N699,0)),"")</f>
        <v/>
      </c>
    </row>
    <row r="37" spans="1:7" ht="25.5">
      <c r="A37" s="17">
        <f>SUM(ВВОД!D700:N700)</f>
        <v>0</v>
      </c>
      <c r="B37" s="88" t="s">
        <v>185</v>
      </c>
      <c r="C37" s="99" t="s">
        <v>19</v>
      </c>
      <c r="D37" s="90" t="s">
        <v>1630</v>
      </c>
      <c r="E37" s="90" t="s">
        <v>358</v>
      </c>
      <c r="F37" s="120" t="str">
        <f>IFERROR(INDEX(ВВОД!$D$4:$N$4,1,MATCH(A37,ВВОД!D700:N700,0)),"")</f>
        <v/>
      </c>
      <c r="G37" s="96" t="str">
        <f>IFERROR(INDEX(ВВОД!$D$3:$N$3,1,MATCH(A37,ВВОД!D700:N700,0)),"")</f>
        <v/>
      </c>
    </row>
    <row r="38" spans="1:7">
      <c r="A38" s="17">
        <f>SUM(ВВОД!D701:N701)</f>
        <v>0</v>
      </c>
      <c r="B38" s="88" t="s">
        <v>185</v>
      </c>
      <c r="C38" s="99" t="s">
        <v>19</v>
      </c>
      <c r="D38" s="90" t="s">
        <v>1651</v>
      </c>
      <c r="E38" s="90" t="s">
        <v>358</v>
      </c>
      <c r="F38" s="120" t="str">
        <f>IFERROR(INDEX(ВВОД!$D$4:$N$4,1,MATCH(A38,ВВОД!D701:N701,0)),"")</f>
        <v/>
      </c>
      <c r="G38" s="96" t="str">
        <f>IFERROR(INDEX(ВВОД!$D$3:$N$3,1,MATCH(A38,ВВОД!D701:N701,0)),"")</f>
        <v/>
      </c>
    </row>
    <row r="39" spans="1:7" ht="25.5">
      <c r="A39" s="17">
        <f>SUM(ВВОД!D702:N702)</f>
        <v>0</v>
      </c>
      <c r="B39" s="88" t="s">
        <v>185</v>
      </c>
      <c r="C39" s="99" t="s">
        <v>19</v>
      </c>
      <c r="D39" s="90" t="s">
        <v>1652</v>
      </c>
      <c r="E39" s="90" t="s">
        <v>358</v>
      </c>
      <c r="F39" s="120" t="str">
        <f>IFERROR(INDEX(ВВОД!$D$4:$N$4,1,MATCH(A39,ВВОД!D702:N702,0)),"")</f>
        <v/>
      </c>
      <c r="G39" s="96" t="str">
        <f>IFERROR(INDEX(ВВОД!$D$3:$N$3,1,MATCH(A39,ВВОД!D702:N702,0)),"")</f>
        <v/>
      </c>
    </row>
    <row r="40" spans="1:7">
      <c r="A40" s="17">
        <f>SUM(ВВОД!D703:N703)</f>
        <v>0</v>
      </c>
      <c r="B40" s="88" t="s">
        <v>185</v>
      </c>
      <c r="C40" s="99" t="s">
        <v>19</v>
      </c>
      <c r="D40" s="90" t="s">
        <v>1653</v>
      </c>
      <c r="E40" s="90" t="s">
        <v>358</v>
      </c>
      <c r="F40" s="120" t="str">
        <f>IFERROR(INDEX(ВВОД!$D$4:$N$4,1,MATCH(A40,ВВОД!D703:N703,0)),"")</f>
        <v/>
      </c>
      <c r="G40" s="96" t="str">
        <f>IFERROR(INDEX(ВВОД!$D$3:$N$3,1,MATCH(A40,ВВОД!D703:N703,0)),"")</f>
        <v/>
      </c>
    </row>
    <row r="41" spans="1:7" ht="25.5">
      <c r="A41" s="17">
        <f>SUM(ВВОД!D704:N704)</f>
        <v>0</v>
      </c>
      <c r="B41" s="88" t="s">
        <v>185</v>
      </c>
      <c r="C41" s="99" t="s">
        <v>19</v>
      </c>
      <c r="D41" s="90" t="s">
        <v>1654</v>
      </c>
      <c r="E41" s="90" t="s">
        <v>358</v>
      </c>
      <c r="F41" s="120" t="str">
        <f>IFERROR(INDEX(ВВОД!$D$4:$N$4,1,MATCH(A41,ВВОД!D704:N704,0)),"")</f>
        <v/>
      </c>
      <c r="G41" s="96" t="str">
        <f>IFERROR(INDEX(ВВОД!$D$3:$N$3,1,MATCH(A41,ВВОД!D704:N704,0)),"")</f>
        <v/>
      </c>
    </row>
    <row r="42" spans="1:7">
      <c r="A42" s="17">
        <f>SUM(ВВОД!D705:N705)</f>
        <v>0</v>
      </c>
      <c r="B42" s="88" t="s">
        <v>185</v>
      </c>
      <c r="C42" s="99" t="s">
        <v>19</v>
      </c>
      <c r="D42" s="90" t="s">
        <v>1655</v>
      </c>
      <c r="E42" s="90" t="s">
        <v>358</v>
      </c>
      <c r="F42" s="120" t="str">
        <f>IFERROR(INDEX(ВВОД!$D$4:$N$4,1,MATCH(A42,ВВОД!D705:N705,0)),"")</f>
        <v/>
      </c>
      <c r="G42" s="96" t="str">
        <f>IFERROR(INDEX(ВВОД!$D$3:$N$3,1,MATCH(A42,ВВОД!D705:N705,0)),"")</f>
        <v/>
      </c>
    </row>
    <row r="43" spans="1:7" ht="25.5">
      <c r="A43" s="17">
        <f>SUM(ВВОД!D706:N706)</f>
        <v>0</v>
      </c>
      <c r="B43" s="88" t="s">
        <v>185</v>
      </c>
      <c r="C43" s="99" t="s">
        <v>19</v>
      </c>
      <c r="D43" s="90" t="s">
        <v>1717</v>
      </c>
      <c r="E43" s="90" t="s">
        <v>358</v>
      </c>
      <c r="F43" s="120" t="str">
        <f>IFERROR(INDEX(ВВОД!$D$4:$N$4,1,MATCH(A43,ВВОД!D706:N706,0)),"")</f>
        <v/>
      </c>
      <c r="G43" s="96" t="str">
        <f>IFERROR(INDEX(ВВОД!$D$3:$N$3,1,MATCH(A43,ВВОД!D706:N706,0)),"")</f>
        <v/>
      </c>
    </row>
    <row r="44" spans="1:7" ht="25.5">
      <c r="A44" s="17">
        <f>SUM(ВВОД!D707:N707)</f>
        <v>0</v>
      </c>
      <c r="B44" s="88" t="s">
        <v>185</v>
      </c>
      <c r="C44" s="99" t="s">
        <v>19</v>
      </c>
      <c r="D44" s="90" t="s">
        <v>1796</v>
      </c>
      <c r="E44" s="90" t="s">
        <v>358</v>
      </c>
      <c r="F44" s="120" t="str">
        <f>IFERROR(INDEX(ВВОД!$D$4:$N$4,1,MATCH(A44,ВВОД!D707:N707,0)),"")</f>
        <v/>
      </c>
      <c r="G44" s="96" t="str">
        <f>IFERROR(INDEX(ВВОД!$D$3:$N$3,1,MATCH(A44,ВВОД!D707:N707,0)),"")</f>
        <v/>
      </c>
    </row>
    <row r="45" spans="1:7">
      <c r="A45" s="17">
        <f>SUM(ВВОД!D708:N708)</f>
        <v>0</v>
      </c>
      <c r="B45" s="88" t="s">
        <v>185</v>
      </c>
      <c r="C45" s="99" t="s">
        <v>19</v>
      </c>
      <c r="D45" s="90" t="s">
        <v>1797</v>
      </c>
      <c r="E45" s="90" t="s">
        <v>358</v>
      </c>
      <c r="F45" s="120" t="str">
        <f>IFERROR(INDEX(ВВОД!$D$4:$N$4,1,MATCH(A45,ВВОД!D708:N708,0)),"")</f>
        <v/>
      </c>
      <c r="G45" s="96" t="str">
        <f>IFERROR(INDEX(ВВОД!$D$3:$N$3,1,MATCH(A45,ВВОД!D708:N708,0)),"")</f>
        <v/>
      </c>
    </row>
    <row r="46" spans="1:7">
      <c r="A46" s="17">
        <f>SUM(ВВОД!D709:N709)</f>
        <v>0</v>
      </c>
      <c r="B46" s="88" t="s">
        <v>185</v>
      </c>
      <c r="C46" s="99" t="s">
        <v>19</v>
      </c>
      <c r="D46" s="90" t="s">
        <v>1798</v>
      </c>
      <c r="E46" s="90" t="s">
        <v>358</v>
      </c>
      <c r="F46" s="120" t="str">
        <f>IFERROR(INDEX(ВВОД!$D$4:$N$4,1,MATCH(A46,ВВОД!D709:N709,0)),"")</f>
        <v/>
      </c>
      <c r="G46" s="96" t="str">
        <f>IFERROR(INDEX(ВВОД!$D$3:$N$3,1,MATCH(A46,ВВОД!D709:N709,0)),"")</f>
        <v/>
      </c>
    </row>
    <row r="47" spans="1:7" ht="25.5">
      <c r="A47" s="17">
        <f>SUM(ВВОД!D710:N710)</f>
        <v>0</v>
      </c>
      <c r="B47" s="88" t="s">
        <v>907</v>
      </c>
      <c r="C47" s="99" t="s">
        <v>19</v>
      </c>
      <c r="D47" s="90" t="s">
        <v>1799</v>
      </c>
      <c r="E47" s="90" t="s">
        <v>358</v>
      </c>
      <c r="F47" s="120" t="str">
        <f>IFERROR(INDEX(ВВОД!$D$4:$N$4,1,MATCH(A47,ВВОД!D710:N710,0)),"")</f>
        <v/>
      </c>
      <c r="G47" s="96" t="str">
        <f>IFERROR(INDEX(ВВОД!$D$3:$N$3,1,MATCH(A47,ВВОД!D710:N710,0)),"")</f>
        <v/>
      </c>
    </row>
    <row r="48" spans="1:7" ht="25.5">
      <c r="A48" s="17">
        <f>SUM(ВВОД!D711:N711)</f>
        <v>0</v>
      </c>
      <c r="B48" s="88" t="s">
        <v>294</v>
      </c>
      <c r="C48" s="99" t="s">
        <v>19</v>
      </c>
      <c r="D48" s="90" t="s">
        <v>1800</v>
      </c>
      <c r="E48" s="90" t="s">
        <v>358</v>
      </c>
      <c r="F48" s="120" t="str">
        <f>IFERROR(INDEX(ВВОД!$D$4:$N$4,1,MATCH(A48,ВВОД!D711:N711,0)),"")</f>
        <v/>
      </c>
      <c r="G48" s="96" t="str">
        <f>IFERROR(INDEX(ВВОД!$D$3:$N$3,1,MATCH(A48,ВВОД!D711:N711,0)),"")</f>
        <v/>
      </c>
    </row>
    <row r="49" spans="1:7" ht="25.5">
      <c r="A49" s="17">
        <f>SUM(ВВОД!D712:N712)</f>
        <v>0</v>
      </c>
      <c r="B49" s="88" t="s">
        <v>294</v>
      </c>
      <c r="C49" s="99" t="s">
        <v>19</v>
      </c>
      <c r="D49" s="90" t="s">
        <v>1801</v>
      </c>
      <c r="E49" s="90" t="s">
        <v>358</v>
      </c>
      <c r="F49" s="120" t="str">
        <f>IFERROR(INDEX(ВВОД!$D$4:$N$4,1,MATCH(A49,ВВОД!D712:N712,0)),"")</f>
        <v/>
      </c>
      <c r="G49" s="96" t="str">
        <f>IFERROR(INDEX(ВВОД!$D$3:$N$3,1,MATCH(A49,ВВОД!D712:N712,0)),"")</f>
        <v/>
      </c>
    </row>
    <row r="50" spans="1:7" ht="25.5">
      <c r="A50" s="17">
        <f>SUM(ВВОД!D713:N713)</f>
        <v>0</v>
      </c>
      <c r="B50" s="88" t="s">
        <v>476</v>
      </c>
      <c r="C50" s="99" t="s">
        <v>19</v>
      </c>
      <c r="D50" s="90" t="s">
        <v>1802</v>
      </c>
      <c r="E50" s="90" t="s">
        <v>358</v>
      </c>
      <c r="F50" s="120" t="str">
        <f>IFERROR(INDEX(ВВОД!$D$4:$N$4,1,MATCH(A50,ВВОД!D713:N713,0)),"")</f>
        <v/>
      </c>
      <c r="G50" s="96" t="str">
        <f>IFERROR(INDEX(ВВОД!$D$3:$N$3,1,MATCH(A50,ВВОД!D713:N713,0)),"")</f>
        <v/>
      </c>
    </row>
    <row r="51" spans="1:7" ht="25.5">
      <c r="A51" s="17">
        <f>SUM(ВВОД!D714:N714)</f>
        <v>0</v>
      </c>
      <c r="B51" s="88" t="s">
        <v>186</v>
      </c>
      <c r="C51" s="99" t="s">
        <v>19</v>
      </c>
      <c r="D51" s="90" t="s">
        <v>1803</v>
      </c>
      <c r="E51" s="90" t="s">
        <v>358</v>
      </c>
      <c r="F51" s="120" t="str">
        <f>IFERROR(INDEX(ВВОД!$D$4:$N$4,1,MATCH(A51,ВВОД!D714:N714,0)),"")</f>
        <v/>
      </c>
      <c r="G51" s="96" t="str">
        <f>IFERROR(INDEX(ВВОД!$D$3:$N$3,1,MATCH(A51,ВВОД!D714:N714,0)),"")</f>
        <v/>
      </c>
    </row>
    <row r="52" spans="1:7">
      <c r="A52" s="17">
        <f>SUM(ВВОД!D715:N715)</f>
        <v>0</v>
      </c>
      <c r="B52" s="88" t="s">
        <v>186</v>
      </c>
      <c r="C52" s="99" t="s">
        <v>19</v>
      </c>
      <c r="D52" s="90" t="s">
        <v>1804</v>
      </c>
      <c r="E52" s="90" t="s">
        <v>358</v>
      </c>
      <c r="F52" s="120" t="str">
        <f>IFERROR(INDEX(ВВОД!$D$4:$N$4,1,MATCH(A52,ВВОД!D715:N715,0)),"")</f>
        <v/>
      </c>
      <c r="G52" s="96" t="str">
        <f>IFERROR(INDEX(ВВОД!$D$3:$N$3,1,MATCH(A52,ВВОД!D715:N715,0)),"")</f>
        <v/>
      </c>
    </row>
    <row r="53" spans="1:7" ht="25.5">
      <c r="A53" s="17">
        <f>SUM(ВВОД!D760:N760)</f>
        <v>0</v>
      </c>
      <c r="B53" s="88" t="s">
        <v>489</v>
      </c>
      <c r="C53" s="99" t="s">
        <v>21</v>
      </c>
      <c r="D53" s="90" t="s">
        <v>1423</v>
      </c>
      <c r="E53" s="90" t="s">
        <v>358</v>
      </c>
      <c r="F53" s="120" t="str">
        <f>IFERROR(INDEX(ВВОД!$D$4:$N$4,1,MATCH(A53,ВВОД!D760:N760,0)),"")</f>
        <v/>
      </c>
      <c r="G53" s="96" t="str">
        <f>IFERROR(INDEX(ВВОД!$D$3:$N$3,1,MATCH(A53,ВВОД!D760:N760,0)),"")</f>
        <v/>
      </c>
    </row>
    <row r="54" spans="1:7" ht="25.5">
      <c r="A54" s="17">
        <f>SUM(ВВОД!D761:N761)</f>
        <v>0</v>
      </c>
      <c r="B54" s="88" t="s">
        <v>489</v>
      </c>
      <c r="C54" s="99" t="s">
        <v>21</v>
      </c>
      <c r="D54" s="90" t="s">
        <v>1424</v>
      </c>
      <c r="E54" s="90" t="s">
        <v>358</v>
      </c>
      <c r="F54" s="120" t="str">
        <f>IFERROR(INDEX(ВВОД!$D$4:$N$4,1,MATCH(A54,ВВОД!D761:N761,0)),"")</f>
        <v/>
      </c>
      <c r="G54" s="96" t="str">
        <f>IFERROR(INDEX(ВВОД!$D$3:$N$3,1,MATCH(A54,ВВОД!D761:N761,0)),"")</f>
        <v/>
      </c>
    </row>
    <row r="55" spans="1:7" ht="25.5">
      <c r="A55" s="17">
        <f>SUM(ВВОД!D762:N762)</f>
        <v>0</v>
      </c>
      <c r="B55" s="88" t="s">
        <v>489</v>
      </c>
      <c r="C55" s="99" t="s">
        <v>21</v>
      </c>
      <c r="D55" s="90" t="s">
        <v>1355</v>
      </c>
      <c r="E55" s="90" t="s">
        <v>358</v>
      </c>
      <c r="F55" s="120" t="str">
        <f>IFERROR(INDEX(ВВОД!$D$4:$N$4,1,MATCH(A55,ВВОД!D762:N762,0)),"")</f>
        <v/>
      </c>
      <c r="G55" s="96" t="str">
        <f>IFERROR(INDEX(ВВОД!$D$3:$N$3,1,MATCH(A55,ВВОД!D762:N762,0)),"")</f>
        <v/>
      </c>
    </row>
    <row r="56" spans="1:7" ht="25.5">
      <c r="A56" s="17">
        <f>SUM(ВВОД!D763:N763)</f>
        <v>0</v>
      </c>
      <c r="B56" s="88" t="s">
        <v>489</v>
      </c>
      <c r="C56" s="99" t="s">
        <v>21</v>
      </c>
      <c r="D56" s="90" t="s">
        <v>1352</v>
      </c>
      <c r="E56" s="90" t="s">
        <v>358</v>
      </c>
      <c r="F56" s="120" t="str">
        <f>IFERROR(INDEX(ВВОД!$D$4:$N$4,1,MATCH(A56,ВВОД!D763:N763,0)),"")</f>
        <v/>
      </c>
      <c r="G56" s="96" t="str">
        <f>IFERROR(INDEX(ВВОД!$D$3:$N$3,1,MATCH(A56,ВВОД!D763:N763,0)),"")</f>
        <v/>
      </c>
    </row>
    <row r="57" spans="1:7" ht="38.25">
      <c r="A57" s="17">
        <f>SUM(ВВОД!D764:N764)</f>
        <v>0</v>
      </c>
      <c r="B57" s="88" t="s">
        <v>541</v>
      </c>
      <c r="C57" s="99" t="s">
        <v>21</v>
      </c>
      <c r="D57" s="90" t="s">
        <v>1351</v>
      </c>
      <c r="E57" s="90" t="s">
        <v>358</v>
      </c>
      <c r="F57" s="120" t="str">
        <f>IFERROR(INDEX(ВВОД!$D$4:$N$4,1,MATCH(A57,ВВОД!D764:N764,0)),"")</f>
        <v/>
      </c>
      <c r="G57" s="96" t="str">
        <f>IFERROR(INDEX(ВВОД!$D$3:$N$3,1,MATCH(A57,ВВОД!D764:N764,0)),"")</f>
        <v/>
      </c>
    </row>
    <row r="58" spans="1:7">
      <c r="A58" s="17">
        <f>SUM(ВВОД!D765:N765)</f>
        <v>0</v>
      </c>
      <c r="B58" s="88" t="s">
        <v>294</v>
      </c>
      <c r="C58" s="99" t="s">
        <v>21</v>
      </c>
      <c r="D58" s="90" t="s">
        <v>1336</v>
      </c>
      <c r="E58" s="90" t="s">
        <v>358</v>
      </c>
      <c r="F58" s="120" t="str">
        <f>IFERROR(INDEX(ВВОД!$D$4:$N$4,1,MATCH(A58,ВВОД!D765:N765,0)),"")</f>
        <v/>
      </c>
      <c r="G58" s="96" t="str">
        <f>IFERROR(INDEX(ВВОД!$D$3:$N$3,1,MATCH(A58,ВВОД!D765:N765,0)),"")</f>
        <v/>
      </c>
    </row>
    <row r="59" spans="1:7">
      <c r="A59" s="17">
        <f>SUM(ВВОД!D766:N766)</f>
        <v>0</v>
      </c>
      <c r="B59" s="88" t="s">
        <v>294</v>
      </c>
      <c r="C59" s="99" t="s">
        <v>21</v>
      </c>
      <c r="D59" s="90" t="s">
        <v>1337</v>
      </c>
      <c r="E59" s="90" t="s">
        <v>358</v>
      </c>
      <c r="F59" s="120" t="str">
        <f>IFERROR(INDEX(ВВОД!$D$4:$N$4,1,MATCH(A59,ВВОД!D766:N766,0)),"")</f>
        <v/>
      </c>
      <c r="G59" s="96" t="str">
        <f>IFERROR(INDEX(ВВОД!$D$3:$N$3,1,MATCH(A59,ВВОД!D766:N766,0)),"")</f>
        <v/>
      </c>
    </row>
    <row r="60" spans="1:7" ht="25.5">
      <c r="A60" s="17">
        <f>SUM(ВВОД!D767:N767)</f>
        <v>0</v>
      </c>
      <c r="B60" s="88" t="s">
        <v>573</v>
      </c>
      <c r="C60" s="99" t="s">
        <v>21</v>
      </c>
      <c r="D60" s="90" t="s">
        <v>1338</v>
      </c>
      <c r="E60" s="90" t="s">
        <v>358</v>
      </c>
      <c r="F60" s="120" t="str">
        <f>IFERROR(INDEX(ВВОД!$D$4:$N$4,1,MATCH(A60,ВВОД!D767:N767,0)),"")</f>
        <v/>
      </c>
      <c r="G60" s="96" t="str">
        <f>IFERROR(INDEX(ВВОД!$D$3:$N$3,1,MATCH(A60,ВВОД!D767:N767,0)),"")</f>
        <v/>
      </c>
    </row>
    <row r="61" spans="1:7" ht="25.5">
      <c r="A61" s="17">
        <f>SUM(ВВОД!D768:N768)</f>
        <v>0</v>
      </c>
      <c r="B61" s="88" t="s">
        <v>184</v>
      </c>
      <c r="C61" s="99" t="s">
        <v>21</v>
      </c>
      <c r="D61" s="90" t="s">
        <v>1339</v>
      </c>
      <c r="E61" s="90" t="s">
        <v>358</v>
      </c>
      <c r="F61" s="120" t="str">
        <f>IFERROR(INDEX(ВВОД!$D$4:$N$4,1,MATCH(A61,ВВОД!D768:N768,0)),"")</f>
        <v/>
      </c>
      <c r="G61" s="96" t="str">
        <f>IFERROR(INDEX(ВВОД!$D$3:$N$3,1,MATCH(A61,ВВОД!D768:N768,0)),"")</f>
        <v/>
      </c>
    </row>
    <row r="62" spans="1:7">
      <c r="A62" s="17">
        <f>SUM(ВВОД!D769:N769)</f>
        <v>0</v>
      </c>
      <c r="B62" s="88" t="s">
        <v>184</v>
      </c>
      <c r="C62" s="99" t="s">
        <v>21</v>
      </c>
      <c r="D62" s="90" t="s">
        <v>1340</v>
      </c>
      <c r="E62" s="90" t="s">
        <v>358</v>
      </c>
      <c r="F62" s="120" t="str">
        <f>IFERROR(INDEX(ВВОД!$D$4:$N$4,1,MATCH(A62,ВВОД!D769:N769,0)),"")</f>
        <v/>
      </c>
      <c r="G62" s="96" t="str">
        <f>IFERROR(INDEX(ВВОД!$D$3:$N$3,1,MATCH(A62,ВВОД!D769:N769,0)),"")</f>
        <v/>
      </c>
    </row>
    <row r="63" spans="1:7" ht="25.5">
      <c r="A63" s="17">
        <f>SUM(ВВОД!D770:N770)</f>
        <v>0</v>
      </c>
      <c r="B63" s="88" t="s">
        <v>184</v>
      </c>
      <c r="C63" s="99" t="s">
        <v>21</v>
      </c>
      <c r="D63" s="90" t="s">
        <v>1341</v>
      </c>
      <c r="E63" s="90" t="s">
        <v>358</v>
      </c>
      <c r="F63" s="120" t="str">
        <f>IFERROR(INDEX(ВВОД!$D$4:$N$4,1,MATCH(A63,ВВОД!D770:N770,0)),"")</f>
        <v/>
      </c>
      <c r="G63" s="96" t="str">
        <f>IFERROR(INDEX(ВВОД!$D$3:$N$3,1,MATCH(A63,ВВОД!D770:N770,0)),"")</f>
        <v/>
      </c>
    </row>
    <row r="64" spans="1:7" ht="25.5">
      <c r="A64" s="17">
        <f>SUM(ВВОД!D771:N771)</f>
        <v>0</v>
      </c>
      <c r="B64" s="88" t="s">
        <v>184</v>
      </c>
      <c r="C64" s="99" t="s">
        <v>21</v>
      </c>
      <c r="D64" s="90" t="s">
        <v>1285</v>
      </c>
      <c r="E64" s="90" t="s">
        <v>358</v>
      </c>
      <c r="F64" s="120" t="str">
        <f>IFERROR(INDEX(ВВОД!$D$4:$N$4,1,MATCH(A64,ВВОД!D771:N771,0)),"")</f>
        <v/>
      </c>
      <c r="G64" s="96" t="str">
        <f>IFERROR(INDEX(ВВОД!$D$3:$N$3,1,MATCH(A64,ВВОД!D771:N771,0)),"")</f>
        <v/>
      </c>
    </row>
    <row r="65" spans="1:7" ht="25.5">
      <c r="A65" s="17">
        <f>SUM(ВВОД!D772:N772)</f>
        <v>0</v>
      </c>
      <c r="B65" s="88" t="s">
        <v>184</v>
      </c>
      <c r="C65" s="99" t="s">
        <v>21</v>
      </c>
      <c r="D65" s="90" t="s">
        <v>1281</v>
      </c>
      <c r="E65" s="90" t="s">
        <v>358</v>
      </c>
      <c r="F65" s="120" t="str">
        <f>IFERROR(INDEX(ВВОД!$D$4:$N$4,1,MATCH(A65,ВВОД!D772:N772,0)),"")</f>
        <v/>
      </c>
      <c r="G65" s="96" t="str">
        <f>IFERROR(INDEX(ВВОД!$D$3:$N$3,1,MATCH(A65,ВВОД!D772:N772,0)),"")</f>
        <v/>
      </c>
    </row>
    <row r="66" spans="1:7">
      <c r="A66" s="17">
        <f>SUM(ВВОД!D773:N773)</f>
        <v>0</v>
      </c>
      <c r="B66" s="88" t="s">
        <v>184</v>
      </c>
      <c r="C66" s="99" t="s">
        <v>21</v>
      </c>
      <c r="D66" s="90" t="s">
        <v>1282</v>
      </c>
      <c r="E66" s="90" t="s">
        <v>358</v>
      </c>
      <c r="F66" s="120" t="str">
        <f>IFERROR(INDEX(ВВОД!$D$4:$N$4,1,MATCH(A66,ВВОД!D773:N773,0)),"")</f>
        <v/>
      </c>
      <c r="G66" s="96" t="str">
        <f>IFERROR(INDEX(ВВОД!$D$3:$N$3,1,MATCH(A66,ВВОД!D773:N773,0)),"")</f>
        <v/>
      </c>
    </row>
    <row r="67" spans="1:7" ht="25.5">
      <c r="A67" s="17">
        <f>SUM(ВВОД!D774:N774)</f>
        <v>0</v>
      </c>
      <c r="B67" s="88" t="s">
        <v>184</v>
      </c>
      <c r="C67" s="99" t="s">
        <v>21</v>
      </c>
      <c r="D67" s="90" t="s">
        <v>1248</v>
      </c>
      <c r="E67" s="90" t="s">
        <v>358</v>
      </c>
      <c r="F67" s="120" t="str">
        <f>IFERROR(INDEX(ВВОД!$D$4:$N$4,1,MATCH(A67,ВВОД!D774:N774,0)),"")</f>
        <v/>
      </c>
      <c r="G67" s="96" t="str">
        <f>IFERROR(INDEX(ВВОД!$D$3:$N$3,1,MATCH(A67,ВВОД!D774:N774,0)),"")</f>
        <v/>
      </c>
    </row>
    <row r="68" spans="1:7" ht="25.5">
      <c r="A68" s="17">
        <f>SUM(ВВОД!D775:N775)</f>
        <v>0</v>
      </c>
      <c r="B68" s="88" t="s">
        <v>184</v>
      </c>
      <c r="C68" s="99" t="s">
        <v>21</v>
      </c>
      <c r="D68" s="90" t="s">
        <v>1249</v>
      </c>
      <c r="E68" s="90" t="s">
        <v>358</v>
      </c>
      <c r="F68" s="120" t="str">
        <f>IFERROR(INDEX(ВВОД!$D$4:$N$4,1,MATCH(A68,ВВОД!D775:N775,0)),"")</f>
        <v/>
      </c>
      <c r="G68" s="96" t="str">
        <f>IFERROR(INDEX(ВВОД!$D$3:$N$3,1,MATCH(A68,ВВОД!D775:N775,0)),"")</f>
        <v/>
      </c>
    </row>
    <row r="69" spans="1:7">
      <c r="A69" s="17">
        <f>SUM(ВВОД!D776:N776)</f>
        <v>0</v>
      </c>
      <c r="B69" s="88" t="s">
        <v>184</v>
      </c>
      <c r="C69" s="99" t="s">
        <v>21</v>
      </c>
      <c r="D69" s="90" t="s">
        <v>584</v>
      </c>
      <c r="E69" s="90" t="s">
        <v>358</v>
      </c>
      <c r="F69" s="120" t="str">
        <f>IFERROR(INDEX(ВВОД!$D$4:$N$4,1,MATCH(A69,ВВОД!D776:N776,0)),"")</f>
        <v/>
      </c>
      <c r="G69" s="96" t="str">
        <f>IFERROR(INDEX(ВВОД!$D$3:$N$3,1,MATCH(A69,ВВОД!D776:N776,0)),"")</f>
        <v/>
      </c>
    </row>
    <row r="70" spans="1:7" ht="25.5">
      <c r="A70" s="17">
        <f>SUM(ВВОД!D777:N777)</f>
        <v>0</v>
      </c>
      <c r="B70" s="88" t="s">
        <v>184</v>
      </c>
      <c r="C70" s="99" t="s">
        <v>21</v>
      </c>
      <c r="D70" s="90" t="s">
        <v>1250</v>
      </c>
      <c r="E70" s="90" t="s">
        <v>358</v>
      </c>
      <c r="F70" s="120" t="str">
        <f>IFERROR(INDEX(ВВОД!$D$4:$N$4,1,MATCH(A70,ВВОД!D777:N777,0)),"")</f>
        <v/>
      </c>
      <c r="G70" s="96" t="str">
        <f>IFERROR(INDEX(ВВОД!$D$3:$N$3,1,MATCH(A70,ВВОД!D777:N777,0)),"")</f>
        <v/>
      </c>
    </row>
    <row r="71" spans="1:7">
      <c r="B71" s="74"/>
    </row>
    <row r="72" spans="1:7">
      <c r="C72" s="74" t="s">
        <v>5</v>
      </c>
      <c r="D72" s="73"/>
    </row>
  </sheetData>
  <autoFilter ref="A4:G51"/>
  <mergeCells count="3">
    <mergeCell ref="A1:G1"/>
    <mergeCell ref="B2:D2"/>
    <mergeCell ref="B3:C3"/>
  </mergeCells>
  <pageMargins left="0.19685039370078741" right="0.19685039370078741" top="0.78740157480314965" bottom="0.19685039370078741" header="0" footer="0"/>
  <pageSetup paperSize="9" scale="56" fitToWidth="0" orientation="portrait" horizontalDpi="4294967293" verticalDpi="4294967293" r:id="rId1"/>
  <headerFooter alignWithMargins="0"/>
  <ignoredErrors>
    <ignoredError sqref="A30:A31 F30:G31 F11:G11 A11 A13:G13 A12:B12 D12:G12 A5:A6 F5:G6 A7:G8 A9:A10 F9:G10 A14:G15 F16:G23 A16:A23 A24:G25 A27 A28:G29 A26 E26:G26 E27:G27 C26 C27" formulaRange="1"/>
    <ignoredError sqref="C12" twoDigitTextYear="1" formulaRange="1"/>
  </ignoredErrors>
</worksheet>
</file>

<file path=xl/worksheets/sheet34.xml><?xml version="1.0" encoding="utf-8"?>
<worksheet xmlns="http://schemas.openxmlformats.org/spreadsheetml/2006/main" xmlns:r="http://schemas.openxmlformats.org/officeDocument/2006/relationships">
  <sheetPr>
    <tabColor rgb="FF996633"/>
    <pageSetUpPr fitToPage="1"/>
  </sheetPr>
  <dimension ref="A1:X67"/>
  <sheetViews>
    <sheetView showZeros="0" zoomScaleSheetLayoutView="75" workbookViewId="0">
      <selection activeCell="G2" sqref="G2"/>
    </sheetView>
  </sheetViews>
  <sheetFormatPr defaultRowHeight="12.75"/>
  <cols>
    <col min="1" max="1" width="4" style="13" customWidth="1"/>
    <col min="2" max="2" width="20.7109375" style="86" customWidth="1"/>
    <col min="3" max="3" width="8.5703125" style="74" customWidth="1"/>
    <col min="4" max="4" width="14.28515625" style="74" customWidth="1"/>
    <col min="5" max="5" width="29.7109375" style="74" customWidth="1"/>
    <col min="6" max="6" width="11.42578125" style="122" customWidth="1"/>
    <col min="7" max="7" width="13.42578125" style="97" customWidth="1"/>
    <col min="8" max="8" width="9.28515625" style="1" customWidth="1"/>
    <col min="9" max="9" width="9.140625" style="1"/>
    <col min="10" max="10" width="9.140625" style="2"/>
    <col min="11" max="12" width="9.140625" style="1"/>
    <col min="13" max="14" width="9.140625" style="2"/>
    <col min="15" max="16" width="9.140625" style="13"/>
    <col min="17" max="17" width="9.140625" style="1"/>
    <col min="18" max="18" width="9.140625" style="2"/>
    <col min="19" max="20" width="9.140625" style="1"/>
    <col min="21" max="21" width="9.140625" style="2"/>
    <col min="22" max="23" width="9.140625" style="1"/>
    <col min="24" max="24" width="9.140625" style="2"/>
    <col min="25" max="16384" width="9.140625" style="1"/>
  </cols>
  <sheetData>
    <row r="1" spans="1:24" s="18" customFormat="1" ht="15">
      <c r="A1" s="1385" t="s">
        <v>344</v>
      </c>
      <c r="B1" s="1385"/>
      <c r="C1" s="1385"/>
      <c r="D1" s="1385"/>
      <c r="E1" s="1385"/>
      <c r="F1" s="1385"/>
      <c r="G1" s="1385"/>
      <c r="H1" s="11"/>
      <c r="I1" s="11"/>
      <c r="J1" s="11"/>
      <c r="M1" s="11"/>
      <c r="N1" s="11"/>
      <c r="O1" s="19"/>
      <c r="P1" s="19"/>
      <c r="R1" s="11"/>
      <c r="U1" s="11"/>
      <c r="X1" s="11"/>
    </row>
    <row r="2" spans="1:24" s="18" customFormat="1" ht="15">
      <c r="A2" s="20"/>
      <c r="B2" s="1418" t="s">
        <v>74</v>
      </c>
      <c r="C2" s="1418"/>
      <c r="D2" s="1418"/>
      <c r="E2" s="24" t="str">
        <f>ВВОД!D2</f>
        <v>Червень 2024</v>
      </c>
      <c r="F2" s="14"/>
      <c r="G2" s="62"/>
      <c r="J2" s="11"/>
      <c r="M2" s="11"/>
      <c r="N2" s="11"/>
      <c r="O2" s="19"/>
      <c r="P2" s="19"/>
      <c r="R2" s="11"/>
      <c r="U2" s="11"/>
      <c r="X2" s="11"/>
    </row>
    <row r="3" spans="1:24">
      <c r="A3" s="14"/>
      <c r="B3" s="1404"/>
      <c r="C3" s="1404"/>
      <c r="E3" s="15"/>
      <c r="F3" s="121"/>
      <c r="G3" s="94"/>
    </row>
    <row r="4" spans="1:24" ht="38.25">
      <c r="A4" s="95" t="s">
        <v>62</v>
      </c>
      <c r="B4" s="93" t="s">
        <v>63</v>
      </c>
      <c r="C4" s="93" t="s">
        <v>64</v>
      </c>
      <c r="D4" s="93" t="s">
        <v>80</v>
      </c>
      <c r="E4" s="93" t="s">
        <v>47</v>
      </c>
      <c r="F4" s="85" t="s">
        <v>305</v>
      </c>
      <c r="G4" s="85" t="s">
        <v>298</v>
      </c>
    </row>
    <row r="5" spans="1:24">
      <c r="A5" s="17">
        <f>SUM(ВВОД!D237:N237)</f>
        <v>0</v>
      </c>
      <c r="B5" s="88" t="s">
        <v>184</v>
      </c>
      <c r="C5" s="99" t="s">
        <v>21</v>
      </c>
      <c r="D5" s="90" t="s">
        <v>96</v>
      </c>
      <c r="E5" s="90"/>
      <c r="F5" s="120" t="str">
        <f>IFERROR(INDEX(ВВОД!$D$4:$N$4,1,MATCH(A5,ВВОД!D237:N237,0)),"")</f>
        <v/>
      </c>
      <c r="G5" s="96" t="str">
        <f>IFERROR(INDEX(ВВОД!$D$3:$N$3,1,MATCH(A5,ВВОД!D237:N237,0)),"")</f>
        <v/>
      </c>
    </row>
    <row r="6" spans="1:24">
      <c r="A6" s="17">
        <f>SUM(ВВОД!D238:N238)</f>
        <v>0</v>
      </c>
      <c r="B6" s="88" t="s">
        <v>184</v>
      </c>
      <c r="C6" s="99" t="s">
        <v>21</v>
      </c>
      <c r="D6" s="90" t="s">
        <v>96</v>
      </c>
      <c r="E6" s="90"/>
      <c r="F6" s="120" t="str">
        <f>IFERROR(INDEX(ВВОД!$D$4:$N$4,1,MATCH(A6,ВВОД!D238:N238,0)),"")</f>
        <v/>
      </c>
      <c r="G6" s="96" t="str">
        <f>IFERROR(INDEX(ВВОД!$D$3:$N$3,1,MATCH(A6,ВВОД!D238:N238,0)),"")</f>
        <v/>
      </c>
    </row>
    <row r="7" spans="1:24">
      <c r="A7" s="17">
        <f>SUM(ВВОД!D239:N239)</f>
        <v>0</v>
      </c>
      <c r="B7" s="88" t="s">
        <v>184</v>
      </c>
      <c r="C7" s="99" t="s">
        <v>21</v>
      </c>
      <c r="D7" s="90" t="s">
        <v>97</v>
      </c>
      <c r="E7" s="90" t="s">
        <v>98</v>
      </c>
      <c r="F7" s="120" t="str">
        <f>IFERROR(INDEX(ВВОД!$D$4:$N$4,1,MATCH(A7,ВВОД!D239:N239,0)),"")</f>
        <v/>
      </c>
      <c r="G7" s="96" t="str">
        <f>IFERROR(INDEX(ВВОД!$D$3:$N$3,1,MATCH(A7,ВВОД!D239:N239,0)),"")</f>
        <v/>
      </c>
    </row>
    <row r="8" spans="1:24">
      <c r="A8" s="17">
        <f>SUM(ВВОД!D240:N240)</f>
        <v>0</v>
      </c>
      <c r="B8" s="88" t="s">
        <v>184</v>
      </c>
      <c r="C8" s="99" t="s">
        <v>21</v>
      </c>
      <c r="D8" s="90" t="s">
        <v>97</v>
      </c>
      <c r="E8" s="90" t="s">
        <v>98</v>
      </c>
      <c r="F8" s="120" t="str">
        <f>IFERROR(INDEX(ВВОД!$D$4:$N$4,1,MATCH(A8,ВВОД!D240:N240,0)),"")</f>
        <v/>
      </c>
      <c r="G8" s="96" t="str">
        <f>IFERROR(INDEX(ВВОД!$D$3:$N$3,1,MATCH(A8,ВВОД!D240:N240,0)),"")</f>
        <v/>
      </c>
    </row>
    <row r="9" spans="1:24">
      <c r="A9" s="17">
        <f>SUM(ВВОД!D241:N241)</f>
        <v>0</v>
      </c>
      <c r="B9" s="88" t="s">
        <v>184</v>
      </c>
      <c r="C9" s="99" t="s">
        <v>21</v>
      </c>
      <c r="D9" s="90" t="s">
        <v>97</v>
      </c>
      <c r="E9" s="90" t="s">
        <v>98</v>
      </c>
      <c r="F9" s="120" t="str">
        <f>IFERROR(INDEX(ВВОД!$D$4:$N$4,1,MATCH(A9,ВВОД!D241:N241,0)),"")</f>
        <v/>
      </c>
      <c r="G9" s="96" t="str">
        <f>IFERROR(INDEX(ВВОД!$D$3:$N$3,1,MATCH(A9,ВВОД!D241:N241,0)),"")</f>
        <v/>
      </c>
    </row>
    <row r="10" spans="1:24">
      <c r="A10" s="17">
        <f>SUM(ВВОД!D242:N242)</f>
        <v>0</v>
      </c>
      <c r="B10" s="88" t="s">
        <v>184</v>
      </c>
      <c r="C10" s="99" t="s">
        <v>21</v>
      </c>
      <c r="D10" s="90" t="s">
        <v>97</v>
      </c>
      <c r="E10" s="90" t="s">
        <v>98</v>
      </c>
      <c r="F10" s="120" t="str">
        <f>IFERROR(INDEX(ВВОД!$D$4:$N$4,1,MATCH(A10,ВВОД!D242:N242,0)),"")</f>
        <v/>
      </c>
      <c r="G10" s="96" t="str">
        <f>IFERROR(INDEX(ВВОД!$D$3:$N$3,1,MATCH(A10,ВВОД!D242:N242,0)),"")</f>
        <v/>
      </c>
    </row>
    <row r="11" spans="1:24">
      <c r="A11" s="17">
        <f>SUM(ВВОД!D243:N243)</f>
        <v>0</v>
      </c>
      <c r="B11" s="88" t="s">
        <v>184</v>
      </c>
      <c r="C11" s="99" t="s">
        <v>21</v>
      </c>
      <c r="D11" s="90" t="s">
        <v>97</v>
      </c>
      <c r="E11" s="90" t="s">
        <v>98</v>
      </c>
      <c r="F11" s="120" t="str">
        <f>IFERROR(INDEX(ВВОД!$D$4:$N$4,1,MATCH(A11,ВВОД!D243:N243,0)),"")</f>
        <v/>
      </c>
      <c r="G11" s="96" t="str">
        <f>IFERROR(INDEX(ВВОД!$D$3:$N$3,1,MATCH(A11,ВВОД!D243:N243,0)),"")</f>
        <v/>
      </c>
    </row>
    <row r="12" spans="1:24">
      <c r="A12" s="17">
        <f>SUM(ВВОД!D244:N244)</f>
        <v>0</v>
      </c>
      <c r="B12" s="88" t="s">
        <v>184</v>
      </c>
      <c r="C12" s="99" t="s">
        <v>21</v>
      </c>
      <c r="D12" s="90" t="s">
        <v>97</v>
      </c>
      <c r="E12" s="90" t="s">
        <v>98</v>
      </c>
      <c r="F12" s="120" t="str">
        <f>IFERROR(INDEX(ВВОД!$D$4:$N$4,1,MATCH(A12,ВВОД!D244:N244,0)),"")</f>
        <v/>
      </c>
      <c r="G12" s="96" t="str">
        <f>IFERROR(INDEX(ВВОД!$D$3:$N$3,1,MATCH(A12,ВВОД!D244:N244,0)),"")</f>
        <v/>
      </c>
    </row>
    <row r="13" spans="1:24">
      <c r="A13" s="17">
        <f>SUM(ВВОД!D245:N245)</f>
        <v>0</v>
      </c>
      <c r="B13" s="88" t="s">
        <v>99</v>
      </c>
      <c r="C13" s="99" t="s">
        <v>100</v>
      </c>
      <c r="D13" s="90"/>
      <c r="E13" s="90" t="s">
        <v>101</v>
      </c>
      <c r="F13" s="120" t="str">
        <f>IFERROR(INDEX(ВВОД!$D$4:$N$4,1,MATCH(A13,ВВОД!D245:N245,0)),"")</f>
        <v/>
      </c>
      <c r="G13" s="96" t="str">
        <f>IFERROR(INDEX(ВВОД!$D$3:$N$3,1,MATCH(A13,ВВОД!D245:N245,0)),"")</f>
        <v/>
      </c>
    </row>
    <row r="14" spans="1:24" ht="25.5">
      <c r="A14" s="17">
        <f>SUM(ВВОД!D246:N246)</f>
        <v>0</v>
      </c>
      <c r="B14" s="88" t="s">
        <v>102</v>
      </c>
      <c r="C14" s="99" t="s">
        <v>4</v>
      </c>
      <c r="D14" s="90" t="s">
        <v>103</v>
      </c>
      <c r="E14" s="90" t="s">
        <v>347</v>
      </c>
      <c r="F14" s="120" t="str">
        <f>IFERROR(INDEX(ВВОД!$D$4:$N$4,1,MATCH(A14,ВВОД!D246:N246,0)),"")</f>
        <v/>
      </c>
      <c r="G14" s="96" t="str">
        <f>IFERROR(INDEX(ВВОД!$D$3:$N$3,1,MATCH(A14,ВВОД!D246:N246,0)),"")</f>
        <v/>
      </c>
    </row>
    <row r="15" spans="1:24" ht="25.5">
      <c r="A15" s="17">
        <f>SUM(ВВОД!D247:N247)</f>
        <v>0</v>
      </c>
      <c r="B15" s="88" t="s">
        <v>102</v>
      </c>
      <c r="C15" s="99" t="s">
        <v>4</v>
      </c>
      <c r="D15" s="90" t="s">
        <v>103</v>
      </c>
      <c r="E15" s="90" t="s">
        <v>347</v>
      </c>
      <c r="F15" s="120" t="str">
        <f>IFERROR(INDEX(ВВОД!$D$4:$N$4,1,MATCH(A15,ВВОД!D247:N247,0)),"")</f>
        <v/>
      </c>
      <c r="G15" s="96" t="str">
        <f>IFERROR(INDEX(ВВОД!$D$3:$N$3,1,MATCH(A15,ВВОД!D247:N247,0)),"")</f>
        <v/>
      </c>
    </row>
    <row r="16" spans="1:24">
      <c r="A16" s="17">
        <f>SUM(ВВОД!D248:N248)</f>
        <v>0</v>
      </c>
      <c r="B16" s="88" t="s">
        <v>352</v>
      </c>
      <c r="C16" s="99" t="s">
        <v>21</v>
      </c>
      <c r="D16" s="90" t="s">
        <v>207</v>
      </c>
      <c r="E16" s="90" t="s">
        <v>348</v>
      </c>
      <c r="F16" s="120" t="str">
        <f>IFERROR(INDEX(ВВОД!$D$4:$N$4,1,MATCH(A16,ВВОД!D248:N248,0)),"")</f>
        <v/>
      </c>
      <c r="G16" s="96" t="str">
        <f>IFERROR(INDEX(ВВОД!$D$3:$N$3,1,MATCH(A16,ВВОД!D248:N248,0)),"")</f>
        <v/>
      </c>
    </row>
    <row r="17" spans="1:7">
      <c r="A17" s="17">
        <f>SUM(ВВОД!D249:N249)</f>
        <v>0</v>
      </c>
      <c r="B17" s="88" t="s">
        <v>352</v>
      </c>
      <c r="C17" s="99" t="s">
        <v>21</v>
      </c>
      <c r="D17" s="90" t="s">
        <v>207</v>
      </c>
      <c r="E17" s="90" t="s">
        <v>348</v>
      </c>
      <c r="F17" s="120" t="str">
        <f>IFERROR(INDEX(ВВОД!$D$4:$N$4,1,MATCH(A17,ВВОД!D249:N249,0)),"")</f>
        <v/>
      </c>
      <c r="G17" s="96" t="str">
        <f>IFERROR(INDEX(ВВОД!$D$3:$N$3,1,MATCH(A17,ВВОД!D249:N249,0)),"")</f>
        <v/>
      </c>
    </row>
    <row r="18" spans="1:7">
      <c r="A18" s="17">
        <f>SUM(ВВОД!D250:N250)</f>
        <v>0</v>
      </c>
      <c r="B18" s="88" t="s">
        <v>351</v>
      </c>
      <c r="C18" s="99" t="s">
        <v>19</v>
      </c>
      <c r="D18" s="90" t="s">
        <v>208</v>
      </c>
      <c r="E18" s="90" t="s">
        <v>349</v>
      </c>
      <c r="F18" s="120" t="str">
        <f>IFERROR(INDEX(ВВОД!$D$4:$N$4,1,MATCH(A18,ВВОД!D250:N250,0)),"")</f>
        <v/>
      </c>
      <c r="G18" s="96" t="str">
        <f>IFERROR(INDEX(ВВОД!$D$3:$N$3,1,MATCH(A18,ВВОД!D250:N250,0)),"")</f>
        <v/>
      </c>
    </row>
    <row r="19" spans="1:7">
      <c r="A19" s="17">
        <f>SUM(ВВОД!D251:N251)</f>
        <v>0</v>
      </c>
      <c r="B19" s="88" t="s">
        <v>351</v>
      </c>
      <c r="C19" s="99" t="s">
        <v>19</v>
      </c>
      <c r="D19" s="90" t="s">
        <v>208</v>
      </c>
      <c r="E19" s="90" t="s">
        <v>349</v>
      </c>
      <c r="F19" s="120" t="str">
        <f>IFERROR(INDEX(ВВОД!$D$4:$N$4,1,MATCH(A19,ВВОД!D251:N251,0)),"")</f>
        <v/>
      </c>
      <c r="G19" s="96" t="str">
        <f>IFERROR(INDEX(ВВОД!$D$3:$N$3,1,MATCH(A19,ВВОД!D251:N251,0)),"")</f>
        <v/>
      </c>
    </row>
    <row r="20" spans="1:7">
      <c r="A20" s="17">
        <f>SUM(ВВОД!D254:N254)</f>
        <v>0</v>
      </c>
      <c r="B20" s="88" t="s">
        <v>352</v>
      </c>
      <c r="C20" s="99" t="s">
        <v>21</v>
      </c>
      <c r="D20" s="90" t="s">
        <v>174</v>
      </c>
      <c r="E20" s="90" t="s">
        <v>350</v>
      </c>
      <c r="F20" s="120" t="str">
        <f>IFERROR(INDEX(ВВОД!$D$4:$N$4,1,MATCH(A20,ВВОД!D254:N254,0)),"")</f>
        <v/>
      </c>
      <c r="G20" s="96" t="str">
        <f>IFERROR(INDEX(ВВОД!$D$3:$N$3,1,MATCH(A20,ВВОД!D254:N254,0)),"")</f>
        <v/>
      </c>
    </row>
    <row r="21" spans="1:7">
      <c r="A21" s="17">
        <f>SUM(ВВОД!D255:N255)</f>
        <v>0</v>
      </c>
      <c r="B21" s="88" t="s">
        <v>351</v>
      </c>
      <c r="C21" s="99" t="s">
        <v>19</v>
      </c>
      <c r="D21" s="90" t="s">
        <v>175</v>
      </c>
      <c r="E21" s="90" t="s">
        <v>350</v>
      </c>
      <c r="F21" s="120" t="str">
        <f>IFERROR(INDEX(ВВОД!$D$4:$N$4,1,MATCH(A21,ВВОД!D255:N255,0)),"")</f>
        <v/>
      </c>
      <c r="G21" s="96" t="str">
        <f>IFERROR(INDEX(ВВОД!$D$3:$N$3,1,MATCH(A21,ВВОД!D255:N255,0)),"")</f>
        <v/>
      </c>
    </row>
    <row r="22" spans="1:7">
      <c r="A22" s="17">
        <f>SUM(ВВОД!D256:N256)</f>
        <v>0</v>
      </c>
      <c r="B22" s="88" t="s">
        <v>185</v>
      </c>
      <c r="C22" s="99" t="s">
        <v>19</v>
      </c>
      <c r="D22" s="90" t="s">
        <v>500</v>
      </c>
      <c r="E22" s="90" t="s">
        <v>105</v>
      </c>
      <c r="F22" s="120" t="str">
        <f>IFERROR(INDEX(ВВОД!$D$4:$N$4,1,MATCH(A22,ВВОД!D256:N256,0)),"")</f>
        <v/>
      </c>
      <c r="G22" s="96" t="str">
        <f>IFERROR(INDEX(ВВОД!$D$3:$N$3,1,MATCH(A22,ВВОД!D256:N256,0)),"")</f>
        <v/>
      </c>
    </row>
    <row r="23" spans="1:7">
      <c r="A23" s="17">
        <f>SUM(ВВОД!D257:N257)</f>
        <v>0</v>
      </c>
      <c r="B23" s="88" t="s">
        <v>185</v>
      </c>
      <c r="C23" s="99" t="s">
        <v>19</v>
      </c>
      <c r="D23" s="90" t="s">
        <v>500</v>
      </c>
      <c r="E23" s="90" t="s">
        <v>105</v>
      </c>
      <c r="F23" s="120" t="str">
        <f>IFERROR(INDEX(ВВОД!$D$4:$N$4,1,MATCH(A23,ВВОД!D257:N257,0)),"")</f>
        <v/>
      </c>
      <c r="G23" s="96" t="str">
        <f>IFERROR(INDEX(ВВОД!$D$3:$N$3,1,MATCH(A23,ВВОД!D257:N257,0)),"")</f>
        <v/>
      </c>
    </row>
    <row r="24" spans="1:7">
      <c r="A24" s="17">
        <f>SUM(ВВОД!D258:N258)</f>
        <v>0</v>
      </c>
      <c r="B24" s="88" t="s">
        <v>185</v>
      </c>
      <c r="C24" s="99" t="s">
        <v>19</v>
      </c>
      <c r="D24" s="90" t="s">
        <v>501</v>
      </c>
      <c r="E24" s="90"/>
      <c r="F24" s="120" t="str">
        <f>IFERROR(INDEX(ВВОД!$D$4:$N$4,1,MATCH(A24,ВВОД!D258:N258,0)),"")</f>
        <v/>
      </c>
      <c r="G24" s="96" t="str">
        <f>IFERROR(INDEX(ВВОД!$D$3:$N$3,1,MATCH(A24,ВВОД!D258:N258,0)),"")</f>
        <v/>
      </c>
    </row>
    <row r="25" spans="1:7">
      <c r="A25" s="17">
        <f>SUM(ВВОД!D259:N259)</f>
        <v>0</v>
      </c>
      <c r="B25" s="88" t="s">
        <v>185</v>
      </c>
      <c r="C25" s="99" t="s">
        <v>19</v>
      </c>
      <c r="D25" s="90" t="s">
        <v>501</v>
      </c>
      <c r="E25" s="90"/>
      <c r="F25" s="120" t="str">
        <f>IFERROR(INDEX(ВВОД!$D$4:$N$4,1,MATCH(A25,ВВОД!D259:N259,0)),"")</f>
        <v/>
      </c>
      <c r="G25" s="96" t="str">
        <f>IFERROR(INDEX(ВВОД!$D$3:$N$3,1,MATCH(A25,ВВОД!D259:N259,0)),"")</f>
        <v/>
      </c>
    </row>
    <row r="26" spans="1:7">
      <c r="A26" s="17">
        <f>SUM(ВВОД!D260:N260)</f>
        <v>0</v>
      </c>
      <c r="B26" s="88" t="s">
        <v>185</v>
      </c>
      <c r="C26" s="99" t="s">
        <v>19</v>
      </c>
      <c r="D26" s="90" t="s">
        <v>104</v>
      </c>
      <c r="E26" s="90" t="s">
        <v>105</v>
      </c>
      <c r="F26" s="120" t="str">
        <f>IFERROR(INDEX(ВВОД!$D$4:$N$4,1,MATCH(A26,ВВОД!D260:N260,0)),"")</f>
        <v/>
      </c>
      <c r="G26" s="96" t="str">
        <f>IFERROR(INDEX(ВВОД!$D$3:$N$3,1,MATCH(A26,ВВОД!D260:N260,0)),"")</f>
        <v/>
      </c>
    </row>
    <row r="27" spans="1:7">
      <c r="A27" s="17">
        <f>SUM(ВВОД!D261:N261)</f>
        <v>0</v>
      </c>
      <c r="B27" s="88" t="s">
        <v>185</v>
      </c>
      <c r="C27" s="99" t="s">
        <v>19</v>
      </c>
      <c r="D27" s="90" t="s">
        <v>104</v>
      </c>
      <c r="E27" s="90" t="s">
        <v>105</v>
      </c>
      <c r="F27" s="120" t="str">
        <f>IFERROR(INDEX(ВВОД!$D$4:$N$4,1,MATCH(A27,ВВОД!D261:N261,0)),"")</f>
        <v/>
      </c>
      <c r="G27" s="96" t="str">
        <f>IFERROR(INDEX(ВВОД!$D$3:$N$3,1,MATCH(A27,ВВОД!D261:N261,0)),"")</f>
        <v/>
      </c>
    </row>
    <row r="28" spans="1:7">
      <c r="A28" s="17">
        <f>SUM(ВВОД!D262:N262)</f>
        <v>0</v>
      </c>
      <c r="B28" s="88" t="s">
        <v>185</v>
      </c>
      <c r="C28" s="99" t="s">
        <v>19</v>
      </c>
      <c r="D28" s="90" t="s">
        <v>106</v>
      </c>
      <c r="E28" s="90"/>
      <c r="F28" s="120" t="str">
        <f>IFERROR(INDEX(ВВОД!$D$4:$N$4,1,MATCH(A28,ВВОД!D262:N262,0)),"")</f>
        <v/>
      </c>
      <c r="G28" s="96" t="str">
        <f>IFERROR(INDEX(ВВОД!$D$3:$N$3,1,MATCH(A28,ВВОД!D262:N262,0)),"")</f>
        <v/>
      </c>
    </row>
    <row r="29" spans="1:7">
      <c r="A29" s="17">
        <f>SUM(ВВОД!D263:N263)</f>
        <v>0</v>
      </c>
      <c r="B29" s="88" t="s">
        <v>185</v>
      </c>
      <c r="C29" s="99" t="s">
        <v>19</v>
      </c>
      <c r="D29" s="90" t="s">
        <v>106</v>
      </c>
      <c r="E29" s="90"/>
      <c r="F29" s="120" t="str">
        <f>IFERROR(INDEX(ВВОД!$D$4:$N$4,1,MATCH(A29,ВВОД!D263:N263,0)),"")</f>
        <v/>
      </c>
      <c r="G29" s="96" t="str">
        <f>IFERROR(INDEX(ВВОД!$D$3:$N$3,1,MATCH(A29,ВВОД!D263:N263,0)),"")</f>
        <v/>
      </c>
    </row>
    <row r="30" spans="1:7" ht="25.5">
      <c r="A30" s="17">
        <f>SUM(ВВОД!D336:N336)</f>
        <v>0</v>
      </c>
      <c r="B30" s="88" t="s">
        <v>353</v>
      </c>
      <c r="C30" s="99"/>
      <c r="D30" s="90"/>
      <c r="E30" s="100" t="s">
        <v>164</v>
      </c>
      <c r="F30" s="120" t="str">
        <f>IFERROR(INDEX(ВВОД!$D$4:$N$4,1,MATCH(A30,ВВОД!D336:N336,0)),"")</f>
        <v/>
      </c>
      <c r="G30" s="96" t="str">
        <f>IFERROR(INDEX(ВВОД!$D$3:$N$3,1,MATCH(A30,ВВОД!D336:N336,0)),"")</f>
        <v/>
      </c>
    </row>
    <row r="31" spans="1:7">
      <c r="A31" s="17">
        <f>SUM(ВВОД!D682:N682)</f>
        <v>0</v>
      </c>
      <c r="B31" s="88" t="s">
        <v>351</v>
      </c>
      <c r="C31" s="99" t="s">
        <v>19</v>
      </c>
      <c r="D31" s="90" t="s">
        <v>1004</v>
      </c>
      <c r="E31" s="90" t="s">
        <v>358</v>
      </c>
      <c r="F31" s="120" t="str">
        <f>IFERROR(INDEX(ВВОД!$D$4:$N$4,1,MATCH(A31,ВВОД!D682:N682,0)),"")</f>
        <v/>
      </c>
      <c r="G31" s="96" t="str">
        <f>IFERROR(INDEX(ВВОД!$D$3:$N$3,1,MATCH(A31,ВВОД!D682:N682,0)),"")</f>
        <v/>
      </c>
    </row>
    <row r="32" spans="1:7">
      <c r="A32" s="17">
        <f>SUM(ВВОД!D683:N683)</f>
        <v>0</v>
      </c>
      <c r="B32" s="88" t="s">
        <v>351</v>
      </c>
      <c r="C32" s="99" t="s">
        <v>19</v>
      </c>
      <c r="D32" s="90" t="s">
        <v>1005</v>
      </c>
      <c r="E32" s="90" t="s">
        <v>358</v>
      </c>
      <c r="F32" s="120" t="str">
        <f>IFERROR(INDEX(ВВОД!$D$4:$N$4,1,MATCH(A32,ВВОД!D683:N683,0)),"")</f>
        <v/>
      </c>
      <c r="G32" s="96" t="str">
        <f>IFERROR(INDEX(ВВОД!$D$3:$N$3,1,MATCH(A32,ВВОД!D683:N683,0)),"")</f>
        <v/>
      </c>
    </row>
    <row r="33" spans="1:7">
      <c r="A33" s="17">
        <f>SUM(ВВОД!D684:N684)</f>
        <v>0</v>
      </c>
      <c r="B33" s="88" t="s">
        <v>351</v>
      </c>
      <c r="C33" s="99" t="s">
        <v>19</v>
      </c>
      <c r="D33" s="90" t="s">
        <v>1000</v>
      </c>
      <c r="E33" s="90" t="s">
        <v>358</v>
      </c>
      <c r="F33" s="120" t="str">
        <f>IFERROR(INDEX(ВВОД!$D$4:$N$4,1,MATCH(A33,ВВОД!D684:N684,0)),"")</f>
        <v/>
      </c>
      <c r="G33" s="96" t="str">
        <f>IFERROR(INDEX(ВВОД!$D$3:$N$3,1,MATCH(A33,ВВОД!D684:N684,0)),"")</f>
        <v/>
      </c>
    </row>
    <row r="34" spans="1:7">
      <c r="A34" s="17">
        <f>SUM(ВВОД!D685:N685)</f>
        <v>0</v>
      </c>
      <c r="B34" s="88" t="s">
        <v>351</v>
      </c>
      <c r="C34" s="99" t="s">
        <v>19</v>
      </c>
      <c r="D34" s="90" t="s">
        <v>1001</v>
      </c>
      <c r="E34" s="90" t="s">
        <v>358</v>
      </c>
      <c r="F34" s="120" t="str">
        <f>IFERROR(INDEX(ВВОД!$D$4:$N$4,1,MATCH(A34,ВВОД!D685:N685,0)),"")</f>
        <v/>
      </c>
      <c r="G34" s="96" t="str">
        <f>IFERROR(INDEX(ВВОД!$D$3:$N$3,1,MATCH(A34,ВВОД!D685:N685,0)),"")</f>
        <v/>
      </c>
    </row>
    <row r="35" spans="1:7">
      <c r="A35" s="17">
        <f>SUM(ВВОД!D686:N686)</f>
        <v>0</v>
      </c>
      <c r="B35" s="88" t="s">
        <v>428</v>
      </c>
      <c r="C35" s="99" t="s">
        <v>19</v>
      </c>
      <c r="D35" s="90" t="s">
        <v>1484</v>
      </c>
      <c r="E35" s="90" t="s">
        <v>358</v>
      </c>
      <c r="F35" s="120" t="str">
        <f>IFERROR(INDEX(ВВОД!$D$4:$N$4,1,MATCH(A35,ВВОД!D686:N686,0)),"")</f>
        <v/>
      </c>
      <c r="G35" s="96" t="str">
        <f>IFERROR(INDEX(ВВОД!$D$3:$N$3,1,MATCH(A35,ВВОД!D686:N686,0)),"")</f>
        <v/>
      </c>
    </row>
    <row r="36" spans="1:7" ht="25.5">
      <c r="A36" s="17">
        <f>SUM(ВВОД!D687:N687)</f>
        <v>0</v>
      </c>
      <c r="B36" s="88" t="s">
        <v>428</v>
      </c>
      <c r="C36" s="99" t="s">
        <v>19</v>
      </c>
      <c r="D36" s="90" t="s">
        <v>1485</v>
      </c>
      <c r="E36" s="90" t="s">
        <v>358</v>
      </c>
      <c r="F36" s="120" t="str">
        <f>IFERROR(INDEX(ВВОД!$D$4:$N$4,1,MATCH(A36,ВВОД!D687:N687,0)),"")</f>
        <v/>
      </c>
      <c r="G36" s="96" t="str">
        <f>IFERROR(INDEX(ВВОД!$D$3:$N$3,1,MATCH(A36,ВВОД!D687:N687,0)),"")</f>
        <v/>
      </c>
    </row>
    <row r="37" spans="1:7">
      <c r="A37" s="17">
        <f>SUM(ВВОД!D688:N688)</f>
        <v>0</v>
      </c>
      <c r="B37" s="88" t="s">
        <v>428</v>
      </c>
      <c r="C37" s="99" t="s">
        <v>19</v>
      </c>
      <c r="D37" s="90" t="s">
        <v>1486</v>
      </c>
      <c r="E37" s="90" t="s">
        <v>358</v>
      </c>
      <c r="F37" s="120" t="str">
        <f>IFERROR(INDEX(ВВОД!$D$4:$N$4,1,MATCH(A37,ВВОД!D688:N688,0)),"")</f>
        <v/>
      </c>
      <c r="G37" s="96" t="str">
        <f>IFERROR(INDEX(ВВОД!$D$3:$N$3,1,MATCH(A37,ВВОД!D688:N688,0)),"")</f>
        <v/>
      </c>
    </row>
    <row r="38" spans="1:7" ht="25.5">
      <c r="A38" s="17">
        <f>SUM(ВВОД!D689:N689)</f>
        <v>0</v>
      </c>
      <c r="B38" s="88" t="s">
        <v>427</v>
      </c>
      <c r="C38" s="99" t="s">
        <v>19</v>
      </c>
      <c r="D38" s="90" t="s">
        <v>1487</v>
      </c>
      <c r="E38" s="90" t="s">
        <v>358</v>
      </c>
      <c r="F38" s="120" t="str">
        <f>IFERROR(INDEX(ВВОД!$D$4:$N$4,1,MATCH(A38,ВВОД!D689:N689,0)),"")</f>
        <v/>
      </c>
      <c r="G38" s="96" t="str">
        <f>IFERROR(INDEX(ВВОД!$D$3:$N$3,1,MATCH(A38,ВВОД!D689:N689,0)),"")</f>
        <v/>
      </c>
    </row>
    <row r="39" spans="1:7" ht="25.5">
      <c r="A39" s="17">
        <f>SUM(ВВОД!D690:N690)</f>
        <v>0</v>
      </c>
      <c r="B39" s="88" t="s">
        <v>185</v>
      </c>
      <c r="C39" s="99" t="s">
        <v>19</v>
      </c>
      <c r="D39" s="90" t="s">
        <v>1488</v>
      </c>
      <c r="E39" s="90" t="s">
        <v>358</v>
      </c>
      <c r="F39" s="120" t="str">
        <f>IFERROR(INDEX(ВВОД!$D$4:$N$4,1,MATCH(A39,ВВОД!D690:N690,0)),"")</f>
        <v/>
      </c>
      <c r="G39" s="96" t="str">
        <f>IFERROR(INDEX(ВВОД!$D$3:$N$3,1,MATCH(A39,ВВОД!D690:N690,0)),"")</f>
        <v/>
      </c>
    </row>
    <row r="40" spans="1:7">
      <c r="A40" s="17">
        <f>SUM(ВВОД!D691:N691)</f>
        <v>0</v>
      </c>
      <c r="B40" s="88" t="s">
        <v>185</v>
      </c>
      <c r="C40" s="99" t="s">
        <v>19</v>
      </c>
      <c r="D40" s="90" t="s">
        <v>814</v>
      </c>
      <c r="E40" s="90" t="s">
        <v>358</v>
      </c>
      <c r="F40" s="120" t="str">
        <f>IFERROR(INDEX(ВВОД!$D$4:$N$4,1,MATCH(A40,ВВОД!D691:N691,0)),"")</f>
        <v/>
      </c>
      <c r="G40" s="96" t="str">
        <f>IFERROR(INDEX(ВВОД!$D$3:$N$3,1,MATCH(A40,ВВОД!D691:N691,0)),"")</f>
        <v/>
      </c>
    </row>
    <row r="41" spans="1:7">
      <c r="A41" s="17">
        <f>SUM(ВВОД!D692:N692)</f>
        <v>0</v>
      </c>
      <c r="B41" s="88" t="s">
        <v>185</v>
      </c>
      <c r="C41" s="99" t="s">
        <v>19</v>
      </c>
      <c r="D41" s="90" t="s">
        <v>1489</v>
      </c>
      <c r="E41" s="90" t="s">
        <v>358</v>
      </c>
      <c r="F41" s="120" t="str">
        <f>IFERROR(INDEX(ВВОД!$D$4:$N$4,1,MATCH(A41,ВВОД!D692:N692,0)),"")</f>
        <v/>
      </c>
      <c r="G41" s="96" t="str">
        <f>IFERROR(INDEX(ВВОД!$D$3:$N$3,1,MATCH(A41,ВВОД!D692:N692,0)),"")</f>
        <v/>
      </c>
    </row>
    <row r="42" spans="1:7" ht="25.5">
      <c r="A42" s="17">
        <f>SUM(ВВОД!D693:N693)</f>
        <v>0</v>
      </c>
      <c r="B42" s="88" t="s">
        <v>185</v>
      </c>
      <c r="C42" s="99" t="s">
        <v>19</v>
      </c>
      <c r="D42" s="90" t="s">
        <v>1490</v>
      </c>
      <c r="E42" s="90" t="s">
        <v>358</v>
      </c>
      <c r="F42" s="120" t="str">
        <f>IFERROR(INDEX(ВВОД!$D$4:$N$4,1,MATCH(A42,ВВОД!D693:N693,0)),"")</f>
        <v/>
      </c>
      <c r="G42" s="96" t="str">
        <f>IFERROR(INDEX(ВВОД!$D$3:$N$3,1,MATCH(A42,ВВОД!D693:N693,0)),"")</f>
        <v/>
      </c>
    </row>
    <row r="43" spans="1:7" ht="25.5">
      <c r="A43" s="17">
        <f>SUM(ВВОД!D694:N694)</f>
        <v>0</v>
      </c>
      <c r="B43" s="88" t="s">
        <v>185</v>
      </c>
      <c r="C43" s="99" t="s">
        <v>19</v>
      </c>
      <c r="D43" s="90" t="s">
        <v>1579</v>
      </c>
      <c r="E43" s="90" t="s">
        <v>358</v>
      </c>
      <c r="F43" s="120" t="str">
        <f>IFERROR(INDEX(ВВОД!$D$4:$N$4,1,MATCH(A43,ВВОД!D694:N694,0)),"")</f>
        <v/>
      </c>
      <c r="G43" s="96" t="str">
        <f>IFERROR(INDEX(ВВОД!$D$3:$N$3,1,MATCH(A43,ВВОД!D694:N694,0)),"")</f>
        <v/>
      </c>
    </row>
    <row r="44" spans="1:7">
      <c r="A44" s="17">
        <f>SUM(ВВОД!D695:N695)</f>
        <v>0</v>
      </c>
      <c r="B44" s="88" t="s">
        <v>185</v>
      </c>
      <c r="C44" s="99" t="s">
        <v>19</v>
      </c>
      <c r="D44" s="90" t="s">
        <v>1580</v>
      </c>
      <c r="E44" s="90" t="s">
        <v>358</v>
      </c>
      <c r="F44" s="120" t="str">
        <f>IFERROR(INDEX(ВВОД!$D$4:$N$4,1,MATCH(A44,ВВОД!D695:N695,0)),"")</f>
        <v/>
      </c>
      <c r="G44" s="96" t="str">
        <f>IFERROR(INDEX(ВВОД!$D$3:$N$3,1,MATCH(A44,ВВОД!D695:N695,0)),"")</f>
        <v/>
      </c>
    </row>
    <row r="45" spans="1:7" ht="25.5">
      <c r="A45" s="17">
        <f>SUM(ВВОД!D696:N696)</f>
        <v>0</v>
      </c>
      <c r="B45" s="88" t="s">
        <v>185</v>
      </c>
      <c r="C45" s="99" t="s">
        <v>19</v>
      </c>
      <c r="D45" s="90" t="s">
        <v>1581</v>
      </c>
      <c r="E45" s="90" t="s">
        <v>358</v>
      </c>
      <c r="F45" s="120" t="str">
        <f>IFERROR(INDEX(ВВОД!$D$4:$N$4,1,MATCH(A45,ВВОД!D696:N696,0)),"")</f>
        <v/>
      </c>
      <c r="G45" s="96" t="str">
        <f>IFERROR(INDEX(ВВОД!$D$3:$N$3,1,MATCH(A45,ВВОД!D696:N696,0)),"")</f>
        <v/>
      </c>
    </row>
    <row r="46" spans="1:7" ht="25.5">
      <c r="A46" s="17">
        <f>SUM(ВВОД!D697:N697)</f>
        <v>0</v>
      </c>
      <c r="B46" s="88" t="s">
        <v>185</v>
      </c>
      <c r="C46" s="99" t="s">
        <v>19</v>
      </c>
      <c r="D46" s="90" t="s">
        <v>1582</v>
      </c>
      <c r="E46" s="90" t="s">
        <v>358</v>
      </c>
      <c r="F46" s="120" t="str">
        <f>IFERROR(INDEX(ВВОД!$D$4:$N$4,1,MATCH(A46,ВВОД!D697:N697,0)),"")</f>
        <v/>
      </c>
      <c r="G46" s="96" t="str">
        <f>IFERROR(INDEX(ВВОД!$D$3:$N$3,1,MATCH(A46,ВВОД!D697:N697,0)),"")</f>
        <v/>
      </c>
    </row>
    <row r="47" spans="1:7">
      <c r="A47" s="17">
        <f>SUM(ВВОД!D778:N778)</f>
        <v>0</v>
      </c>
      <c r="B47" s="88" t="s">
        <v>184</v>
      </c>
      <c r="C47" s="99" t="s">
        <v>21</v>
      </c>
      <c r="D47" s="90" t="s">
        <v>624</v>
      </c>
      <c r="E47" s="90" t="s">
        <v>358</v>
      </c>
      <c r="F47" s="120" t="str">
        <f>IFERROR(INDEX(ВВОД!$D$4:$N$4,1,MATCH(A47,ВВОД!D778:N778,0)),"")</f>
        <v/>
      </c>
      <c r="G47" s="96" t="str">
        <f>IFERROR(INDEX(ВВОД!$D$3:$N$3,1,MATCH(A47,ВВОД!D778:N778,0)),"")</f>
        <v/>
      </c>
    </row>
    <row r="48" spans="1:7" ht="25.5">
      <c r="A48" s="17">
        <f>SUM(ВВОД!D779:N779)</f>
        <v>0</v>
      </c>
      <c r="B48" s="88" t="s">
        <v>184</v>
      </c>
      <c r="C48" s="99" t="s">
        <v>21</v>
      </c>
      <c r="D48" s="90" t="s">
        <v>625</v>
      </c>
      <c r="E48" s="90" t="s">
        <v>358</v>
      </c>
      <c r="F48" s="120" t="str">
        <f>IFERROR(INDEX(ВВОД!$D$4:$N$4,1,MATCH(A48,ВВОД!D779:N779,0)),"")</f>
        <v/>
      </c>
      <c r="G48" s="96" t="str">
        <f>IFERROR(INDEX(ВВОД!$D$3:$N$3,1,MATCH(A48,ВВОД!D779:N779,0)),"")</f>
        <v/>
      </c>
    </row>
    <row r="49" spans="1:7">
      <c r="A49" s="17">
        <f>SUM(ВВОД!D780:N780)</f>
        <v>0</v>
      </c>
      <c r="B49" s="88" t="s">
        <v>184</v>
      </c>
      <c r="C49" s="99" t="s">
        <v>21</v>
      </c>
      <c r="D49" s="90" t="s">
        <v>626</v>
      </c>
      <c r="E49" s="90" t="s">
        <v>358</v>
      </c>
      <c r="F49" s="120" t="str">
        <f>IFERROR(INDEX(ВВОД!$D$4:$N$4,1,MATCH(A49,ВВОД!D780:N780,0)),"")</f>
        <v/>
      </c>
      <c r="G49" s="96" t="str">
        <f>IFERROR(INDEX(ВВОД!$D$3:$N$3,1,MATCH(A49,ВВОД!D780:N780,0)),"")</f>
        <v/>
      </c>
    </row>
    <row r="50" spans="1:7" ht="25.5">
      <c r="A50" s="17">
        <f>SUM(ВВОД!D781:N781)</f>
        <v>0</v>
      </c>
      <c r="B50" s="88" t="s">
        <v>184</v>
      </c>
      <c r="C50" s="99" t="s">
        <v>21</v>
      </c>
      <c r="D50" s="90" t="s">
        <v>627</v>
      </c>
      <c r="E50" s="90" t="s">
        <v>358</v>
      </c>
      <c r="F50" s="120" t="str">
        <f>IFERROR(INDEX(ВВОД!$D$4:$N$4,1,MATCH(A50,ВВОД!D781:N781,0)),"")</f>
        <v/>
      </c>
      <c r="G50" s="96" t="str">
        <f>IFERROR(INDEX(ВВОД!$D$3:$N$3,1,MATCH(A50,ВВОД!D781:N781,0)),"")</f>
        <v/>
      </c>
    </row>
    <row r="51" spans="1:7">
      <c r="A51" s="17">
        <f>SUM(ВВОД!D782:N782)</f>
        <v>0</v>
      </c>
      <c r="B51" s="88" t="s">
        <v>184</v>
      </c>
      <c r="C51" s="99" t="s">
        <v>21</v>
      </c>
      <c r="D51" s="90" t="s">
        <v>1052</v>
      </c>
      <c r="E51" s="90" t="s">
        <v>358</v>
      </c>
      <c r="F51" s="120" t="str">
        <f>IFERROR(INDEX(ВВОД!$D$4:$N$4,1,MATCH(A51,ВВОД!D782:N782,0)),"")</f>
        <v/>
      </c>
      <c r="G51" s="96" t="str">
        <f>IFERROR(INDEX(ВВОД!$D$3:$N$3,1,MATCH(A51,ВВОД!D782:N782,0)),"")</f>
        <v/>
      </c>
    </row>
    <row r="52" spans="1:7">
      <c r="A52" s="17">
        <f>SUM(ВВОД!D783:N783)</f>
        <v>0</v>
      </c>
      <c r="B52" s="88" t="s">
        <v>184</v>
      </c>
      <c r="C52" s="99" t="s">
        <v>21</v>
      </c>
      <c r="D52" s="90" t="s">
        <v>1053</v>
      </c>
      <c r="E52" s="90" t="s">
        <v>358</v>
      </c>
      <c r="F52" s="120" t="str">
        <f>IFERROR(INDEX(ВВОД!$D$4:$N$4,1,MATCH(A52,ВВОД!D783:N783,0)),"")</f>
        <v/>
      </c>
      <c r="G52" s="96" t="str">
        <f>IFERROR(INDEX(ВВОД!$D$3:$N$3,1,MATCH(A52,ВВОД!D783:N783,0)),"")</f>
        <v/>
      </c>
    </row>
    <row r="53" spans="1:7">
      <c r="A53" s="17">
        <f>SUM(ВВОД!D784:N784)</f>
        <v>0</v>
      </c>
      <c r="B53" s="88" t="s">
        <v>184</v>
      </c>
      <c r="C53" s="99" t="s">
        <v>21</v>
      </c>
      <c r="D53" s="90" t="s">
        <v>1054</v>
      </c>
      <c r="E53" s="90" t="s">
        <v>358</v>
      </c>
      <c r="F53" s="120" t="str">
        <f>IFERROR(INDEX(ВВОД!$D$4:$N$4,1,MATCH(A53,ВВОД!D784:N784,0)),"")</f>
        <v/>
      </c>
      <c r="G53" s="96" t="str">
        <f>IFERROR(INDEX(ВВОД!$D$3:$N$3,1,MATCH(A53,ВВОД!D784:N784,0)),"")</f>
        <v/>
      </c>
    </row>
    <row r="54" spans="1:7">
      <c r="A54" s="17">
        <f>SUM(ВВОД!D785:N785)</f>
        <v>0</v>
      </c>
      <c r="B54" s="88" t="s">
        <v>184</v>
      </c>
      <c r="C54" s="99" t="s">
        <v>21</v>
      </c>
      <c r="D54" s="90" t="s">
        <v>1055</v>
      </c>
      <c r="E54" s="90" t="s">
        <v>358</v>
      </c>
      <c r="F54" s="120" t="str">
        <f>IFERROR(INDEX(ВВОД!$D$4:$N$4,1,MATCH(A54,ВВОД!D785:N785,0)),"")</f>
        <v/>
      </c>
      <c r="G54" s="96" t="str">
        <f>IFERROR(INDEX(ВВОД!$D$3:$N$3,1,MATCH(A54,ВВОД!D785:N785,0)),"")</f>
        <v/>
      </c>
    </row>
    <row r="55" spans="1:7">
      <c r="A55" s="17">
        <f>SUM(ВВОД!D786:N786)</f>
        <v>0</v>
      </c>
      <c r="B55" s="88" t="s">
        <v>184</v>
      </c>
      <c r="C55" s="99" t="s">
        <v>21</v>
      </c>
      <c r="D55" s="90" t="s">
        <v>1056</v>
      </c>
      <c r="E55" s="90" t="s">
        <v>358</v>
      </c>
      <c r="F55" s="120" t="str">
        <f>IFERROR(INDEX(ВВОД!$D$4:$N$4,1,MATCH(A55,ВВОД!D786:N786,0)),"")</f>
        <v/>
      </c>
      <c r="G55" s="96" t="str">
        <f>IFERROR(INDEX(ВВОД!$D$3:$N$3,1,MATCH(A55,ВВОД!D786:N786,0)),"")</f>
        <v/>
      </c>
    </row>
    <row r="56" spans="1:7">
      <c r="A56" s="17">
        <f>SUM(ВВОД!D787:N787)</f>
        <v>0</v>
      </c>
      <c r="B56" s="88" t="s">
        <v>184</v>
      </c>
      <c r="C56" s="99" t="s">
        <v>21</v>
      </c>
      <c r="D56" s="90" t="s">
        <v>668</v>
      </c>
      <c r="E56" s="90" t="s">
        <v>358</v>
      </c>
      <c r="F56" s="120" t="str">
        <f>IFERROR(INDEX(ВВОД!$D$4:$N$4,1,MATCH(A56,ВВОД!D787:N787,0)),"")</f>
        <v/>
      </c>
      <c r="G56" s="96" t="str">
        <f>IFERROR(INDEX(ВВОД!$D$3:$N$3,1,MATCH(A56,ВВОД!D787:N787,0)),"")</f>
        <v/>
      </c>
    </row>
    <row r="57" spans="1:7">
      <c r="A57" s="17">
        <f>SUM(ВВОД!D788:N788)</f>
        <v>0</v>
      </c>
      <c r="B57" s="88" t="s">
        <v>184</v>
      </c>
      <c r="C57" s="99" t="s">
        <v>21</v>
      </c>
      <c r="D57" s="90" t="s">
        <v>1057</v>
      </c>
      <c r="E57" s="90" t="s">
        <v>358</v>
      </c>
      <c r="F57" s="120" t="str">
        <f>IFERROR(INDEX(ВВОД!$D$4:$N$4,1,MATCH(A57,ВВОД!D788:N788,0)),"")</f>
        <v/>
      </c>
      <c r="G57" s="96" t="str">
        <f>IFERROR(INDEX(ВВОД!$D$3:$N$3,1,MATCH(A57,ВВОД!D788:N788,0)),"")</f>
        <v/>
      </c>
    </row>
    <row r="58" spans="1:7">
      <c r="A58" s="17">
        <f>SUM(ВВОД!D789:N789)</f>
        <v>0</v>
      </c>
      <c r="B58" s="88" t="s">
        <v>428</v>
      </c>
      <c r="C58" s="99" t="s">
        <v>21</v>
      </c>
      <c r="D58" s="90" t="s">
        <v>1058</v>
      </c>
      <c r="E58" s="90" t="s">
        <v>358</v>
      </c>
      <c r="F58" s="120" t="str">
        <f>IFERROR(INDEX(ВВОД!$D$4:$N$4,1,MATCH(A58,ВВОД!D789:N789,0)),"")</f>
        <v/>
      </c>
      <c r="G58" s="96" t="str">
        <f>IFERROR(INDEX(ВВОД!$D$3:$N$3,1,MATCH(A58,ВВОД!D789:N789,0)),"")</f>
        <v/>
      </c>
    </row>
    <row r="59" spans="1:7">
      <c r="A59" s="17">
        <f>SUM(ВВОД!D790:N790)</f>
        <v>0</v>
      </c>
      <c r="B59" s="88" t="s">
        <v>184</v>
      </c>
      <c r="C59" s="99" t="s">
        <v>21</v>
      </c>
      <c r="D59" s="90" t="s">
        <v>644</v>
      </c>
      <c r="E59" s="90" t="s">
        <v>358</v>
      </c>
      <c r="F59" s="120" t="str">
        <f>IFERROR(INDEX(ВВОД!$D$4:$N$4,1,MATCH(A59,ВВОД!D790:N790,0)),"")</f>
        <v/>
      </c>
      <c r="G59" s="96" t="str">
        <f>IFERROR(INDEX(ВВОД!$D$3:$N$3,1,MATCH(A59,ВВОД!D790:N790,0)),"")</f>
        <v/>
      </c>
    </row>
    <row r="60" spans="1:7">
      <c r="A60" s="17">
        <f>SUM(ВВОД!D791:N791)</f>
        <v>0</v>
      </c>
      <c r="B60" s="88" t="s">
        <v>184</v>
      </c>
      <c r="C60" s="99" t="s">
        <v>21</v>
      </c>
      <c r="D60" s="90" t="s">
        <v>645</v>
      </c>
      <c r="E60" s="90" t="s">
        <v>358</v>
      </c>
      <c r="F60" s="120" t="str">
        <f>IFERROR(INDEX(ВВОД!$D$4:$N$4,1,MATCH(A60,ВВОД!D791:N791,0)),"")</f>
        <v/>
      </c>
      <c r="G60" s="96" t="str">
        <f>IFERROR(INDEX(ВВОД!$D$3:$N$3,1,MATCH(A60,ВВОД!D791:N791,0)),"")</f>
        <v/>
      </c>
    </row>
    <row r="61" spans="1:7">
      <c r="A61" s="17">
        <f>SUM(ВВОД!D792:N792)</f>
        <v>0</v>
      </c>
      <c r="B61" s="88" t="s">
        <v>184</v>
      </c>
      <c r="C61" s="99" t="s">
        <v>21</v>
      </c>
      <c r="D61" s="90" t="s">
        <v>643</v>
      </c>
      <c r="E61" s="90" t="s">
        <v>358</v>
      </c>
      <c r="F61" s="120" t="str">
        <f>IFERROR(INDEX(ВВОД!$D$4:$N$4,1,MATCH(A61,ВВОД!D792:N792,0)),"")</f>
        <v/>
      </c>
      <c r="G61" s="96" t="str">
        <f>IFERROR(INDEX(ВВОД!$D$3:$N$3,1,MATCH(A61,ВВОД!D792:N792,0)),"")</f>
        <v/>
      </c>
    </row>
    <row r="62" spans="1:7">
      <c r="A62" s="17">
        <f>SUM(ВВОД!D793:N793)</f>
        <v>0</v>
      </c>
      <c r="B62" s="88" t="s">
        <v>352</v>
      </c>
      <c r="C62" s="99" t="s">
        <v>21</v>
      </c>
      <c r="D62" s="90" t="s">
        <v>997</v>
      </c>
      <c r="E62" s="90" t="s">
        <v>358</v>
      </c>
      <c r="F62" s="120" t="str">
        <f>IFERROR(INDEX(ВВОД!$D$4:$N$4,1,MATCH(A62,ВВОД!D793:N793,0)),"")</f>
        <v/>
      </c>
      <c r="G62" s="96" t="str">
        <f>IFERROR(INDEX(ВВОД!$D$3:$N$3,1,MATCH(A62,ВВОД!D793:N793,0)),"")</f>
        <v/>
      </c>
    </row>
    <row r="63" spans="1:7" ht="25.5">
      <c r="A63" s="17">
        <f>SUM(ВВОД!D794:N794)</f>
        <v>0</v>
      </c>
      <c r="B63" s="88" t="s">
        <v>102</v>
      </c>
      <c r="C63" s="99" t="s">
        <v>21</v>
      </c>
      <c r="D63" s="90" t="s">
        <v>1959</v>
      </c>
      <c r="E63" s="90" t="s">
        <v>358</v>
      </c>
      <c r="F63" s="120" t="str">
        <f>IFERROR(INDEX(ВВОД!$D$4:$N$4,1,MATCH(A63,ВВОД!D794:N794,0)),"")</f>
        <v/>
      </c>
      <c r="G63" s="96" t="str">
        <f>IFERROR(INDEX(ВВОД!$D$3:$N$3,1,MATCH(A63,ВВОД!D794:N794,0)),"")</f>
        <v/>
      </c>
    </row>
    <row r="64" spans="1:7" ht="25.5">
      <c r="A64" s="17">
        <f>SUM(ВВОД!D795:N795)</f>
        <v>0</v>
      </c>
      <c r="B64" s="88" t="s">
        <v>102</v>
      </c>
      <c r="C64" s="99" t="s">
        <v>21</v>
      </c>
      <c r="D64" s="90" t="s">
        <v>1960</v>
      </c>
      <c r="E64" s="90" t="s">
        <v>358</v>
      </c>
      <c r="F64" s="120" t="str">
        <f>IFERROR(INDEX(ВВОД!$D$4:$N$4,1,MATCH(A64,ВВОД!D795:N795,0)),"")</f>
        <v/>
      </c>
      <c r="G64" s="96" t="str">
        <f>IFERROR(INDEX(ВВОД!$D$3:$N$3,1,MATCH(A64,ВВОД!D795:N795,0)),"")</f>
        <v/>
      </c>
    </row>
    <row r="65" spans="1:7">
      <c r="A65" s="17">
        <f>SUM(ВВОД!D796:N796)</f>
        <v>0</v>
      </c>
      <c r="B65" s="88" t="s">
        <v>352</v>
      </c>
      <c r="C65" s="99" t="s">
        <v>21</v>
      </c>
      <c r="D65" s="90" t="s">
        <v>1961</v>
      </c>
      <c r="E65" s="90" t="s">
        <v>358</v>
      </c>
      <c r="F65" s="120" t="str">
        <f>IFERROR(INDEX(ВВОД!$D$4:$N$4,1,MATCH(A65,ВВОД!D796:N796,0)),"")</f>
        <v/>
      </c>
      <c r="G65" s="96" t="str">
        <f>IFERROR(INDEX(ВВОД!$D$3:$N$3,1,MATCH(A65,ВВОД!D796:N796,0)),"")</f>
        <v/>
      </c>
    </row>
    <row r="66" spans="1:7">
      <c r="B66" s="74"/>
    </row>
    <row r="67" spans="1:7">
      <c r="C67" s="74" t="s">
        <v>5</v>
      </c>
      <c r="D67" s="73"/>
    </row>
  </sheetData>
  <autoFilter ref="A4:G46"/>
  <mergeCells count="3">
    <mergeCell ref="A1:G1"/>
    <mergeCell ref="B2:D2"/>
    <mergeCell ref="B3:C3"/>
  </mergeCells>
  <pageMargins left="0.19685039370078741" right="0.19685039370078741" top="0.78740157480314965" bottom="0.19685039370078741" header="0" footer="0"/>
  <pageSetup paperSize="9" scale="76" fitToWidth="0" orientation="portrait" horizontalDpi="4294967293" verticalDpi="4294967293" r:id="rId1"/>
  <headerFooter alignWithMargins="0"/>
  <ignoredErrors>
    <ignoredError sqref="C13" twoDigitTextYear="1"/>
    <ignoredError sqref="A26:A29 F26:G29 F11:G21 A11:A21 A25:C25 B24:C24 A22:A24 F22:G24 B22:C22 E22 B23:C23 E23 F25:G25 A5:A6 F5:G6 A7:G10" formulaRange="1"/>
  </ignoredErrors>
</worksheet>
</file>

<file path=xl/worksheets/sheet3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X77"/>
  <sheetViews>
    <sheetView showZeros="0" zoomScaleSheetLayoutView="75" workbookViewId="0">
      <selection activeCell="G2" sqref="G2"/>
    </sheetView>
  </sheetViews>
  <sheetFormatPr defaultRowHeight="12.75"/>
  <cols>
    <col min="1" max="1" width="4" style="13" customWidth="1"/>
    <col min="2" max="2" width="20.7109375" style="86" customWidth="1"/>
    <col min="3" max="3" width="8.5703125" style="74" customWidth="1"/>
    <col min="4" max="4" width="14.28515625" style="74" customWidth="1"/>
    <col min="5" max="5" width="29.7109375" style="74" customWidth="1"/>
    <col min="6" max="6" width="11.42578125" style="122" customWidth="1"/>
    <col min="7" max="7" width="13.42578125" style="97" customWidth="1"/>
    <col min="8" max="8" width="9.28515625" style="1" customWidth="1"/>
    <col min="9" max="9" width="9.140625" style="1"/>
    <col min="10" max="10" width="9.140625" style="2"/>
    <col min="11" max="12" width="9.140625" style="1"/>
    <col min="13" max="14" width="9.140625" style="2"/>
    <col min="15" max="16" width="9.140625" style="13"/>
    <col min="17" max="17" width="9.140625" style="1"/>
    <col min="18" max="18" width="9.140625" style="2"/>
    <col min="19" max="20" width="9.140625" style="1"/>
    <col min="21" max="21" width="9.140625" style="2"/>
    <col min="22" max="23" width="9.140625" style="1"/>
    <col min="24" max="24" width="9.140625" style="2"/>
    <col min="25" max="16384" width="9.140625" style="1"/>
  </cols>
  <sheetData>
    <row r="1" spans="1:24" s="18" customFormat="1" ht="15">
      <c r="A1" s="1385" t="s">
        <v>356</v>
      </c>
      <c r="B1" s="1385"/>
      <c r="C1" s="1385"/>
      <c r="D1" s="1385"/>
      <c r="E1" s="1385"/>
      <c r="F1" s="1385"/>
      <c r="G1" s="1385"/>
      <c r="H1" s="11"/>
      <c r="I1" s="11"/>
      <c r="J1" s="11"/>
      <c r="M1" s="11"/>
      <c r="N1" s="11"/>
      <c r="O1" s="19"/>
      <c r="P1" s="19"/>
      <c r="R1" s="11"/>
      <c r="U1" s="11"/>
      <c r="X1" s="11"/>
    </row>
    <row r="2" spans="1:24" s="18" customFormat="1" ht="15">
      <c r="A2" s="20"/>
      <c r="B2" s="1418" t="s">
        <v>74</v>
      </c>
      <c r="C2" s="1418"/>
      <c r="D2" s="1418"/>
      <c r="E2" s="24" t="str">
        <f>ВВОД!D2</f>
        <v>Червень 2024</v>
      </c>
      <c r="F2" s="14"/>
      <c r="G2" s="62"/>
      <c r="J2" s="11"/>
      <c r="M2" s="11"/>
      <c r="N2" s="11"/>
      <c r="O2" s="19"/>
      <c r="P2" s="19"/>
      <c r="R2" s="11"/>
      <c r="U2" s="11"/>
      <c r="X2" s="11"/>
    </row>
    <row r="3" spans="1:24">
      <c r="A3" s="14"/>
      <c r="B3" s="1404"/>
      <c r="C3" s="1404"/>
      <c r="E3" s="15"/>
      <c r="F3" s="121"/>
      <c r="G3" s="94"/>
    </row>
    <row r="4" spans="1:24" ht="38.25">
      <c r="A4" s="95" t="s">
        <v>62</v>
      </c>
      <c r="B4" s="93" t="s">
        <v>63</v>
      </c>
      <c r="C4" s="93" t="s">
        <v>64</v>
      </c>
      <c r="D4" s="93" t="s">
        <v>80</v>
      </c>
      <c r="E4" s="93" t="s">
        <v>47</v>
      </c>
      <c r="F4" s="85" t="s">
        <v>305</v>
      </c>
      <c r="G4" s="85" t="s">
        <v>298</v>
      </c>
    </row>
    <row r="5" spans="1:24" ht="25.5">
      <c r="A5" s="17">
        <f>SUM(ВВОД!D5:N5)</f>
        <v>0</v>
      </c>
      <c r="B5" s="91" t="s">
        <v>445</v>
      </c>
      <c r="C5" s="89" t="s">
        <v>19</v>
      </c>
      <c r="D5" s="92" t="s">
        <v>142</v>
      </c>
      <c r="E5" s="92" t="s">
        <v>776</v>
      </c>
      <c r="F5" s="120" t="str">
        <f>IFERROR(INDEX(ВВОД!$D$4:$N$4,1,MATCH(A5,ВВОД!D5:N5,0)),"")</f>
        <v/>
      </c>
      <c r="G5" s="96" t="str">
        <f>IFERROR(INDEX(ВВОД!$D$3:$N$3,1,MATCH(A5,ВВОД!D5:N5,0)),"")</f>
        <v/>
      </c>
    </row>
    <row r="6" spans="1:24" ht="25.5">
      <c r="A6" s="17">
        <f>SUM(ВВОД!D6:N6)</f>
        <v>7</v>
      </c>
      <c r="B6" s="91" t="s">
        <v>445</v>
      </c>
      <c r="C6" s="89" t="s">
        <v>19</v>
      </c>
      <c r="D6" s="92" t="s">
        <v>142</v>
      </c>
      <c r="E6" s="92" t="s">
        <v>776</v>
      </c>
      <c r="F6" s="120" t="str">
        <f>IFERROR(INDEX(ВВОД!$D$4:$N$4,1,MATCH(A6,ВВОД!D6:N6,0)),"")</f>
        <v>РДМ-22 №820</v>
      </c>
      <c r="G6" s="96" t="str">
        <f>IFERROR(INDEX(ВВОД!$D$3:$N$3,1,MATCH(A6,ВВОД!D6:N6,0)),"")</f>
        <v>Калашніков С. А.</v>
      </c>
    </row>
    <row r="7" spans="1:24">
      <c r="A7" s="17">
        <f>SUM(ВВОД!D7:N7)</f>
        <v>17</v>
      </c>
      <c r="B7" s="91" t="s">
        <v>445</v>
      </c>
      <c r="C7" s="89" t="s">
        <v>19</v>
      </c>
      <c r="D7" s="92" t="s">
        <v>306</v>
      </c>
      <c r="E7" s="92" t="s">
        <v>198</v>
      </c>
      <c r="F7" s="120" t="str">
        <f>IFERROR(INDEX(ВВОД!$D$4:$N$4,1,MATCH(A7,ВВОД!D7:N7,0)),"")</f>
        <v>РДМ-24 №232</v>
      </c>
      <c r="G7" s="96" t="str">
        <f>IFERROR(INDEX(ВВОД!$D$3:$N$3,1,MATCH(A7,ВВОД!D7:N7,0)),"")</f>
        <v>Лабурєв М. В.</v>
      </c>
    </row>
    <row r="8" spans="1:24">
      <c r="A8" s="17">
        <f>SUM(ВВОД!D8:N8)</f>
        <v>26</v>
      </c>
      <c r="B8" s="91" t="s">
        <v>445</v>
      </c>
      <c r="C8" s="89" t="s">
        <v>19</v>
      </c>
      <c r="D8" s="92" t="s">
        <v>306</v>
      </c>
      <c r="E8" s="92" t="s">
        <v>198</v>
      </c>
      <c r="F8" s="120" t="str">
        <f>IFERROR(INDEX(ВВОД!$D$4:$N$4,1,MATCH(A8,ВВОД!D8:N8,0)),"")</f>
        <v>РДМ-22 №820</v>
      </c>
      <c r="G8" s="96" t="str">
        <f>IFERROR(INDEX(ВВОД!$D$3:$N$3,1,MATCH(A8,ВВОД!D8:N8,0)),"")</f>
        <v>Калашніков С. А.</v>
      </c>
    </row>
    <row r="9" spans="1:24" ht="25.5">
      <c r="A9" s="17">
        <f>SUM(ВВОД!D10:N10)</f>
        <v>0</v>
      </c>
      <c r="B9" s="91" t="s">
        <v>445</v>
      </c>
      <c r="C9" s="89" t="s">
        <v>19</v>
      </c>
      <c r="D9" s="92" t="s">
        <v>199</v>
      </c>
      <c r="E9" s="92" t="s">
        <v>776</v>
      </c>
      <c r="F9" s="120" t="str">
        <f>IFERROR(INDEX(ВВОД!$D$4:$N$4,1,MATCH(A9,ВВОД!D10:N10,0)),"")</f>
        <v/>
      </c>
      <c r="G9" s="96" t="str">
        <f>IFERROR(INDEX(ВВОД!$D$3:$N$3,1,MATCH(A9,ВВОД!D10:N10,0)),"")</f>
        <v/>
      </c>
    </row>
    <row r="10" spans="1:24" ht="25.5">
      <c r="A10" s="17">
        <f>SUM(ВВОД!D11:N11)</f>
        <v>10</v>
      </c>
      <c r="B10" s="91" t="s">
        <v>445</v>
      </c>
      <c r="C10" s="89" t="s">
        <v>19</v>
      </c>
      <c r="D10" s="92" t="s">
        <v>199</v>
      </c>
      <c r="E10" s="92" t="s">
        <v>776</v>
      </c>
      <c r="F10" s="120" t="str">
        <f>IFERROR(INDEX(ВВОД!$D$4:$N$4,1,MATCH(A10,ВВОД!D11:N11,0)),"")</f>
        <v>РДМ-22 №820</v>
      </c>
      <c r="G10" s="96" t="str">
        <f>IFERROR(INDEX(ВВОД!$D$3:$N$3,1,MATCH(A10,ВВОД!D11:N11,0)),"")</f>
        <v>Калашніков С. А.</v>
      </c>
    </row>
    <row r="11" spans="1:24">
      <c r="A11" s="17">
        <f>SUM(ВВОД!D12:N12)</f>
        <v>18</v>
      </c>
      <c r="B11" s="91" t="s">
        <v>445</v>
      </c>
      <c r="C11" s="89" t="s">
        <v>19</v>
      </c>
      <c r="D11" s="92" t="s">
        <v>197</v>
      </c>
      <c r="E11" s="92" t="s">
        <v>198</v>
      </c>
      <c r="F11" s="120" t="str">
        <f>IFERROR(INDEX(ВВОД!$D$4:$N$4,1,MATCH(A11,ВВОД!D12:N12,0)),"")</f>
        <v>РДМ-24 №232</v>
      </c>
      <c r="G11" s="96" t="str">
        <f>IFERROR(INDEX(ВВОД!$D$3:$N$3,1,MATCH(A11,ВВОД!D12:N12,0)),"")</f>
        <v>Лабурєв М. В.</v>
      </c>
    </row>
    <row r="12" spans="1:24">
      <c r="A12" s="17">
        <f>SUM(ВВОД!D13:N13)</f>
        <v>27</v>
      </c>
      <c r="B12" s="91" t="s">
        <v>445</v>
      </c>
      <c r="C12" s="89" t="s">
        <v>19</v>
      </c>
      <c r="D12" s="92" t="s">
        <v>197</v>
      </c>
      <c r="E12" s="92" t="s">
        <v>198</v>
      </c>
      <c r="F12" s="120" t="str">
        <f>IFERROR(INDEX(ВВОД!$D$4:$N$4,1,MATCH(A12,ВВОД!D13:N13,0)),"")</f>
        <v>РДМ-22 №820</v>
      </c>
      <c r="G12" s="96" t="str">
        <f>IFERROR(INDEX(ВВОД!$D$3:$N$3,1,MATCH(A12,ВВОД!D13:N13,0)),"")</f>
        <v>Калашніков С. А.</v>
      </c>
    </row>
    <row r="13" spans="1:24">
      <c r="A13" s="17">
        <f>SUM(ВВОД!D17:N17)</f>
        <v>19</v>
      </c>
      <c r="B13" s="91" t="s">
        <v>514</v>
      </c>
      <c r="C13" s="89" t="s">
        <v>19</v>
      </c>
      <c r="D13" s="92" t="s">
        <v>9</v>
      </c>
      <c r="E13" s="92" t="s">
        <v>775</v>
      </c>
      <c r="F13" s="120" t="str">
        <f>IFERROR(INDEX(ВВОД!$D$4:$N$4,1,MATCH(A13,ВВОД!D17:N17,0)),"")</f>
        <v>РДМ-24 №232</v>
      </c>
      <c r="G13" s="96" t="str">
        <f>IFERROR(INDEX(ВВОД!$D$3:$N$3,1,MATCH(A13,ВВОД!D17:N17,0)),"")</f>
        <v>Лабурєв М. В.</v>
      </c>
    </row>
    <row r="14" spans="1:24">
      <c r="A14" s="17">
        <f>SUM(ВВОД!D18:N18)</f>
        <v>28</v>
      </c>
      <c r="B14" s="91" t="s">
        <v>514</v>
      </c>
      <c r="C14" s="89" t="s">
        <v>19</v>
      </c>
      <c r="D14" s="92" t="s">
        <v>9</v>
      </c>
      <c r="E14" s="92" t="s">
        <v>775</v>
      </c>
      <c r="F14" s="120" t="str">
        <f>IFERROR(INDEX(ВВОД!$D$4:$N$4,1,MATCH(A14,ВВОД!D18:N18,0)),"")</f>
        <v>РДМ-22 №820</v>
      </c>
      <c r="G14" s="96" t="str">
        <f>IFERROR(INDEX(ВВОД!$D$3:$N$3,1,MATCH(A14,ВВОД!D18:N18,0)),"")</f>
        <v>Калашніков С. А.</v>
      </c>
    </row>
    <row r="15" spans="1:24">
      <c r="A15" s="17">
        <f>SUM(ВВОД!D20:N20)</f>
        <v>3</v>
      </c>
      <c r="B15" s="91" t="s">
        <v>307</v>
      </c>
      <c r="C15" s="89" t="s">
        <v>52</v>
      </c>
      <c r="D15" s="92"/>
      <c r="E15" s="92" t="s">
        <v>53</v>
      </c>
      <c r="F15" s="120" t="str">
        <f>IFERROR(INDEX(ВВОД!$D$4:$N$4,1,MATCH(A15,ВВОД!D20:N20,0)),"")</f>
        <v>РДМ-2 №2713</v>
      </c>
      <c r="G15" s="96" t="str">
        <f>IFERROR(INDEX(ВВОД!$D$3:$N$3,1,MATCH(A15,ВВОД!D20:N20,0)),"")</f>
        <v>Руденко</v>
      </c>
    </row>
    <row r="16" spans="1:24" ht="38.25">
      <c r="A16" s="17">
        <f>SUM(ВВОД!D21:N21)</f>
        <v>12</v>
      </c>
      <c r="B16" s="91" t="s">
        <v>515</v>
      </c>
      <c r="C16" s="89" t="s">
        <v>309</v>
      </c>
      <c r="D16" s="92" t="s">
        <v>308</v>
      </c>
      <c r="E16" s="92" t="s">
        <v>310</v>
      </c>
      <c r="F16" s="120" t="str">
        <f>IFERROR(INDEX(ВВОД!$D$4:$N$4,1,MATCH(A16,ВВОД!D21:N21,0)),"")</f>
        <v>РДМ-22 №820</v>
      </c>
      <c r="G16" s="96" t="str">
        <f>IFERROR(INDEX(ВВОД!$D$3:$N$3,1,MATCH(A16,ВВОД!D21:N21,0)),"")</f>
        <v>Калашніков С. А.</v>
      </c>
    </row>
    <row r="17" spans="1:7" ht="38.25">
      <c r="A17" s="17">
        <f>SUM(ВВОД!D22:N22)</f>
        <v>20</v>
      </c>
      <c r="B17" s="91" t="s">
        <v>516</v>
      </c>
      <c r="C17" s="89" t="s">
        <v>241</v>
      </c>
      <c r="D17" s="92" t="s">
        <v>308</v>
      </c>
      <c r="E17" s="92" t="s">
        <v>311</v>
      </c>
      <c r="F17" s="120" t="str">
        <f>IFERROR(INDEX(ВВОД!$D$4:$N$4,1,MATCH(A17,ВВОД!D22:N22,0)),"")</f>
        <v>РДМ-24 №232</v>
      </c>
      <c r="G17" s="96" t="str">
        <f>IFERROR(INDEX(ВВОД!$D$3:$N$3,1,MATCH(A17,ВВОД!D22:N22,0)),"")</f>
        <v>Лабурєв М. В.</v>
      </c>
    </row>
    <row r="18" spans="1:7" ht="38.25">
      <c r="A18" s="17">
        <f>SUM(ВВОД!D23:N23)</f>
        <v>0</v>
      </c>
      <c r="B18" s="91" t="s">
        <v>516</v>
      </c>
      <c r="C18" s="89" t="s">
        <v>241</v>
      </c>
      <c r="D18" s="92" t="s">
        <v>308</v>
      </c>
      <c r="E18" s="92" t="s">
        <v>311</v>
      </c>
      <c r="F18" s="120" t="str">
        <f>IFERROR(INDEX(ВВОД!$D$4:$N$4,1,MATCH(A18,ВВОД!D23:N23,0)),"")</f>
        <v/>
      </c>
      <c r="G18" s="96" t="str">
        <f>IFERROR(INDEX(ВВОД!$D$3:$N$3,1,MATCH(A18,ВВОД!D23:N23,0)),"")</f>
        <v/>
      </c>
    </row>
    <row r="19" spans="1:7">
      <c r="A19" s="17">
        <f>SUM(ВВОД!D25:N25)</f>
        <v>4</v>
      </c>
      <c r="B19" s="30" t="s">
        <v>514</v>
      </c>
      <c r="C19" s="89" t="s">
        <v>19</v>
      </c>
      <c r="D19" s="92" t="s">
        <v>1938</v>
      </c>
      <c r="E19" s="29" t="s">
        <v>1939</v>
      </c>
      <c r="F19" s="120" t="str">
        <f>IFERROR(INDEX(ВВОД!$D$4:$N$4,1,MATCH(A19,ВВОД!D25:N25,0)),"")</f>
        <v>РДМ-2 №2713</v>
      </c>
      <c r="G19" s="96" t="str">
        <f>IFERROR(INDEX(ВВОД!$D$3:$N$3,1,MATCH(A19,ВВОД!D25:N25,0)),"")</f>
        <v>Руденко</v>
      </c>
    </row>
    <row r="20" spans="1:7" ht="25.5">
      <c r="A20" s="17">
        <f>SUM(ВВОД!D27:N27)</f>
        <v>21</v>
      </c>
      <c r="B20" s="91" t="s">
        <v>20</v>
      </c>
      <c r="C20" s="89" t="s">
        <v>19</v>
      </c>
      <c r="D20" s="92" t="s">
        <v>7</v>
      </c>
      <c r="E20" s="90"/>
      <c r="F20" s="120" t="str">
        <f>IFERROR(INDEX(ВВОД!$D$4:$N$4,1,MATCH(A20,ВВОД!D27:N27,0)),"")</f>
        <v>РДМ-24 №232</v>
      </c>
      <c r="G20" s="96" t="str">
        <f>IFERROR(INDEX(ВВОД!$D$3:$N$3,1,MATCH(A20,ВВОД!D27:N27,0)),"")</f>
        <v>Лабурєв М. В.</v>
      </c>
    </row>
    <row r="21" spans="1:7" ht="25.5">
      <c r="A21" s="17">
        <f>SUM(ВВОД!D28:N28)</f>
        <v>0</v>
      </c>
      <c r="B21" s="91" t="s">
        <v>20</v>
      </c>
      <c r="C21" s="89" t="s">
        <v>19</v>
      </c>
      <c r="D21" s="92" t="s">
        <v>7</v>
      </c>
      <c r="E21" s="90"/>
      <c r="F21" s="120" t="str">
        <f>IFERROR(INDEX(ВВОД!$D$4:$N$4,1,MATCH(A21,ВВОД!D28:N28,0)),"")</f>
        <v/>
      </c>
      <c r="G21" s="96" t="str">
        <f>IFERROR(INDEX(ВВОД!$D$3:$N$3,1,MATCH(A21,ВВОД!D28:N28,0)),"")</f>
        <v/>
      </c>
    </row>
    <row r="22" spans="1:7">
      <c r="A22" s="17">
        <f>SUM(ВВОД!D68:N68)</f>
        <v>24</v>
      </c>
      <c r="B22" s="91" t="s">
        <v>355</v>
      </c>
      <c r="C22" s="89" t="s">
        <v>21</v>
      </c>
      <c r="D22" s="90" t="s">
        <v>751</v>
      </c>
      <c r="E22" s="90" t="s">
        <v>301</v>
      </c>
      <c r="F22" s="120" t="str">
        <f>IFERROR(INDEX(ВВОД!$D$4:$N$4,1,MATCH(A22,ВВОД!D68:N68,0)),"")</f>
        <v>РДМ-24 №110</v>
      </c>
      <c r="G22" s="96" t="str">
        <f>IFERROR(INDEX(ВВОД!$D$3:$N$3,1,MATCH(A22,ВВОД!D68:N68,0)),"")</f>
        <v>Полєжай П. В.</v>
      </c>
    </row>
    <row r="23" spans="1:7">
      <c r="A23" s="17">
        <f>SUM(ВВОД!D69:N69)</f>
        <v>0</v>
      </c>
      <c r="B23" s="91" t="s">
        <v>355</v>
      </c>
      <c r="C23" s="89" t="s">
        <v>21</v>
      </c>
      <c r="D23" s="90" t="s">
        <v>58</v>
      </c>
      <c r="E23" s="90"/>
      <c r="F23" s="120" t="str">
        <f>IFERROR(INDEX(ВВОД!$D$4:$N$4,1,MATCH(A23,ВВОД!D69:N69,0)),"")</f>
        <v/>
      </c>
      <c r="G23" s="96" t="str">
        <f>IFERROR(INDEX(ВВОД!$D$3:$N$3,1,MATCH(A23,ВВОД!D69:N69,0)),"")</f>
        <v/>
      </c>
    </row>
    <row r="24" spans="1:7">
      <c r="A24" s="17">
        <f>SUM(ВВОД!D70:N70)</f>
        <v>3</v>
      </c>
      <c r="B24" s="91" t="s">
        <v>355</v>
      </c>
      <c r="C24" s="89" t="s">
        <v>21</v>
      </c>
      <c r="D24" s="90" t="s">
        <v>58</v>
      </c>
      <c r="E24" s="90"/>
      <c r="F24" s="120" t="str">
        <f>IFERROR(INDEX(ВВОД!$D$4:$N$4,1,MATCH(A24,ВВОД!D70:N70,0)),"")</f>
        <v>РДМ-22 №820</v>
      </c>
      <c r="G24" s="96" t="str">
        <f>IFERROR(INDEX(ВВОД!$D$3:$N$3,1,MATCH(A24,ВВОД!D70:N70,0)),"")</f>
        <v>Калашніков С. А.</v>
      </c>
    </row>
    <row r="25" spans="1:7" ht="25.5">
      <c r="A25" s="17">
        <f>SUM(ВВОД!D71:N71)</f>
        <v>17</v>
      </c>
      <c r="B25" s="91" t="s">
        <v>22</v>
      </c>
      <c r="C25" s="89" t="s">
        <v>21</v>
      </c>
      <c r="D25" s="90" t="s">
        <v>143</v>
      </c>
      <c r="E25" s="90"/>
      <c r="F25" s="120" t="str">
        <f>IFERROR(INDEX(ВВОД!$D$4:$N$4,1,MATCH(A25,ВВОД!D71:N71,0)),"")</f>
        <v>РДМ-2 №2713</v>
      </c>
      <c r="G25" s="96" t="str">
        <f>IFERROR(INDEX(ВВОД!$D$3:$N$3,1,MATCH(A25,ВВОД!D71:N71,0)),"")</f>
        <v>Руденко</v>
      </c>
    </row>
    <row r="26" spans="1:7" ht="25.5">
      <c r="A26" s="17">
        <f>SUM(ВВОД!D73:N73)</f>
        <v>0</v>
      </c>
      <c r="B26" s="91" t="s">
        <v>513</v>
      </c>
      <c r="C26" s="89" t="s">
        <v>57</v>
      </c>
      <c r="D26" s="92" t="s">
        <v>313</v>
      </c>
      <c r="E26" s="92" t="s">
        <v>315</v>
      </c>
      <c r="F26" s="120" t="str">
        <f>IFERROR(INDEX(ВВОД!$D$4:$N$4,1,MATCH(A26,ВВОД!D73:N73,0)),"")</f>
        <v/>
      </c>
      <c r="G26" s="96" t="str">
        <f>IFERROR(INDEX(ВВОД!$D$3:$N$3,1,MATCH(A26,ВВОД!D73:N73,0)),"")</f>
        <v/>
      </c>
    </row>
    <row r="27" spans="1:7">
      <c r="A27" s="17">
        <f>SUM(ВВОД!D74:N74)</f>
        <v>0</v>
      </c>
      <c r="B27" s="91" t="s">
        <v>355</v>
      </c>
      <c r="C27" s="89" t="s">
        <v>21</v>
      </c>
      <c r="D27" s="92" t="s">
        <v>59</v>
      </c>
      <c r="E27" s="92" t="s">
        <v>301</v>
      </c>
      <c r="F27" s="120" t="str">
        <f>IFERROR(INDEX(ВВОД!$D$4:$N$4,1,MATCH(A27,ВВОД!D74:N74,0)),"")</f>
        <v/>
      </c>
      <c r="G27" s="96" t="str">
        <f>IFERROR(INDEX(ВВОД!$D$3:$N$3,1,MATCH(A27,ВВОД!D74:N74,0)),"")</f>
        <v/>
      </c>
    </row>
    <row r="28" spans="1:7">
      <c r="A28" s="17">
        <f>SUM(ВВОД!D75:N75)</f>
        <v>19</v>
      </c>
      <c r="B28" s="91" t="s">
        <v>355</v>
      </c>
      <c r="C28" s="89" t="s">
        <v>21</v>
      </c>
      <c r="D28" s="92" t="s">
        <v>59</v>
      </c>
      <c r="E28" s="92" t="s">
        <v>301</v>
      </c>
      <c r="F28" s="120" t="str">
        <f>IFERROR(INDEX(ВВОД!$D$4:$N$4,1,MATCH(A28,ВВОД!D75:N75,0)),"")</f>
        <v>РДМ-24 №110</v>
      </c>
      <c r="G28" s="96" t="str">
        <f>IFERROR(INDEX(ВВОД!$D$3:$N$3,1,MATCH(A28,ВВОД!D75:N75,0)),"")</f>
        <v>Полєжай П. В.</v>
      </c>
    </row>
    <row r="29" spans="1:7" ht="25.5">
      <c r="A29" s="17">
        <f>SUM(ВВОД!D76:N76)</f>
        <v>0</v>
      </c>
      <c r="B29" s="115" t="s">
        <v>446</v>
      </c>
      <c r="C29" s="89" t="s">
        <v>21</v>
      </c>
      <c r="D29" s="92" t="s">
        <v>672</v>
      </c>
      <c r="E29" s="92" t="s">
        <v>673</v>
      </c>
      <c r="F29" s="120" t="str">
        <f>IFERROR(INDEX(ВВОД!$D$4:$N$4,1,MATCH(A29,ВВОД!D76:N76,0)),"")</f>
        <v/>
      </c>
      <c r="G29" s="96" t="str">
        <f>IFERROR(INDEX(ВВОД!$D$3:$N$3,1,MATCH(A29,ВВОД!D76:N76,0)),"")</f>
        <v/>
      </c>
    </row>
    <row r="30" spans="1:7">
      <c r="A30" s="17">
        <f>SUM(ВВОД!D77:N77)</f>
        <v>0</v>
      </c>
      <c r="B30" s="115" t="s">
        <v>446</v>
      </c>
      <c r="C30" s="89" t="s">
        <v>21</v>
      </c>
      <c r="D30" s="92" t="s">
        <v>314</v>
      </c>
      <c r="E30" s="92" t="s">
        <v>302</v>
      </c>
      <c r="F30" s="120" t="str">
        <f>IFERROR(INDEX(ВВОД!$D$4:$N$4,1,MATCH(A30,ВВОД!D77:N77,0)),"")</f>
        <v/>
      </c>
      <c r="G30" s="96" t="str">
        <f>IFERROR(INDEX(ВВОД!$D$3:$N$3,1,MATCH(A30,ВВОД!D77:N77,0)),"")</f>
        <v/>
      </c>
    </row>
    <row r="31" spans="1:7" ht="25.5">
      <c r="A31" s="17">
        <f>SUM(ВВОД!D78:N78)</f>
        <v>6</v>
      </c>
      <c r="B31" s="115" t="s">
        <v>446</v>
      </c>
      <c r="C31" s="89" t="s">
        <v>21</v>
      </c>
      <c r="D31" s="115" t="s">
        <v>145</v>
      </c>
      <c r="E31" s="92" t="s">
        <v>777</v>
      </c>
      <c r="F31" s="120" t="str">
        <f>IFERROR(INDEX(ВВОД!$D$4:$N$4,1,MATCH(A31,ВВОД!D78:N78,0)),"")</f>
        <v>РДМ-2 №2713</v>
      </c>
      <c r="G31" s="96" t="str">
        <f>IFERROR(INDEX(ВВОД!$D$3:$N$3,1,MATCH(A31,ВВОД!D78:N78,0)),"")</f>
        <v>Руденко</v>
      </c>
    </row>
    <row r="32" spans="1:7">
      <c r="A32" s="17">
        <f>SUM(ВВОД!D79:N79)</f>
        <v>7</v>
      </c>
      <c r="B32" s="115" t="s">
        <v>446</v>
      </c>
      <c r="C32" s="89" t="s">
        <v>21</v>
      </c>
      <c r="D32" s="92" t="s">
        <v>300</v>
      </c>
      <c r="E32" s="92" t="s">
        <v>302</v>
      </c>
      <c r="F32" s="120" t="str">
        <f>IFERROR(INDEX(ВВОД!$D$4:$N$4,1,MATCH(A32,ВВОД!D79:N79,0)),"")</f>
        <v>РДМ-2 №2713</v>
      </c>
      <c r="G32" s="96" t="str">
        <f>IFERROR(INDEX(ВВОД!$D$3:$N$3,1,MATCH(A32,ВВОД!D79:N79,0)),"")</f>
        <v>Руденко</v>
      </c>
    </row>
    <row r="33" spans="1:7" ht="25.5">
      <c r="A33" s="17">
        <f>SUM(ВВОД!D80:N80)</f>
        <v>20</v>
      </c>
      <c r="B33" s="115" t="s">
        <v>446</v>
      </c>
      <c r="C33" s="89" t="s">
        <v>21</v>
      </c>
      <c r="D33" s="115" t="s">
        <v>23</v>
      </c>
      <c r="E33" s="92" t="s">
        <v>777</v>
      </c>
      <c r="F33" s="120" t="str">
        <f>IFERROR(INDEX(ВВОД!$D$4:$N$4,1,MATCH(A33,ВВОД!D80:N80,0)),"")</f>
        <v>РДМ-24 №110</v>
      </c>
      <c r="G33" s="96" t="str">
        <f>IFERROR(INDEX(ВВОД!$D$3:$N$3,1,MATCH(A33,ВВОД!D80:N80,0)),"")</f>
        <v>Полєжай П. В.</v>
      </c>
    </row>
    <row r="34" spans="1:7">
      <c r="A34" s="17">
        <f>SUM(ВВОД!D81:N81)</f>
        <v>0</v>
      </c>
      <c r="B34" s="115" t="s">
        <v>446</v>
      </c>
      <c r="C34" s="89" t="s">
        <v>21</v>
      </c>
      <c r="D34" s="92" t="s">
        <v>10</v>
      </c>
      <c r="E34" s="92" t="s">
        <v>778</v>
      </c>
      <c r="F34" s="120" t="str">
        <f>IFERROR(INDEX(ВВОД!$D$4:$N$4,1,MATCH(A34,ВВОД!D81:N81,0)),"")</f>
        <v/>
      </c>
      <c r="G34" s="96" t="str">
        <f>IFERROR(INDEX(ВВОД!$D$3:$N$3,1,MATCH(A34,ВВОД!D81:N81,0)),"")</f>
        <v/>
      </c>
    </row>
    <row r="35" spans="1:7">
      <c r="A35" s="17">
        <f>SUM(ВВОД!D82:N82)</f>
        <v>0</v>
      </c>
      <c r="B35" s="115" t="s">
        <v>446</v>
      </c>
      <c r="C35" s="89" t="s">
        <v>21</v>
      </c>
      <c r="D35" s="92" t="s">
        <v>10</v>
      </c>
      <c r="E35" s="92" t="s">
        <v>778</v>
      </c>
      <c r="F35" s="120" t="str">
        <f>IFERROR(INDEX(ВВОД!$D$4:$N$4,1,MATCH(A35,ВВОД!D82:N82,0)),"")</f>
        <v/>
      </c>
      <c r="G35" s="96" t="str">
        <f>IFERROR(INDEX(ВВОД!$D$3:$N$3,1,MATCH(A35,ВВОД!D82:N82,0)),"")</f>
        <v/>
      </c>
    </row>
    <row r="36" spans="1:7">
      <c r="A36" s="17">
        <f>SUM(ВВОД!D321:N321)</f>
        <v>0</v>
      </c>
      <c r="B36" s="98" t="s">
        <v>357</v>
      </c>
      <c r="C36" s="99"/>
      <c r="D36" s="90"/>
      <c r="E36" s="100" t="s">
        <v>119</v>
      </c>
      <c r="F36" s="120" t="str">
        <f>IFERROR(INDEX(ВВОД!$D$4:$N$4,1,MATCH(A36,ВВОД!D321:N321,0)),"")</f>
        <v/>
      </c>
      <c r="G36" s="96" t="str">
        <f>IFERROR(INDEX(ВВОД!$D$3:$N$3,1,MATCH(A36,ВВОД!D321:N321,0)),"")</f>
        <v/>
      </c>
    </row>
    <row r="37" spans="1:7">
      <c r="A37" s="17">
        <f>SUM(ВВОД!D351:N351)</f>
        <v>0</v>
      </c>
      <c r="B37" s="91" t="s">
        <v>505</v>
      </c>
      <c r="C37" s="99" t="s">
        <v>19</v>
      </c>
      <c r="D37" s="90" t="s">
        <v>1460</v>
      </c>
      <c r="E37" s="90" t="s">
        <v>358</v>
      </c>
      <c r="F37" s="120" t="str">
        <f>IFERROR(INDEX(ВВОД!$D$4:$N$4,1,MATCH(A37,ВВОД!D351:N351,0)),"")</f>
        <v/>
      </c>
      <c r="G37" s="96" t="str">
        <f>IFERROR(INDEX(ВВОД!$D$3:$N$3,1,MATCH(A37,ВВОД!D351:N351,0)),"")</f>
        <v/>
      </c>
    </row>
    <row r="38" spans="1:7" ht="25.5">
      <c r="A38" s="17">
        <f>SUM(ВВОД!D352:N352)</f>
        <v>0</v>
      </c>
      <c r="B38" s="91" t="s">
        <v>505</v>
      </c>
      <c r="C38" s="99" t="s">
        <v>19</v>
      </c>
      <c r="D38" s="90" t="s">
        <v>1461</v>
      </c>
      <c r="E38" s="90" t="s">
        <v>358</v>
      </c>
      <c r="F38" s="120" t="str">
        <f>IFERROR(INDEX(ВВОД!$D$4:$N$4,1,MATCH(A38,ВВОД!D352:N352,0)),"")</f>
        <v/>
      </c>
      <c r="G38" s="96" t="str">
        <f>IFERROR(INDEX(ВВОД!$D$3:$N$3,1,MATCH(A38,ВВОД!D352:N352,0)),"")</f>
        <v/>
      </c>
    </row>
    <row r="39" spans="1:7" ht="25.5">
      <c r="A39" s="17">
        <f>SUM(ВВОД!D353:N353)</f>
        <v>0</v>
      </c>
      <c r="B39" s="91" t="s">
        <v>766</v>
      </c>
      <c r="C39" s="99" t="s">
        <v>19</v>
      </c>
      <c r="D39" s="90" t="s">
        <v>1462</v>
      </c>
      <c r="E39" s="90" t="s">
        <v>358</v>
      </c>
      <c r="F39" s="120" t="str">
        <f>IFERROR(INDEX(ВВОД!$D$4:$N$4,1,MATCH(A39,ВВОД!D353:N353,0)),"")</f>
        <v/>
      </c>
      <c r="G39" s="96" t="str">
        <f>IFERROR(INDEX(ВВОД!$D$3:$N$3,1,MATCH(A39,ВВОД!D353:N353,0)),"")</f>
        <v/>
      </c>
    </row>
    <row r="40" spans="1:7">
      <c r="A40" s="17">
        <f>SUM(ВВОД!D354:N354)</f>
        <v>0</v>
      </c>
      <c r="B40" s="91" t="s">
        <v>445</v>
      </c>
      <c r="C40" s="99" t="s">
        <v>19</v>
      </c>
      <c r="D40" s="90" t="s">
        <v>1463</v>
      </c>
      <c r="E40" s="90" t="s">
        <v>358</v>
      </c>
      <c r="F40" s="120" t="str">
        <f>IFERROR(INDEX(ВВОД!$D$4:$N$4,1,MATCH(A40,ВВОД!D354:N354,0)),"")</f>
        <v/>
      </c>
      <c r="G40" s="96" t="str">
        <f>IFERROR(INDEX(ВВОД!$D$3:$N$3,1,MATCH(A40,ВВОД!D354:N354,0)),"")</f>
        <v/>
      </c>
    </row>
    <row r="41" spans="1:7">
      <c r="A41" s="17">
        <f>SUM(ВВОД!D355:N355)</f>
        <v>0</v>
      </c>
      <c r="B41" s="91" t="s">
        <v>445</v>
      </c>
      <c r="C41" s="99" t="s">
        <v>19</v>
      </c>
      <c r="D41" s="90" t="s">
        <v>1464</v>
      </c>
      <c r="E41" s="90" t="s">
        <v>358</v>
      </c>
      <c r="F41" s="120" t="str">
        <f>IFERROR(INDEX(ВВОД!$D$4:$N$4,1,MATCH(A41,ВВОД!D355:N355,0)),"")</f>
        <v/>
      </c>
      <c r="G41" s="96" t="str">
        <f>IFERROR(INDEX(ВВОД!$D$3:$N$3,1,MATCH(A41,ВВОД!D355:N355,0)),"")</f>
        <v/>
      </c>
    </row>
    <row r="42" spans="1:7">
      <c r="A42" s="17">
        <f>SUM(ВВОД!D356:N356)</f>
        <v>0</v>
      </c>
      <c r="B42" s="91" t="s">
        <v>445</v>
      </c>
      <c r="C42" s="99" t="s">
        <v>19</v>
      </c>
      <c r="D42" s="90" t="s">
        <v>1465</v>
      </c>
      <c r="E42" s="90" t="s">
        <v>358</v>
      </c>
      <c r="F42" s="120" t="str">
        <f>IFERROR(INDEX(ВВОД!$D$4:$N$4,1,MATCH(A42,ВВОД!D356:N356,0)),"")</f>
        <v/>
      </c>
      <c r="G42" s="96" t="str">
        <f>IFERROR(INDEX(ВВОД!$D$3:$N$3,1,MATCH(A42,ВВОД!D356:N356,0)),"")</f>
        <v/>
      </c>
    </row>
    <row r="43" spans="1:7">
      <c r="A43" s="17">
        <f>SUM(ВВОД!D357:N357)</f>
        <v>0</v>
      </c>
      <c r="B43" s="91" t="s">
        <v>445</v>
      </c>
      <c r="C43" s="99" t="s">
        <v>19</v>
      </c>
      <c r="D43" s="90" t="s">
        <v>1466</v>
      </c>
      <c r="E43" s="90" t="s">
        <v>358</v>
      </c>
      <c r="F43" s="120" t="str">
        <f>IFERROR(INDEX(ВВОД!$D$4:$N$4,1,MATCH(A43,ВВОД!D357:N357,0)),"")</f>
        <v/>
      </c>
      <c r="G43" s="96" t="str">
        <f>IFERROR(INDEX(ВВОД!$D$3:$N$3,1,MATCH(A43,ВВОД!D357:N357,0)),"")</f>
        <v/>
      </c>
    </row>
    <row r="44" spans="1:7">
      <c r="A44" s="17">
        <f>SUM(ВВОД!D358:N358)</f>
        <v>0</v>
      </c>
      <c r="B44" s="91" t="s">
        <v>445</v>
      </c>
      <c r="C44" s="99" t="s">
        <v>19</v>
      </c>
      <c r="D44" s="90" t="s">
        <v>1467</v>
      </c>
      <c r="E44" s="90" t="s">
        <v>358</v>
      </c>
      <c r="F44" s="120" t="str">
        <f>IFERROR(INDEX(ВВОД!$D$4:$N$4,1,MATCH(A44,ВВОД!D358:N358,0)),"")</f>
        <v/>
      </c>
      <c r="G44" s="96" t="str">
        <f>IFERROR(INDEX(ВВОД!$D$3:$N$3,1,MATCH(A44,ВВОД!D358:N358,0)),"")</f>
        <v/>
      </c>
    </row>
    <row r="45" spans="1:7">
      <c r="A45" s="17">
        <f>SUM(ВВОД!D359:N359)</f>
        <v>0</v>
      </c>
      <c r="B45" s="91" t="s">
        <v>445</v>
      </c>
      <c r="C45" s="99" t="s">
        <v>19</v>
      </c>
      <c r="D45" s="90" t="s">
        <v>1468</v>
      </c>
      <c r="E45" s="90" t="s">
        <v>358</v>
      </c>
      <c r="F45" s="120" t="str">
        <f>IFERROR(INDEX(ВВОД!$D$4:$N$4,1,MATCH(A45,ВВОД!D359:N359,0)),"")</f>
        <v/>
      </c>
      <c r="G45" s="96" t="str">
        <f>IFERROR(INDEX(ВВОД!$D$3:$N$3,1,MATCH(A45,ВВОД!D359:N359,0)),"")</f>
        <v/>
      </c>
    </row>
    <row r="46" spans="1:7">
      <c r="A46" s="17">
        <f>SUM(ВВОД!D360:N360)</f>
        <v>0</v>
      </c>
      <c r="B46" s="91" t="s">
        <v>445</v>
      </c>
      <c r="C46" s="99" t="s">
        <v>19</v>
      </c>
      <c r="D46" s="90" t="s">
        <v>1469</v>
      </c>
      <c r="E46" s="90" t="s">
        <v>358</v>
      </c>
      <c r="F46" s="120" t="str">
        <f>IFERROR(INDEX(ВВОД!$D$4:$N$4,1,MATCH(A46,ВВОД!D360:N360,0)),"")</f>
        <v/>
      </c>
      <c r="G46" s="96" t="str">
        <f>IFERROR(INDEX(ВВОД!$D$3:$N$3,1,MATCH(A46,ВВОД!D360:N360,0)),"")</f>
        <v/>
      </c>
    </row>
    <row r="47" spans="1:7">
      <c r="A47" s="17">
        <f>SUM(ВВОД!D361:N361)</f>
        <v>0</v>
      </c>
      <c r="B47" s="91" t="s">
        <v>445</v>
      </c>
      <c r="C47" s="99" t="s">
        <v>19</v>
      </c>
      <c r="D47" s="90" t="s">
        <v>1470</v>
      </c>
      <c r="E47" s="90" t="s">
        <v>358</v>
      </c>
      <c r="F47" s="120" t="str">
        <f>IFERROR(INDEX(ВВОД!$D$4:$N$4,1,MATCH(A47,ВВОД!D361:N361,0)),"")</f>
        <v/>
      </c>
      <c r="G47" s="96" t="str">
        <f>IFERROR(INDEX(ВВОД!$D$3:$N$3,1,MATCH(A47,ВВОД!D361:N361,0)),"")</f>
        <v/>
      </c>
    </row>
    <row r="48" spans="1:7">
      <c r="A48" s="17">
        <f>SUM(ВВОД!D362:N362)</f>
        <v>0</v>
      </c>
      <c r="B48" s="91" t="s">
        <v>445</v>
      </c>
      <c r="C48" s="99" t="s">
        <v>19</v>
      </c>
      <c r="D48" s="90" t="s">
        <v>1471</v>
      </c>
      <c r="E48" s="90" t="s">
        <v>358</v>
      </c>
      <c r="F48" s="120" t="str">
        <f>IFERROR(INDEX(ВВОД!$D$4:$N$4,1,MATCH(A48,ВВОД!D362:N362,0)),"")</f>
        <v/>
      </c>
      <c r="G48" s="96" t="str">
        <f>IFERROR(INDEX(ВВОД!$D$3:$N$3,1,MATCH(A48,ВВОД!D362:N362,0)),"")</f>
        <v/>
      </c>
    </row>
    <row r="49" spans="1:7" ht="25.5">
      <c r="A49" s="17">
        <f>SUM(ВВОД!D363:N363)</f>
        <v>0</v>
      </c>
      <c r="B49" s="91" t="s">
        <v>1563</v>
      </c>
      <c r="C49" s="99" t="s">
        <v>19</v>
      </c>
      <c r="D49" s="90" t="s">
        <v>1561</v>
      </c>
      <c r="E49" s="90" t="s">
        <v>358</v>
      </c>
      <c r="F49" s="120" t="str">
        <f>IFERROR(INDEX(ВВОД!$D$4:$N$4,1,MATCH(A49,ВВОД!D363:N363,0)),"")</f>
        <v/>
      </c>
      <c r="G49" s="96" t="str">
        <f>IFERROR(INDEX(ВВОД!$D$3:$N$3,1,MATCH(A49,ВВОД!D363:N363,0)),"")</f>
        <v/>
      </c>
    </row>
    <row r="50" spans="1:7" ht="25.5">
      <c r="A50" s="17">
        <f>SUM(ВВОД!D364:N364)</f>
        <v>0</v>
      </c>
      <c r="B50" s="91" t="s">
        <v>307</v>
      </c>
      <c r="C50" s="99" t="s">
        <v>19</v>
      </c>
      <c r="D50" s="90" t="s">
        <v>1562</v>
      </c>
      <c r="E50" s="90" t="s">
        <v>358</v>
      </c>
      <c r="F50" s="120" t="str">
        <f>IFERROR(INDEX(ВВОД!$D$4:$N$4,1,MATCH(A50,ВВОД!D364:N364,0)),"")</f>
        <v/>
      </c>
      <c r="G50" s="96" t="str">
        <f>IFERROR(INDEX(ВВОД!$D$3:$N$3,1,MATCH(A50,ВВОД!D364:N364,0)),"")</f>
        <v/>
      </c>
    </row>
    <row r="51" spans="1:7">
      <c r="A51" s="17">
        <f>SUM(ВВОД!D365:N365)</f>
        <v>0</v>
      </c>
      <c r="B51" s="91" t="s">
        <v>307</v>
      </c>
      <c r="C51" s="99" t="s">
        <v>19</v>
      </c>
      <c r="D51" s="90" t="s">
        <v>1564</v>
      </c>
      <c r="E51" s="90" t="s">
        <v>358</v>
      </c>
      <c r="F51" s="120" t="str">
        <f>IFERROR(INDEX(ВВОД!$D$4:$N$4,1,MATCH(A51,ВВОД!D365:N365,0)),"")</f>
        <v/>
      </c>
      <c r="G51" s="96" t="str">
        <f>IFERROR(INDEX(ВВОД!$D$3:$N$3,1,MATCH(A51,ВВОД!D365:N365,0)),"")</f>
        <v/>
      </c>
    </row>
    <row r="52" spans="1:7" ht="25.5">
      <c r="A52" s="17">
        <f>SUM(ВВОД!D366:N366)</f>
        <v>0</v>
      </c>
      <c r="B52" s="91" t="s">
        <v>1604</v>
      </c>
      <c r="C52" s="99" t="s">
        <v>19</v>
      </c>
      <c r="D52" s="90" t="s">
        <v>1565</v>
      </c>
      <c r="E52" s="90" t="s">
        <v>358</v>
      </c>
      <c r="F52" s="120" t="str">
        <f>IFERROR(INDEX(ВВОД!$D$4:$N$4,1,MATCH(A52,ВВОД!D366:N366,0)),"")</f>
        <v/>
      </c>
      <c r="G52" s="96" t="str">
        <f>IFERROR(INDEX(ВВОД!$D$3:$N$3,1,MATCH(A52,ВВОД!D366:N366,0)),"")</f>
        <v/>
      </c>
    </row>
    <row r="53" spans="1:7">
      <c r="A53" s="17">
        <f>SUM(ВВОД!D367:N367)</f>
        <v>0</v>
      </c>
      <c r="B53" s="91" t="s">
        <v>1603</v>
      </c>
      <c r="C53" s="99" t="s">
        <v>19</v>
      </c>
      <c r="D53" s="90" t="s">
        <v>1566</v>
      </c>
      <c r="E53" s="90" t="s">
        <v>358</v>
      </c>
      <c r="F53" s="120" t="str">
        <f>IFERROR(INDEX(ВВОД!$D$4:$N$4,1,MATCH(A53,ВВОД!D367:N367,0)),"")</f>
        <v/>
      </c>
      <c r="G53" s="96" t="str">
        <f>IFERROR(INDEX(ВВОД!$D$3:$N$3,1,MATCH(A53,ВВОД!D367:N367,0)),"")</f>
        <v/>
      </c>
    </row>
    <row r="54" spans="1:7" ht="25.5">
      <c r="A54" s="17">
        <f>SUM(ВВОД!D368:N368)</f>
        <v>0</v>
      </c>
      <c r="B54" s="91" t="s">
        <v>1603</v>
      </c>
      <c r="C54" s="99" t="s">
        <v>19</v>
      </c>
      <c r="D54" s="90" t="s">
        <v>1568</v>
      </c>
      <c r="E54" s="90" t="s">
        <v>358</v>
      </c>
      <c r="F54" s="120" t="str">
        <f>IFERROR(INDEX(ВВОД!$D$4:$N$4,1,MATCH(A54,ВВОД!D368:N368,0)),"")</f>
        <v/>
      </c>
      <c r="G54" s="96" t="str">
        <f>IFERROR(INDEX(ВВОД!$D$3:$N$3,1,MATCH(A54,ВВОД!D368:N368,0)),"")</f>
        <v/>
      </c>
    </row>
    <row r="55" spans="1:7">
      <c r="A55" s="17">
        <f>SUM(ВВОД!D369:N369)</f>
        <v>0</v>
      </c>
      <c r="B55" s="91" t="s">
        <v>1603</v>
      </c>
      <c r="C55" s="99" t="s">
        <v>19</v>
      </c>
      <c r="D55" s="90" t="s">
        <v>417</v>
      </c>
      <c r="E55" s="90" t="s">
        <v>358</v>
      </c>
      <c r="F55" s="120" t="str">
        <f>IFERROR(INDEX(ВВОД!$D$4:$N$4,1,MATCH(A55,ВВОД!D369:N369,0)),"")</f>
        <v/>
      </c>
      <c r="G55" s="96" t="str">
        <f>IFERROR(INDEX(ВВОД!$D$3:$N$3,1,MATCH(A55,ВВОД!D369:N369,0)),"")</f>
        <v/>
      </c>
    </row>
    <row r="56" spans="1:7" ht="25.5">
      <c r="A56" s="17">
        <f>SUM(ВВОД!D370:N370)</f>
        <v>0</v>
      </c>
      <c r="B56" s="91" t="s">
        <v>1603</v>
      </c>
      <c r="C56" s="99" t="s">
        <v>19</v>
      </c>
      <c r="D56" s="90" t="s">
        <v>1569</v>
      </c>
      <c r="E56" s="90" t="s">
        <v>358</v>
      </c>
      <c r="F56" s="120" t="str">
        <f>IFERROR(INDEX(ВВОД!$D$4:$N$4,1,MATCH(A56,ВВОД!D370:N370,0)),"")</f>
        <v/>
      </c>
      <c r="G56" s="96" t="str">
        <f>IFERROR(INDEX(ВВОД!$D$3:$N$3,1,MATCH(A56,ВВОД!D370:N370,0)),"")</f>
        <v/>
      </c>
    </row>
    <row r="57" spans="1:7" ht="25.5">
      <c r="A57" s="145">
        <f>SUM(ВВОД!D474:N474)</f>
        <v>0</v>
      </c>
      <c r="B57" s="91" t="s">
        <v>22</v>
      </c>
      <c r="C57" s="99" t="s">
        <v>21</v>
      </c>
      <c r="D57" s="90" t="s">
        <v>911</v>
      </c>
      <c r="E57" s="90" t="s">
        <v>358</v>
      </c>
      <c r="F57" s="124" t="str">
        <f>IFERROR(INDEX(ВВОД!$D$4:$N$4,1,MATCH(A57,ВВОД!D474:N474,0)),"")</f>
        <v/>
      </c>
      <c r="G57" s="96" t="str">
        <f>IFERROR(INDEX(ВВОД!$D$3:$N$3,1,MATCH(A57,ВВОД!D474:N474,0)),"")</f>
        <v/>
      </c>
    </row>
    <row r="58" spans="1:7">
      <c r="A58" s="145">
        <f>SUM(ВВОД!D475:N475)</f>
        <v>0</v>
      </c>
      <c r="B58" s="91" t="s">
        <v>666</v>
      </c>
      <c r="C58" s="99" t="s">
        <v>21</v>
      </c>
      <c r="D58" s="90" t="s">
        <v>912</v>
      </c>
      <c r="E58" s="90" t="s">
        <v>358</v>
      </c>
      <c r="F58" s="124" t="str">
        <f>IFERROR(INDEX(ВВОД!$D$4:$N$4,1,MATCH(A58,ВВОД!D475:N475,0)),"")</f>
        <v/>
      </c>
      <c r="G58" s="96" t="str">
        <f>IFERROR(INDEX(ВВОД!$D$3:$N$3,1,MATCH(A58,ВВОД!D475:N475,0)),"")</f>
        <v/>
      </c>
    </row>
    <row r="59" spans="1:7" ht="25.5">
      <c r="A59" s="145">
        <f>SUM(ВВОД!D476:N476)</f>
        <v>0</v>
      </c>
      <c r="B59" s="91" t="s">
        <v>22</v>
      </c>
      <c r="C59" s="99" t="s">
        <v>21</v>
      </c>
      <c r="D59" s="90" t="s">
        <v>913</v>
      </c>
      <c r="E59" s="90" t="s">
        <v>358</v>
      </c>
      <c r="F59" s="124" t="str">
        <f>IFERROR(INDEX(ВВОД!$D$4:$N$4,1,MATCH(A59,ВВОД!D476:N476,0)),"")</f>
        <v/>
      </c>
      <c r="G59" s="96" t="str">
        <f>IFERROR(INDEX(ВВОД!$D$3:$N$3,1,MATCH(A59,ВВОД!D476:N476,0)),"")</f>
        <v/>
      </c>
    </row>
    <row r="60" spans="1:7">
      <c r="A60" s="145">
        <f>SUM(ВВОД!D477:N477)</f>
        <v>0</v>
      </c>
      <c r="B60" s="91" t="s">
        <v>666</v>
      </c>
      <c r="C60" s="99" t="s">
        <v>21</v>
      </c>
      <c r="D60" s="90" t="s">
        <v>914</v>
      </c>
      <c r="E60" s="90" t="s">
        <v>358</v>
      </c>
      <c r="F60" s="124" t="str">
        <f>IFERROR(INDEX(ВВОД!$D$4:$N$4,1,MATCH(A60,ВВОД!D477:N477,0)),"")</f>
        <v/>
      </c>
      <c r="G60" s="96" t="str">
        <f>IFERROR(INDEX(ВВОД!$D$3:$N$3,1,MATCH(A60,ВВОД!D477:N477,0)),"")</f>
        <v/>
      </c>
    </row>
    <row r="61" spans="1:7" ht="25.5">
      <c r="A61" s="123">
        <f>SUM(ВВОД!D478:N478)</f>
        <v>0</v>
      </c>
      <c r="B61" s="91" t="s">
        <v>1036</v>
      </c>
      <c r="C61" s="99" t="s">
        <v>21</v>
      </c>
      <c r="D61" s="90" t="s">
        <v>1008</v>
      </c>
      <c r="E61" s="90" t="s">
        <v>358</v>
      </c>
      <c r="F61" s="124" t="str">
        <f>IFERROR(INDEX(ВВОД!$D$4:$N$4,1,MATCH(A61,ВВОД!D478:N478,0)),"")</f>
        <v/>
      </c>
      <c r="G61" s="96" t="str">
        <f>IFERROR(INDEX(ВВОД!$D$3:$N$3,1,MATCH(A61,ВВОД!D478:N478,0)),"")</f>
        <v/>
      </c>
    </row>
    <row r="62" spans="1:7" ht="25.5">
      <c r="A62" s="123">
        <f>SUM(ВВОД!D479:N479)</f>
        <v>0</v>
      </c>
      <c r="B62" s="91" t="s">
        <v>307</v>
      </c>
      <c r="C62" s="99" t="s">
        <v>21</v>
      </c>
      <c r="D62" s="90" t="s">
        <v>1009</v>
      </c>
      <c r="E62" s="90" t="s">
        <v>358</v>
      </c>
      <c r="F62" s="124" t="str">
        <f>IFERROR(INDEX(ВВОД!$D$4:$N$4,1,MATCH(A62,ВВОД!D479:N479,0)),"")</f>
        <v/>
      </c>
      <c r="G62" s="96" t="str">
        <f>IFERROR(INDEX(ВВОД!$D$3:$N$3,1,MATCH(A62,ВВОД!D479:N479,0)),"")</f>
        <v/>
      </c>
    </row>
    <row r="63" spans="1:7" ht="25.5">
      <c r="A63" s="123">
        <f>SUM(ВВОД!D480:N480)</f>
        <v>0</v>
      </c>
      <c r="B63" s="91" t="s">
        <v>519</v>
      </c>
      <c r="C63" s="99" t="s">
        <v>21</v>
      </c>
      <c r="D63" s="90" t="s">
        <v>1013</v>
      </c>
      <c r="E63" s="90" t="s">
        <v>358</v>
      </c>
      <c r="F63" s="124" t="str">
        <f>IFERROR(INDEX(ВВОД!$D$4:$N$4,1,MATCH(A63,ВВОД!D480:N480,0)),"")</f>
        <v/>
      </c>
      <c r="G63" s="96" t="str">
        <f>IFERROR(INDEX(ВВОД!$D$3:$N$3,1,MATCH(A63,ВВОД!D480:N480,0)),"")</f>
        <v/>
      </c>
    </row>
    <row r="64" spans="1:7">
      <c r="A64" s="123">
        <f>SUM(ВВОД!D481:N481)</f>
        <v>0</v>
      </c>
      <c r="B64" s="91" t="s">
        <v>446</v>
      </c>
      <c r="C64" s="99" t="s">
        <v>21</v>
      </c>
      <c r="D64" s="90" t="s">
        <v>1012</v>
      </c>
      <c r="E64" s="90" t="s">
        <v>358</v>
      </c>
      <c r="F64" s="124" t="str">
        <f>IFERROR(INDEX(ВВОД!$D$4:$N$4,1,MATCH(A64,ВВОД!D481:N481,0)),"")</f>
        <v/>
      </c>
      <c r="G64" s="96" t="str">
        <f>IFERROR(INDEX(ВВОД!$D$3:$N$3,1,MATCH(A64,ВВОД!D481:N481,0)),"")</f>
        <v/>
      </c>
    </row>
    <row r="65" spans="1:7" ht="25.5">
      <c r="A65" s="123">
        <f>SUM(ВВОД!D482:N482)</f>
        <v>0</v>
      </c>
      <c r="B65" s="91" t="s">
        <v>446</v>
      </c>
      <c r="C65" s="99" t="s">
        <v>21</v>
      </c>
      <c r="D65" s="90" t="s">
        <v>1014</v>
      </c>
      <c r="E65" s="90" t="s">
        <v>358</v>
      </c>
      <c r="F65" s="124" t="str">
        <f>IFERROR(INDEX(ВВОД!$D$4:$N$4,1,MATCH(A65,ВВОД!D482:N482,0)),"")</f>
        <v/>
      </c>
      <c r="G65" s="96" t="str">
        <f>IFERROR(INDEX(ВВОД!$D$3:$N$3,1,MATCH(A65,ВВОД!D482:N482,0)),"")</f>
        <v/>
      </c>
    </row>
    <row r="66" spans="1:7">
      <c r="A66" s="123">
        <f>SUM(ВВОД!D483:N483)</f>
        <v>0</v>
      </c>
      <c r="B66" s="91" t="s">
        <v>446</v>
      </c>
      <c r="C66" s="99" t="s">
        <v>21</v>
      </c>
      <c r="D66" s="90" t="s">
        <v>1016</v>
      </c>
      <c r="E66" s="90" t="s">
        <v>358</v>
      </c>
      <c r="F66" s="124" t="str">
        <f>IFERROR(INDEX(ВВОД!$D$4:$N$4,1,MATCH(A66,ВВОД!D483:N483,0)),"")</f>
        <v/>
      </c>
      <c r="G66" s="96" t="str">
        <f>IFERROR(INDEX(ВВОД!$D$3:$N$3,1,MATCH(A66,ВВОД!D483:N483,0)),"")</f>
        <v/>
      </c>
    </row>
    <row r="67" spans="1:7">
      <c r="A67" s="123">
        <f>SUM(ВВОД!D484:N484)</f>
        <v>0</v>
      </c>
      <c r="B67" s="91" t="s">
        <v>446</v>
      </c>
      <c r="C67" s="99" t="s">
        <v>21</v>
      </c>
      <c r="D67" s="90" t="s">
        <v>1017</v>
      </c>
      <c r="E67" s="90" t="s">
        <v>358</v>
      </c>
      <c r="F67" s="124" t="str">
        <f>IFERROR(INDEX(ВВОД!$D$4:$N$4,1,MATCH(A67,ВВОД!D484:N484,0)),"")</f>
        <v/>
      </c>
      <c r="G67" s="96" t="str">
        <f>IFERROR(INDEX(ВВОД!$D$3:$N$3,1,MATCH(A67,ВВОД!D484:N484,0)),"")</f>
        <v/>
      </c>
    </row>
    <row r="68" spans="1:7">
      <c r="A68" s="123">
        <f>SUM(ВВОД!D485:N485)</f>
        <v>0</v>
      </c>
      <c r="B68" s="91" t="s">
        <v>446</v>
      </c>
      <c r="C68" s="99" t="s">
        <v>21</v>
      </c>
      <c r="D68" s="90" t="s">
        <v>1019</v>
      </c>
      <c r="E68" s="90" t="s">
        <v>358</v>
      </c>
      <c r="F68" s="124" t="str">
        <f>IFERROR(INDEX(ВВОД!$D$4:$N$4,1,MATCH(A68,ВВОД!D485:N485,0)),"")</f>
        <v/>
      </c>
      <c r="G68" s="96" t="str">
        <f>IFERROR(INDEX(ВВОД!$D$3:$N$3,1,MATCH(A68,ВВОД!D485:N485,0)),"")</f>
        <v/>
      </c>
    </row>
    <row r="69" spans="1:7">
      <c r="A69" s="123">
        <f>SUM(ВВОД!D486:N486)</f>
        <v>0</v>
      </c>
      <c r="B69" s="91" t="s">
        <v>446</v>
      </c>
      <c r="C69" s="99" t="s">
        <v>21</v>
      </c>
      <c r="D69" s="90" t="s">
        <v>1020</v>
      </c>
      <c r="E69" s="90" t="s">
        <v>358</v>
      </c>
      <c r="F69" s="124" t="str">
        <f>IFERROR(INDEX(ВВОД!$D$4:$N$4,1,MATCH(A69,ВВОД!D486:N486,0)),"")</f>
        <v/>
      </c>
      <c r="G69" s="96" t="str">
        <f>IFERROR(INDEX(ВВОД!$D$3:$N$3,1,MATCH(A69,ВВОД!D486:N486,0)),"")</f>
        <v/>
      </c>
    </row>
    <row r="70" spans="1:7">
      <c r="A70" s="123">
        <f>SUM(ВВОД!D487:N487)</f>
        <v>0</v>
      </c>
      <c r="B70" s="91" t="s">
        <v>446</v>
      </c>
      <c r="C70" s="99" t="s">
        <v>21</v>
      </c>
      <c r="D70" s="90" t="s">
        <v>1022</v>
      </c>
      <c r="E70" s="90" t="s">
        <v>358</v>
      </c>
      <c r="F70" s="124" t="str">
        <f>IFERROR(INDEX(ВВОД!$D$4:$N$4,1,MATCH(A70,ВВОД!D487:N487,0)),"")</f>
        <v/>
      </c>
      <c r="G70" s="96" t="str">
        <f>IFERROR(INDEX(ВВОД!$D$3:$N$3,1,MATCH(A70,ВВОД!D487:N487,0)),"")</f>
        <v/>
      </c>
    </row>
    <row r="71" spans="1:7">
      <c r="A71" s="123">
        <f>SUM(ВВОД!D488:N488)</f>
        <v>0</v>
      </c>
      <c r="B71" s="91" t="s">
        <v>446</v>
      </c>
      <c r="C71" s="99" t="s">
        <v>21</v>
      </c>
      <c r="D71" s="90" t="s">
        <v>1023</v>
      </c>
      <c r="E71" s="90" t="s">
        <v>358</v>
      </c>
      <c r="F71" s="124" t="str">
        <f>IFERROR(INDEX(ВВОД!$D$4:$N$4,1,MATCH(A71,ВВОД!D488:N488,0)),"")</f>
        <v/>
      </c>
      <c r="G71" s="96" t="str">
        <f>IFERROR(INDEX(ВВОД!$D$3:$N$3,1,MATCH(A71,ВВОД!D488:N488,0)),"")</f>
        <v/>
      </c>
    </row>
    <row r="72" spans="1:7">
      <c r="A72" s="123">
        <f>SUM(ВВОД!D489:N489)</f>
        <v>0</v>
      </c>
      <c r="B72" s="91" t="s">
        <v>446</v>
      </c>
      <c r="C72" s="99" t="s">
        <v>21</v>
      </c>
      <c r="D72" s="90" t="s">
        <v>1025</v>
      </c>
      <c r="E72" s="90" t="s">
        <v>358</v>
      </c>
      <c r="F72" s="124" t="str">
        <f>IFERROR(INDEX(ВВОД!$D$4:$N$4,1,MATCH(A72,ВВОД!D489:N489,0)),"")</f>
        <v/>
      </c>
      <c r="G72" s="96" t="str">
        <f>IFERROR(INDEX(ВВОД!$D$3:$N$3,1,MATCH(A72,ВВОД!D489:N489,0)),"")</f>
        <v/>
      </c>
    </row>
    <row r="73" spans="1:7">
      <c r="A73" s="123">
        <f>SUM(ВВОД!D490:N490)</f>
        <v>0</v>
      </c>
      <c r="B73" s="91" t="s">
        <v>446</v>
      </c>
      <c r="C73" s="99" t="s">
        <v>21</v>
      </c>
      <c r="D73" s="90" t="s">
        <v>1026</v>
      </c>
      <c r="E73" s="90" t="s">
        <v>358</v>
      </c>
      <c r="F73" s="124" t="str">
        <f>IFERROR(INDEX(ВВОД!$D$4:$N$4,1,MATCH(A73,ВВОД!D490:N490,0)),"")</f>
        <v/>
      </c>
      <c r="G73" s="96" t="str">
        <f>IFERROR(INDEX(ВВОД!$D$3:$N$3,1,MATCH(A73,ВВОД!D490:N490,0)),"")</f>
        <v/>
      </c>
    </row>
    <row r="74" spans="1:7">
      <c r="A74" s="123">
        <f>SUM(ВВОД!D491:N491)</f>
        <v>0</v>
      </c>
      <c r="B74" s="91" t="s">
        <v>446</v>
      </c>
      <c r="C74" s="99" t="s">
        <v>21</v>
      </c>
      <c r="D74" s="90" t="s">
        <v>1028</v>
      </c>
      <c r="E74" s="90" t="s">
        <v>358</v>
      </c>
      <c r="F74" s="124" t="str">
        <f>IFERROR(INDEX(ВВОД!$D$4:$N$4,1,MATCH(A74,ВВОД!D491:N491,0)),"")</f>
        <v/>
      </c>
      <c r="G74" s="96" t="str">
        <f>IFERROR(INDEX(ВВОД!$D$3:$N$3,1,MATCH(A74,ВВОД!D491:N491,0)),"")</f>
        <v/>
      </c>
    </row>
    <row r="75" spans="1:7">
      <c r="A75" s="123">
        <f>SUM(ВВОД!D492:N492)</f>
        <v>0</v>
      </c>
      <c r="B75" s="91" t="s">
        <v>446</v>
      </c>
      <c r="C75" s="99" t="s">
        <v>21</v>
      </c>
      <c r="D75" s="90" t="s">
        <v>1029</v>
      </c>
      <c r="E75" s="90" t="s">
        <v>358</v>
      </c>
      <c r="F75" s="124" t="str">
        <f>IFERROR(INDEX(ВВОД!$D$4:$N$4,1,MATCH(A75,ВВОД!D492:N492,0)),"")</f>
        <v/>
      </c>
      <c r="G75" s="96" t="str">
        <f>IFERROR(INDEX(ВВОД!$D$3:$N$3,1,MATCH(A75,ВВОД!D492:N492,0)),"")</f>
        <v/>
      </c>
    </row>
    <row r="76" spans="1:7">
      <c r="B76" s="74"/>
    </row>
    <row r="77" spans="1:7">
      <c r="C77" s="74" t="s">
        <v>5</v>
      </c>
      <c r="D77" s="73"/>
    </row>
  </sheetData>
  <autoFilter ref="A4:G55"/>
  <mergeCells count="3">
    <mergeCell ref="A1:G1"/>
    <mergeCell ref="B2:D2"/>
    <mergeCell ref="B3:C3"/>
  </mergeCells>
  <pageMargins left="0.19685039370078741" right="0.19685039370078741" top="0.19685039370078741" bottom="0.19685039370078741" header="0" footer="0"/>
  <pageSetup paperSize="9" fitToWidth="0" orientation="portrait" horizontalDpi="4294967293" verticalDpi="4294967293" r:id="rId1"/>
  <headerFooter alignWithMargins="0"/>
  <ignoredErrors>
    <ignoredError sqref="A30:A34 F30:G34 F20:G20 A19:A20 F25:G27 A25:A27 A29:G29 A21:G23 A13 A14:D14 F13:G18 A15:A18 F19:G19 A35:G35 A24:G24 A28:G28 F5:G5 A5 F7:G7 A7 F9:G9 A9 F11:G11 A1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1">
    <tabColor indexed="10"/>
  </sheetPr>
  <dimension ref="A1:AC1097"/>
  <sheetViews>
    <sheetView showZeros="0" topLeftCell="E318" workbookViewId="0">
      <selection activeCell="V311" sqref="V311"/>
    </sheetView>
  </sheetViews>
  <sheetFormatPr defaultRowHeight="12.75"/>
  <cols>
    <col min="1" max="1" width="38.140625" style="31" customWidth="1"/>
    <col min="2" max="2" width="10.5703125" style="858" customWidth="1"/>
    <col min="3" max="3" width="8.28515625" style="870" customWidth="1"/>
    <col min="4" max="4" width="7.140625" style="885" customWidth="1"/>
    <col min="5" max="5" width="7.140625" style="890" customWidth="1"/>
    <col min="6" max="6" width="7.140625" style="26" customWidth="1"/>
    <col min="7" max="7" width="7.140625" style="875" customWidth="1"/>
    <col min="8" max="8" width="7.140625" style="880" customWidth="1"/>
    <col min="9" max="9" width="7.140625" style="890" customWidth="1"/>
    <col min="10" max="10" width="6.5703125" style="26" customWidth="1"/>
    <col min="11" max="11" width="8.42578125" style="894" customWidth="1"/>
    <col min="12" max="12" width="7.140625" style="1044" customWidth="1"/>
    <col min="13" max="16" width="7.140625" style="26" customWidth="1"/>
    <col min="17" max="17" width="4.5703125" style="57" customWidth="1"/>
    <col min="18" max="20" width="4.140625" style="26" customWidth="1"/>
    <col min="21" max="21" width="26" style="31" customWidth="1"/>
    <col min="22" max="22" width="9.28515625" style="53" customWidth="1"/>
    <col min="23" max="23" width="15.28515625" style="26" customWidth="1"/>
    <col min="24" max="24" width="30" style="26" customWidth="1"/>
    <col min="25" max="26" width="12.140625" style="187" customWidth="1"/>
    <col min="27" max="27" width="9.140625" style="31" customWidth="1"/>
    <col min="28" max="16384" width="9.140625" style="26"/>
  </cols>
  <sheetData>
    <row r="1" spans="1:29" s="25" customFormat="1" ht="18">
      <c r="A1" s="1358" t="s">
        <v>2220</v>
      </c>
      <c r="B1" s="1358"/>
      <c r="C1" s="1358"/>
      <c r="D1" s="1358"/>
      <c r="E1" s="1358"/>
      <c r="F1" s="1358"/>
      <c r="G1" s="1358"/>
      <c r="H1" s="1358"/>
      <c r="I1" s="1358"/>
      <c r="J1" s="1358"/>
      <c r="K1" s="1358"/>
      <c r="L1" s="1359"/>
      <c r="M1" s="1358"/>
      <c r="N1" s="1358"/>
      <c r="O1" s="246"/>
      <c r="P1" s="246"/>
      <c r="Q1" s="206"/>
      <c r="R1" s="206"/>
      <c r="S1" s="206"/>
      <c r="T1" s="206"/>
      <c r="U1" s="176"/>
      <c r="V1" s="206"/>
      <c r="W1" s="206"/>
      <c r="X1" s="206"/>
      <c r="Y1" s="183"/>
      <c r="Z1" s="187"/>
      <c r="AA1" s="56"/>
    </row>
    <row r="2" spans="1:29" ht="18" customHeight="1">
      <c r="A2" s="246" t="s">
        <v>44</v>
      </c>
      <c r="B2" s="836"/>
      <c r="C2" s="859"/>
      <c r="D2" s="1360" t="s">
        <v>2724</v>
      </c>
      <c r="E2" s="1361"/>
      <c r="F2" s="1361"/>
      <c r="G2" s="1361"/>
      <c r="H2" s="1361"/>
      <c r="I2" s="1362">
        <f>ДАТИ!C1</f>
        <v>2024</v>
      </c>
      <c r="J2" s="1362"/>
      <c r="K2" s="1362"/>
      <c r="L2" s="1364" t="s">
        <v>289</v>
      </c>
      <c r="M2" s="1365"/>
      <c r="N2" s="247"/>
      <c r="O2" s="247"/>
      <c r="P2" s="247"/>
      <c r="Q2" s="1363" t="s">
        <v>1234</v>
      </c>
      <c r="R2" s="1363"/>
      <c r="S2" s="1363"/>
      <c r="T2" s="170">
        <v>8</v>
      </c>
      <c r="U2" s="176" t="s">
        <v>1330</v>
      </c>
      <c r="V2" s="177"/>
      <c r="W2" s="206"/>
      <c r="X2" s="206"/>
      <c r="Y2" s="183"/>
    </row>
    <row r="3" spans="1:29" s="33" customFormat="1" ht="12.75" customHeight="1">
      <c r="A3" s="248" t="s">
        <v>299</v>
      </c>
      <c r="B3" s="837"/>
      <c r="C3" s="860"/>
      <c r="D3" s="881" t="s">
        <v>2714</v>
      </c>
      <c r="E3" s="886" t="s">
        <v>2715</v>
      </c>
      <c r="F3" s="69"/>
      <c r="G3" s="69" t="s">
        <v>2108</v>
      </c>
      <c r="H3" s="871" t="s">
        <v>2107</v>
      </c>
      <c r="I3" s="876" t="s">
        <v>2726</v>
      </c>
      <c r="J3" s="886" t="s">
        <v>2109</v>
      </c>
      <c r="K3" s="69" t="s">
        <v>2725</v>
      </c>
      <c r="L3" s="1045" t="s">
        <v>2720</v>
      </c>
      <c r="M3" s="248" t="s">
        <v>1962</v>
      </c>
      <c r="N3" s="248" t="s">
        <v>1850</v>
      </c>
      <c r="O3" s="248" t="s">
        <v>1081</v>
      </c>
      <c r="P3" s="248" t="s">
        <v>1080</v>
      </c>
      <c r="Q3" s="58"/>
      <c r="R3" s="58"/>
      <c r="S3" s="58"/>
      <c r="T3" s="58"/>
      <c r="U3" s="249"/>
      <c r="V3" s="58"/>
      <c r="W3" s="58"/>
      <c r="X3" s="58"/>
      <c r="Y3" s="184"/>
      <c r="Z3" s="184"/>
      <c r="AA3" s="249"/>
      <c r="AB3" s="87"/>
      <c r="AC3" s="58"/>
    </row>
    <row r="4" spans="1:29" s="33" customFormat="1" ht="33.75" customHeight="1">
      <c r="A4" s="50" t="s">
        <v>2219</v>
      </c>
      <c r="B4" s="50" t="s">
        <v>39</v>
      </c>
      <c r="C4" s="861"/>
      <c r="D4" s="882" t="s">
        <v>2106</v>
      </c>
      <c r="E4" s="887" t="s">
        <v>2711</v>
      </c>
      <c r="F4" s="901" t="s">
        <v>2111</v>
      </c>
      <c r="G4" s="872" t="s">
        <v>2110</v>
      </c>
      <c r="H4" s="877" t="s">
        <v>2112</v>
      </c>
      <c r="I4" s="887" t="s">
        <v>2215</v>
      </c>
      <c r="J4" s="901" t="s">
        <v>2214</v>
      </c>
      <c r="K4" s="891" t="s">
        <v>2113</v>
      </c>
      <c r="L4" s="1041" t="s">
        <v>2712</v>
      </c>
      <c r="M4" s="174" t="s">
        <v>502</v>
      </c>
      <c r="N4" s="174" t="s">
        <v>303</v>
      </c>
      <c r="O4" s="174" t="s">
        <v>1091</v>
      </c>
      <c r="P4" s="174" t="s">
        <v>1092</v>
      </c>
      <c r="Q4" s="50" t="s">
        <v>42</v>
      </c>
      <c r="R4" s="51" t="s">
        <v>82</v>
      </c>
      <c r="S4" s="51" t="s">
        <v>83</v>
      </c>
      <c r="T4" s="51" t="s">
        <v>84</v>
      </c>
      <c r="U4" s="50" t="s">
        <v>46</v>
      </c>
      <c r="V4" s="50" t="s">
        <v>64</v>
      </c>
      <c r="W4" s="50" t="s">
        <v>86</v>
      </c>
      <c r="X4" s="50" t="s">
        <v>85</v>
      </c>
      <c r="Y4" s="185" t="s">
        <v>1235</v>
      </c>
      <c r="Z4" s="185" t="s">
        <v>1236</v>
      </c>
      <c r="AA4" s="206"/>
      <c r="AB4" s="206"/>
      <c r="AC4" s="58"/>
    </row>
    <row r="5" spans="1:29">
      <c r="A5" s="63" t="s">
        <v>2182</v>
      </c>
      <c r="B5" s="838">
        <f>ОРИГІНАЛ!FI11</f>
        <v>45441</v>
      </c>
      <c r="C5" s="862" t="str">
        <f>IF(MONTH(B5)=ДАТИ!$B$1,IFERROR(AND(MATCH(DAY(B5),D5:P5,0)&gt;0,COUNT(D5:P5)=1),"помилка"),"")</f>
        <v/>
      </c>
      <c r="D5" s="883"/>
      <c r="E5" s="888"/>
      <c r="F5" s="281"/>
      <c r="G5" s="873"/>
      <c r="H5" s="878"/>
      <c r="I5" s="888"/>
      <c r="J5" s="281"/>
      <c r="K5" s="892"/>
      <c r="L5" s="1042"/>
      <c r="M5" s="250"/>
      <c r="N5" s="250"/>
      <c r="O5" s="250"/>
      <c r="P5" s="250"/>
      <c r="Q5" s="59">
        <v>6.1</v>
      </c>
      <c r="R5" s="28">
        <v>3</v>
      </c>
      <c r="S5" s="28"/>
      <c r="T5" s="27"/>
      <c r="U5" s="30" t="s">
        <v>1964</v>
      </c>
      <c r="V5" s="52" t="s">
        <v>19</v>
      </c>
      <c r="W5" s="28" t="s">
        <v>1965</v>
      </c>
      <c r="X5" s="28" t="s">
        <v>1966</v>
      </c>
      <c r="Y5" s="188" t="s">
        <v>1331</v>
      </c>
      <c r="Z5" s="188" t="s">
        <v>1332</v>
      </c>
      <c r="AA5" s="36" t="s">
        <v>485</v>
      </c>
      <c r="AB5" s="27"/>
      <c r="AC5" s="27"/>
    </row>
    <row r="6" spans="1:29">
      <c r="A6" s="63" t="s">
        <v>2182</v>
      </c>
      <c r="B6" s="838">
        <f>ОРИГІНАЛ!FI12</f>
        <v>45450</v>
      </c>
      <c r="C6" s="862" t="b">
        <f>IF(MONTH(B6)=ДАТИ!$B$1,IFERROR(AND(MATCH(DAY(B6),D6:P6,0)&gt;0,COUNT(D6:P6)=1),"помилка"),"")</f>
        <v>1</v>
      </c>
      <c r="D6" s="883"/>
      <c r="E6" s="888"/>
      <c r="F6" s="281"/>
      <c r="G6" s="873">
        <v>7</v>
      </c>
      <c r="H6" s="878"/>
      <c r="I6" s="888"/>
      <c r="J6" s="281"/>
      <c r="K6" s="892"/>
      <c r="L6" s="1042"/>
      <c r="M6" s="250"/>
      <c r="N6" s="250"/>
      <c r="O6" s="250"/>
      <c r="P6" s="250"/>
      <c r="Q6" s="59">
        <v>6.1</v>
      </c>
      <c r="R6" s="28">
        <v>3</v>
      </c>
      <c r="S6" s="28"/>
      <c r="T6" s="27"/>
      <c r="U6" s="30" t="s">
        <v>1964</v>
      </c>
      <c r="V6" s="52" t="s">
        <v>19</v>
      </c>
      <c r="W6" s="28" t="s">
        <v>1965</v>
      </c>
      <c r="X6" s="28" t="s">
        <v>1966</v>
      </c>
      <c r="Y6" s="188" t="s">
        <v>1331</v>
      </c>
      <c r="Z6" s="188" t="s">
        <v>1332</v>
      </c>
      <c r="AA6" s="36"/>
      <c r="AB6" s="27"/>
      <c r="AC6" s="27"/>
    </row>
    <row r="7" spans="1:29">
      <c r="A7" s="63" t="s">
        <v>2182</v>
      </c>
      <c r="B7" s="838">
        <f>ОРИГІНАЛ!FI13</f>
        <v>45460</v>
      </c>
      <c r="C7" s="862" t="b">
        <f>IF(MONTH(B7)=ДАТИ!$B$1,IFERROR(AND(MATCH(DAY(B7),D7:P7,0)&gt;0,COUNT(D7:P7)=1),"помилка"),"")</f>
        <v>1</v>
      </c>
      <c r="D7" s="883"/>
      <c r="E7" s="888">
        <v>17</v>
      </c>
      <c r="F7" s="281"/>
      <c r="G7" s="873"/>
      <c r="H7" s="878"/>
      <c r="I7" s="888"/>
      <c r="J7" s="281"/>
      <c r="K7" s="892"/>
      <c r="L7" s="1042"/>
      <c r="M7" s="250"/>
      <c r="N7" s="250"/>
      <c r="O7" s="250"/>
      <c r="P7" s="250"/>
      <c r="Q7" s="59">
        <v>6.1</v>
      </c>
      <c r="R7" s="28">
        <v>3</v>
      </c>
      <c r="S7" s="28"/>
      <c r="T7" s="27"/>
      <c r="U7" s="30" t="s">
        <v>1964</v>
      </c>
      <c r="V7" s="52" t="s">
        <v>19</v>
      </c>
      <c r="W7" s="29" t="s">
        <v>1965</v>
      </c>
      <c r="X7" s="29" t="s">
        <v>1966</v>
      </c>
      <c r="Y7" s="189" t="s">
        <v>1333</v>
      </c>
      <c r="Z7" s="189" t="s">
        <v>1332</v>
      </c>
    </row>
    <row r="8" spans="1:29">
      <c r="A8" s="63" t="s">
        <v>2182</v>
      </c>
      <c r="B8" s="838">
        <f>ОРИГІНАЛ!FI14</f>
        <v>45469</v>
      </c>
      <c r="C8" s="862" t="b">
        <f>IF(MONTH(B8)=ДАТИ!$B$1,IFERROR(AND(MATCH(DAY(B8),D8:P8,0)&gt;0,COUNT(D8:P8)=1),"помилка"),"")</f>
        <v>1</v>
      </c>
      <c r="D8" s="883"/>
      <c r="E8" s="888"/>
      <c r="F8" s="281"/>
      <c r="G8" s="873">
        <v>26</v>
      </c>
      <c r="H8" s="878"/>
      <c r="I8" s="888"/>
      <c r="J8" s="281"/>
      <c r="K8" s="892"/>
      <c r="L8" s="1042"/>
      <c r="M8" s="250"/>
      <c r="N8" s="250"/>
      <c r="O8" s="250"/>
      <c r="P8" s="250"/>
      <c r="Q8" s="59">
        <v>6.1</v>
      </c>
      <c r="R8" s="28">
        <v>3</v>
      </c>
      <c r="S8" s="28"/>
      <c r="T8" s="27"/>
      <c r="U8" s="30" t="s">
        <v>1964</v>
      </c>
      <c r="V8" s="52" t="s">
        <v>19</v>
      </c>
      <c r="W8" s="29" t="s">
        <v>1965</v>
      </c>
      <c r="X8" s="29" t="s">
        <v>1966</v>
      </c>
      <c r="Y8" s="189" t="s">
        <v>1333</v>
      </c>
      <c r="Z8" s="189" t="s">
        <v>1332</v>
      </c>
    </row>
    <row r="9" spans="1:29">
      <c r="A9" s="63" t="s">
        <v>2182</v>
      </c>
      <c r="B9" s="838">
        <f>ОРИГІНАЛ!FI15</f>
        <v>45477</v>
      </c>
      <c r="C9" s="862" t="str">
        <f>IF(MONTH(B9)=ДАТИ!$B$1,IFERROR(AND(MATCH(DAY(B9),D9:P9,0)&gt;0,COUNT(D9:P9)=1),"помилка"),"")</f>
        <v/>
      </c>
      <c r="D9" s="883"/>
      <c r="E9" s="888"/>
      <c r="F9" s="281"/>
      <c r="G9" s="873"/>
      <c r="H9" s="878"/>
      <c r="I9" s="888"/>
      <c r="J9" s="281"/>
      <c r="K9" s="892"/>
      <c r="L9" s="1042"/>
      <c r="M9" s="250"/>
      <c r="N9" s="250"/>
      <c r="O9" s="250"/>
      <c r="P9" s="250"/>
      <c r="Q9" s="59">
        <v>6.1</v>
      </c>
      <c r="R9" s="28">
        <v>3</v>
      </c>
      <c r="S9" s="28"/>
      <c r="T9" s="27"/>
      <c r="U9" s="30" t="s">
        <v>1964</v>
      </c>
      <c r="V9" s="52" t="s">
        <v>19</v>
      </c>
      <c r="W9" s="29" t="s">
        <v>1965</v>
      </c>
      <c r="X9" s="29" t="s">
        <v>1966</v>
      </c>
      <c r="Y9" s="189" t="s">
        <v>1333</v>
      </c>
      <c r="Z9" s="189" t="s">
        <v>1332</v>
      </c>
    </row>
    <row r="10" spans="1:29">
      <c r="A10" s="251" t="s">
        <v>2183</v>
      </c>
      <c r="B10" s="839">
        <f>ОРИГІНАЛ!FO11</f>
        <v>45442</v>
      </c>
      <c r="C10" s="862" t="str">
        <f>IF(MONTH(B10)=ДАТИ!$B$1,IFERROR(AND(MATCH(DAY(B10),D10:P10,0)&gt;0,COUNT(D10:P10)=1),"помилка"),"")</f>
        <v/>
      </c>
      <c r="D10" s="883"/>
      <c r="E10" s="888"/>
      <c r="F10" s="281"/>
      <c r="G10" s="873"/>
      <c r="H10" s="878"/>
      <c r="I10" s="888"/>
      <c r="J10" s="281"/>
      <c r="K10" s="892"/>
      <c r="L10" s="1042"/>
      <c r="M10" s="250"/>
      <c r="N10" s="250"/>
      <c r="O10" s="250"/>
      <c r="P10" s="250"/>
      <c r="Q10" s="59">
        <v>4.0999999999999996</v>
      </c>
      <c r="R10" s="28">
        <v>1</v>
      </c>
      <c r="S10" s="28"/>
      <c r="T10" s="27"/>
      <c r="U10" s="30" t="s">
        <v>1967</v>
      </c>
      <c r="V10" s="52" t="s">
        <v>19</v>
      </c>
      <c r="W10" s="29" t="s">
        <v>1968</v>
      </c>
      <c r="X10" s="29" t="s">
        <v>1969</v>
      </c>
      <c r="Y10" s="186" t="s">
        <v>1331</v>
      </c>
      <c r="Z10" s="186" t="s">
        <v>1332</v>
      </c>
      <c r="AA10" s="36"/>
      <c r="AB10" s="27"/>
      <c r="AC10" s="27"/>
    </row>
    <row r="11" spans="1:29">
      <c r="A11" s="251" t="s">
        <v>2183</v>
      </c>
      <c r="B11" s="839">
        <f>ОРИГІНАЛ!FO12</f>
        <v>45453</v>
      </c>
      <c r="C11" s="862" t="b">
        <f>IF(MONTH(B11)=ДАТИ!$B$1,IFERROR(AND(MATCH(DAY(B11),D11:P11,0)&gt;0,COUNT(D11:P11)=1),"помилка"),"")</f>
        <v>1</v>
      </c>
      <c r="D11" s="883"/>
      <c r="E11" s="888"/>
      <c r="F11" s="281"/>
      <c r="G11" s="873">
        <v>10</v>
      </c>
      <c r="H11" s="878"/>
      <c r="I11" s="888"/>
      <c r="J11" s="281"/>
      <c r="K11" s="892"/>
      <c r="L11" s="1042"/>
      <c r="M11" s="250"/>
      <c r="N11" s="250"/>
      <c r="O11" s="250"/>
      <c r="P11" s="250"/>
      <c r="Q11" s="59">
        <v>4.0999999999999996</v>
      </c>
      <c r="R11" s="28">
        <v>1</v>
      </c>
      <c r="S11" s="28"/>
      <c r="T11" s="27"/>
      <c r="U11" s="30" t="s">
        <v>1967</v>
      </c>
      <c r="V11" s="52" t="s">
        <v>19</v>
      </c>
      <c r="W11" s="29" t="s">
        <v>1968</v>
      </c>
      <c r="X11" s="29" t="s">
        <v>1969</v>
      </c>
      <c r="Y11" s="186" t="s">
        <v>1331</v>
      </c>
      <c r="Z11" s="186" t="s">
        <v>1332</v>
      </c>
      <c r="AA11" s="36"/>
      <c r="AB11" s="27"/>
      <c r="AC11" s="27"/>
    </row>
    <row r="12" spans="1:29">
      <c r="A12" s="251" t="s">
        <v>2183</v>
      </c>
      <c r="B12" s="839">
        <f>ОРИГІНАЛ!FO13</f>
        <v>45461</v>
      </c>
      <c r="C12" s="862" t="b">
        <f>IF(MONTH(B12)=ДАТИ!$B$1,IFERROR(AND(MATCH(DAY(B12),D12:P12,0)&gt;0,COUNT(D12:P12)=1),"помилка"),"")</f>
        <v>1</v>
      </c>
      <c r="D12" s="883"/>
      <c r="E12" s="888">
        <v>18</v>
      </c>
      <c r="F12" s="281"/>
      <c r="G12" s="873"/>
      <c r="H12" s="878"/>
      <c r="I12" s="888"/>
      <c r="J12" s="281"/>
      <c r="K12" s="892"/>
      <c r="L12" s="1042"/>
      <c r="M12" s="250"/>
      <c r="N12" s="250"/>
      <c r="O12" s="250"/>
      <c r="P12" s="250"/>
      <c r="Q12" s="59">
        <v>4.0999999999999996</v>
      </c>
      <c r="R12" s="28">
        <v>1</v>
      </c>
      <c r="S12" s="28"/>
      <c r="T12" s="27"/>
      <c r="U12" s="30" t="s">
        <v>1967</v>
      </c>
      <c r="V12" s="52" t="s">
        <v>19</v>
      </c>
      <c r="W12" s="29" t="s">
        <v>1968</v>
      </c>
      <c r="X12" s="29" t="s">
        <v>1969</v>
      </c>
      <c r="Y12" s="186" t="s">
        <v>1333</v>
      </c>
      <c r="Z12" s="186" t="s">
        <v>1332</v>
      </c>
    </row>
    <row r="13" spans="1:29">
      <c r="A13" s="251" t="s">
        <v>2183</v>
      </c>
      <c r="B13" s="839">
        <f>ОРИГІНАЛ!FO14</f>
        <v>45470</v>
      </c>
      <c r="C13" s="862" t="b">
        <f>IF(MONTH(B13)=ДАТИ!$B$1,IFERROR(AND(MATCH(DAY(B13),D13:P13,0)&gt;0,COUNT(D13:P13)=1),"помилка"),"")</f>
        <v>1</v>
      </c>
      <c r="D13" s="883"/>
      <c r="E13" s="888"/>
      <c r="F13" s="281"/>
      <c r="G13" s="873">
        <v>27</v>
      </c>
      <c r="H13" s="878"/>
      <c r="I13" s="888"/>
      <c r="J13" s="281"/>
      <c r="K13" s="892"/>
      <c r="L13" s="1042"/>
      <c r="M13" s="250"/>
      <c r="N13" s="250"/>
      <c r="O13" s="250"/>
      <c r="P13" s="250"/>
      <c r="Q13" s="59">
        <v>4.0999999999999996</v>
      </c>
      <c r="R13" s="28">
        <v>1</v>
      </c>
      <c r="S13" s="28"/>
      <c r="T13" s="27"/>
      <c r="U13" s="30" t="s">
        <v>1967</v>
      </c>
      <c r="V13" s="52" t="s">
        <v>19</v>
      </c>
      <c r="W13" s="29" t="s">
        <v>1968</v>
      </c>
      <c r="X13" s="29" t="s">
        <v>1969</v>
      </c>
      <c r="Y13" s="186" t="s">
        <v>1333</v>
      </c>
      <c r="Z13" s="186" t="s">
        <v>1332</v>
      </c>
    </row>
    <row r="14" spans="1:29">
      <c r="A14" s="251" t="s">
        <v>2183</v>
      </c>
      <c r="B14" s="839">
        <f>ОРИГІНАЛ!FO15</f>
        <v>45478</v>
      </c>
      <c r="C14" s="862" t="str">
        <f>IF(MONTH(B14)=ДАТИ!$B$1,IFERROR(AND(MATCH(DAY(B14),D14:P14,0)&gt;0,COUNT(D14:P14)=1),"помилка"),"")</f>
        <v/>
      </c>
      <c r="D14" s="883"/>
      <c r="E14" s="888"/>
      <c r="F14" s="281"/>
      <c r="G14" s="873"/>
      <c r="H14" s="878"/>
      <c r="I14" s="888"/>
      <c r="J14" s="281"/>
      <c r="K14" s="892"/>
      <c r="L14" s="1042"/>
      <c r="M14" s="250"/>
      <c r="N14" s="250"/>
      <c r="O14" s="250"/>
      <c r="P14" s="250"/>
      <c r="Q14" s="59">
        <v>4.0999999999999996</v>
      </c>
      <c r="R14" s="28">
        <v>1</v>
      </c>
      <c r="S14" s="28"/>
      <c r="T14" s="27"/>
      <c r="U14" s="30" t="s">
        <v>1967</v>
      </c>
      <c r="V14" s="52" t="s">
        <v>19</v>
      </c>
      <c r="W14" s="29" t="s">
        <v>1968</v>
      </c>
      <c r="X14" s="29" t="s">
        <v>1969</v>
      </c>
      <c r="Y14" s="186" t="s">
        <v>1333</v>
      </c>
      <c r="Z14" s="186" t="s">
        <v>1332</v>
      </c>
    </row>
    <row r="15" spans="1:29" ht="25.5">
      <c r="A15" s="252" t="s">
        <v>2184</v>
      </c>
      <c r="B15" s="840">
        <f>ОРИГІНАЛ!FS11</f>
        <v>45443</v>
      </c>
      <c r="C15" s="862" t="str">
        <f>IF(MONTH(B15)=ДАТИ!$B$1,IFERROR(AND(MATCH(DAY(B15),D15:P15,0)&gt;0,COUNT(D15:P15)=1),"помилка"),"")</f>
        <v/>
      </c>
      <c r="D15" s="883"/>
      <c r="E15" s="888"/>
      <c r="F15" s="281"/>
      <c r="G15" s="873"/>
      <c r="H15" s="878"/>
      <c r="I15" s="888"/>
      <c r="J15" s="281"/>
      <c r="K15" s="892"/>
      <c r="L15" s="1042"/>
      <c r="M15" s="250"/>
      <c r="N15" s="250"/>
      <c r="O15" s="250"/>
      <c r="P15" s="250"/>
      <c r="Q15" s="59">
        <v>7.6</v>
      </c>
      <c r="R15" s="28">
        <v>0</v>
      </c>
      <c r="S15" s="28"/>
      <c r="T15" s="27"/>
      <c r="U15" s="229" t="s">
        <v>1967</v>
      </c>
      <c r="V15" s="199" t="s">
        <v>2121</v>
      </c>
      <c r="W15" s="199" t="s">
        <v>1970</v>
      </c>
      <c r="X15" s="28"/>
      <c r="Y15" s="186" t="s">
        <v>1331</v>
      </c>
      <c r="Z15" s="186" t="s">
        <v>1332</v>
      </c>
      <c r="AA15" s="36"/>
      <c r="AB15" s="27"/>
      <c r="AC15" s="27"/>
    </row>
    <row r="16" spans="1:29" ht="25.5">
      <c r="A16" s="252" t="s">
        <v>2184</v>
      </c>
      <c r="B16" s="840">
        <f>ОРИГІНАЛ!FS12</f>
        <v>45454</v>
      </c>
      <c r="C16" s="862" t="b">
        <f>IF(MONTH(B16)=ДАТИ!$B$1,IFERROR(AND(MATCH(DAY(B16),D16:P16,0)&gt;0,COUNT(D16:P16)=1),"помилка"),"")</f>
        <v>1</v>
      </c>
      <c r="D16" s="883"/>
      <c r="E16" s="888"/>
      <c r="F16" s="281"/>
      <c r="G16" s="873">
        <v>11</v>
      </c>
      <c r="H16" s="878"/>
      <c r="I16" s="888"/>
      <c r="J16" s="281"/>
      <c r="K16" s="892"/>
      <c r="L16" s="1042"/>
      <c r="M16" s="250"/>
      <c r="N16" s="250"/>
      <c r="O16" s="250"/>
      <c r="P16" s="250"/>
      <c r="Q16" s="59">
        <v>7.6</v>
      </c>
      <c r="R16" s="28">
        <v>0</v>
      </c>
      <c r="S16" s="28"/>
      <c r="T16" s="27"/>
      <c r="U16" s="229" t="s">
        <v>1967</v>
      </c>
      <c r="V16" s="199" t="s">
        <v>2121</v>
      </c>
      <c r="W16" s="199" t="s">
        <v>1970</v>
      </c>
      <c r="X16" s="28"/>
      <c r="Y16" s="186" t="s">
        <v>1331</v>
      </c>
      <c r="Z16" s="186" t="s">
        <v>1332</v>
      </c>
      <c r="AA16" s="36"/>
      <c r="AB16" s="27"/>
      <c r="AC16" s="27"/>
    </row>
    <row r="17" spans="1:26" ht="25.5">
      <c r="A17" s="252" t="s">
        <v>2184</v>
      </c>
      <c r="B17" s="840">
        <f>ОРИГІНАЛ!FS13</f>
        <v>45462</v>
      </c>
      <c r="C17" s="862" t="b">
        <f>IF(MONTH(B17)=ДАТИ!$B$1,IFERROR(AND(MATCH(DAY(B17),D17:P17,0)&gt;0,COUNT(D17:P17)=1),"помилка"),"")</f>
        <v>1</v>
      </c>
      <c r="D17" s="883"/>
      <c r="E17" s="888">
        <v>19</v>
      </c>
      <c r="F17" s="281"/>
      <c r="G17" s="873"/>
      <c r="H17" s="878"/>
      <c r="I17" s="888"/>
      <c r="J17" s="281"/>
      <c r="K17" s="892"/>
      <c r="L17" s="1042"/>
      <c r="M17" s="250"/>
      <c r="N17" s="250"/>
      <c r="O17" s="250"/>
      <c r="P17" s="250"/>
      <c r="Q17" s="59">
        <v>7.6</v>
      </c>
      <c r="R17" s="28">
        <v>0</v>
      </c>
      <c r="S17" s="28"/>
      <c r="T17" s="27"/>
      <c r="U17" s="229" t="s">
        <v>1967</v>
      </c>
      <c r="V17" s="199" t="s">
        <v>2121</v>
      </c>
      <c r="W17" s="199" t="s">
        <v>1970</v>
      </c>
      <c r="X17" s="28"/>
      <c r="Y17" s="186" t="s">
        <v>1333</v>
      </c>
      <c r="Z17" s="186" t="s">
        <v>1332</v>
      </c>
    </row>
    <row r="18" spans="1:26" ht="25.5">
      <c r="A18" s="252" t="s">
        <v>2184</v>
      </c>
      <c r="B18" s="840">
        <f>ОРИГІНАЛ!FS14</f>
        <v>45471</v>
      </c>
      <c r="C18" s="862" t="b">
        <f>IF(MONTH(B18)=ДАТИ!$B$1,IFERROR(AND(MATCH(DAY(B18),D18:P18,0)&gt;0,COUNT(D18:P18)=1),"помилка"),"")</f>
        <v>1</v>
      </c>
      <c r="D18" s="883"/>
      <c r="E18" s="888"/>
      <c r="F18" s="281"/>
      <c r="G18" s="873">
        <v>28</v>
      </c>
      <c r="H18" s="878"/>
      <c r="I18" s="888"/>
      <c r="J18" s="281"/>
      <c r="K18" s="892"/>
      <c r="L18" s="1042"/>
      <c r="M18" s="250"/>
      <c r="N18" s="250"/>
      <c r="O18" s="250"/>
      <c r="P18" s="250"/>
      <c r="Q18" s="59">
        <v>7.6</v>
      </c>
      <c r="R18" s="28">
        <v>0</v>
      </c>
      <c r="S18" s="28"/>
      <c r="T18" s="27"/>
      <c r="U18" s="229" t="s">
        <v>1967</v>
      </c>
      <c r="V18" s="199" t="s">
        <v>2121</v>
      </c>
      <c r="W18" s="199" t="s">
        <v>1970</v>
      </c>
      <c r="X18" s="28"/>
      <c r="Y18" s="186" t="s">
        <v>1333</v>
      </c>
      <c r="Z18" s="186" t="s">
        <v>1332</v>
      </c>
    </row>
    <row r="19" spans="1:26" ht="25.5">
      <c r="A19" s="252" t="s">
        <v>2184</v>
      </c>
      <c r="B19" s="840">
        <f>ОРИГІНАЛ!FS15</f>
        <v>45481</v>
      </c>
      <c r="C19" s="862" t="str">
        <f>IF(MONTH(B19)=ДАТИ!$B$1,IFERROR(AND(MATCH(DAY(B19),D19:P19,0)&gt;0,COUNT(D19:P19)=1),"помилка"),"")</f>
        <v/>
      </c>
      <c r="D19" s="883"/>
      <c r="E19" s="888"/>
      <c r="F19" s="281"/>
      <c r="G19" s="873"/>
      <c r="H19" s="878"/>
      <c r="I19" s="888"/>
      <c r="J19" s="281"/>
      <c r="K19" s="892"/>
      <c r="L19" s="1042"/>
      <c r="M19" s="250"/>
      <c r="N19" s="250"/>
      <c r="O19" s="250"/>
      <c r="P19" s="250"/>
      <c r="Q19" s="59">
        <v>7.6</v>
      </c>
      <c r="R19" s="28">
        <v>0</v>
      </c>
      <c r="S19" s="28"/>
      <c r="T19" s="27"/>
      <c r="U19" s="229" t="s">
        <v>1967</v>
      </c>
      <c r="V19" s="199" t="s">
        <v>2121</v>
      </c>
      <c r="W19" s="199" t="s">
        <v>1970</v>
      </c>
      <c r="X19" s="28"/>
      <c r="Y19" s="186" t="s">
        <v>1333</v>
      </c>
      <c r="Z19" s="186" t="s">
        <v>1332</v>
      </c>
    </row>
    <row r="20" spans="1:26">
      <c r="A20" s="165" t="s">
        <v>2185</v>
      </c>
      <c r="B20" s="837">
        <f>ОРИГІНАЛ!FO16</f>
        <v>45446</v>
      </c>
      <c r="C20" s="862" t="b">
        <f>IF(MONTH(B20)=ДАТИ!$B$1,IFERROR(AND(MATCH(DAY(B20),D20:P20,0)&gt;0,COUNT(D20:P20)=1),"помилка"),"")</f>
        <v>1</v>
      </c>
      <c r="D20" s="883"/>
      <c r="E20" s="888"/>
      <c r="F20" s="281"/>
      <c r="G20" s="873"/>
      <c r="H20" s="878"/>
      <c r="I20" s="888"/>
      <c r="J20" s="281"/>
      <c r="K20" s="892">
        <v>3</v>
      </c>
      <c r="L20" s="1042"/>
      <c r="M20" s="250"/>
      <c r="N20" s="250"/>
      <c r="O20" s="250"/>
      <c r="P20" s="250"/>
      <c r="Q20" s="59">
        <v>4.0999999999999996</v>
      </c>
      <c r="R20" s="28">
        <v>2</v>
      </c>
      <c r="S20" s="28"/>
      <c r="T20" s="27"/>
      <c r="U20" s="30" t="s">
        <v>1971</v>
      </c>
      <c r="V20" s="52" t="s">
        <v>21</v>
      </c>
      <c r="W20" s="29" t="s">
        <v>1972</v>
      </c>
      <c r="X20" s="29" t="s">
        <v>1973</v>
      </c>
      <c r="Y20" s="186" t="s">
        <v>1333</v>
      </c>
      <c r="Z20" s="186" t="s">
        <v>1332</v>
      </c>
    </row>
    <row r="21" spans="1:26">
      <c r="A21" s="165" t="s">
        <v>2185</v>
      </c>
      <c r="B21" s="837">
        <f>ОРИГІНАЛ!FO17</f>
        <v>45455</v>
      </c>
      <c r="C21" s="862" t="b">
        <f>IF(MONTH(B21)=ДАТИ!$B$1,IFERROR(AND(MATCH(DAY(B21),D21:P21,0)&gt;0,COUNT(D21:P21)=1),"помилка"),"")</f>
        <v>1</v>
      </c>
      <c r="D21" s="883"/>
      <c r="E21" s="888"/>
      <c r="F21" s="281"/>
      <c r="G21" s="873">
        <v>12</v>
      </c>
      <c r="H21" s="878"/>
      <c r="I21" s="888"/>
      <c r="J21" s="281"/>
      <c r="K21" s="892"/>
      <c r="L21" s="1042"/>
      <c r="M21" s="250"/>
      <c r="N21" s="250"/>
      <c r="O21" s="250"/>
      <c r="P21" s="250"/>
      <c r="Q21" s="59">
        <v>4.0999999999999996</v>
      </c>
      <c r="R21" s="28">
        <v>2</v>
      </c>
      <c r="S21" s="28"/>
      <c r="T21" s="27"/>
      <c r="U21" s="30" t="s">
        <v>1971</v>
      </c>
      <c r="V21" s="52" t="s">
        <v>21</v>
      </c>
      <c r="W21" s="29" t="s">
        <v>1972</v>
      </c>
      <c r="X21" s="29" t="s">
        <v>1973</v>
      </c>
      <c r="Y21" s="186" t="s">
        <v>1333</v>
      </c>
      <c r="Z21" s="186" t="s">
        <v>1332</v>
      </c>
    </row>
    <row r="22" spans="1:26">
      <c r="A22" s="165" t="s">
        <v>2185</v>
      </c>
      <c r="B22" s="837">
        <f>ОРИГІНАЛ!FO18</f>
        <v>45463</v>
      </c>
      <c r="C22" s="862" t="b">
        <f>IF(MONTH(B22)=ДАТИ!$B$1,IFERROR(AND(MATCH(DAY(B22),D22:P22,0)&gt;0,COUNT(D22:P22)=1),"помилка"),"")</f>
        <v>1</v>
      </c>
      <c r="D22" s="883"/>
      <c r="E22" s="888">
        <v>20</v>
      </c>
      <c r="F22" s="281"/>
      <c r="G22" s="873"/>
      <c r="H22" s="878"/>
      <c r="I22" s="888"/>
      <c r="J22" s="281"/>
      <c r="K22" s="892"/>
      <c r="L22" s="1042"/>
      <c r="M22" s="250"/>
      <c r="N22" s="250"/>
      <c r="O22" s="250"/>
      <c r="P22" s="250"/>
      <c r="Q22" s="59">
        <v>4.0999999999999996</v>
      </c>
      <c r="R22" s="28">
        <v>2</v>
      </c>
      <c r="S22" s="28"/>
      <c r="T22" s="27"/>
      <c r="U22" s="30" t="s">
        <v>1971</v>
      </c>
      <c r="V22" s="52" t="s">
        <v>21</v>
      </c>
      <c r="W22" s="29" t="s">
        <v>1972</v>
      </c>
      <c r="X22" s="29" t="s">
        <v>1973</v>
      </c>
      <c r="Y22" s="186" t="s">
        <v>1333</v>
      </c>
      <c r="Z22" s="186" t="s">
        <v>1332</v>
      </c>
    </row>
    <row r="23" spans="1:26">
      <c r="A23" s="165" t="s">
        <v>2185</v>
      </c>
      <c r="B23" s="837">
        <f>ОРИГІНАЛ!FO19</f>
        <v>45474</v>
      </c>
      <c r="C23" s="862" t="str">
        <f>IF(MONTH(B23)=ДАТИ!$B$1,IFERROR(AND(MATCH(DAY(B23),D23:P23,0)&gt;0,COUNT(D23:P23)=1),"помилка"),"")</f>
        <v/>
      </c>
      <c r="D23" s="883"/>
      <c r="E23" s="888"/>
      <c r="F23" s="281"/>
      <c r="G23" s="873"/>
      <c r="H23" s="878"/>
      <c r="I23" s="888"/>
      <c r="J23" s="281"/>
      <c r="K23" s="892"/>
      <c r="L23" s="1042"/>
      <c r="M23" s="250"/>
      <c r="N23" s="250"/>
      <c r="O23" s="250"/>
      <c r="P23" s="250"/>
      <c r="Q23" s="59">
        <v>4.0999999999999996</v>
      </c>
      <c r="R23" s="28">
        <v>2</v>
      </c>
      <c r="S23" s="28"/>
      <c r="T23" s="27"/>
      <c r="U23" s="30" t="s">
        <v>1971</v>
      </c>
      <c r="V23" s="52" t="s">
        <v>21</v>
      </c>
      <c r="W23" s="29" t="s">
        <v>1972</v>
      </c>
      <c r="X23" s="29" t="s">
        <v>1973</v>
      </c>
      <c r="Y23" s="186" t="s">
        <v>1333</v>
      </c>
      <c r="Z23" s="186" t="s">
        <v>1332</v>
      </c>
    </row>
    <row r="24" spans="1:26">
      <c r="A24" s="165" t="s">
        <v>2185</v>
      </c>
      <c r="B24" s="837">
        <f>ОРИГІНАЛ!FO20</f>
        <v>45482</v>
      </c>
      <c r="C24" s="862" t="str">
        <f>IF(MONTH(B24)=ДАТИ!$B$1,IFERROR(AND(MATCH(DAY(B24),D24:P24,0)&gt;0,COUNT(D24:P24)=1),"помилка"),"")</f>
        <v/>
      </c>
      <c r="D24" s="883"/>
      <c r="E24" s="888"/>
      <c r="F24" s="281"/>
      <c r="G24" s="873"/>
      <c r="H24" s="878"/>
      <c r="I24" s="888"/>
      <c r="J24" s="281"/>
      <c r="K24" s="892"/>
      <c r="L24" s="1042"/>
      <c r="M24" s="250"/>
      <c r="N24" s="250"/>
      <c r="O24" s="250"/>
      <c r="P24" s="250"/>
      <c r="Q24" s="59">
        <v>4.0999999999999996</v>
      </c>
      <c r="R24" s="28">
        <v>2</v>
      </c>
      <c r="S24" s="28"/>
      <c r="T24" s="27"/>
      <c r="U24" s="30" t="s">
        <v>1971</v>
      </c>
      <c r="V24" s="52" t="s">
        <v>21</v>
      </c>
      <c r="W24" s="29" t="s">
        <v>1972</v>
      </c>
      <c r="X24" s="29" t="s">
        <v>1973</v>
      </c>
      <c r="Y24" s="186" t="s">
        <v>1333</v>
      </c>
      <c r="Z24" s="186" t="s">
        <v>1332</v>
      </c>
    </row>
    <row r="25" spans="1:26">
      <c r="A25" s="253" t="s">
        <v>2186</v>
      </c>
      <c r="B25" s="841">
        <f>ОРИГІНАЛ!FI16</f>
        <v>45447</v>
      </c>
      <c r="C25" s="862" t="b">
        <f>IF(MONTH(B25)=ДАТИ!$B$1,IFERROR(AND(MATCH(DAY(B25),D25:P25,0)&gt;0,COUNT(D25:P25)=1),"помилка"),"")</f>
        <v>1</v>
      </c>
      <c r="D25" s="883"/>
      <c r="E25" s="888"/>
      <c r="F25" s="281"/>
      <c r="G25" s="873"/>
      <c r="H25" s="878"/>
      <c r="I25" s="888"/>
      <c r="J25" s="281"/>
      <c r="K25" s="892">
        <v>4</v>
      </c>
      <c r="L25" s="1042"/>
      <c r="M25" s="250"/>
      <c r="N25" s="250"/>
      <c r="O25" s="250"/>
      <c r="P25" s="250"/>
      <c r="Q25" s="59">
        <v>6.1</v>
      </c>
      <c r="R25" s="28">
        <v>4</v>
      </c>
      <c r="S25" s="28"/>
      <c r="T25" s="27"/>
      <c r="U25" s="30" t="s">
        <v>1974</v>
      </c>
      <c r="V25" s="52" t="s">
        <v>21</v>
      </c>
      <c r="W25" s="28" t="s">
        <v>1975</v>
      </c>
      <c r="X25" s="28" t="s">
        <v>1976</v>
      </c>
      <c r="Y25" s="186" t="s">
        <v>1333</v>
      </c>
      <c r="Z25" s="186" t="s">
        <v>1332</v>
      </c>
    </row>
    <row r="26" spans="1:26">
      <c r="A26" s="253" t="s">
        <v>2186</v>
      </c>
      <c r="B26" s="841">
        <f>ОРИГІНАЛ!FI17</f>
        <v>45456</v>
      </c>
      <c r="C26" s="862" t="b">
        <f>IF(MONTH(B26)=ДАТИ!$B$1,IFERROR(AND(MATCH(DAY(B26),D26:P26,0)&gt;0,COUNT(D26:P26)=1),"помилка"),"")</f>
        <v>1</v>
      </c>
      <c r="D26" s="883"/>
      <c r="E26" s="888"/>
      <c r="F26" s="281"/>
      <c r="G26" s="873">
        <v>13</v>
      </c>
      <c r="H26" s="878"/>
      <c r="I26" s="888"/>
      <c r="J26" s="281"/>
      <c r="K26" s="892"/>
      <c r="L26" s="1042"/>
      <c r="M26" s="250"/>
      <c r="N26" s="250"/>
      <c r="O26" s="250"/>
      <c r="P26" s="250"/>
      <c r="Q26" s="59">
        <v>6.1</v>
      </c>
      <c r="R26" s="28">
        <v>4</v>
      </c>
      <c r="S26" s="28"/>
      <c r="T26" s="27"/>
      <c r="U26" s="30" t="s">
        <v>1974</v>
      </c>
      <c r="V26" s="52" t="s">
        <v>21</v>
      </c>
      <c r="W26" s="28" t="s">
        <v>1975</v>
      </c>
      <c r="X26" s="28" t="s">
        <v>1976</v>
      </c>
      <c r="Y26" s="186" t="s">
        <v>1333</v>
      </c>
      <c r="Z26" s="186" t="s">
        <v>1332</v>
      </c>
    </row>
    <row r="27" spans="1:26">
      <c r="A27" s="253" t="s">
        <v>2186</v>
      </c>
      <c r="B27" s="841">
        <f>ОРИГІНАЛ!FI18</f>
        <v>45464</v>
      </c>
      <c r="C27" s="862" t="b">
        <f>IF(MONTH(B27)=ДАТИ!$B$1,IFERROR(AND(MATCH(DAY(B27),D27:P27,0)&gt;0,COUNT(D27:P27)=1),"помилка"),"")</f>
        <v>1</v>
      </c>
      <c r="D27" s="883"/>
      <c r="E27" s="888">
        <v>21</v>
      </c>
      <c r="F27" s="281"/>
      <c r="G27" s="873"/>
      <c r="H27" s="878"/>
      <c r="I27" s="888"/>
      <c r="J27" s="281"/>
      <c r="K27" s="892"/>
      <c r="L27" s="1042"/>
      <c r="M27" s="250"/>
      <c r="N27" s="250"/>
      <c r="O27" s="250"/>
      <c r="P27" s="250"/>
      <c r="Q27" s="59">
        <v>6.1</v>
      </c>
      <c r="R27" s="28">
        <v>4</v>
      </c>
      <c r="S27" s="28"/>
      <c r="T27" s="27"/>
      <c r="U27" s="30" t="s">
        <v>1974</v>
      </c>
      <c r="V27" s="52" t="s">
        <v>21</v>
      </c>
      <c r="W27" s="28" t="s">
        <v>1975</v>
      </c>
      <c r="X27" s="28" t="s">
        <v>1976</v>
      </c>
      <c r="Y27" s="186" t="s">
        <v>1333</v>
      </c>
      <c r="Z27" s="186" t="s">
        <v>1332</v>
      </c>
    </row>
    <row r="28" spans="1:26">
      <c r="A28" s="253" t="s">
        <v>2186</v>
      </c>
      <c r="B28" s="841">
        <f>ОРИГІНАЛ!FI19</f>
        <v>45475</v>
      </c>
      <c r="C28" s="862" t="str">
        <f>IF(MONTH(B28)=ДАТИ!$B$1,IFERROR(AND(MATCH(DAY(B28),D28:P28,0)&gt;0,COUNT(D28:P28)=1),"помилка"),"")</f>
        <v/>
      </c>
      <c r="D28" s="883"/>
      <c r="E28" s="888"/>
      <c r="F28" s="281"/>
      <c r="G28" s="873"/>
      <c r="H28" s="878"/>
      <c r="I28" s="888"/>
      <c r="J28" s="281"/>
      <c r="K28" s="892"/>
      <c r="L28" s="1042"/>
      <c r="M28" s="250"/>
      <c r="N28" s="250"/>
      <c r="O28" s="250"/>
      <c r="P28" s="250"/>
      <c r="Q28" s="59">
        <v>6.1</v>
      </c>
      <c r="R28" s="28">
        <v>4</v>
      </c>
      <c r="S28" s="28"/>
      <c r="T28" s="27"/>
      <c r="U28" s="30" t="s">
        <v>1974</v>
      </c>
      <c r="V28" s="52" t="s">
        <v>21</v>
      </c>
      <c r="W28" s="28" t="s">
        <v>1975</v>
      </c>
      <c r="X28" s="28" t="s">
        <v>1976</v>
      </c>
      <c r="Y28" s="186" t="s">
        <v>1333</v>
      </c>
      <c r="Z28" s="186" t="s">
        <v>1332</v>
      </c>
    </row>
    <row r="29" spans="1:26">
      <c r="A29" s="253" t="s">
        <v>2186</v>
      </c>
      <c r="B29" s="841">
        <f>ОРИГІНАЛ!FI20</f>
        <v>45483</v>
      </c>
      <c r="C29" s="862" t="str">
        <f>IF(MONTH(B29)=ДАТИ!$B$1,IFERROR(AND(MATCH(DAY(B29),D29:P29,0)&gt;0,COUNT(D29:P29)=1),"помилка"),"")</f>
        <v/>
      </c>
      <c r="D29" s="883"/>
      <c r="E29" s="888"/>
      <c r="F29" s="281"/>
      <c r="G29" s="873"/>
      <c r="H29" s="878"/>
      <c r="I29" s="888"/>
      <c r="J29" s="281"/>
      <c r="K29" s="892"/>
      <c r="L29" s="1042"/>
      <c r="M29" s="250"/>
      <c r="N29" s="250"/>
      <c r="O29" s="250"/>
      <c r="P29" s="250"/>
      <c r="Q29" s="59">
        <v>6.1</v>
      </c>
      <c r="R29" s="28">
        <v>4</v>
      </c>
      <c r="S29" s="28"/>
      <c r="T29" s="27"/>
      <c r="U29" s="30" t="s">
        <v>1974</v>
      </c>
      <c r="V29" s="52" t="s">
        <v>21</v>
      </c>
      <c r="W29" s="28" t="s">
        <v>1975</v>
      </c>
      <c r="X29" s="28" t="s">
        <v>1976</v>
      </c>
      <c r="Y29" s="186" t="s">
        <v>1333</v>
      </c>
      <c r="Z29" s="186" t="s">
        <v>1332</v>
      </c>
    </row>
    <row r="30" spans="1:26" ht="38.25">
      <c r="A30" s="254" t="s">
        <v>2117</v>
      </c>
      <c r="B30" s="842">
        <f>ОРИГІНАЛ!DG11</f>
        <v>45446</v>
      </c>
      <c r="C30" s="862" t="b">
        <f>IF(MONTH(B30)=ДАТИ!$B$1,IFERROR(AND(MATCH(DAY(B30),D30:P30,0)&gt;0,COUNT(D30:P30)=1),"помилка"),"")</f>
        <v>1</v>
      </c>
      <c r="D30" s="883"/>
      <c r="E30" s="888">
        <v>3</v>
      </c>
      <c r="F30" s="281"/>
      <c r="G30" s="873"/>
      <c r="H30" s="878"/>
      <c r="I30" s="888"/>
      <c r="J30" s="281"/>
      <c r="K30" s="892"/>
      <c r="L30" s="1042"/>
      <c r="M30" s="250"/>
      <c r="N30" s="250"/>
      <c r="O30" s="250"/>
      <c r="P30" s="250"/>
      <c r="Q30" s="57">
        <v>4.8</v>
      </c>
      <c r="R30" s="26">
        <v>11</v>
      </c>
      <c r="T30" s="27"/>
      <c r="U30" s="30" t="s">
        <v>1977</v>
      </c>
      <c r="V30" s="52" t="s">
        <v>19</v>
      </c>
      <c r="W30" s="29" t="s">
        <v>2152</v>
      </c>
      <c r="X30" s="28" t="s">
        <v>1978</v>
      </c>
      <c r="Y30" s="186" t="s">
        <v>1333</v>
      </c>
      <c r="Z30" s="186" t="s">
        <v>1332</v>
      </c>
    </row>
    <row r="31" spans="1:26" ht="38.25">
      <c r="A31" s="254" t="s">
        <v>2117</v>
      </c>
      <c r="B31" s="842">
        <f>ОРИГІНАЛ!DG12</f>
        <v>45455</v>
      </c>
      <c r="C31" s="862" t="b">
        <f>IF(MONTH(B31)=ДАТИ!$B$1,IFERROR(AND(MATCH(DAY(B31),D31:P31,0)&gt;0,COUNT(D31:P31)=1),"помилка"),"")</f>
        <v>1</v>
      </c>
      <c r="D31" s="883"/>
      <c r="E31" s="888"/>
      <c r="F31" s="281"/>
      <c r="G31" s="873"/>
      <c r="H31" s="878"/>
      <c r="I31" s="888">
        <v>12</v>
      </c>
      <c r="J31" s="281"/>
      <c r="K31" s="892"/>
      <c r="L31" s="1042"/>
      <c r="M31" s="250"/>
      <c r="N31" s="250"/>
      <c r="O31" s="250"/>
      <c r="P31" s="250"/>
      <c r="Q31" s="57">
        <v>4.8</v>
      </c>
      <c r="R31" s="26">
        <v>11</v>
      </c>
      <c r="T31" s="27"/>
      <c r="U31" s="30" t="s">
        <v>1977</v>
      </c>
      <c r="V31" s="52" t="s">
        <v>19</v>
      </c>
      <c r="W31" s="29" t="s">
        <v>2152</v>
      </c>
      <c r="X31" s="28" t="s">
        <v>1978</v>
      </c>
      <c r="Y31" s="186" t="s">
        <v>1333</v>
      </c>
      <c r="Z31" s="186" t="s">
        <v>1332</v>
      </c>
    </row>
    <row r="32" spans="1:26" ht="38.25">
      <c r="A32" s="254" t="s">
        <v>2117</v>
      </c>
      <c r="B32" s="842">
        <f>ОРИГІНАЛ!DG13</f>
        <v>45463</v>
      </c>
      <c r="C32" s="862" t="b">
        <f>IF(MONTH(B32)=ДАТИ!$B$1,IFERROR(AND(MATCH(DAY(B32),D32:P32,0)&gt;0,COUNT(D32:P32)=1),"помилка"),"")</f>
        <v>1</v>
      </c>
      <c r="D32" s="883"/>
      <c r="E32" s="888"/>
      <c r="F32" s="281"/>
      <c r="G32" s="873"/>
      <c r="H32" s="878"/>
      <c r="I32" s="888"/>
      <c r="J32" s="281"/>
      <c r="K32" s="892">
        <v>20</v>
      </c>
      <c r="L32" s="1042"/>
      <c r="M32" s="250"/>
      <c r="N32" s="250"/>
      <c r="O32" s="250"/>
      <c r="P32" s="250"/>
      <c r="Q32" s="57">
        <v>4.8</v>
      </c>
      <c r="R32" s="26">
        <v>11</v>
      </c>
      <c r="T32" s="27"/>
      <c r="U32" s="30" t="s">
        <v>1977</v>
      </c>
      <c r="V32" s="52" t="s">
        <v>19</v>
      </c>
      <c r="W32" s="29" t="s">
        <v>2152</v>
      </c>
      <c r="X32" s="28" t="s">
        <v>1978</v>
      </c>
      <c r="Y32" s="186" t="s">
        <v>1333</v>
      </c>
      <c r="Z32" s="186" t="s">
        <v>1332</v>
      </c>
    </row>
    <row r="33" spans="1:26" ht="38.25">
      <c r="A33" s="254" t="s">
        <v>2117</v>
      </c>
      <c r="B33" s="842">
        <f>ОРИГІНАЛ!DG14</f>
        <v>45470</v>
      </c>
      <c r="C33" s="862" t="b">
        <f>IF(MONTH(B33)=ДАТИ!$B$1,IFERROR(AND(MATCH(DAY(B33),D33:P33,0)&gt;0,COUNT(D33:P33)=1),"помилка"),"")</f>
        <v>1</v>
      </c>
      <c r="D33" s="883"/>
      <c r="E33" s="888">
        <v>27</v>
      </c>
      <c r="F33" s="281"/>
      <c r="G33" s="873"/>
      <c r="H33" s="878"/>
      <c r="I33" s="888"/>
      <c r="J33" s="281"/>
      <c r="K33" s="892"/>
      <c r="L33" s="1042"/>
      <c r="M33" s="250"/>
      <c r="N33" s="250"/>
      <c r="O33" s="250"/>
      <c r="P33" s="250"/>
      <c r="Q33" s="57">
        <v>4.8</v>
      </c>
      <c r="R33" s="26">
        <v>11</v>
      </c>
      <c r="T33" s="27"/>
      <c r="U33" s="30" t="s">
        <v>1977</v>
      </c>
      <c r="V33" s="52" t="s">
        <v>19</v>
      </c>
      <c r="W33" s="29" t="s">
        <v>2152</v>
      </c>
      <c r="X33" s="28" t="s">
        <v>1978</v>
      </c>
      <c r="Y33" s="186" t="s">
        <v>1333</v>
      </c>
      <c r="Z33" s="186" t="s">
        <v>1332</v>
      </c>
    </row>
    <row r="34" spans="1:26" ht="25.5">
      <c r="A34" s="251" t="s">
        <v>2118</v>
      </c>
      <c r="B34" s="839">
        <f>ОРИГІНАЛ!EP16</f>
        <v>45450</v>
      </c>
      <c r="C34" s="862" t="b">
        <f>IF(MONTH(B34)=ДАТИ!$B$1,IFERROR(AND(MATCH(DAY(B34),D34:P34,0)&gt;0,COUNT(D34:P34)=1),"помилка"),"")</f>
        <v>1</v>
      </c>
      <c r="D34" s="883"/>
      <c r="E34" s="888"/>
      <c r="F34" s="281"/>
      <c r="G34" s="873"/>
      <c r="H34" s="878"/>
      <c r="I34" s="888">
        <v>7</v>
      </c>
      <c r="J34" s="281"/>
      <c r="K34" s="892"/>
      <c r="L34" s="1042"/>
      <c r="M34" s="250"/>
      <c r="N34" s="250"/>
      <c r="O34" s="250"/>
      <c r="P34" s="250"/>
      <c r="Q34" s="59">
        <v>4.3</v>
      </c>
      <c r="R34" s="26">
        <v>11</v>
      </c>
      <c r="T34" s="27"/>
      <c r="U34" s="30" t="s">
        <v>1977</v>
      </c>
      <c r="V34" s="52" t="s">
        <v>21</v>
      </c>
      <c r="W34" s="29" t="s">
        <v>2153</v>
      </c>
      <c r="X34" s="28" t="s">
        <v>1979</v>
      </c>
      <c r="Y34" s="186" t="s">
        <v>1333</v>
      </c>
      <c r="Z34" s="186" t="s">
        <v>1332</v>
      </c>
    </row>
    <row r="35" spans="1:26" ht="25.5">
      <c r="A35" s="251" t="s">
        <v>2118</v>
      </c>
      <c r="B35" s="839">
        <f>ОРИГІНАЛ!EP17</f>
        <v>45461</v>
      </c>
      <c r="C35" s="862" t="b">
        <f>IF(MONTH(B35)=ДАТИ!$B$1,IFERROR(AND(MATCH(DAY(B35),D35:P35,0)&gt;0,COUNT(D35:P35)=1),"помилка"),"")</f>
        <v>1</v>
      </c>
      <c r="D35" s="883">
        <v>18</v>
      </c>
      <c r="E35" s="888"/>
      <c r="F35" s="281"/>
      <c r="G35" s="873"/>
      <c r="H35" s="878"/>
      <c r="I35" s="888"/>
      <c r="J35" s="281"/>
      <c r="K35" s="892"/>
      <c r="L35" s="1042"/>
      <c r="M35" s="250"/>
      <c r="N35" s="250"/>
      <c r="O35" s="250"/>
      <c r="P35" s="250"/>
      <c r="Q35" s="59">
        <v>4.3</v>
      </c>
      <c r="R35" s="26">
        <v>11</v>
      </c>
      <c r="T35" s="27"/>
      <c r="U35" s="30" t="s">
        <v>1977</v>
      </c>
      <c r="V35" s="52" t="s">
        <v>21</v>
      </c>
      <c r="W35" s="29" t="s">
        <v>2153</v>
      </c>
      <c r="X35" s="28" t="s">
        <v>1979</v>
      </c>
      <c r="Y35" s="186" t="s">
        <v>1333</v>
      </c>
      <c r="Z35" s="186" t="s">
        <v>1332</v>
      </c>
    </row>
    <row r="36" spans="1:26" ht="25.5">
      <c r="A36" s="251" t="s">
        <v>2118</v>
      </c>
      <c r="B36" s="839">
        <f>ОРИГІНАЛ!EP18</f>
        <v>45471</v>
      </c>
      <c r="C36" s="862" t="b">
        <f>IF(MONTH(B36)=ДАТИ!$B$1,IFERROR(AND(MATCH(DAY(B36),D36:P36,0)&gt;0,COUNT(D36:P36)=1),"помилка"),"")</f>
        <v>1</v>
      </c>
      <c r="D36" s="883"/>
      <c r="E36" s="888">
        <v>28</v>
      </c>
      <c r="F36" s="281"/>
      <c r="G36" s="873"/>
      <c r="H36" s="878"/>
      <c r="I36" s="888"/>
      <c r="J36" s="281"/>
      <c r="K36" s="892"/>
      <c r="L36" s="1042"/>
      <c r="M36" s="250"/>
      <c r="N36" s="250"/>
      <c r="O36" s="250"/>
      <c r="P36" s="250"/>
      <c r="Q36" s="59">
        <v>4.3</v>
      </c>
      <c r="R36" s="26">
        <v>11</v>
      </c>
      <c r="T36" s="27"/>
      <c r="U36" s="30" t="s">
        <v>1977</v>
      </c>
      <c r="V36" s="52" t="s">
        <v>21</v>
      </c>
      <c r="W36" s="29" t="s">
        <v>2153</v>
      </c>
      <c r="X36" s="28" t="s">
        <v>1979</v>
      </c>
      <c r="Y36" s="186" t="s">
        <v>1333</v>
      </c>
      <c r="Z36" s="186" t="s">
        <v>1332</v>
      </c>
    </row>
    <row r="37" spans="1:26" ht="25.5">
      <c r="A37" s="251" t="s">
        <v>2118</v>
      </c>
      <c r="B37" s="839">
        <f>ОРИГІНАЛ!EP19</f>
        <v>45482</v>
      </c>
      <c r="C37" s="862" t="str">
        <f>IF(MONTH(B37)=ДАТИ!$B$1,IFERROR(AND(MATCH(DAY(B37),D37:P37,0)&gt;0,COUNT(D37:P37)=1),"помилка"),"")</f>
        <v/>
      </c>
      <c r="D37" s="883"/>
      <c r="E37" s="888"/>
      <c r="F37" s="281"/>
      <c r="G37" s="873"/>
      <c r="H37" s="878"/>
      <c r="I37" s="888"/>
      <c r="J37" s="281"/>
      <c r="K37" s="892"/>
      <c r="L37" s="1042"/>
      <c r="M37" s="250"/>
      <c r="N37" s="250"/>
      <c r="O37" s="250"/>
      <c r="P37" s="250"/>
      <c r="Q37" s="59">
        <v>4.3</v>
      </c>
      <c r="R37" s="26">
        <v>11</v>
      </c>
      <c r="T37" s="27"/>
      <c r="U37" s="30" t="s">
        <v>1977</v>
      </c>
      <c r="V37" s="52" t="s">
        <v>21</v>
      </c>
      <c r="W37" s="29" t="s">
        <v>2153</v>
      </c>
      <c r="X37" s="28" t="s">
        <v>1979</v>
      </c>
      <c r="Y37" s="186" t="s">
        <v>1333</v>
      </c>
      <c r="Z37" s="186" t="s">
        <v>1332</v>
      </c>
    </row>
    <row r="38" spans="1:26" ht="51">
      <c r="A38" s="254" t="s">
        <v>2119</v>
      </c>
      <c r="B38" s="842">
        <f>ОРИГІНАЛ!CL11</f>
        <v>45456</v>
      </c>
      <c r="C38" s="862" t="b">
        <f>IF(MONTH(B38)=ДАТИ!$B$1,IFERROR(AND(MATCH(DAY(B38),D38:P38,0)&gt;0,COUNT(D38:P38)=1),"помилка"),"")</f>
        <v>1</v>
      </c>
      <c r="D38" s="883"/>
      <c r="E38" s="888"/>
      <c r="F38" s="281"/>
      <c r="G38" s="873"/>
      <c r="H38" s="878"/>
      <c r="I38" s="888"/>
      <c r="J38" s="281"/>
      <c r="K38" s="892">
        <v>13</v>
      </c>
      <c r="L38" s="1042"/>
      <c r="M38" s="250"/>
      <c r="N38" s="250"/>
      <c r="O38" s="250"/>
      <c r="P38" s="250"/>
      <c r="Q38" s="57">
        <v>5</v>
      </c>
      <c r="R38" s="26">
        <v>19</v>
      </c>
      <c r="T38" s="27"/>
      <c r="U38" s="30" t="s">
        <v>1977</v>
      </c>
      <c r="V38" s="52" t="s">
        <v>1980</v>
      </c>
      <c r="W38" s="29" t="s">
        <v>2154</v>
      </c>
      <c r="X38" s="29" t="s">
        <v>1981</v>
      </c>
      <c r="Y38" s="186" t="s">
        <v>1333</v>
      </c>
      <c r="Z38" s="186" t="s">
        <v>1332</v>
      </c>
    </row>
    <row r="39" spans="1:26" ht="51">
      <c r="A39" s="254" t="s">
        <v>2119</v>
      </c>
      <c r="B39" s="842">
        <f>ОРИГІНАЛ!CL12</f>
        <v>45470</v>
      </c>
      <c r="C39" s="862" t="b">
        <f>IF(MONTH(B39)=ДАТИ!$B$1,IFERROR(AND(MATCH(DAY(B39),D39:P39,0)&gt;0,COUNT(D39:P39)=1),"помилка"),"")</f>
        <v>1</v>
      </c>
      <c r="D39" s="883">
        <v>27</v>
      </c>
      <c r="E39" s="888"/>
      <c r="F39" s="281"/>
      <c r="G39" s="873"/>
      <c r="H39" s="878"/>
      <c r="I39" s="888"/>
      <c r="J39" s="281"/>
      <c r="K39" s="892"/>
      <c r="L39" s="1042"/>
      <c r="M39" s="250"/>
      <c r="N39" s="250"/>
      <c r="O39" s="250"/>
      <c r="P39" s="250"/>
      <c r="Q39" s="57">
        <v>5</v>
      </c>
      <c r="R39" s="26">
        <v>19</v>
      </c>
      <c r="T39" s="27"/>
      <c r="U39" s="30" t="s">
        <v>1977</v>
      </c>
      <c r="V39" s="52" t="s">
        <v>1980</v>
      </c>
      <c r="W39" s="29" t="s">
        <v>2154</v>
      </c>
      <c r="X39" s="29" t="s">
        <v>1981</v>
      </c>
      <c r="Y39" s="186" t="s">
        <v>1333</v>
      </c>
      <c r="Z39" s="186" t="s">
        <v>1332</v>
      </c>
    </row>
    <row r="40" spans="1:26" ht="51">
      <c r="A40" s="254" t="s">
        <v>2119</v>
      </c>
      <c r="B40" s="842">
        <f>ОРИГІНАЛ!CL13</f>
        <v>45483</v>
      </c>
      <c r="C40" s="862" t="str">
        <f>IF(MONTH(B40)=ДАТИ!$B$1,IFERROR(AND(MATCH(DAY(B40),D40:P40,0)&gt;0,COUNT(D40:P40)=1),"помилка"),"")</f>
        <v/>
      </c>
      <c r="D40" s="883"/>
      <c r="E40" s="888"/>
      <c r="F40" s="281"/>
      <c r="G40" s="873"/>
      <c r="H40" s="878"/>
      <c r="I40" s="888"/>
      <c r="J40" s="281"/>
      <c r="K40" s="892"/>
      <c r="L40" s="1042"/>
      <c r="M40" s="250"/>
      <c r="N40" s="250"/>
      <c r="O40" s="250"/>
      <c r="P40" s="250"/>
      <c r="Q40" s="57">
        <v>5</v>
      </c>
      <c r="R40" s="26">
        <v>19</v>
      </c>
      <c r="T40" s="27"/>
      <c r="U40" s="30" t="s">
        <v>1977</v>
      </c>
      <c r="V40" s="52" t="s">
        <v>1980</v>
      </c>
      <c r="W40" s="29" t="s">
        <v>2154</v>
      </c>
      <c r="X40" s="29" t="s">
        <v>1981</v>
      </c>
      <c r="Y40" s="186" t="s">
        <v>1333</v>
      </c>
      <c r="Z40" s="186" t="s">
        <v>1332</v>
      </c>
    </row>
    <row r="41" spans="1:26" ht="51">
      <c r="A41" s="254" t="s">
        <v>2119</v>
      </c>
      <c r="B41" s="842">
        <f>ОРИГІНАЛ!CL14</f>
        <v>45497</v>
      </c>
      <c r="C41" s="862" t="str">
        <f>IF(MONTH(B41)=ДАТИ!$B$1,IFERROR(AND(MATCH(DAY(B41),D41:P41,0)&gt;0,COUNT(D41:P41)=1),"помилка"),"")</f>
        <v/>
      </c>
      <c r="D41" s="883"/>
      <c r="E41" s="888"/>
      <c r="F41" s="281"/>
      <c r="G41" s="873"/>
      <c r="H41" s="878"/>
      <c r="I41" s="888"/>
      <c r="J41" s="281"/>
      <c r="K41" s="892"/>
      <c r="L41" s="1042"/>
      <c r="M41" s="250"/>
      <c r="N41" s="250"/>
      <c r="O41" s="250"/>
      <c r="P41" s="250"/>
      <c r="Q41" s="57">
        <v>5</v>
      </c>
      <c r="R41" s="26">
        <v>19</v>
      </c>
      <c r="T41" s="27"/>
      <c r="U41" s="30" t="s">
        <v>1977</v>
      </c>
      <c r="V41" s="52" t="s">
        <v>1980</v>
      </c>
      <c r="W41" s="29" t="s">
        <v>2154</v>
      </c>
      <c r="X41" s="29" t="s">
        <v>1981</v>
      </c>
      <c r="Y41" s="186" t="s">
        <v>1333</v>
      </c>
      <c r="Z41" s="186" t="s">
        <v>1332</v>
      </c>
    </row>
    <row r="42" spans="1:26" ht="25.5">
      <c r="A42" s="165" t="s">
        <v>2124</v>
      </c>
      <c r="B42" s="837">
        <f>ОРИГІНАЛ!CX16</f>
        <v>45448</v>
      </c>
      <c r="C42" s="862" t="b">
        <f>IF(MONTH(B42)=ДАТИ!$B$1,IFERROR(AND(MATCH(DAY(B42),D42:P42,0)&gt;0,COUNT(D42:P42)=1),"помилка"),"")</f>
        <v>1</v>
      </c>
      <c r="D42" s="883">
        <v>5</v>
      </c>
      <c r="E42" s="888"/>
      <c r="F42" s="281"/>
      <c r="G42" s="873"/>
      <c r="H42" s="878"/>
      <c r="I42" s="888"/>
      <c r="J42" s="281"/>
      <c r="K42" s="892"/>
      <c r="L42" s="1042"/>
      <c r="M42" s="250"/>
      <c r="N42" s="250"/>
      <c r="O42" s="250"/>
      <c r="P42" s="250"/>
      <c r="Q42" s="57">
        <v>6.2</v>
      </c>
      <c r="R42" s="26">
        <v>1</v>
      </c>
      <c r="T42" s="27"/>
      <c r="U42" s="30" t="s">
        <v>1982</v>
      </c>
      <c r="V42" s="52" t="s">
        <v>21</v>
      </c>
      <c r="W42" s="29" t="s">
        <v>2156</v>
      </c>
      <c r="X42" s="29" t="s">
        <v>1983</v>
      </c>
      <c r="Y42" s="186" t="s">
        <v>1333</v>
      </c>
      <c r="Z42" s="186" t="s">
        <v>1332</v>
      </c>
    </row>
    <row r="43" spans="1:26" ht="25.5">
      <c r="A43" s="165" t="s">
        <v>2124</v>
      </c>
      <c r="B43" s="837">
        <f>ОРИГІНАЛ!CX17</f>
        <v>45468</v>
      </c>
      <c r="C43" s="862" t="b">
        <f>IF(MONTH(B43)=ДАТИ!$B$1,IFERROR(AND(MATCH(DAY(B43),D43:P43,0)&gt;0,COUNT(D43:P43)=1),"помилка"),"")</f>
        <v>1</v>
      </c>
      <c r="D43" s="883"/>
      <c r="E43" s="888">
        <v>25</v>
      </c>
      <c r="F43" s="281"/>
      <c r="G43" s="873"/>
      <c r="H43" s="878"/>
      <c r="I43" s="888"/>
      <c r="J43" s="281"/>
      <c r="K43" s="892"/>
      <c r="L43" s="1042"/>
      <c r="M43" s="250"/>
      <c r="N43" s="250"/>
      <c r="O43" s="250"/>
      <c r="P43" s="250"/>
      <c r="Q43" s="57">
        <v>6.2</v>
      </c>
      <c r="R43" s="26">
        <v>1</v>
      </c>
      <c r="T43" s="27"/>
      <c r="U43" s="30" t="s">
        <v>1982</v>
      </c>
      <c r="V43" s="52" t="s">
        <v>21</v>
      </c>
      <c r="W43" s="29" t="s">
        <v>2156</v>
      </c>
      <c r="X43" s="29" t="s">
        <v>1983</v>
      </c>
      <c r="Y43" s="186" t="s">
        <v>1333</v>
      </c>
      <c r="Z43" s="186" t="s">
        <v>1332</v>
      </c>
    </row>
    <row r="44" spans="1:26" ht="25.5">
      <c r="A44" s="165" t="s">
        <v>2124</v>
      </c>
      <c r="B44" s="837">
        <f>ОРИГІНАЛ!CX18</f>
        <v>45491</v>
      </c>
      <c r="C44" s="862" t="str">
        <f>IF(MONTH(B44)=ДАТИ!$B$1,IFERROR(AND(MATCH(DAY(B44),D44:P44,0)&gt;0,COUNT(D44:P44)=1),"помилка"),"")</f>
        <v/>
      </c>
      <c r="D44" s="883"/>
      <c r="E44" s="888"/>
      <c r="F44" s="281"/>
      <c r="G44" s="873"/>
      <c r="H44" s="878"/>
      <c r="I44" s="888"/>
      <c r="J44" s="281"/>
      <c r="K44" s="892"/>
      <c r="L44" s="1042"/>
      <c r="M44" s="250"/>
      <c r="N44" s="250"/>
      <c r="O44" s="250"/>
      <c r="P44" s="250"/>
      <c r="Q44" s="57">
        <v>6.2</v>
      </c>
      <c r="R44" s="26">
        <v>1</v>
      </c>
      <c r="T44" s="27"/>
      <c r="U44" s="30" t="s">
        <v>1982</v>
      </c>
      <c r="V44" s="52" t="s">
        <v>21</v>
      </c>
      <c r="W44" s="29" t="s">
        <v>2156</v>
      </c>
      <c r="X44" s="29" t="s">
        <v>1983</v>
      </c>
      <c r="Y44" s="186" t="s">
        <v>1333</v>
      </c>
      <c r="Z44" s="186" t="s">
        <v>1332</v>
      </c>
    </row>
    <row r="45" spans="1:26" ht="25.5">
      <c r="A45" s="165" t="s">
        <v>2124</v>
      </c>
      <c r="B45" s="837">
        <f>ОРИГІНАЛ!CX19</f>
        <v>45513</v>
      </c>
      <c r="C45" s="862" t="str">
        <f>IF(MONTH(B45)=ДАТИ!$B$1,IFERROR(AND(MATCH(DAY(B45),D45:P45,0)&gt;0,COUNT(D45:P45)=1),"помилка"),"")</f>
        <v/>
      </c>
      <c r="D45" s="883"/>
      <c r="E45" s="888"/>
      <c r="F45" s="281"/>
      <c r="G45" s="873"/>
      <c r="H45" s="878"/>
      <c r="I45" s="888"/>
      <c r="J45" s="281"/>
      <c r="K45" s="892"/>
      <c r="L45" s="1042"/>
      <c r="M45" s="250"/>
      <c r="N45" s="250"/>
      <c r="O45" s="250"/>
      <c r="P45" s="250"/>
      <c r="Q45" s="57">
        <v>6.2</v>
      </c>
      <c r="R45" s="26">
        <v>1</v>
      </c>
      <c r="T45" s="27"/>
      <c r="U45" s="30" t="s">
        <v>1982</v>
      </c>
      <c r="V45" s="52" t="s">
        <v>21</v>
      </c>
      <c r="W45" s="29" t="s">
        <v>2156</v>
      </c>
      <c r="X45" s="29" t="s">
        <v>1983</v>
      </c>
      <c r="Y45" s="186" t="s">
        <v>1333</v>
      </c>
      <c r="Z45" s="186" t="s">
        <v>1332</v>
      </c>
    </row>
    <row r="46" spans="1:26">
      <c r="A46" s="255" t="s">
        <v>2125</v>
      </c>
      <c r="B46" s="843">
        <f>ОРИГІНАЛ!CX11</f>
        <v>45449</v>
      </c>
      <c r="C46" s="862" t="b">
        <f>IF(MONTH(B46)=ДАТИ!$B$1,IFERROR(AND(MATCH(DAY(B46),D46:P46,0)&gt;0,COUNT(D46:P46)=1),"помилка"),"")</f>
        <v>1</v>
      </c>
      <c r="D46" s="883">
        <v>6</v>
      </c>
      <c r="E46" s="888"/>
      <c r="F46" s="281"/>
      <c r="G46" s="873"/>
      <c r="H46" s="878"/>
      <c r="I46" s="888"/>
      <c r="J46" s="281"/>
      <c r="K46" s="892"/>
      <c r="L46" s="1042"/>
      <c r="M46" s="250"/>
      <c r="N46" s="250"/>
      <c r="O46" s="250"/>
      <c r="P46" s="250"/>
      <c r="Q46" s="57">
        <v>5.6</v>
      </c>
      <c r="R46" s="26">
        <v>2</v>
      </c>
      <c r="T46" s="27"/>
      <c r="U46" s="30" t="s">
        <v>1984</v>
      </c>
      <c r="V46" s="52" t="s">
        <v>19</v>
      </c>
      <c r="W46" s="28" t="s">
        <v>2157</v>
      </c>
      <c r="X46" s="29" t="s">
        <v>1985</v>
      </c>
      <c r="Y46" s="186" t="s">
        <v>1333</v>
      </c>
      <c r="Z46" s="186" t="s">
        <v>1332</v>
      </c>
    </row>
    <row r="47" spans="1:26">
      <c r="A47" s="255" t="s">
        <v>2125</v>
      </c>
      <c r="B47" s="843">
        <f>ОРИГІНАЛ!CX12</f>
        <v>45469</v>
      </c>
      <c r="C47" s="862" t="b">
        <f>IF(MONTH(B47)=ДАТИ!$B$1,IFERROR(AND(MATCH(DAY(B47),D47:P47,0)&gt;0,COUNT(D47:P47)=1),"помилка"),"")</f>
        <v>1</v>
      </c>
      <c r="D47" s="883"/>
      <c r="E47" s="888">
        <v>26</v>
      </c>
      <c r="F47" s="281"/>
      <c r="G47" s="873"/>
      <c r="H47" s="878"/>
      <c r="I47" s="888"/>
      <c r="J47" s="281"/>
      <c r="K47" s="892"/>
      <c r="L47" s="1042"/>
      <c r="M47" s="250"/>
      <c r="N47" s="250"/>
      <c r="O47" s="250"/>
      <c r="P47" s="250"/>
      <c r="Q47" s="57">
        <v>5.6</v>
      </c>
      <c r="R47" s="26">
        <v>2</v>
      </c>
      <c r="T47" s="27"/>
      <c r="U47" s="30" t="s">
        <v>1984</v>
      </c>
      <c r="V47" s="52" t="s">
        <v>19</v>
      </c>
      <c r="W47" s="28" t="s">
        <v>2157</v>
      </c>
      <c r="X47" s="29" t="s">
        <v>1985</v>
      </c>
      <c r="Y47" s="186" t="s">
        <v>1333</v>
      </c>
      <c r="Z47" s="186" t="s">
        <v>1332</v>
      </c>
    </row>
    <row r="48" spans="1:26">
      <c r="A48" s="255" t="s">
        <v>2125</v>
      </c>
      <c r="B48" s="843">
        <f>ОРИГІНАЛ!CX13</f>
        <v>45492</v>
      </c>
      <c r="C48" s="862" t="str">
        <f>IF(MONTH(B48)=ДАТИ!$B$1,IFERROR(AND(MATCH(DAY(B48),D48:P48,0)&gt;0,COUNT(D48:P48)=1),"помилка"),"")</f>
        <v/>
      </c>
      <c r="D48" s="883"/>
      <c r="E48" s="888"/>
      <c r="F48" s="281"/>
      <c r="G48" s="873"/>
      <c r="H48" s="878"/>
      <c r="I48" s="888"/>
      <c r="J48" s="281"/>
      <c r="K48" s="892"/>
      <c r="L48" s="1042"/>
      <c r="M48" s="250"/>
      <c r="N48" s="250"/>
      <c r="O48" s="250"/>
      <c r="P48" s="250"/>
      <c r="Q48" s="57">
        <v>5.6</v>
      </c>
      <c r="R48" s="26">
        <v>2</v>
      </c>
      <c r="T48" s="27"/>
      <c r="U48" s="30" t="s">
        <v>1984</v>
      </c>
      <c r="V48" s="52" t="s">
        <v>19</v>
      </c>
      <c r="W48" s="28" t="s">
        <v>2157</v>
      </c>
      <c r="X48" s="29" t="s">
        <v>1985</v>
      </c>
      <c r="Y48" s="186" t="s">
        <v>1333</v>
      </c>
      <c r="Z48" s="186" t="s">
        <v>1332</v>
      </c>
    </row>
    <row r="49" spans="1:26">
      <c r="A49" s="255" t="s">
        <v>2125</v>
      </c>
      <c r="B49" s="843">
        <f>ОРИГІНАЛ!CX14</f>
        <v>45516</v>
      </c>
      <c r="C49" s="862" t="str">
        <f>IF(MONTH(B49)=ДАТИ!$B$1,IFERROR(AND(MATCH(DAY(B49),D49:P49,0)&gt;0,COUNT(D49:P49)=1),"помилка"),"")</f>
        <v/>
      </c>
      <c r="D49" s="883"/>
      <c r="E49" s="888"/>
      <c r="F49" s="281"/>
      <c r="G49" s="873"/>
      <c r="H49" s="878"/>
      <c r="I49" s="888"/>
      <c r="J49" s="281"/>
      <c r="K49" s="892"/>
      <c r="L49" s="1042"/>
      <c r="M49" s="250"/>
      <c r="N49" s="250"/>
      <c r="O49" s="250"/>
      <c r="P49" s="250"/>
      <c r="Q49" s="57">
        <v>5.6</v>
      </c>
      <c r="R49" s="26">
        <v>2</v>
      </c>
      <c r="T49" s="27"/>
      <c r="U49" s="30" t="s">
        <v>1984</v>
      </c>
      <c r="V49" s="52" t="s">
        <v>19</v>
      </c>
      <c r="W49" s="28" t="s">
        <v>2157</v>
      </c>
      <c r="X49" s="29" t="s">
        <v>1985</v>
      </c>
      <c r="Y49" s="186" t="s">
        <v>1333</v>
      </c>
      <c r="Z49" s="186" t="s">
        <v>1332</v>
      </c>
    </row>
    <row r="50" spans="1:26">
      <c r="A50" s="254" t="s">
        <v>2126</v>
      </c>
      <c r="B50" s="842">
        <f>ОРИГІНАЛ!BR11</f>
        <v>45454</v>
      </c>
      <c r="C50" s="862" t="str">
        <f>IF(MONTH(B50)=ДАТИ!$B$1,IFERROR(AND(MATCH(DAY(B50),D50:P50,0)&gt;0,COUNT(D50:P50)=1),"помилка"),"")</f>
        <v>помилка</v>
      </c>
      <c r="D50" s="883"/>
      <c r="E50" s="888"/>
      <c r="F50" s="281"/>
      <c r="G50" s="873"/>
      <c r="H50" s="878"/>
      <c r="I50" s="888"/>
      <c r="J50" s="281"/>
      <c r="K50" s="892"/>
      <c r="L50" s="1042"/>
      <c r="M50" s="250"/>
      <c r="N50" s="250"/>
      <c r="O50" s="250"/>
      <c r="P50" s="250"/>
      <c r="Q50" s="57">
        <v>5.5</v>
      </c>
      <c r="R50" s="26">
        <v>3</v>
      </c>
      <c r="T50" s="27"/>
      <c r="U50" s="30" t="s">
        <v>1982</v>
      </c>
      <c r="V50" s="52" t="s">
        <v>1980</v>
      </c>
      <c r="W50" s="26" t="s">
        <v>2158</v>
      </c>
      <c r="X50" s="29" t="s">
        <v>1986</v>
      </c>
      <c r="Y50" s="186" t="s">
        <v>1333</v>
      </c>
      <c r="Z50" s="186" t="s">
        <v>1332</v>
      </c>
    </row>
    <row r="51" spans="1:26">
      <c r="A51" s="254" t="s">
        <v>2126</v>
      </c>
      <c r="B51" s="842">
        <f>ОРИГІНАЛ!BR12</f>
        <v>45469</v>
      </c>
      <c r="C51" s="862" t="str">
        <f>IF(MONTH(B51)=ДАТИ!$B$1,IFERROR(AND(MATCH(DAY(B51),D51:P51,0)&gt;0,COUNT(D51:P51)=1),"помилка"),"")</f>
        <v>помилка</v>
      </c>
      <c r="D51" s="883"/>
      <c r="E51" s="888"/>
      <c r="F51" s="281"/>
      <c r="G51" s="873"/>
      <c r="H51" s="878"/>
      <c r="I51" s="888"/>
      <c r="J51" s="281"/>
      <c r="K51" s="892"/>
      <c r="L51" s="1042"/>
      <c r="M51" s="250"/>
      <c r="N51" s="250"/>
      <c r="O51" s="250"/>
      <c r="P51" s="250"/>
      <c r="Q51" s="57">
        <v>5.5</v>
      </c>
      <c r="R51" s="26">
        <v>3</v>
      </c>
      <c r="T51" s="27"/>
      <c r="U51" s="30" t="s">
        <v>1982</v>
      </c>
      <c r="V51" s="52" t="s">
        <v>1980</v>
      </c>
      <c r="W51" s="26" t="s">
        <v>2158</v>
      </c>
      <c r="X51" s="29" t="s">
        <v>1986</v>
      </c>
      <c r="Y51" s="186" t="s">
        <v>1333</v>
      </c>
      <c r="Z51" s="186" t="s">
        <v>1332</v>
      </c>
    </row>
    <row r="52" spans="1:26">
      <c r="A52" s="254" t="s">
        <v>2126</v>
      </c>
      <c r="B52" s="842">
        <f>ОРИГІНАЛ!BR13</f>
        <v>45482</v>
      </c>
      <c r="C52" s="862" t="str">
        <f>IF(MONTH(B52)=ДАТИ!$B$1,IFERROR(AND(MATCH(DAY(B52),D52:P52,0)&gt;0,COUNT(D52:P52)=1),"помилка"),"")</f>
        <v/>
      </c>
      <c r="D52" s="883"/>
      <c r="E52" s="888"/>
      <c r="F52" s="281"/>
      <c r="G52" s="873"/>
      <c r="H52" s="878"/>
      <c r="I52" s="888"/>
      <c r="J52" s="281"/>
      <c r="K52" s="892"/>
      <c r="L52" s="1042"/>
      <c r="M52" s="250"/>
      <c r="N52" s="250"/>
      <c r="O52" s="250"/>
      <c r="P52" s="250"/>
      <c r="Q52" s="57">
        <v>5.5</v>
      </c>
      <c r="R52" s="26">
        <v>3</v>
      </c>
      <c r="T52" s="27"/>
      <c r="U52" s="30" t="s">
        <v>1982</v>
      </c>
      <c r="V52" s="52" t="s">
        <v>1980</v>
      </c>
      <c r="W52" s="26" t="s">
        <v>2158</v>
      </c>
      <c r="X52" s="29" t="s">
        <v>1986</v>
      </c>
      <c r="Y52" s="186" t="s">
        <v>1333</v>
      </c>
      <c r="Z52" s="186" t="s">
        <v>1332</v>
      </c>
    </row>
    <row r="53" spans="1:26">
      <c r="A53" s="254" t="s">
        <v>2126</v>
      </c>
      <c r="B53" s="842">
        <f>ОРИГІНАЛ!BR14</f>
        <v>45496</v>
      </c>
      <c r="C53" s="862" t="str">
        <f>IF(MONTH(B53)=ДАТИ!$B$1,IFERROR(AND(MATCH(DAY(B53),D53:P53,0)&gt;0,COUNT(D53:P53)=1),"помилка"),"")</f>
        <v/>
      </c>
      <c r="D53" s="883"/>
      <c r="E53" s="888"/>
      <c r="F53" s="281"/>
      <c r="G53" s="873"/>
      <c r="H53" s="878"/>
      <c r="I53" s="888"/>
      <c r="J53" s="281"/>
      <c r="K53" s="892"/>
      <c r="L53" s="1042"/>
      <c r="M53" s="250"/>
      <c r="N53" s="250"/>
      <c r="O53" s="250"/>
      <c r="P53" s="250"/>
      <c r="Q53" s="57">
        <v>5.5</v>
      </c>
      <c r="R53" s="26">
        <v>3</v>
      </c>
      <c r="T53" s="27"/>
      <c r="U53" s="30" t="s">
        <v>1982</v>
      </c>
      <c r="V53" s="52" t="s">
        <v>1980</v>
      </c>
      <c r="W53" s="26" t="s">
        <v>2158</v>
      </c>
      <c r="X53" s="29" t="s">
        <v>1986</v>
      </c>
      <c r="Y53" s="186" t="s">
        <v>1333</v>
      </c>
      <c r="Z53" s="186" t="s">
        <v>1332</v>
      </c>
    </row>
    <row r="54" spans="1:26">
      <c r="A54" s="251" t="s">
        <v>2127</v>
      </c>
      <c r="B54" s="839">
        <f>ОРИГІНАЛ!BN11</f>
        <v>45453</v>
      </c>
      <c r="C54" s="862" t="str">
        <f>IF(MONTH(B54)=ДАТИ!$B$1,IFERROR(AND(MATCH(DAY(B54),D54:P54,0)&gt;0,COUNT(D54:P54)=1),"помилка"),"")</f>
        <v>помилка</v>
      </c>
      <c r="D54" s="883"/>
      <c r="E54" s="888"/>
      <c r="F54" s="281"/>
      <c r="G54" s="873"/>
      <c r="H54" s="878"/>
      <c r="I54" s="888"/>
      <c r="J54" s="281"/>
      <c r="K54" s="892"/>
      <c r="L54" s="1042"/>
      <c r="M54" s="250"/>
      <c r="N54" s="250"/>
      <c r="O54" s="250"/>
      <c r="P54" s="250"/>
      <c r="Q54" s="57">
        <v>3.5</v>
      </c>
      <c r="R54" s="26">
        <v>5</v>
      </c>
      <c r="T54" s="27"/>
      <c r="U54" s="30" t="s">
        <v>1982</v>
      </c>
      <c r="V54" s="52" t="s">
        <v>1980</v>
      </c>
      <c r="W54" s="28" t="s">
        <v>2159</v>
      </c>
      <c r="X54" s="26" t="s">
        <v>1987</v>
      </c>
      <c r="Y54" s="186" t="s">
        <v>1333</v>
      </c>
      <c r="Z54" s="186" t="s">
        <v>1332</v>
      </c>
    </row>
    <row r="55" spans="1:26">
      <c r="A55" s="251" t="s">
        <v>2127</v>
      </c>
      <c r="B55" s="839">
        <f>ОРИГІНАЛ!BN12</f>
        <v>45468</v>
      </c>
      <c r="C55" s="862" t="str">
        <f>IF(MONTH(B55)=ДАТИ!$B$1,IFERROR(AND(MATCH(DAY(B55),D55:P55,0)&gt;0,COUNT(D55:P55)=1),"помилка"),"")</f>
        <v>помилка</v>
      </c>
      <c r="D55" s="883"/>
      <c r="E55" s="888"/>
      <c r="F55" s="281"/>
      <c r="G55" s="873"/>
      <c r="H55" s="878"/>
      <c r="I55" s="888"/>
      <c r="J55" s="281"/>
      <c r="K55" s="892"/>
      <c r="L55" s="1042"/>
      <c r="M55" s="250"/>
      <c r="N55" s="250"/>
      <c r="O55" s="250"/>
      <c r="P55" s="250"/>
      <c r="Q55" s="57">
        <v>3.5</v>
      </c>
      <c r="R55" s="26">
        <v>5</v>
      </c>
      <c r="T55" s="27"/>
      <c r="U55" s="30" t="s">
        <v>1982</v>
      </c>
      <c r="V55" s="52" t="s">
        <v>1980</v>
      </c>
      <c r="W55" s="28" t="s">
        <v>2159</v>
      </c>
      <c r="X55" s="26" t="s">
        <v>1987</v>
      </c>
      <c r="Y55" s="186" t="s">
        <v>1333</v>
      </c>
      <c r="Z55" s="186" t="s">
        <v>1332</v>
      </c>
    </row>
    <row r="56" spans="1:26">
      <c r="A56" s="251" t="s">
        <v>2127</v>
      </c>
      <c r="B56" s="839">
        <f>ОРИГІНАЛ!BN13</f>
        <v>45481</v>
      </c>
      <c r="C56" s="862" t="str">
        <f>IF(MONTH(B56)=ДАТИ!$B$1,IFERROR(AND(MATCH(DAY(B56),D56:P56,0)&gt;0,COUNT(D56:P56)=1),"помилка"),"")</f>
        <v/>
      </c>
      <c r="D56" s="883"/>
      <c r="E56" s="888"/>
      <c r="F56" s="281"/>
      <c r="G56" s="873"/>
      <c r="H56" s="878"/>
      <c r="I56" s="888"/>
      <c r="J56" s="281"/>
      <c r="K56" s="892"/>
      <c r="L56" s="1042"/>
      <c r="M56" s="250"/>
      <c r="N56" s="250"/>
      <c r="O56" s="250"/>
      <c r="P56" s="250"/>
      <c r="Q56" s="57">
        <v>3.5</v>
      </c>
      <c r="R56" s="26">
        <v>5</v>
      </c>
      <c r="T56" s="27"/>
      <c r="U56" s="30" t="s">
        <v>1982</v>
      </c>
      <c r="V56" s="52" t="s">
        <v>1980</v>
      </c>
      <c r="W56" s="28" t="s">
        <v>2159</v>
      </c>
      <c r="X56" s="26" t="s">
        <v>1987</v>
      </c>
      <c r="Y56" s="186" t="s">
        <v>1333</v>
      </c>
      <c r="Z56" s="186" t="s">
        <v>1332</v>
      </c>
    </row>
    <row r="57" spans="1:26">
      <c r="A57" s="251" t="s">
        <v>2127</v>
      </c>
      <c r="B57" s="839">
        <f>ОРИГІНАЛ!BN14</f>
        <v>45495</v>
      </c>
      <c r="C57" s="862" t="str">
        <f>IF(MONTH(B57)=ДАТИ!$B$1,IFERROR(AND(MATCH(DAY(B57),D57:P57,0)&gt;0,COUNT(D57:P57)=1),"помилка"),"")</f>
        <v/>
      </c>
      <c r="D57" s="883"/>
      <c r="E57" s="888"/>
      <c r="F57" s="281"/>
      <c r="G57" s="873"/>
      <c r="H57" s="878"/>
      <c r="I57" s="888"/>
      <c r="J57" s="281"/>
      <c r="K57" s="892"/>
      <c r="L57" s="1042"/>
      <c r="M57" s="250"/>
      <c r="N57" s="250"/>
      <c r="O57" s="250"/>
      <c r="P57" s="250"/>
      <c r="Q57" s="57">
        <v>3.5</v>
      </c>
      <c r="R57" s="26">
        <v>5</v>
      </c>
      <c r="T57" s="27"/>
      <c r="U57" s="30" t="s">
        <v>1982</v>
      </c>
      <c r="V57" s="52" t="s">
        <v>1980</v>
      </c>
      <c r="W57" s="28" t="s">
        <v>2159</v>
      </c>
      <c r="X57" s="26" t="s">
        <v>1987</v>
      </c>
      <c r="Y57" s="186" t="s">
        <v>1333</v>
      </c>
      <c r="Z57" s="186" t="s">
        <v>1332</v>
      </c>
    </row>
    <row r="58" spans="1:26">
      <c r="A58" s="252" t="s">
        <v>2128</v>
      </c>
      <c r="B58" s="840">
        <f>B54</f>
        <v>45453</v>
      </c>
      <c r="C58" s="862" t="b">
        <f>IF(MONTH(B58)=ДАТИ!$B$1,IFERROR(AND(MATCH(DAY(B58),D58:P58,0)&gt;0,COUNT(D58:P58)=1),"помилка"),"")</f>
        <v>1</v>
      </c>
      <c r="D58" s="883"/>
      <c r="E58" s="888"/>
      <c r="F58" s="281"/>
      <c r="G58" s="873"/>
      <c r="H58" s="878"/>
      <c r="I58" s="888"/>
      <c r="J58" s="281"/>
      <c r="K58" s="892">
        <v>10</v>
      </c>
      <c r="L58" s="1042"/>
      <c r="M58" s="250"/>
      <c r="N58" s="250"/>
      <c r="O58" s="250"/>
      <c r="P58" s="250"/>
      <c r="Q58" s="57">
        <v>3.5</v>
      </c>
      <c r="R58" s="26">
        <v>5</v>
      </c>
      <c r="T58" s="27"/>
      <c r="U58" s="30" t="s">
        <v>1984</v>
      </c>
      <c r="V58" s="52" t="s">
        <v>1980</v>
      </c>
      <c r="W58" s="28" t="s">
        <v>2160</v>
      </c>
      <c r="X58" s="26" t="s">
        <v>1987</v>
      </c>
      <c r="Y58" s="186" t="s">
        <v>1333</v>
      </c>
      <c r="Z58" s="186" t="s">
        <v>1332</v>
      </c>
    </row>
    <row r="59" spans="1:26">
      <c r="A59" s="252" t="s">
        <v>2128</v>
      </c>
      <c r="B59" s="840">
        <f t="shared" ref="B59:B61" si="0">B55</f>
        <v>45468</v>
      </c>
      <c r="C59" s="862" t="b">
        <f>IF(MONTH(B59)=ДАТИ!$B$1,IFERROR(AND(MATCH(DAY(B59),D59:P59,0)&gt;0,COUNT(D59:P59)=1),"помилка"),"")</f>
        <v>1</v>
      </c>
      <c r="D59" s="883">
        <v>25</v>
      </c>
      <c r="E59" s="888"/>
      <c r="F59" s="281"/>
      <c r="G59" s="873"/>
      <c r="H59" s="878"/>
      <c r="I59" s="888"/>
      <c r="J59" s="281"/>
      <c r="K59" s="892"/>
      <c r="L59" s="1042"/>
      <c r="M59" s="250"/>
      <c r="N59" s="250"/>
      <c r="O59" s="250"/>
      <c r="P59" s="250"/>
      <c r="Q59" s="57">
        <v>3.5</v>
      </c>
      <c r="R59" s="26">
        <v>5</v>
      </c>
      <c r="T59" s="27"/>
      <c r="U59" s="30" t="s">
        <v>1984</v>
      </c>
      <c r="V59" s="52" t="s">
        <v>1980</v>
      </c>
      <c r="W59" s="28" t="s">
        <v>2160</v>
      </c>
      <c r="X59" s="26" t="s">
        <v>1987</v>
      </c>
      <c r="Y59" s="186" t="s">
        <v>1333</v>
      </c>
      <c r="Z59" s="186" t="s">
        <v>1332</v>
      </c>
    </row>
    <row r="60" spans="1:26">
      <c r="A60" s="252" t="s">
        <v>2128</v>
      </c>
      <c r="B60" s="840">
        <f t="shared" si="0"/>
        <v>45481</v>
      </c>
      <c r="C60" s="862" t="str">
        <f>IF(MONTH(B60)=ДАТИ!$B$1,IFERROR(AND(MATCH(DAY(B60),D60:P60,0)&gt;0,COUNT(D60:P60)=1),"помилка"),"")</f>
        <v/>
      </c>
      <c r="D60" s="883"/>
      <c r="E60" s="888"/>
      <c r="F60" s="281"/>
      <c r="G60" s="873"/>
      <c r="H60" s="878"/>
      <c r="I60" s="888"/>
      <c r="J60" s="281"/>
      <c r="K60" s="892"/>
      <c r="L60" s="1042"/>
      <c r="M60" s="250"/>
      <c r="N60" s="250"/>
      <c r="O60" s="250"/>
      <c r="P60" s="250"/>
      <c r="Q60" s="57">
        <v>3.5</v>
      </c>
      <c r="R60" s="26">
        <v>5</v>
      </c>
      <c r="T60" s="27"/>
      <c r="U60" s="30" t="s">
        <v>1984</v>
      </c>
      <c r="V60" s="52" t="s">
        <v>1980</v>
      </c>
      <c r="W60" s="28" t="s">
        <v>2160</v>
      </c>
      <c r="X60" s="26" t="s">
        <v>1987</v>
      </c>
      <c r="Y60" s="186" t="s">
        <v>1333</v>
      </c>
      <c r="Z60" s="186" t="s">
        <v>1332</v>
      </c>
    </row>
    <row r="61" spans="1:26">
      <c r="A61" s="252" t="s">
        <v>2128</v>
      </c>
      <c r="B61" s="840">
        <f t="shared" si="0"/>
        <v>45495</v>
      </c>
      <c r="C61" s="862" t="str">
        <f>IF(MONTH(B61)=ДАТИ!$B$1,IFERROR(AND(MATCH(DAY(B61),D61:P61,0)&gt;0,COUNT(D61:P61)=1),"помилка"),"")</f>
        <v/>
      </c>
      <c r="D61" s="883"/>
      <c r="E61" s="888"/>
      <c r="F61" s="281"/>
      <c r="G61" s="873"/>
      <c r="H61" s="878"/>
      <c r="I61" s="888"/>
      <c r="J61" s="281"/>
      <c r="K61" s="892"/>
      <c r="L61" s="1042"/>
      <c r="M61" s="250"/>
      <c r="N61" s="250"/>
      <c r="O61" s="250"/>
      <c r="P61" s="250"/>
      <c r="Q61" s="57">
        <v>3.5</v>
      </c>
      <c r="R61" s="26">
        <v>5</v>
      </c>
      <c r="T61" s="27"/>
      <c r="U61" s="30" t="s">
        <v>1984</v>
      </c>
      <c r="V61" s="52" t="s">
        <v>1980</v>
      </c>
      <c r="W61" s="28" t="s">
        <v>2160</v>
      </c>
      <c r="X61" s="26" t="s">
        <v>1987</v>
      </c>
      <c r="Y61" s="186" t="s">
        <v>1333</v>
      </c>
      <c r="Z61" s="186" t="s">
        <v>1332</v>
      </c>
    </row>
    <row r="62" spans="1:26">
      <c r="A62" s="165" t="s">
        <v>2129</v>
      </c>
      <c r="B62" s="837">
        <f>B50</f>
        <v>45454</v>
      </c>
      <c r="C62" s="862" t="b">
        <f>IF(MONTH(B62)=ДАТИ!$B$1,IFERROR(AND(MATCH(DAY(B62),D62:P62,0)&gt;0,COUNT(D62:P62)=1),"помилка"),"")</f>
        <v>1</v>
      </c>
      <c r="D62" s="883"/>
      <c r="E62" s="888"/>
      <c r="F62" s="281"/>
      <c r="G62" s="873"/>
      <c r="H62" s="878"/>
      <c r="I62" s="888"/>
      <c r="J62" s="281"/>
      <c r="K62" s="892">
        <v>11</v>
      </c>
      <c r="L62" s="1042"/>
      <c r="M62" s="250"/>
      <c r="N62" s="250"/>
      <c r="O62" s="250"/>
      <c r="P62" s="250"/>
      <c r="Q62" s="57">
        <v>5.5</v>
      </c>
      <c r="R62" s="26">
        <v>3</v>
      </c>
      <c r="T62" s="27"/>
      <c r="U62" s="30" t="s">
        <v>1984</v>
      </c>
      <c r="V62" s="52" t="s">
        <v>1980</v>
      </c>
      <c r="W62" s="28" t="s">
        <v>2155</v>
      </c>
      <c r="X62" s="29" t="s">
        <v>1986</v>
      </c>
      <c r="Y62" s="186" t="s">
        <v>1333</v>
      </c>
      <c r="Z62" s="186" t="s">
        <v>1332</v>
      </c>
    </row>
    <row r="63" spans="1:26">
      <c r="A63" s="165" t="s">
        <v>2129</v>
      </c>
      <c r="B63" s="837">
        <f t="shared" ref="B63:B65" si="1">B51</f>
        <v>45469</v>
      </c>
      <c r="C63" s="862" t="b">
        <f>IF(MONTH(B63)=ДАТИ!$B$1,IFERROR(AND(MATCH(DAY(B63),D63:P63,0)&gt;0,COUNT(D63:P63)=1),"помилка"),"")</f>
        <v>1</v>
      </c>
      <c r="D63" s="883">
        <v>26</v>
      </c>
      <c r="E63" s="888"/>
      <c r="F63" s="281"/>
      <c r="G63" s="873"/>
      <c r="H63" s="878"/>
      <c r="I63" s="888"/>
      <c r="J63" s="281"/>
      <c r="K63" s="892"/>
      <c r="L63" s="1042"/>
      <c r="M63" s="250"/>
      <c r="N63" s="250"/>
      <c r="O63" s="250"/>
      <c r="P63" s="250"/>
      <c r="Q63" s="57">
        <v>5.5</v>
      </c>
      <c r="R63" s="26">
        <v>3</v>
      </c>
      <c r="T63" s="27"/>
      <c r="U63" s="30" t="s">
        <v>1984</v>
      </c>
      <c r="V63" s="52" t="s">
        <v>1980</v>
      </c>
      <c r="W63" s="28" t="s">
        <v>2155</v>
      </c>
      <c r="X63" s="29" t="s">
        <v>1986</v>
      </c>
      <c r="Y63" s="186" t="s">
        <v>1333</v>
      </c>
      <c r="Z63" s="186" t="s">
        <v>1332</v>
      </c>
    </row>
    <row r="64" spans="1:26">
      <c r="A64" s="165" t="s">
        <v>2129</v>
      </c>
      <c r="B64" s="837">
        <f t="shared" si="1"/>
        <v>45482</v>
      </c>
      <c r="C64" s="862" t="str">
        <f>IF(MONTH(B64)=ДАТИ!$B$1,IFERROR(AND(MATCH(DAY(B64),D64:P64,0)&gt;0,COUNT(D64:P64)=1),"помилка"),"")</f>
        <v/>
      </c>
      <c r="D64" s="883"/>
      <c r="E64" s="888"/>
      <c r="F64" s="281"/>
      <c r="G64" s="873"/>
      <c r="H64" s="878"/>
      <c r="I64" s="888"/>
      <c r="J64" s="281"/>
      <c r="K64" s="892"/>
      <c r="L64" s="1042"/>
      <c r="M64" s="250"/>
      <c r="N64" s="250"/>
      <c r="O64" s="250"/>
      <c r="P64" s="250"/>
      <c r="Q64" s="57">
        <v>5.5</v>
      </c>
      <c r="R64" s="26">
        <v>3</v>
      </c>
      <c r="T64" s="27"/>
      <c r="U64" s="30" t="s">
        <v>1984</v>
      </c>
      <c r="V64" s="52" t="s">
        <v>1980</v>
      </c>
      <c r="W64" s="28" t="s">
        <v>2155</v>
      </c>
      <c r="X64" s="29" t="s">
        <v>1986</v>
      </c>
      <c r="Y64" s="186" t="s">
        <v>1333</v>
      </c>
      <c r="Z64" s="186" t="s">
        <v>1332</v>
      </c>
    </row>
    <row r="65" spans="1:26">
      <c r="A65" s="165" t="s">
        <v>2129</v>
      </c>
      <c r="B65" s="837">
        <f t="shared" si="1"/>
        <v>45496</v>
      </c>
      <c r="C65" s="862" t="str">
        <f>IF(MONTH(B65)=ДАТИ!$B$1,IFERROR(AND(MATCH(DAY(B65),D65:P65,0)&gt;0,COUNT(D65:P65)=1),"помилка"),"")</f>
        <v/>
      </c>
      <c r="D65" s="883"/>
      <c r="E65" s="888"/>
      <c r="F65" s="281"/>
      <c r="G65" s="873"/>
      <c r="H65" s="878"/>
      <c r="I65" s="888"/>
      <c r="J65" s="281"/>
      <c r="K65" s="892"/>
      <c r="L65" s="1042"/>
      <c r="M65" s="250"/>
      <c r="N65" s="250"/>
      <c r="O65" s="250"/>
      <c r="P65" s="250"/>
      <c r="Q65" s="57">
        <v>5.5</v>
      </c>
      <c r="R65" s="26">
        <v>3</v>
      </c>
      <c r="T65" s="27"/>
      <c r="U65" s="30" t="s">
        <v>1984</v>
      </c>
      <c r="V65" s="52" t="s">
        <v>1980</v>
      </c>
      <c r="W65" s="28" t="s">
        <v>2155</v>
      </c>
      <c r="X65" s="29" t="s">
        <v>1986</v>
      </c>
      <c r="Y65" s="186" t="s">
        <v>1333</v>
      </c>
      <c r="Z65" s="186" t="s">
        <v>1332</v>
      </c>
    </row>
    <row r="66" spans="1:26" ht="25.5">
      <c r="A66" s="253" t="s">
        <v>2120</v>
      </c>
      <c r="B66" s="841">
        <f>ОРИГІНАЛ!CR11</f>
        <v>45447</v>
      </c>
      <c r="C66" s="862" t="b">
        <f>IF(MONTH(B66)=ДАТИ!$B$1,IFERROR(AND(MATCH(DAY(B66),D66:P66,0)&gt;0,COUNT(D66:P66)=1),"помилка"),"")</f>
        <v>1</v>
      </c>
      <c r="D66" s="883"/>
      <c r="E66" s="888"/>
      <c r="F66" s="281"/>
      <c r="G66" s="873">
        <v>4</v>
      </c>
      <c r="H66" s="878"/>
      <c r="I66" s="888"/>
      <c r="J66" s="281"/>
      <c r="K66" s="892"/>
      <c r="L66" s="1042"/>
      <c r="M66" s="250"/>
      <c r="N66" s="250"/>
      <c r="O66" s="250"/>
      <c r="P66" s="250"/>
      <c r="Q66" s="57">
        <v>6</v>
      </c>
      <c r="R66" s="26">
        <v>8</v>
      </c>
      <c r="T66" s="27"/>
      <c r="U66" s="30" t="s">
        <v>1988</v>
      </c>
      <c r="V66" s="52" t="s">
        <v>72</v>
      </c>
      <c r="W66" s="28" t="s">
        <v>2161</v>
      </c>
      <c r="X66" s="26" t="s">
        <v>1989</v>
      </c>
      <c r="Y66" s="186" t="s">
        <v>1333</v>
      </c>
      <c r="Z66" s="186" t="s">
        <v>1332</v>
      </c>
    </row>
    <row r="67" spans="1:26" ht="25.5">
      <c r="A67" s="253" t="s">
        <v>2120</v>
      </c>
      <c r="B67" s="841">
        <f>ОРИГІНАЛ!CR12</f>
        <v>45457</v>
      </c>
      <c r="C67" s="862" t="b">
        <f>IF(MONTH(B67)=ДАТИ!$B$1,IFERROR(AND(MATCH(DAY(B67),D67:P67,0)&gt;0,COUNT(D67:P67)=1),"помилка"),"")</f>
        <v>1</v>
      </c>
      <c r="D67" s="883"/>
      <c r="E67" s="888"/>
      <c r="F67" s="281"/>
      <c r="G67" s="873"/>
      <c r="H67" s="878"/>
      <c r="I67" s="888"/>
      <c r="J67" s="281"/>
      <c r="K67" s="892">
        <v>14</v>
      </c>
      <c r="L67" s="1042"/>
      <c r="M67" s="250"/>
      <c r="N67" s="250"/>
      <c r="O67" s="250"/>
      <c r="P67" s="250"/>
      <c r="Q67" s="57">
        <v>6</v>
      </c>
      <c r="R67" s="26">
        <v>8</v>
      </c>
      <c r="T67" s="27"/>
      <c r="U67" s="30" t="s">
        <v>1988</v>
      </c>
      <c r="V67" s="52" t="s">
        <v>72</v>
      </c>
      <c r="W67" s="28" t="s">
        <v>2161</v>
      </c>
      <c r="X67" s="26" t="s">
        <v>1989</v>
      </c>
      <c r="Y67" s="186" t="s">
        <v>1333</v>
      </c>
      <c r="Z67" s="186" t="s">
        <v>1332</v>
      </c>
    </row>
    <row r="68" spans="1:26" ht="25.5">
      <c r="A68" s="253" t="s">
        <v>2120</v>
      </c>
      <c r="B68" s="841">
        <f>ОРИГІНАЛ!CR13</f>
        <v>45467</v>
      </c>
      <c r="C68" s="862" t="b">
        <f>IF(MONTH(B68)=ДАТИ!$B$1,IFERROR(AND(MATCH(DAY(B68),D68:P68,0)&gt;0,COUNT(D68:P68)=1),"помилка"),"")</f>
        <v>1</v>
      </c>
      <c r="D68" s="883">
        <v>24</v>
      </c>
      <c r="E68" s="888"/>
      <c r="F68" s="281"/>
      <c r="G68" s="873"/>
      <c r="H68" s="878"/>
      <c r="I68" s="888"/>
      <c r="J68" s="281"/>
      <c r="K68" s="892"/>
      <c r="L68" s="1042"/>
      <c r="M68" s="250"/>
      <c r="N68" s="250"/>
      <c r="O68" s="250"/>
      <c r="P68" s="250"/>
      <c r="Q68" s="57">
        <v>6</v>
      </c>
      <c r="R68" s="26">
        <v>8</v>
      </c>
      <c r="T68" s="27"/>
      <c r="U68" s="30" t="s">
        <v>1988</v>
      </c>
      <c r="V68" s="52" t="s">
        <v>72</v>
      </c>
      <c r="W68" s="28" t="s">
        <v>2161</v>
      </c>
      <c r="X68" s="26" t="s">
        <v>1989</v>
      </c>
      <c r="Y68" s="186" t="s">
        <v>1333</v>
      </c>
      <c r="Z68" s="186" t="s">
        <v>1332</v>
      </c>
    </row>
    <row r="69" spans="1:26" ht="25.5">
      <c r="A69" s="253" t="s">
        <v>2120</v>
      </c>
      <c r="B69" s="841">
        <f>ОРИГІНАЛ!CR14</f>
        <v>45475</v>
      </c>
      <c r="C69" s="862" t="str">
        <f>IF(MONTH(B69)=ДАТИ!$B$1,IFERROR(AND(MATCH(DAY(B69),D69:P69,0)&gt;0,COUNT(D69:P69)=1),"помилка"),"")</f>
        <v/>
      </c>
      <c r="D69" s="883"/>
      <c r="E69" s="888"/>
      <c r="F69" s="281"/>
      <c r="G69" s="873"/>
      <c r="H69" s="878"/>
      <c r="I69" s="888"/>
      <c r="J69" s="281"/>
      <c r="K69" s="892"/>
      <c r="L69" s="1042"/>
      <c r="M69" s="250"/>
      <c r="N69" s="250"/>
      <c r="O69" s="250"/>
      <c r="P69" s="250"/>
      <c r="Q69" s="57">
        <v>6</v>
      </c>
      <c r="R69" s="26">
        <v>8</v>
      </c>
      <c r="T69" s="27"/>
      <c r="U69" s="30" t="s">
        <v>1988</v>
      </c>
      <c r="V69" s="52" t="s">
        <v>72</v>
      </c>
      <c r="W69" s="28" t="s">
        <v>2161</v>
      </c>
      <c r="X69" s="26" t="s">
        <v>1989</v>
      </c>
      <c r="Y69" s="186" t="s">
        <v>1333</v>
      </c>
      <c r="Z69" s="186" t="s">
        <v>1332</v>
      </c>
    </row>
    <row r="70" spans="1:26" ht="25.5">
      <c r="A70" s="255" t="s">
        <v>2122</v>
      </c>
      <c r="B70" s="843">
        <f>ОРИГІНАЛ!CU11</f>
        <v>45446</v>
      </c>
      <c r="C70" s="862" t="b">
        <f>IF(MONTH(B70)=ДАТИ!$B$1,IFERROR(AND(MATCH(DAY(B70),D70:P70,0)&gt;0,COUNT(D70:P70)=1),"помилка"),"")</f>
        <v>1</v>
      </c>
      <c r="D70" s="883"/>
      <c r="E70" s="888"/>
      <c r="F70" s="281"/>
      <c r="G70" s="873">
        <v>3</v>
      </c>
      <c r="H70" s="878"/>
      <c r="I70" s="888"/>
      <c r="J70" s="281"/>
      <c r="K70" s="892"/>
      <c r="L70" s="1042"/>
      <c r="M70" s="250"/>
      <c r="N70" s="250"/>
      <c r="O70" s="250"/>
      <c r="P70" s="250"/>
      <c r="Q70" s="57">
        <v>6.8</v>
      </c>
      <c r="R70" s="26">
        <v>8</v>
      </c>
      <c r="T70" s="27"/>
      <c r="U70" s="30" t="s">
        <v>1990</v>
      </c>
      <c r="V70" s="52" t="s">
        <v>2121</v>
      </c>
      <c r="W70" s="28" t="s">
        <v>2162</v>
      </c>
      <c r="X70" s="26" t="s">
        <v>1991</v>
      </c>
      <c r="Y70" s="186" t="s">
        <v>1333</v>
      </c>
      <c r="Z70" s="186" t="s">
        <v>1332</v>
      </c>
    </row>
    <row r="71" spans="1:26" ht="25.5">
      <c r="A71" s="255" t="s">
        <v>2122</v>
      </c>
      <c r="B71" s="843">
        <f>ОРИГІНАЛ!CU12</f>
        <v>45460</v>
      </c>
      <c r="C71" s="862" t="b">
        <f>IF(MONTH(B71)=ДАТИ!$B$1,IFERROR(AND(MATCH(DAY(B71),D71:P71,0)&gt;0,COUNT(D71:P71)=1),"помилка"),"")</f>
        <v>1</v>
      </c>
      <c r="D71" s="883"/>
      <c r="E71" s="888"/>
      <c r="F71" s="281"/>
      <c r="G71" s="873"/>
      <c r="H71" s="878"/>
      <c r="I71" s="888"/>
      <c r="J71" s="281"/>
      <c r="K71" s="892">
        <v>17</v>
      </c>
      <c r="L71" s="1042"/>
      <c r="M71" s="250"/>
      <c r="N71" s="250"/>
      <c r="O71" s="250"/>
      <c r="P71" s="250"/>
      <c r="Q71" s="57">
        <v>6.8</v>
      </c>
      <c r="R71" s="26">
        <v>8</v>
      </c>
      <c r="T71" s="27"/>
      <c r="U71" s="30" t="s">
        <v>1990</v>
      </c>
      <c r="V71" s="52" t="s">
        <v>2121</v>
      </c>
      <c r="W71" s="28" t="s">
        <v>2162</v>
      </c>
      <c r="X71" s="26" t="s">
        <v>1991</v>
      </c>
      <c r="Y71" s="186" t="s">
        <v>1333</v>
      </c>
      <c r="Z71" s="186" t="s">
        <v>1332</v>
      </c>
    </row>
    <row r="72" spans="1:26" ht="25.5">
      <c r="A72" s="255" t="s">
        <v>2122</v>
      </c>
      <c r="B72" s="843">
        <f>ОРИГІНАЛ!CU13</f>
        <v>45474</v>
      </c>
      <c r="C72" s="862" t="str">
        <f>IF(MONTH(B72)=ДАТИ!$B$1,IFERROR(AND(MATCH(DAY(B72),D72:P72,0)&gt;0,COUNT(D72:P72)=1),"помилка"),"")</f>
        <v/>
      </c>
      <c r="D72" s="883"/>
      <c r="E72" s="888"/>
      <c r="F72" s="281"/>
      <c r="G72" s="873"/>
      <c r="H72" s="878"/>
      <c r="I72" s="888"/>
      <c r="J72" s="281"/>
      <c r="K72" s="892"/>
      <c r="L72" s="1042"/>
      <c r="M72" s="250"/>
      <c r="N72" s="250"/>
      <c r="O72" s="250"/>
      <c r="P72" s="250"/>
      <c r="Q72" s="57">
        <v>6.8</v>
      </c>
      <c r="R72" s="26">
        <v>8</v>
      </c>
      <c r="T72" s="27"/>
      <c r="U72" s="30" t="s">
        <v>1990</v>
      </c>
      <c r="V72" s="52" t="s">
        <v>2121</v>
      </c>
      <c r="W72" s="28" t="s">
        <v>2162</v>
      </c>
      <c r="X72" s="26" t="s">
        <v>1991</v>
      </c>
      <c r="Y72" s="186" t="s">
        <v>1333</v>
      </c>
      <c r="Z72" s="186" t="s">
        <v>1332</v>
      </c>
    </row>
    <row r="73" spans="1:26" ht="25.5">
      <c r="A73" s="255" t="s">
        <v>2122</v>
      </c>
      <c r="B73" s="843">
        <f>ОРИГІНАЛ!CU14</f>
        <v>45488</v>
      </c>
      <c r="C73" s="862" t="str">
        <f>IF(MONTH(B73)=ДАТИ!$B$1,IFERROR(AND(MATCH(DAY(B73),D73:P73,0)&gt;0,COUNT(D73:P73)=1),"помилка"),"")</f>
        <v/>
      </c>
      <c r="D73" s="883"/>
      <c r="E73" s="888"/>
      <c r="F73" s="281"/>
      <c r="G73" s="873"/>
      <c r="H73" s="878"/>
      <c r="I73" s="888"/>
      <c r="J73" s="281"/>
      <c r="K73" s="892"/>
      <c r="L73" s="1042"/>
      <c r="M73" s="250"/>
      <c r="N73" s="250"/>
      <c r="O73" s="250"/>
      <c r="P73" s="250"/>
      <c r="Q73" s="57">
        <v>6.8</v>
      </c>
      <c r="R73" s="26">
        <v>8</v>
      </c>
      <c r="T73" s="27"/>
      <c r="U73" s="30" t="s">
        <v>1990</v>
      </c>
      <c r="V73" s="52" t="s">
        <v>2121</v>
      </c>
      <c r="W73" s="28" t="s">
        <v>2162</v>
      </c>
      <c r="X73" s="26" t="s">
        <v>1991</v>
      </c>
      <c r="Y73" s="186" t="s">
        <v>1333</v>
      </c>
      <c r="Z73" s="186" t="s">
        <v>1332</v>
      </c>
    </row>
    <row r="74" spans="1:26">
      <c r="A74" s="165" t="s">
        <v>2130</v>
      </c>
      <c r="B74" s="837">
        <f>ОРИГІНАЛ!AK11</f>
        <v>45449</v>
      </c>
      <c r="C74" s="862" t="str">
        <f>IF(MONTH(B74)=ДАТИ!$B$1,IFERROR(AND(MATCH(DAY(B74),D74:P74,0)&gt;0,COUNT(D74:P74)=1),"помилка"),"")</f>
        <v>помилка</v>
      </c>
      <c r="D74" s="883"/>
      <c r="E74" s="888"/>
      <c r="F74" s="281"/>
      <c r="G74" s="873"/>
      <c r="H74" s="878"/>
      <c r="I74" s="888"/>
      <c r="J74" s="281"/>
      <c r="K74" s="892"/>
      <c r="L74" s="1042"/>
      <c r="M74" s="250"/>
      <c r="N74" s="250"/>
      <c r="O74" s="250"/>
      <c r="P74" s="250"/>
      <c r="Q74" s="57">
        <v>6.7</v>
      </c>
      <c r="R74" s="26">
        <v>2</v>
      </c>
      <c r="T74" s="27"/>
      <c r="U74" s="30" t="s">
        <v>1992</v>
      </c>
      <c r="V74" s="52" t="s">
        <v>19</v>
      </c>
      <c r="W74" s="28" t="s">
        <v>2163</v>
      </c>
      <c r="X74" s="26" t="s">
        <v>1993</v>
      </c>
      <c r="Y74" s="186" t="s">
        <v>1333</v>
      </c>
      <c r="Z74" s="186" t="s">
        <v>1332</v>
      </c>
    </row>
    <row r="75" spans="1:26">
      <c r="A75" s="165" t="s">
        <v>2130</v>
      </c>
      <c r="B75" s="837">
        <f>ОРИГІНАЛ!AK12</f>
        <v>45462</v>
      </c>
      <c r="C75" s="862" t="b">
        <f>IF(MONTH(B75)=ДАТИ!$B$1,IFERROR(AND(MATCH(DAY(B75),D75:P75,0)&gt;0,COUNT(D75:P75)=1),"помилка"),"")</f>
        <v>1</v>
      </c>
      <c r="D75" s="883">
        <v>19</v>
      </c>
      <c r="E75" s="888"/>
      <c r="F75" s="281"/>
      <c r="G75" s="873"/>
      <c r="H75" s="878"/>
      <c r="I75" s="888"/>
      <c r="J75" s="281"/>
      <c r="K75" s="892"/>
      <c r="L75" s="1042"/>
      <c r="M75" s="250"/>
      <c r="N75" s="250"/>
      <c r="O75" s="250"/>
      <c r="P75" s="250"/>
      <c r="Q75" s="57">
        <v>6.7</v>
      </c>
      <c r="R75" s="26">
        <v>2</v>
      </c>
      <c r="T75" s="27"/>
      <c r="U75" s="30" t="s">
        <v>1992</v>
      </c>
      <c r="V75" s="52" t="s">
        <v>19</v>
      </c>
      <c r="W75" s="28" t="s">
        <v>2163</v>
      </c>
      <c r="X75" s="26" t="s">
        <v>1993</v>
      </c>
      <c r="Y75" s="186" t="s">
        <v>1333</v>
      </c>
      <c r="Z75" s="186" t="s">
        <v>1332</v>
      </c>
    </row>
    <row r="76" spans="1:26">
      <c r="A76" s="165" t="s">
        <v>2130</v>
      </c>
      <c r="B76" s="837">
        <f>ОРИГІНАЛ!AK13</f>
        <v>45477</v>
      </c>
      <c r="C76" s="862" t="str">
        <f>IF(MONTH(B76)=ДАТИ!$B$1,IFERROR(AND(MATCH(DAY(B76),D76:P76,0)&gt;0,COUNT(D76:P76)=1),"помилка"),"")</f>
        <v/>
      </c>
      <c r="D76" s="883"/>
      <c r="E76" s="888"/>
      <c r="F76" s="281"/>
      <c r="G76" s="873"/>
      <c r="H76" s="878"/>
      <c r="I76" s="888"/>
      <c r="J76" s="281"/>
      <c r="K76" s="892"/>
      <c r="L76" s="1042"/>
      <c r="M76" s="250"/>
      <c r="N76" s="250"/>
      <c r="O76" s="250"/>
      <c r="P76" s="250"/>
      <c r="Q76" s="57">
        <v>6.7</v>
      </c>
      <c r="R76" s="26">
        <v>2</v>
      </c>
      <c r="T76" s="27"/>
      <c r="U76" s="30" t="s">
        <v>1992</v>
      </c>
      <c r="V76" s="52" t="s">
        <v>19</v>
      </c>
      <c r="W76" s="28" t="s">
        <v>2163</v>
      </c>
      <c r="X76" s="26" t="s">
        <v>1993</v>
      </c>
      <c r="Y76" s="186" t="s">
        <v>1333</v>
      </c>
      <c r="Z76" s="186" t="s">
        <v>1332</v>
      </c>
    </row>
    <row r="77" spans="1:26">
      <c r="A77" s="165" t="s">
        <v>2130</v>
      </c>
      <c r="B77" s="837">
        <f>ОРИГІНАЛ!AK14</f>
        <v>45491</v>
      </c>
      <c r="C77" s="862" t="str">
        <f>IF(MONTH(B77)=ДАТИ!$B$1,IFERROR(AND(MATCH(DAY(B77),D77:P77,0)&gt;0,COUNT(D77:P77)=1),"помилка"),"")</f>
        <v/>
      </c>
      <c r="D77" s="883"/>
      <c r="E77" s="888"/>
      <c r="F77" s="281"/>
      <c r="G77" s="873"/>
      <c r="H77" s="878"/>
      <c r="I77" s="888"/>
      <c r="J77" s="281"/>
      <c r="K77" s="892"/>
      <c r="L77" s="1042"/>
      <c r="M77" s="250"/>
      <c r="N77" s="250"/>
      <c r="O77" s="250"/>
      <c r="P77" s="250"/>
      <c r="Q77" s="57">
        <v>6.7</v>
      </c>
      <c r="R77" s="26">
        <v>2</v>
      </c>
      <c r="T77" s="27"/>
      <c r="U77" s="30" t="s">
        <v>1992</v>
      </c>
      <c r="V77" s="52" t="s">
        <v>19</v>
      </c>
      <c r="W77" s="28" t="s">
        <v>2163</v>
      </c>
      <c r="X77" s="26" t="s">
        <v>1993</v>
      </c>
      <c r="Y77" s="186" t="s">
        <v>1333</v>
      </c>
      <c r="Z77" s="186" t="s">
        <v>1332</v>
      </c>
    </row>
    <row r="78" spans="1:26" ht="25.5">
      <c r="A78" s="165" t="s">
        <v>2131</v>
      </c>
      <c r="B78" s="837">
        <f>ОРИГІНАЛ!AI11</f>
        <v>45449</v>
      </c>
      <c r="C78" s="862" t="b">
        <f>IF(MONTH(B78)=ДАТИ!$B$1,IFERROR(AND(MATCH(DAY(B78),D78:P78,0)&gt;0,COUNT(D78:P78)=1),"помилка"),"")</f>
        <v>1</v>
      </c>
      <c r="D78" s="883"/>
      <c r="E78" s="888"/>
      <c r="F78" s="281"/>
      <c r="G78" s="873"/>
      <c r="H78" s="878"/>
      <c r="I78" s="888"/>
      <c r="J78" s="281"/>
      <c r="K78" s="892">
        <v>6</v>
      </c>
      <c r="L78" s="1042"/>
      <c r="M78" s="250"/>
      <c r="N78" s="250"/>
      <c r="O78" s="250"/>
      <c r="P78" s="250"/>
      <c r="Q78" s="57">
        <v>7.3</v>
      </c>
      <c r="R78" s="26">
        <v>3</v>
      </c>
      <c r="T78" s="27"/>
      <c r="U78" s="30" t="s">
        <v>1992</v>
      </c>
      <c r="V78" s="52" t="s">
        <v>2202</v>
      </c>
      <c r="W78" s="28" t="s">
        <v>2163</v>
      </c>
      <c r="X78" s="26" t="s">
        <v>1994</v>
      </c>
      <c r="Y78" s="186" t="s">
        <v>1333</v>
      </c>
      <c r="Z78" s="186" t="s">
        <v>1332</v>
      </c>
    </row>
    <row r="79" spans="1:26">
      <c r="A79" s="254" t="s">
        <v>2132</v>
      </c>
      <c r="B79" s="842">
        <f>ОРИГІНАЛ!AR11</f>
        <v>45450</v>
      </c>
      <c r="C79" s="862" t="b">
        <f>IF(MONTH(B79)=ДАТИ!$B$1,IFERROR(AND(MATCH(DAY(B79),D79:P79,0)&gt;0,COUNT(D79:P79)=1),"помилка"),"")</f>
        <v>1</v>
      </c>
      <c r="D79" s="883"/>
      <c r="E79" s="888"/>
      <c r="F79" s="281"/>
      <c r="G79" s="873"/>
      <c r="H79" s="878"/>
      <c r="I79" s="888"/>
      <c r="J79" s="281"/>
      <c r="K79" s="892">
        <v>7</v>
      </c>
      <c r="L79" s="1042"/>
      <c r="M79" s="250"/>
      <c r="N79" s="250"/>
      <c r="O79" s="250"/>
      <c r="P79" s="250"/>
      <c r="Q79" s="57">
        <v>7.3</v>
      </c>
      <c r="R79" s="26">
        <v>3</v>
      </c>
      <c r="T79" s="27"/>
      <c r="U79" s="30" t="s">
        <v>1992</v>
      </c>
      <c r="V79" s="52" t="s">
        <v>19</v>
      </c>
      <c r="W79" s="28" t="s">
        <v>2164</v>
      </c>
      <c r="X79" s="28" t="s">
        <v>1995</v>
      </c>
      <c r="Y79" s="186" t="s">
        <v>1333</v>
      </c>
      <c r="Z79" s="186" t="s">
        <v>1332</v>
      </c>
    </row>
    <row r="80" spans="1:26">
      <c r="A80" s="254" t="s">
        <v>2132</v>
      </c>
      <c r="B80" s="842">
        <f>ОРИГІНАЛ!AR12</f>
        <v>45463</v>
      </c>
      <c r="C80" s="862" t="b">
        <f>IF(MONTH(B80)=ДАТИ!$B$1,IFERROR(AND(MATCH(DAY(B80),D80:P80,0)&gt;0,COUNT(D80:P80)=1),"помилка"),"")</f>
        <v>1</v>
      </c>
      <c r="D80" s="883">
        <v>20</v>
      </c>
      <c r="E80" s="888"/>
      <c r="F80" s="281"/>
      <c r="G80" s="873"/>
      <c r="H80" s="878"/>
      <c r="I80" s="888"/>
      <c r="J80" s="281"/>
      <c r="K80" s="892"/>
      <c r="L80" s="1042"/>
      <c r="M80" s="250"/>
      <c r="N80" s="250"/>
      <c r="O80" s="250"/>
      <c r="P80" s="250"/>
      <c r="Q80" s="57">
        <v>7.3</v>
      </c>
      <c r="R80" s="26">
        <v>3</v>
      </c>
      <c r="T80" s="27"/>
      <c r="U80" s="30" t="s">
        <v>1992</v>
      </c>
      <c r="V80" s="52" t="s">
        <v>19</v>
      </c>
      <c r="W80" s="28" t="s">
        <v>2164</v>
      </c>
      <c r="X80" s="28" t="s">
        <v>1995</v>
      </c>
      <c r="Y80" s="186" t="s">
        <v>1333</v>
      </c>
      <c r="Z80" s="186" t="s">
        <v>1332</v>
      </c>
    </row>
    <row r="81" spans="1:26">
      <c r="A81" s="254" t="s">
        <v>2132</v>
      </c>
      <c r="B81" s="842">
        <f>ОРИГІНАЛ!AR13</f>
        <v>45478</v>
      </c>
      <c r="C81" s="862" t="str">
        <f>IF(MONTH(B81)=ДАТИ!$B$1,IFERROR(AND(MATCH(DAY(B81),D81:P81,0)&gt;0,COUNT(D81:P81)=1),"помилка"),"")</f>
        <v/>
      </c>
      <c r="D81" s="883"/>
      <c r="E81" s="888"/>
      <c r="F81" s="281"/>
      <c r="G81" s="873"/>
      <c r="H81" s="878"/>
      <c r="I81" s="888"/>
      <c r="J81" s="281"/>
      <c r="K81" s="892"/>
      <c r="L81" s="1042"/>
      <c r="M81" s="250"/>
      <c r="N81" s="250"/>
      <c r="O81" s="250"/>
      <c r="P81" s="250"/>
      <c r="Q81" s="57">
        <v>7.3</v>
      </c>
      <c r="R81" s="26">
        <v>3</v>
      </c>
      <c r="T81" s="27"/>
      <c r="U81" s="30" t="s">
        <v>1992</v>
      </c>
      <c r="V81" s="52" t="s">
        <v>19</v>
      </c>
      <c r="W81" s="28" t="s">
        <v>2164</v>
      </c>
      <c r="X81" s="28" t="s">
        <v>1995</v>
      </c>
      <c r="Y81" s="186" t="s">
        <v>1333</v>
      </c>
      <c r="Z81" s="186" t="s">
        <v>1332</v>
      </c>
    </row>
    <row r="82" spans="1:26">
      <c r="A82" s="254" t="s">
        <v>2132</v>
      </c>
      <c r="B82" s="842">
        <f>ОРИГІНАЛ!AR14</f>
        <v>45492</v>
      </c>
      <c r="C82" s="862" t="str">
        <f>IF(MONTH(B82)=ДАТИ!$B$1,IFERROR(AND(MATCH(DAY(B82),D82:P82,0)&gt;0,COUNT(D82:P82)=1),"помилка"),"")</f>
        <v/>
      </c>
      <c r="D82" s="883"/>
      <c r="E82" s="888"/>
      <c r="F82" s="281"/>
      <c r="G82" s="873"/>
      <c r="H82" s="878"/>
      <c r="I82" s="888"/>
      <c r="J82" s="281"/>
      <c r="K82" s="892"/>
      <c r="L82" s="1042"/>
      <c r="M82" s="250"/>
      <c r="N82" s="250"/>
      <c r="O82" s="250"/>
      <c r="P82" s="250"/>
      <c r="Q82" s="57">
        <v>7.3</v>
      </c>
      <c r="R82" s="26">
        <v>3</v>
      </c>
      <c r="T82" s="27"/>
      <c r="U82" s="30" t="s">
        <v>1992</v>
      </c>
      <c r="V82" s="52" t="s">
        <v>19</v>
      </c>
      <c r="W82" s="28" t="s">
        <v>2164</v>
      </c>
      <c r="X82" s="28" t="s">
        <v>1995</v>
      </c>
      <c r="Y82" s="186" t="s">
        <v>1333</v>
      </c>
      <c r="Z82" s="186" t="s">
        <v>1332</v>
      </c>
    </row>
    <row r="83" spans="1:26">
      <c r="A83" s="251" t="s">
        <v>2133</v>
      </c>
      <c r="B83" s="839">
        <f>ОРИГІНАЛ!AR16</f>
        <v>45448</v>
      </c>
      <c r="C83" s="862" t="b">
        <f>IF(MONTH(B83)=ДАТИ!$B$1,IFERROR(AND(MATCH(DAY(B83),D83:P83,0)&gt;0,COUNT(D83:P83)=1),"помилка"),"")</f>
        <v>1</v>
      </c>
      <c r="D83" s="883"/>
      <c r="E83" s="888"/>
      <c r="F83" s="281"/>
      <c r="G83" s="873">
        <v>5</v>
      </c>
      <c r="H83" s="878"/>
      <c r="I83" s="888"/>
      <c r="J83" s="281"/>
      <c r="K83" s="892"/>
      <c r="L83" s="1042"/>
      <c r="M83" s="250"/>
      <c r="N83" s="250"/>
      <c r="O83" s="250"/>
      <c r="P83" s="250"/>
      <c r="Q83" s="57">
        <v>7.3</v>
      </c>
      <c r="R83" s="26">
        <v>4</v>
      </c>
      <c r="T83" s="27"/>
      <c r="U83" s="30" t="s">
        <v>1996</v>
      </c>
      <c r="V83" s="52" t="s">
        <v>21</v>
      </c>
      <c r="W83" s="28" t="s">
        <v>2165</v>
      </c>
      <c r="X83" s="28" t="s">
        <v>1997</v>
      </c>
      <c r="Y83" s="186" t="s">
        <v>1333</v>
      </c>
      <c r="Z83" s="186" t="s">
        <v>1332</v>
      </c>
    </row>
    <row r="84" spans="1:26">
      <c r="A84" s="251" t="s">
        <v>2133</v>
      </c>
      <c r="B84" s="839">
        <f>ОРИГІНАЛ!AR17</f>
        <v>45461</v>
      </c>
      <c r="C84" s="862" t="b">
        <f>IF(MONTH(B84)=ДАТИ!$B$1,IFERROR(AND(MATCH(DAY(B84),D84:P84,0)&gt;0,COUNT(D84:P84)=1),"помилка"),"")</f>
        <v>1</v>
      </c>
      <c r="D84" s="883"/>
      <c r="E84" s="888"/>
      <c r="F84" s="281"/>
      <c r="G84" s="873"/>
      <c r="H84" s="878"/>
      <c r="I84" s="888"/>
      <c r="J84" s="281"/>
      <c r="K84" s="892">
        <v>18</v>
      </c>
      <c r="L84" s="1042"/>
      <c r="M84" s="250"/>
      <c r="N84" s="250"/>
      <c r="O84" s="250"/>
      <c r="P84" s="250"/>
      <c r="Q84" s="57">
        <v>7.3</v>
      </c>
      <c r="R84" s="26">
        <v>4</v>
      </c>
      <c r="T84" s="27"/>
      <c r="U84" s="30" t="s">
        <v>1996</v>
      </c>
      <c r="V84" s="52" t="s">
        <v>21</v>
      </c>
      <c r="W84" s="28" t="s">
        <v>2165</v>
      </c>
      <c r="X84" s="28" t="s">
        <v>1997</v>
      </c>
      <c r="Y84" s="186" t="s">
        <v>1333</v>
      </c>
      <c r="Z84" s="186" t="s">
        <v>1332</v>
      </c>
    </row>
    <row r="85" spans="1:26">
      <c r="A85" s="251" t="s">
        <v>2133</v>
      </c>
      <c r="B85" s="839">
        <f>ОРИГІНАЛ!AR18</f>
        <v>45476</v>
      </c>
      <c r="C85" s="862" t="str">
        <f>IF(MONTH(B85)=ДАТИ!$B$1,IFERROR(AND(MATCH(DAY(B85),D85:P85,0)&gt;0,COUNT(D85:P85)=1),"помилка"),"")</f>
        <v/>
      </c>
      <c r="D85" s="883"/>
      <c r="E85" s="888"/>
      <c r="F85" s="281"/>
      <c r="G85" s="873"/>
      <c r="H85" s="878"/>
      <c r="I85" s="888"/>
      <c r="J85" s="281"/>
      <c r="K85" s="892"/>
      <c r="L85" s="1042"/>
      <c r="M85" s="250"/>
      <c r="N85" s="250"/>
      <c r="O85" s="250"/>
      <c r="P85" s="250"/>
      <c r="Q85" s="57">
        <v>7.3</v>
      </c>
      <c r="R85" s="26">
        <v>4</v>
      </c>
      <c r="T85" s="27"/>
      <c r="U85" s="30" t="s">
        <v>1996</v>
      </c>
      <c r="V85" s="52" t="s">
        <v>21</v>
      </c>
      <c r="W85" s="28" t="s">
        <v>2165</v>
      </c>
      <c r="X85" s="28" t="s">
        <v>1997</v>
      </c>
      <c r="Y85" s="186" t="s">
        <v>1331</v>
      </c>
      <c r="Z85" s="186" t="s">
        <v>1332</v>
      </c>
    </row>
    <row r="86" spans="1:26">
      <c r="A86" s="251" t="s">
        <v>2133</v>
      </c>
      <c r="B86" s="839">
        <f>ОРИГІНАЛ!AR19</f>
        <v>45490</v>
      </c>
      <c r="C86" s="862" t="str">
        <f>IF(MONTH(B86)=ДАТИ!$B$1,IFERROR(AND(MATCH(DAY(B86),D86:P86,0)&gt;0,COUNT(D86:P86)=1),"помилка"),"")</f>
        <v/>
      </c>
      <c r="D86" s="883"/>
      <c r="E86" s="888"/>
      <c r="F86" s="281"/>
      <c r="G86" s="873"/>
      <c r="H86" s="878"/>
      <c r="I86" s="888"/>
      <c r="J86" s="281"/>
      <c r="K86" s="892"/>
      <c r="L86" s="1042"/>
      <c r="M86" s="250"/>
      <c r="N86" s="250"/>
      <c r="O86" s="250"/>
      <c r="P86" s="250"/>
      <c r="Q86" s="57">
        <v>7.3</v>
      </c>
      <c r="R86" s="26">
        <v>4</v>
      </c>
      <c r="T86" s="27"/>
      <c r="U86" s="30" t="s">
        <v>1996</v>
      </c>
      <c r="V86" s="52" t="s">
        <v>21</v>
      </c>
      <c r="W86" s="28" t="s">
        <v>2165</v>
      </c>
      <c r="X86" s="28" t="s">
        <v>1997</v>
      </c>
      <c r="Y86" s="186" t="s">
        <v>1331</v>
      </c>
      <c r="Z86" s="186" t="s">
        <v>1332</v>
      </c>
    </row>
    <row r="87" spans="1:26">
      <c r="A87" s="255" t="s">
        <v>2134</v>
      </c>
      <c r="B87" s="843">
        <f>ОРИГІНАЛ!AK16</f>
        <v>45449</v>
      </c>
      <c r="C87" s="862" t="b">
        <f>IF(MONTH(B87)=ДАТИ!$B$1,IFERROR(AND(MATCH(DAY(B87),D87:P87,0)&gt;0,COUNT(D87:P87)=1),"помилка"),"")</f>
        <v>1</v>
      </c>
      <c r="D87" s="883"/>
      <c r="E87" s="888"/>
      <c r="F87" s="281"/>
      <c r="G87" s="873">
        <v>6</v>
      </c>
      <c r="H87" s="878"/>
      <c r="I87" s="888"/>
      <c r="J87" s="281"/>
      <c r="K87" s="892"/>
      <c r="L87" s="1042"/>
      <c r="M87" s="250"/>
      <c r="N87" s="250"/>
      <c r="O87" s="250"/>
      <c r="P87" s="250"/>
      <c r="Q87" s="57">
        <v>6.7</v>
      </c>
      <c r="R87" s="26">
        <v>1</v>
      </c>
      <c r="T87" s="27"/>
      <c r="U87" s="30" t="s">
        <v>1996</v>
      </c>
      <c r="V87" s="52" t="s">
        <v>21</v>
      </c>
      <c r="W87" s="28" t="s">
        <v>2166</v>
      </c>
      <c r="X87" s="28" t="s">
        <v>1998</v>
      </c>
      <c r="Y87" s="186" t="s">
        <v>1333</v>
      </c>
      <c r="Z87" s="186" t="s">
        <v>1332</v>
      </c>
    </row>
    <row r="88" spans="1:26">
      <c r="A88" s="255" t="s">
        <v>2134</v>
      </c>
      <c r="B88" s="843">
        <f>ОРИГІНАЛ!AK17</f>
        <v>45462</v>
      </c>
      <c r="C88" s="862" t="b">
        <f>IF(MONTH(B88)=ДАТИ!$B$1,IFERROR(AND(MATCH(DAY(B88),D88:P88,0)&gt;0,COUNT(D88:P88)=1),"помилка"),"")</f>
        <v>1</v>
      </c>
      <c r="D88" s="883"/>
      <c r="E88" s="888"/>
      <c r="F88" s="281"/>
      <c r="G88" s="873"/>
      <c r="H88" s="878"/>
      <c r="I88" s="888"/>
      <c r="J88" s="281"/>
      <c r="K88" s="892">
        <v>19</v>
      </c>
      <c r="L88" s="1042"/>
      <c r="M88" s="250"/>
      <c r="N88" s="250"/>
      <c r="O88" s="250"/>
      <c r="P88" s="250"/>
      <c r="Q88" s="57">
        <v>6.7</v>
      </c>
      <c r="R88" s="26">
        <v>1</v>
      </c>
      <c r="T88" s="27"/>
      <c r="U88" s="30" t="s">
        <v>1996</v>
      </c>
      <c r="V88" s="52" t="s">
        <v>21</v>
      </c>
      <c r="W88" s="28" t="s">
        <v>2166</v>
      </c>
      <c r="X88" s="28" t="s">
        <v>1998</v>
      </c>
      <c r="Y88" s="186" t="s">
        <v>1333</v>
      </c>
      <c r="Z88" s="186" t="s">
        <v>1332</v>
      </c>
    </row>
    <row r="89" spans="1:26">
      <c r="A89" s="255" t="s">
        <v>2134</v>
      </c>
      <c r="B89" s="843">
        <f>ОРИГІНАЛ!AK18</f>
        <v>45477</v>
      </c>
      <c r="C89" s="862" t="str">
        <f>IF(MONTH(B89)=ДАТИ!$B$1,IFERROR(AND(MATCH(DAY(B89),D89:P89,0)&gt;0,COUNT(D89:P89)=1),"помилка"),"")</f>
        <v/>
      </c>
      <c r="D89" s="883"/>
      <c r="E89" s="888"/>
      <c r="F89" s="281"/>
      <c r="G89" s="873"/>
      <c r="H89" s="878"/>
      <c r="I89" s="888"/>
      <c r="J89" s="281"/>
      <c r="K89" s="892"/>
      <c r="L89" s="1042"/>
      <c r="M89" s="250"/>
      <c r="N89" s="250"/>
      <c r="O89" s="250"/>
      <c r="P89" s="250"/>
      <c r="Q89" s="57">
        <v>6.7</v>
      </c>
      <c r="R89" s="26">
        <v>1</v>
      </c>
      <c r="T89" s="27"/>
      <c r="U89" s="30" t="s">
        <v>1996</v>
      </c>
      <c r="V89" s="52" t="s">
        <v>21</v>
      </c>
      <c r="W89" s="28" t="s">
        <v>2166</v>
      </c>
      <c r="X89" s="28" t="s">
        <v>1998</v>
      </c>
      <c r="Y89" s="186" t="s">
        <v>1331</v>
      </c>
      <c r="Z89" s="186" t="s">
        <v>1332</v>
      </c>
    </row>
    <row r="90" spans="1:26">
      <c r="A90" s="255" t="s">
        <v>2134</v>
      </c>
      <c r="B90" s="843">
        <f>ОРИГІНАЛ!AK19</f>
        <v>45491</v>
      </c>
      <c r="C90" s="862" t="str">
        <f>IF(MONTH(B90)=ДАТИ!$B$1,IFERROR(AND(MATCH(DAY(B90),D90:P90,0)&gt;0,COUNT(D90:P90)=1),"помилка"),"")</f>
        <v/>
      </c>
      <c r="D90" s="883"/>
      <c r="E90" s="888"/>
      <c r="F90" s="281"/>
      <c r="G90" s="873"/>
      <c r="H90" s="878"/>
      <c r="I90" s="888"/>
      <c r="J90" s="281"/>
      <c r="K90" s="892"/>
      <c r="L90" s="1042"/>
      <c r="M90" s="250"/>
      <c r="N90" s="250"/>
      <c r="O90" s="250"/>
      <c r="P90" s="250"/>
      <c r="Q90" s="57">
        <v>6.7</v>
      </c>
      <c r="R90" s="26">
        <v>1</v>
      </c>
      <c r="T90" s="27"/>
      <c r="U90" s="30" t="s">
        <v>1996</v>
      </c>
      <c r="V90" s="52" t="s">
        <v>21</v>
      </c>
      <c r="W90" s="28" t="s">
        <v>2166</v>
      </c>
      <c r="X90" s="28" t="s">
        <v>1998</v>
      </c>
      <c r="Y90" s="186" t="s">
        <v>1331</v>
      </c>
      <c r="Z90" s="186" t="s">
        <v>1332</v>
      </c>
    </row>
    <row r="91" spans="1:26">
      <c r="A91" s="63" t="s">
        <v>1999</v>
      </c>
      <c r="B91" s="838">
        <f>ОРИГІНАЛ!Z16</f>
        <v>45439</v>
      </c>
      <c r="C91" s="862" t="str">
        <f>IF(MONTH(B91)=ДАТИ!$B$1,IFERROR(AND(MATCH(DAY(B91),D91:P91,0)&gt;0,COUNT(D91:P91)=1),"помилка"),"")</f>
        <v/>
      </c>
      <c r="D91" s="883"/>
      <c r="E91" s="888"/>
      <c r="F91" s="281"/>
      <c r="G91" s="873"/>
      <c r="H91" s="878"/>
      <c r="I91" s="888"/>
      <c r="J91" s="281"/>
      <c r="K91" s="892"/>
      <c r="L91" s="1042"/>
      <c r="M91" s="250"/>
      <c r="N91" s="250"/>
      <c r="O91" s="250"/>
      <c r="P91" s="250"/>
      <c r="Q91" s="57">
        <v>6.9</v>
      </c>
      <c r="R91" s="26">
        <v>2</v>
      </c>
      <c r="T91" s="27"/>
      <c r="U91" s="30" t="s">
        <v>2000</v>
      </c>
      <c r="V91" s="52" t="s">
        <v>21</v>
      </c>
      <c r="W91" s="26" t="s">
        <v>2167</v>
      </c>
      <c r="X91" s="28" t="s">
        <v>2001</v>
      </c>
      <c r="Y91" s="186" t="s">
        <v>1333</v>
      </c>
      <c r="Z91" s="186" t="s">
        <v>1332</v>
      </c>
    </row>
    <row r="92" spans="1:26">
      <c r="A92" s="63" t="s">
        <v>1999</v>
      </c>
      <c r="B92" s="838">
        <f>ОРИГІНАЛ!Z17</f>
        <v>45449</v>
      </c>
      <c r="C92" s="862" t="str">
        <f>IF(MONTH(B92)=ДАТИ!$B$1,IFERROR(AND(MATCH(DAY(B92),D92:P92,0)&gt;0,COUNT(D92:P92)=1),"помилка"),"")</f>
        <v>помилка</v>
      </c>
      <c r="D92" s="883"/>
      <c r="E92" s="888"/>
      <c r="F92" s="281"/>
      <c r="G92" s="873"/>
      <c r="H92" s="878"/>
      <c r="I92" s="888"/>
      <c r="J92" s="281"/>
      <c r="K92" s="892"/>
      <c r="L92" s="1042"/>
      <c r="M92" s="250"/>
      <c r="N92" s="250"/>
      <c r="O92" s="250"/>
      <c r="P92" s="250"/>
      <c r="Q92" s="57">
        <v>6.9</v>
      </c>
      <c r="R92" s="26">
        <v>2</v>
      </c>
      <c r="T92" s="27"/>
      <c r="U92" s="30" t="s">
        <v>2000</v>
      </c>
      <c r="V92" s="52" t="s">
        <v>21</v>
      </c>
      <c r="W92" s="26" t="s">
        <v>2167</v>
      </c>
      <c r="X92" s="28" t="s">
        <v>2001</v>
      </c>
      <c r="Y92" s="186" t="s">
        <v>1333</v>
      </c>
      <c r="Z92" s="186" t="s">
        <v>1332</v>
      </c>
    </row>
    <row r="93" spans="1:26">
      <c r="A93" s="63" t="s">
        <v>1999</v>
      </c>
      <c r="B93" s="838">
        <f>ОРИГІНАЛ!Z18</f>
        <v>45460</v>
      </c>
      <c r="C93" s="862" t="b">
        <f>IF(MONTH(B93)=ДАТИ!$B$1,IFERROR(AND(MATCH(DAY(B93),D93:P93,0)&gt;0,COUNT(D93:P93)=1),"помилка"),"")</f>
        <v>1</v>
      </c>
      <c r="D93" s="883"/>
      <c r="E93" s="888"/>
      <c r="F93" s="281"/>
      <c r="G93" s="873">
        <v>17</v>
      </c>
      <c r="H93" s="878"/>
      <c r="I93" s="888"/>
      <c r="J93" s="281"/>
      <c r="K93" s="892"/>
      <c r="L93" s="1042"/>
      <c r="M93" s="250"/>
      <c r="N93" s="250"/>
      <c r="O93" s="250"/>
      <c r="P93" s="250"/>
      <c r="Q93" s="57">
        <v>6.9</v>
      </c>
      <c r="R93" s="26">
        <v>2</v>
      </c>
      <c r="T93" s="27"/>
      <c r="U93" s="30" t="s">
        <v>2000</v>
      </c>
      <c r="V93" s="52" t="s">
        <v>21</v>
      </c>
      <c r="W93" s="26" t="s">
        <v>2167</v>
      </c>
      <c r="X93" s="28" t="s">
        <v>2001</v>
      </c>
      <c r="Y93" s="186" t="s">
        <v>1333</v>
      </c>
      <c r="Z93" s="186" t="s">
        <v>1332</v>
      </c>
    </row>
    <row r="94" spans="1:26">
      <c r="A94" s="63" t="s">
        <v>1999</v>
      </c>
      <c r="B94" s="838">
        <f>ОРИГІНАЛ!Z19</f>
        <v>45470</v>
      </c>
      <c r="C94" s="862" t="b">
        <f>IF(MONTH(B94)=ДАТИ!$B$1,IFERROR(AND(MATCH(DAY(B94),D94:P94,0)&gt;0,COUNT(D94:P94)=1),"помилка"),"")</f>
        <v>1</v>
      </c>
      <c r="D94" s="883"/>
      <c r="E94" s="888"/>
      <c r="F94" s="281"/>
      <c r="G94" s="873"/>
      <c r="H94" s="878"/>
      <c r="I94" s="888"/>
      <c r="J94" s="281"/>
      <c r="K94" s="892">
        <v>27</v>
      </c>
      <c r="L94" s="1042"/>
      <c r="M94" s="250"/>
      <c r="N94" s="250"/>
      <c r="O94" s="250"/>
      <c r="P94" s="250"/>
      <c r="Q94" s="57">
        <v>6.9</v>
      </c>
      <c r="R94" s="26">
        <v>2</v>
      </c>
      <c r="T94" s="27"/>
      <c r="U94" s="30" t="s">
        <v>2000</v>
      </c>
      <c r="V94" s="52" t="s">
        <v>21</v>
      </c>
      <c r="W94" s="26" t="s">
        <v>2167</v>
      </c>
      <c r="X94" s="28" t="s">
        <v>2001</v>
      </c>
      <c r="Y94" s="186" t="s">
        <v>1333</v>
      </c>
      <c r="Z94" s="186" t="s">
        <v>1332</v>
      </c>
    </row>
    <row r="95" spans="1:26" ht="25.5">
      <c r="A95" s="63" t="s">
        <v>2002</v>
      </c>
      <c r="B95" s="838">
        <f>ОРИГІНАЛ!AI16</f>
        <v>45449</v>
      </c>
      <c r="C95" s="862" t="b">
        <f>IF(MONTH(B95)=ДАТИ!$B$1,IFERROR(AND(MATCH(DAY(B95),D95:P95,0)&gt;0,COUNT(D95:P95)=1),"помилка"),"")</f>
        <v>1</v>
      </c>
      <c r="D95" s="883"/>
      <c r="E95" s="888">
        <v>6</v>
      </c>
      <c r="F95" s="281"/>
      <c r="G95" s="873"/>
      <c r="H95" s="878"/>
      <c r="I95" s="888"/>
      <c r="J95" s="281"/>
      <c r="K95" s="892"/>
      <c r="L95" s="1042"/>
      <c r="M95" s="250"/>
      <c r="N95" s="250"/>
      <c r="O95" s="250"/>
      <c r="P95" s="250"/>
      <c r="Q95" s="57">
        <v>7.4</v>
      </c>
      <c r="R95" s="26">
        <v>5</v>
      </c>
      <c r="T95" s="27"/>
      <c r="U95" s="30" t="s">
        <v>2000</v>
      </c>
      <c r="V95" s="52" t="s">
        <v>2203</v>
      </c>
      <c r="W95" s="26" t="s">
        <v>2167</v>
      </c>
      <c r="X95" s="28" t="s">
        <v>2003</v>
      </c>
      <c r="Y95" s="186" t="s">
        <v>1333</v>
      </c>
      <c r="Z95" s="186" t="s">
        <v>1332</v>
      </c>
    </row>
    <row r="96" spans="1:26">
      <c r="A96" s="254" t="s">
        <v>2135</v>
      </c>
      <c r="B96" s="842">
        <f>ОРИГІНАЛ!U16</f>
        <v>45440</v>
      </c>
      <c r="C96" s="862" t="str">
        <f>IF(MONTH(B96)=ДАТИ!$B$1,IFERROR(AND(MATCH(DAY(B96),D96:P96,0)&gt;0,COUNT(D96:P96)=1),"помилка"),"")</f>
        <v/>
      </c>
      <c r="D96" s="883"/>
      <c r="E96" s="888"/>
      <c r="F96" s="281"/>
      <c r="G96" s="873"/>
      <c r="H96" s="878"/>
      <c r="I96" s="888"/>
      <c r="J96" s="281"/>
      <c r="K96" s="892"/>
      <c r="L96" s="1042"/>
      <c r="M96" s="250"/>
      <c r="N96" s="250"/>
      <c r="O96" s="250"/>
      <c r="P96" s="250"/>
      <c r="Q96" s="57">
        <v>4.8</v>
      </c>
      <c r="R96" s="26">
        <v>1</v>
      </c>
      <c r="T96" s="27"/>
      <c r="U96" s="30" t="s">
        <v>2000</v>
      </c>
      <c r="V96" s="52" t="s">
        <v>21</v>
      </c>
      <c r="W96" s="26" t="s">
        <v>2168</v>
      </c>
      <c r="X96" s="28" t="s">
        <v>2004</v>
      </c>
      <c r="Y96" s="186" t="s">
        <v>1333</v>
      </c>
      <c r="Z96" s="186" t="s">
        <v>1332</v>
      </c>
    </row>
    <row r="97" spans="1:26">
      <c r="A97" s="254" t="s">
        <v>2135</v>
      </c>
      <c r="B97" s="842">
        <f>ОРИГІНАЛ!U17</f>
        <v>45450</v>
      </c>
      <c r="C97" s="862" t="b">
        <f>IF(MONTH(B97)=ДАТИ!$B$1,IFERROR(AND(MATCH(DAY(B97),D97:P97,0)&gt;0,COUNT(D97:P97)=1),"помилка"),"")</f>
        <v>1</v>
      </c>
      <c r="D97" s="883"/>
      <c r="E97" s="888">
        <v>7</v>
      </c>
      <c r="F97" s="281"/>
      <c r="G97" s="873"/>
      <c r="H97" s="878"/>
      <c r="I97" s="888"/>
      <c r="J97" s="281"/>
      <c r="K97" s="892"/>
      <c r="L97" s="1042"/>
      <c r="M97" s="250"/>
      <c r="N97" s="250"/>
      <c r="O97" s="250"/>
      <c r="P97" s="250"/>
      <c r="Q97" s="57">
        <v>4.8</v>
      </c>
      <c r="R97" s="26">
        <v>1</v>
      </c>
      <c r="T97" s="27"/>
      <c r="U97" s="30" t="s">
        <v>2000</v>
      </c>
      <c r="V97" s="52" t="s">
        <v>21</v>
      </c>
      <c r="W97" s="26" t="s">
        <v>2168</v>
      </c>
      <c r="X97" s="28" t="s">
        <v>2004</v>
      </c>
      <c r="Y97" s="186" t="s">
        <v>1333</v>
      </c>
      <c r="Z97" s="186" t="s">
        <v>1332</v>
      </c>
    </row>
    <row r="98" spans="1:26">
      <c r="A98" s="254" t="s">
        <v>2135</v>
      </c>
      <c r="B98" s="842">
        <f>ОРИГІНАЛ!U18</f>
        <v>45461</v>
      </c>
      <c r="C98" s="862" t="b">
        <f>IF(MONTH(B98)=ДАТИ!$B$1,IFERROR(AND(MATCH(DAY(B98),D98:P98,0)&gt;0,COUNT(D98:P98)=1),"помилка"),"")</f>
        <v>1</v>
      </c>
      <c r="D98" s="883"/>
      <c r="E98" s="888"/>
      <c r="F98" s="281"/>
      <c r="G98" s="873">
        <v>18</v>
      </c>
      <c r="H98" s="878"/>
      <c r="I98" s="888"/>
      <c r="J98" s="281"/>
      <c r="K98" s="892"/>
      <c r="L98" s="1042"/>
      <c r="M98" s="250"/>
      <c r="N98" s="250"/>
      <c r="O98" s="250"/>
      <c r="P98" s="250"/>
      <c r="Q98" s="57">
        <v>4.8</v>
      </c>
      <c r="R98" s="26">
        <v>1</v>
      </c>
      <c r="T98" s="27"/>
      <c r="U98" s="30" t="s">
        <v>2000</v>
      </c>
      <c r="V98" s="52" t="s">
        <v>21</v>
      </c>
      <c r="W98" s="26" t="s">
        <v>2168</v>
      </c>
      <c r="X98" s="28" t="s">
        <v>2004</v>
      </c>
      <c r="Y98" s="186" t="s">
        <v>1333</v>
      </c>
      <c r="Z98" s="186" t="s">
        <v>1332</v>
      </c>
    </row>
    <row r="99" spans="1:26">
      <c r="A99" s="254" t="s">
        <v>2135</v>
      </c>
      <c r="B99" s="842">
        <f>ОРИГІНАЛ!U19</f>
        <v>45471</v>
      </c>
      <c r="C99" s="862" t="b">
        <f>IF(MONTH(B99)=ДАТИ!$B$1,IFERROR(AND(MATCH(DAY(B99),D99:P99,0)&gt;0,COUNT(D99:P99)=1),"помилка"),"")</f>
        <v>1</v>
      </c>
      <c r="D99" s="883"/>
      <c r="E99" s="888"/>
      <c r="F99" s="281"/>
      <c r="G99" s="873"/>
      <c r="H99" s="878"/>
      <c r="I99" s="888"/>
      <c r="J99" s="281"/>
      <c r="K99" s="892">
        <v>28</v>
      </c>
      <c r="L99" s="1042"/>
      <c r="M99" s="250"/>
      <c r="N99" s="250"/>
      <c r="O99" s="250"/>
      <c r="P99" s="250"/>
      <c r="Q99" s="57">
        <v>4.8</v>
      </c>
      <c r="R99" s="26">
        <v>1</v>
      </c>
      <c r="T99" s="27"/>
      <c r="U99" s="30" t="s">
        <v>2000</v>
      </c>
      <c r="V99" s="52" t="s">
        <v>21</v>
      </c>
      <c r="W99" s="26" t="s">
        <v>2168</v>
      </c>
      <c r="X99" s="28" t="s">
        <v>2004</v>
      </c>
      <c r="Y99" s="186" t="s">
        <v>1333</v>
      </c>
      <c r="Z99" s="186" t="s">
        <v>1332</v>
      </c>
    </row>
    <row r="100" spans="1:26" ht="25.5">
      <c r="A100" s="63" t="s">
        <v>2136</v>
      </c>
      <c r="B100" s="838">
        <f>ОРИГІНАЛ!E16</f>
        <v>45441</v>
      </c>
      <c r="C100" s="862" t="str">
        <f>IF(MONTH(B100)=ДАТИ!$B$1,IFERROR(AND(MATCH(DAY(B100),D100:P100,0)&gt;0,COUNT(D100:P100)=1),"помилка"),"")</f>
        <v/>
      </c>
      <c r="D100" s="883"/>
      <c r="E100" s="888"/>
      <c r="F100" s="281"/>
      <c r="G100" s="873"/>
      <c r="H100" s="878"/>
      <c r="I100" s="888"/>
      <c r="J100" s="281"/>
      <c r="K100" s="892"/>
      <c r="L100" s="1042"/>
      <c r="M100" s="250"/>
      <c r="N100" s="250"/>
      <c r="O100" s="250"/>
      <c r="P100" s="250"/>
      <c r="Q100" s="57">
        <v>8.8000000000000007</v>
      </c>
      <c r="R100" s="26">
        <v>8</v>
      </c>
      <c r="T100" s="27"/>
      <c r="U100" s="30" t="s">
        <v>2005</v>
      </c>
      <c r="V100" s="52" t="s">
        <v>21</v>
      </c>
      <c r="W100" s="28" t="s">
        <v>2169</v>
      </c>
      <c r="X100" s="28" t="s">
        <v>2006</v>
      </c>
      <c r="Y100" s="186" t="s">
        <v>1333</v>
      </c>
      <c r="Z100" s="186" t="s">
        <v>1332</v>
      </c>
    </row>
    <row r="101" spans="1:26" ht="25.5">
      <c r="A101" s="63" t="s">
        <v>2136</v>
      </c>
      <c r="B101" s="838">
        <f>ОРИГІНАЛ!E17</f>
        <v>45453</v>
      </c>
      <c r="C101" s="862" t="b">
        <f>IF(MONTH(B101)=ДАТИ!$B$1,IFERROR(AND(MATCH(DAY(B101),D101:P101,0)&gt;0,COUNT(D101:P101)=1),"помилка"),"")</f>
        <v>1</v>
      </c>
      <c r="D101" s="883"/>
      <c r="E101" s="888">
        <v>10</v>
      </c>
      <c r="F101" s="281"/>
      <c r="G101" s="873"/>
      <c r="H101" s="878"/>
      <c r="I101" s="888"/>
      <c r="J101" s="281"/>
      <c r="K101" s="892"/>
      <c r="L101" s="1042"/>
      <c r="M101" s="250"/>
      <c r="N101" s="250"/>
      <c r="O101" s="250"/>
      <c r="P101" s="250"/>
      <c r="Q101" s="57">
        <v>8.8000000000000007</v>
      </c>
      <c r="R101" s="26">
        <v>8</v>
      </c>
      <c r="T101" s="27"/>
      <c r="U101" s="30" t="s">
        <v>2005</v>
      </c>
      <c r="V101" s="52" t="s">
        <v>21</v>
      </c>
      <c r="W101" s="28" t="s">
        <v>2169</v>
      </c>
      <c r="X101" s="28" t="s">
        <v>2006</v>
      </c>
      <c r="Y101" s="186" t="s">
        <v>1333</v>
      </c>
      <c r="Z101" s="186" t="s">
        <v>1332</v>
      </c>
    </row>
    <row r="102" spans="1:26" ht="25.5">
      <c r="A102" s="63" t="s">
        <v>2136</v>
      </c>
      <c r="B102" s="838">
        <f>ОРИГІНАЛ!E18</f>
        <v>45462</v>
      </c>
      <c r="C102" s="862" t="b">
        <f>IF(MONTH(B102)=ДАТИ!$B$1,IFERROR(AND(MATCH(DAY(B102),D102:P102,0)&gt;0,COUNT(D102:P102)=1),"помилка"),"")</f>
        <v>1</v>
      </c>
      <c r="D102" s="883"/>
      <c r="E102" s="888"/>
      <c r="F102" s="281"/>
      <c r="G102" s="873">
        <v>19</v>
      </c>
      <c r="H102" s="878"/>
      <c r="I102" s="888"/>
      <c r="J102" s="281"/>
      <c r="K102" s="892"/>
      <c r="L102" s="1042"/>
      <c r="M102" s="250"/>
      <c r="N102" s="250"/>
      <c r="O102" s="250"/>
      <c r="P102" s="250"/>
      <c r="Q102" s="57">
        <v>8.8000000000000007</v>
      </c>
      <c r="R102" s="26">
        <v>8</v>
      </c>
      <c r="T102" s="27"/>
      <c r="U102" s="30" t="s">
        <v>2005</v>
      </c>
      <c r="V102" s="52" t="s">
        <v>21</v>
      </c>
      <c r="W102" s="28" t="s">
        <v>2169</v>
      </c>
      <c r="X102" s="28" t="s">
        <v>2006</v>
      </c>
      <c r="Y102" s="186" t="s">
        <v>1333</v>
      </c>
      <c r="Z102" s="186" t="s">
        <v>1332</v>
      </c>
    </row>
    <row r="103" spans="1:26" ht="25.5">
      <c r="A103" s="63" t="s">
        <v>2136</v>
      </c>
      <c r="B103" s="838">
        <f>ОРИГІНАЛ!E19</f>
        <v>45474</v>
      </c>
      <c r="C103" s="862" t="str">
        <f>IF(MONTH(B103)=ДАТИ!$B$1,IFERROR(AND(MATCH(DAY(B103),D103:P103,0)&gt;0,COUNT(D103:P103)=1),"помилка"),"")</f>
        <v/>
      </c>
      <c r="D103" s="883"/>
      <c r="E103" s="888"/>
      <c r="F103" s="281"/>
      <c r="G103" s="873"/>
      <c r="H103" s="878"/>
      <c r="I103" s="888"/>
      <c r="J103" s="281"/>
      <c r="K103" s="892"/>
      <c r="L103" s="1042"/>
      <c r="M103" s="250"/>
      <c r="N103" s="250"/>
      <c r="O103" s="250"/>
      <c r="P103" s="250"/>
      <c r="Q103" s="57">
        <v>8.8000000000000007</v>
      </c>
      <c r="R103" s="26">
        <v>8</v>
      </c>
      <c r="T103" s="27"/>
      <c r="U103" s="30" t="s">
        <v>2005</v>
      </c>
      <c r="V103" s="52" t="s">
        <v>21</v>
      </c>
      <c r="W103" s="28" t="s">
        <v>2169</v>
      </c>
      <c r="X103" s="28" t="s">
        <v>2006</v>
      </c>
      <c r="Y103" s="186" t="s">
        <v>1333</v>
      </c>
      <c r="Z103" s="186" t="s">
        <v>1332</v>
      </c>
    </row>
    <row r="104" spans="1:26" ht="25.5">
      <c r="A104" s="254" t="s">
        <v>2137</v>
      </c>
      <c r="B104" s="842">
        <f>ОРИГІНАЛ!B11</f>
        <v>45463</v>
      </c>
      <c r="C104" s="862" t="b">
        <f>IF(MONTH(B104)=ДАТИ!$B$1,IFERROR(AND(MATCH(DAY(B104),D104:P104,0)&gt;0,COUNT(D104:P104)=1),"помилка"),"")</f>
        <v>1</v>
      </c>
      <c r="D104" s="883"/>
      <c r="E104" s="888"/>
      <c r="F104" s="281"/>
      <c r="G104" s="873">
        <v>20</v>
      </c>
      <c r="H104" s="878"/>
      <c r="I104" s="888"/>
      <c r="J104" s="281"/>
      <c r="K104" s="892"/>
      <c r="L104" s="1042"/>
      <c r="M104" s="250"/>
      <c r="N104" s="250"/>
      <c r="O104" s="250"/>
      <c r="P104" s="250"/>
      <c r="Q104" s="57">
        <v>5</v>
      </c>
      <c r="T104" s="27"/>
      <c r="U104" s="30" t="s">
        <v>2005</v>
      </c>
      <c r="V104" s="52" t="s">
        <v>2007</v>
      </c>
      <c r="W104" s="28" t="s">
        <v>2170</v>
      </c>
      <c r="X104" s="28"/>
      <c r="Y104" s="186" t="s">
        <v>1333</v>
      </c>
      <c r="Z104" s="186" t="s">
        <v>1332</v>
      </c>
    </row>
    <row r="105" spans="1:26" ht="25.5">
      <c r="A105" s="254" t="s">
        <v>2137</v>
      </c>
      <c r="B105" s="842">
        <f>ОРИГІНАЛ!B12</f>
        <v>45491</v>
      </c>
      <c r="C105" s="862" t="str">
        <f>IF(MONTH(B105)=ДАТИ!$B$1,IFERROR(AND(MATCH(DAY(B105),D105:P105,0)&gt;0,COUNT(D105:P105)=1),"помилка"),"")</f>
        <v/>
      </c>
      <c r="D105" s="883"/>
      <c r="E105" s="888"/>
      <c r="F105" s="281"/>
      <c r="G105" s="873"/>
      <c r="H105" s="878"/>
      <c r="I105" s="888"/>
      <c r="J105" s="281"/>
      <c r="K105" s="892"/>
      <c r="L105" s="1042"/>
      <c r="M105" s="250"/>
      <c r="N105" s="250"/>
      <c r="O105" s="250"/>
      <c r="P105" s="250"/>
      <c r="Q105" s="57">
        <v>5</v>
      </c>
      <c r="T105" s="27"/>
      <c r="U105" s="30" t="s">
        <v>2005</v>
      </c>
      <c r="V105" s="52" t="s">
        <v>2007</v>
      </c>
      <c r="W105" s="28" t="s">
        <v>2170</v>
      </c>
      <c r="X105" s="28"/>
      <c r="Y105" s="186" t="s">
        <v>1333</v>
      </c>
      <c r="Z105" s="186" t="s">
        <v>1332</v>
      </c>
    </row>
    <row r="106" spans="1:26" ht="25.5">
      <c r="A106" s="254" t="s">
        <v>2137</v>
      </c>
      <c r="B106" s="842">
        <f>ОРИГІНАЛ!B13</f>
        <v>45519</v>
      </c>
      <c r="C106" s="862" t="str">
        <f>IF(MONTH(B106)=ДАТИ!$B$1,IFERROR(AND(MATCH(DAY(B106),D106:P106,0)&gt;0,COUNT(D106:P106)=1),"помилка"),"")</f>
        <v/>
      </c>
      <c r="D106" s="883"/>
      <c r="E106" s="888"/>
      <c r="F106" s="281"/>
      <c r="G106" s="873"/>
      <c r="H106" s="878"/>
      <c r="I106" s="888"/>
      <c r="J106" s="281"/>
      <c r="K106" s="892"/>
      <c r="L106" s="1042"/>
      <c r="M106" s="250"/>
      <c r="N106" s="250"/>
      <c r="O106" s="250"/>
      <c r="P106" s="250"/>
      <c r="Q106" s="57">
        <v>5</v>
      </c>
      <c r="T106" s="27"/>
      <c r="U106" s="30" t="s">
        <v>2005</v>
      </c>
      <c r="V106" s="52" t="s">
        <v>2007</v>
      </c>
      <c r="W106" s="28" t="s">
        <v>2170</v>
      </c>
      <c r="X106" s="28"/>
      <c r="Y106" s="186" t="s">
        <v>1333</v>
      </c>
      <c r="Z106" s="186" t="s">
        <v>1332</v>
      </c>
    </row>
    <row r="107" spans="1:26" ht="25.5">
      <c r="A107" s="254" t="s">
        <v>2137</v>
      </c>
      <c r="B107" s="842">
        <f>ОРИГІНАЛ!B14</f>
        <v>45547</v>
      </c>
      <c r="C107" s="862" t="str">
        <f>IF(MONTH(B107)=ДАТИ!$B$1,IFERROR(AND(MATCH(DAY(B107),D107:P107,0)&gt;0,COUNT(D107:P107)=1),"помилка"),"")</f>
        <v/>
      </c>
      <c r="D107" s="883"/>
      <c r="E107" s="888"/>
      <c r="F107" s="281"/>
      <c r="G107" s="873"/>
      <c r="H107" s="878"/>
      <c r="I107" s="888"/>
      <c r="J107" s="281"/>
      <c r="K107" s="892"/>
      <c r="L107" s="1042"/>
      <c r="M107" s="250"/>
      <c r="N107" s="250"/>
      <c r="O107" s="250"/>
      <c r="P107" s="250"/>
      <c r="Q107" s="57">
        <v>5</v>
      </c>
      <c r="T107" s="27"/>
      <c r="U107" s="30" t="s">
        <v>2005</v>
      </c>
      <c r="V107" s="52" t="s">
        <v>2007</v>
      </c>
      <c r="W107" s="28" t="s">
        <v>2170</v>
      </c>
      <c r="X107" s="28"/>
      <c r="Y107" s="186" t="s">
        <v>1333</v>
      </c>
      <c r="Z107" s="186" t="s">
        <v>1332</v>
      </c>
    </row>
    <row r="108" spans="1:26" ht="25.5">
      <c r="A108" s="165" t="s">
        <v>2138</v>
      </c>
      <c r="B108" s="837">
        <f>ОРИГІНАЛ!E11</f>
        <v>45443</v>
      </c>
      <c r="C108" s="862" t="str">
        <f>IF(MONTH(B108)=ДАТИ!$B$1,IFERROR(AND(MATCH(DAY(B108),D108:P108,0)&gt;0,COUNT(D108:P108)=1),"помилка"),"")</f>
        <v/>
      </c>
      <c r="D108" s="883"/>
      <c r="E108" s="888"/>
      <c r="F108" s="281"/>
      <c r="G108" s="873"/>
      <c r="H108" s="878"/>
      <c r="I108" s="888"/>
      <c r="J108" s="281"/>
      <c r="K108" s="892"/>
      <c r="L108" s="1042"/>
      <c r="M108" s="250"/>
      <c r="N108" s="250"/>
      <c r="O108" s="250"/>
      <c r="P108" s="250"/>
      <c r="Q108" s="57">
        <v>9</v>
      </c>
      <c r="R108" s="26">
        <v>6</v>
      </c>
      <c r="T108" s="27"/>
      <c r="U108" s="30" t="s">
        <v>2008</v>
      </c>
      <c r="V108" s="52" t="s">
        <v>19</v>
      </c>
      <c r="W108" s="28" t="s">
        <v>2171</v>
      </c>
      <c r="X108" s="28" t="s">
        <v>2009</v>
      </c>
      <c r="Y108" s="186" t="s">
        <v>1333</v>
      </c>
      <c r="Z108" s="186" t="s">
        <v>1332</v>
      </c>
    </row>
    <row r="109" spans="1:26" ht="25.5">
      <c r="A109" s="165" t="s">
        <v>2138</v>
      </c>
      <c r="B109" s="837">
        <f>ОРИГІНАЛ!E12</f>
        <v>45454</v>
      </c>
      <c r="C109" s="862" t="b">
        <f>IF(MONTH(B109)=ДАТИ!$B$1,IFERROR(AND(MATCH(DAY(B109),D109:P109,0)&gt;0,COUNT(D109:P109)=1),"помилка"),"")</f>
        <v>1</v>
      </c>
      <c r="D109" s="883"/>
      <c r="E109" s="888">
        <v>11</v>
      </c>
      <c r="F109" s="281"/>
      <c r="G109" s="873"/>
      <c r="H109" s="878"/>
      <c r="I109" s="888"/>
      <c r="J109" s="281"/>
      <c r="K109" s="892"/>
      <c r="L109" s="1042"/>
      <c r="M109" s="250"/>
      <c r="N109" s="250"/>
      <c r="O109" s="250"/>
      <c r="P109" s="250"/>
      <c r="Q109" s="57">
        <v>9</v>
      </c>
      <c r="R109" s="26">
        <v>6</v>
      </c>
      <c r="T109" s="27"/>
      <c r="U109" s="30" t="s">
        <v>2008</v>
      </c>
      <c r="V109" s="52" t="s">
        <v>19</v>
      </c>
      <c r="W109" s="28" t="s">
        <v>2171</v>
      </c>
      <c r="X109" s="28" t="s">
        <v>2009</v>
      </c>
      <c r="Y109" s="186" t="s">
        <v>1333</v>
      </c>
      <c r="Z109" s="186" t="s">
        <v>1332</v>
      </c>
    </row>
    <row r="110" spans="1:26" ht="25.5">
      <c r="A110" s="165" t="s">
        <v>2138</v>
      </c>
      <c r="B110" s="837">
        <f>ОРИГІНАЛ!E13</f>
        <v>45464</v>
      </c>
      <c r="C110" s="862" t="b">
        <f>IF(MONTH(B110)=ДАТИ!$B$1,IFERROR(AND(MATCH(DAY(B110),D110:P110,0)&gt;0,COUNT(D110:P110)=1),"помилка"),"")</f>
        <v>1</v>
      </c>
      <c r="D110" s="883"/>
      <c r="E110" s="888"/>
      <c r="F110" s="281"/>
      <c r="G110" s="873">
        <v>21</v>
      </c>
      <c r="H110" s="878"/>
      <c r="I110" s="888"/>
      <c r="J110" s="281"/>
      <c r="K110" s="892"/>
      <c r="L110" s="1042"/>
      <c r="M110" s="250"/>
      <c r="N110" s="250"/>
      <c r="O110" s="250"/>
      <c r="P110" s="250"/>
      <c r="Q110" s="57">
        <v>9</v>
      </c>
      <c r="R110" s="26">
        <v>6</v>
      </c>
      <c r="T110" s="27"/>
      <c r="U110" s="30" t="s">
        <v>2008</v>
      </c>
      <c r="V110" s="52" t="s">
        <v>19</v>
      </c>
      <c r="W110" s="28" t="s">
        <v>2171</v>
      </c>
      <c r="X110" s="28" t="s">
        <v>2009</v>
      </c>
      <c r="Y110" s="186" t="s">
        <v>1333</v>
      </c>
      <c r="Z110" s="186" t="s">
        <v>1332</v>
      </c>
    </row>
    <row r="111" spans="1:26" ht="25.5">
      <c r="A111" s="165" t="s">
        <v>2138</v>
      </c>
      <c r="B111" s="837">
        <f>ОРИГІНАЛ!E14</f>
        <v>45475</v>
      </c>
      <c r="C111" s="862" t="str">
        <f>IF(MONTH(B111)=ДАТИ!$B$1,IFERROR(AND(MATCH(DAY(B111),D111:P111,0)&gt;0,COUNT(D111:P111)=1),"помилка"),"")</f>
        <v/>
      </c>
      <c r="D111" s="883"/>
      <c r="E111" s="888"/>
      <c r="F111" s="281"/>
      <c r="G111" s="873"/>
      <c r="H111" s="878"/>
      <c r="I111" s="888"/>
      <c r="J111" s="281"/>
      <c r="K111" s="892"/>
      <c r="L111" s="1042"/>
      <c r="M111" s="250"/>
      <c r="N111" s="250"/>
      <c r="O111" s="250"/>
      <c r="P111" s="250"/>
      <c r="Q111" s="57">
        <v>9</v>
      </c>
      <c r="R111" s="26">
        <v>6</v>
      </c>
      <c r="T111" s="27"/>
      <c r="U111" s="30" t="s">
        <v>2008</v>
      </c>
      <c r="V111" s="52" t="s">
        <v>19</v>
      </c>
      <c r="W111" s="28" t="s">
        <v>2171</v>
      </c>
      <c r="X111" s="28" t="s">
        <v>2009</v>
      </c>
      <c r="Y111" s="186" t="s">
        <v>1333</v>
      </c>
      <c r="Z111" s="186" t="s">
        <v>1332</v>
      </c>
    </row>
    <row r="112" spans="1:26">
      <c r="A112" s="254" t="s">
        <v>2139</v>
      </c>
      <c r="B112" s="842">
        <f>ОРИГІНАЛ!U11</f>
        <v>45446</v>
      </c>
      <c r="C112" s="862" t="b">
        <f>IF(MONTH(B112)=ДАТИ!$B$1,IFERROR(AND(MATCH(DAY(B112),D112:P112,0)&gt;0,COUNT(D112:P112)=1),"помилка"),"")</f>
        <v>1</v>
      </c>
      <c r="D112" s="883">
        <v>3</v>
      </c>
      <c r="E112" s="888"/>
      <c r="F112" s="281"/>
      <c r="G112" s="873"/>
      <c r="H112" s="878"/>
      <c r="I112" s="888"/>
      <c r="J112" s="281"/>
      <c r="K112" s="892"/>
      <c r="L112" s="1042"/>
      <c r="M112" s="250"/>
      <c r="N112" s="250"/>
      <c r="O112" s="250"/>
      <c r="P112" s="250"/>
      <c r="Q112" s="57">
        <v>4.7</v>
      </c>
      <c r="T112" s="27"/>
      <c r="U112" s="30" t="s">
        <v>2010</v>
      </c>
      <c r="V112" s="52" t="s">
        <v>19</v>
      </c>
      <c r="W112" s="28" t="s">
        <v>2172</v>
      </c>
      <c r="X112" s="28"/>
      <c r="Y112" s="186" t="s">
        <v>1333</v>
      </c>
      <c r="Z112" s="186" t="s">
        <v>1332</v>
      </c>
    </row>
    <row r="113" spans="1:26">
      <c r="A113" s="254" t="s">
        <v>2139</v>
      </c>
      <c r="B113" s="842">
        <f>ОРИГІНАЛ!U12</f>
        <v>45455</v>
      </c>
      <c r="C113" s="862" t="b">
        <f>IF(MONTH(B113)=ДАТИ!$B$1,IFERROR(AND(MATCH(DAY(B113),D113:P113,0)&gt;0,COUNT(D113:P113)=1),"помилка"),"")</f>
        <v>1</v>
      </c>
      <c r="D113" s="883"/>
      <c r="E113" s="888">
        <v>12</v>
      </c>
      <c r="F113" s="281"/>
      <c r="G113" s="873"/>
      <c r="H113" s="878"/>
      <c r="I113" s="888"/>
      <c r="J113" s="281"/>
      <c r="K113" s="892"/>
      <c r="L113" s="1042"/>
      <c r="M113" s="250"/>
      <c r="N113" s="250"/>
      <c r="O113" s="250"/>
      <c r="P113" s="250"/>
      <c r="Q113" s="57">
        <v>4.7</v>
      </c>
      <c r="T113" s="27"/>
      <c r="U113" s="30" t="s">
        <v>2010</v>
      </c>
      <c r="V113" s="52" t="s">
        <v>19</v>
      </c>
      <c r="W113" s="28" t="s">
        <v>2172</v>
      </c>
      <c r="X113" s="28"/>
      <c r="Y113" s="186" t="s">
        <v>1333</v>
      </c>
      <c r="Z113" s="186" t="s">
        <v>1332</v>
      </c>
    </row>
    <row r="114" spans="1:26">
      <c r="A114" s="254" t="s">
        <v>2139</v>
      </c>
      <c r="B114" s="842">
        <f>ОРИГІНАЛ!U13</f>
        <v>45467</v>
      </c>
      <c r="C114" s="862" t="b">
        <f>IF(MONTH(B114)=ДАТИ!$B$1,IFERROR(AND(MATCH(DAY(B114),D114:P114,0)&gt;0,COUNT(D114:P114)=1),"помилка"),"")</f>
        <v>1</v>
      </c>
      <c r="D114" s="883"/>
      <c r="E114" s="888"/>
      <c r="F114" s="281"/>
      <c r="G114" s="873">
        <v>24</v>
      </c>
      <c r="H114" s="878"/>
      <c r="I114" s="888"/>
      <c r="J114" s="281"/>
      <c r="K114" s="892"/>
      <c r="L114" s="1042"/>
      <c r="M114" s="250"/>
      <c r="N114" s="250"/>
      <c r="O114" s="250"/>
      <c r="P114" s="250"/>
      <c r="Q114" s="57">
        <v>4.7</v>
      </c>
      <c r="T114" s="27"/>
      <c r="U114" s="30" t="s">
        <v>2010</v>
      </c>
      <c r="V114" s="52" t="s">
        <v>19</v>
      </c>
      <c r="W114" s="28" t="s">
        <v>2172</v>
      </c>
      <c r="X114" s="28"/>
      <c r="Y114" s="186" t="s">
        <v>1333</v>
      </c>
      <c r="Z114" s="186" t="s">
        <v>1332</v>
      </c>
    </row>
    <row r="115" spans="1:26">
      <c r="A115" s="254" t="s">
        <v>2139</v>
      </c>
      <c r="B115" s="842">
        <f>ОРИГІНАЛ!U14</f>
        <v>45476</v>
      </c>
      <c r="C115" s="862" t="str">
        <f>IF(MONTH(B115)=ДАТИ!$B$1,IFERROR(AND(MATCH(DAY(B115),D115:P115,0)&gt;0,COUNT(D115:P115)=1),"помилка"),"")</f>
        <v/>
      </c>
      <c r="D115" s="883"/>
      <c r="E115" s="888"/>
      <c r="F115" s="281"/>
      <c r="G115" s="873"/>
      <c r="H115" s="878"/>
      <c r="I115" s="888"/>
      <c r="J115" s="281"/>
      <c r="K115" s="892"/>
      <c r="L115" s="1042"/>
      <c r="M115" s="250"/>
      <c r="N115" s="250"/>
      <c r="O115" s="250"/>
      <c r="P115" s="250"/>
      <c r="Q115" s="57">
        <v>4.7</v>
      </c>
      <c r="T115" s="27"/>
      <c r="U115" s="30" t="s">
        <v>2010</v>
      </c>
      <c r="V115" s="52" t="s">
        <v>19</v>
      </c>
      <c r="W115" s="28" t="s">
        <v>2172</v>
      </c>
      <c r="X115" s="28"/>
      <c r="Y115" s="186" t="s">
        <v>1333</v>
      </c>
      <c r="Z115" s="186" t="s">
        <v>1332</v>
      </c>
    </row>
    <row r="116" spans="1:26">
      <c r="A116" s="165" t="s">
        <v>2011</v>
      </c>
      <c r="B116" s="837">
        <f>ОРИГІНАЛ!Z11</f>
        <v>45447</v>
      </c>
      <c r="C116" s="862" t="b">
        <f>IF(MONTH(B116)=ДАТИ!$B$1,IFERROR(AND(MATCH(DAY(B116),D116:P116,0)&gt;0,COUNT(D116:P116)=1),"помилка"),"")</f>
        <v>1</v>
      </c>
      <c r="D116" s="883">
        <v>4</v>
      </c>
      <c r="E116" s="888"/>
      <c r="F116" s="281"/>
      <c r="G116" s="873"/>
      <c r="H116" s="878"/>
      <c r="I116" s="888"/>
      <c r="J116" s="281"/>
      <c r="K116" s="892"/>
      <c r="L116" s="1042"/>
      <c r="M116" s="250"/>
      <c r="N116" s="250"/>
      <c r="O116" s="250"/>
      <c r="P116" s="250"/>
      <c r="Q116" s="57">
        <v>7</v>
      </c>
      <c r="R116" s="26">
        <v>2</v>
      </c>
      <c r="T116" s="27"/>
      <c r="U116" s="30" t="s">
        <v>2010</v>
      </c>
      <c r="V116" s="52" t="s">
        <v>19</v>
      </c>
      <c r="W116" s="28" t="s">
        <v>2173</v>
      </c>
      <c r="X116" s="28" t="s">
        <v>2012</v>
      </c>
      <c r="Y116" s="186" t="s">
        <v>1333</v>
      </c>
      <c r="Z116" s="186" t="s">
        <v>1332</v>
      </c>
    </row>
    <row r="117" spans="1:26">
      <c r="A117" s="165" t="s">
        <v>2011</v>
      </c>
      <c r="B117" s="837">
        <f>ОРИГІНАЛ!Z12</f>
        <v>45456</v>
      </c>
      <c r="C117" s="862" t="b">
        <f>IF(MONTH(B117)=ДАТИ!$B$1,IFERROR(AND(MATCH(DAY(B117),D117:P117,0)&gt;0,COUNT(D117:P117)=1),"помилка"),"")</f>
        <v>1</v>
      </c>
      <c r="D117" s="883"/>
      <c r="E117" s="888">
        <v>13</v>
      </c>
      <c r="F117" s="281"/>
      <c r="G117" s="873"/>
      <c r="H117" s="878"/>
      <c r="I117" s="888"/>
      <c r="J117" s="281"/>
      <c r="K117" s="892"/>
      <c r="L117" s="1042"/>
      <c r="M117" s="250"/>
      <c r="N117" s="250"/>
      <c r="O117" s="250"/>
      <c r="P117" s="250"/>
      <c r="Q117" s="57">
        <v>7</v>
      </c>
      <c r="R117" s="26">
        <v>2</v>
      </c>
      <c r="T117" s="27"/>
      <c r="U117" s="30" t="s">
        <v>2010</v>
      </c>
      <c r="V117" s="52" t="s">
        <v>19</v>
      </c>
      <c r="W117" s="28" t="s">
        <v>2173</v>
      </c>
      <c r="X117" s="28" t="s">
        <v>2012</v>
      </c>
      <c r="Y117" s="186" t="s">
        <v>1333</v>
      </c>
      <c r="Z117" s="186" t="s">
        <v>1332</v>
      </c>
    </row>
    <row r="118" spans="1:26">
      <c r="A118" s="165" t="s">
        <v>2011</v>
      </c>
      <c r="B118" s="837">
        <f>ОРИГІНАЛ!Z13</f>
        <v>45468</v>
      </c>
      <c r="C118" s="862" t="b">
        <f>IF(MONTH(B118)=ДАТИ!$B$1,IFERROR(AND(MATCH(DAY(B118),D118:P118,0)&gt;0,COUNT(D118:P118)=1),"помилка"),"")</f>
        <v>1</v>
      </c>
      <c r="D118" s="883"/>
      <c r="E118" s="888"/>
      <c r="F118" s="281"/>
      <c r="G118" s="873">
        <v>25</v>
      </c>
      <c r="H118" s="878"/>
      <c r="I118" s="888"/>
      <c r="J118" s="281"/>
      <c r="K118" s="892"/>
      <c r="L118" s="1042"/>
      <c r="M118" s="250"/>
      <c r="N118" s="250"/>
      <c r="O118" s="250"/>
      <c r="P118" s="250"/>
      <c r="Q118" s="57">
        <v>7</v>
      </c>
      <c r="R118" s="26">
        <v>2</v>
      </c>
      <c r="T118" s="27"/>
      <c r="U118" s="30" t="s">
        <v>2010</v>
      </c>
      <c r="V118" s="52" t="s">
        <v>19</v>
      </c>
      <c r="W118" s="28" t="s">
        <v>2173</v>
      </c>
      <c r="X118" s="28" t="s">
        <v>2012</v>
      </c>
      <c r="Y118" s="186" t="s">
        <v>1333</v>
      </c>
      <c r="Z118" s="186" t="s">
        <v>1332</v>
      </c>
    </row>
    <row r="119" spans="1:26">
      <c r="A119" s="165" t="s">
        <v>2011</v>
      </c>
      <c r="B119" s="837">
        <f>ОРИГІНАЛ!Z14</f>
        <v>45477</v>
      </c>
      <c r="C119" s="862" t="str">
        <f>IF(MONTH(B119)=ДАТИ!$B$1,IFERROR(AND(MATCH(DAY(B119),D119:P119,0)&gt;0,COUNT(D119:P119)=1),"помилка"),"")</f>
        <v/>
      </c>
      <c r="D119" s="883"/>
      <c r="E119" s="888"/>
      <c r="F119" s="281"/>
      <c r="G119" s="873"/>
      <c r="H119" s="878"/>
      <c r="I119" s="888"/>
      <c r="J119" s="281"/>
      <c r="K119" s="892"/>
      <c r="L119" s="1042"/>
      <c r="M119" s="250"/>
      <c r="N119" s="250"/>
      <c r="O119" s="250"/>
      <c r="P119" s="250"/>
      <c r="Q119" s="57">
        <v>7</v>
      </c>
      <c r="R119" s="26">
        <v>2</v>
      </c>
      <c r="T119" s="27"/>
      <c r="U119" s="30" t="s">
        <v>2010</v>
      </c>
      <c r="V119" s="52" t="s">
        <v>19</v>
      </c>
      <c r="W119" s="28" t="s">
        <v>2173</v>
      </c>
      <c r="X119" s="28" t="s">
        <v>2012</v>
      </c>
      <c r="Y119" s="186" t="s">
        <v>1333</v>
      </c>
      <c r="Z119" s="186" t="s">
        <v>1332</v>
      </c>
    </row>
    <row r="120" spans="1:26" ht="25.5">
      <c r="A120" s="255" t="s">
        <v>2227</v>
      </c>
      <c r="B120" s="843">
        <f>ОРИГІНАЛ!HH11</f>
        <v>45450</v>
      </c>
      <c r="C120" s="862" t="b">
        <f>IF(MONTH(B120)=ДАТИ!$B$1,IFERROR(AND(MATCH(DAY(B120),D120:P120,0)&gt;0,COUNT(D120:P120)=1),"помилка"),"")</f>
        <v>1</v>
      </c>
      <c r="D120" s="883">
        <v>7</v>
      </c>
      <c r="E120" s="888"/>
      <c r="F120" s="281"/>
      <c r="G120" s="873"/>
      <c r="H120" s="878"/>
      <c r="I120" s="888"/>
      <c r="J120" s="281"/>
      <c r="K120" s="892"/>
      <c r="L120" s="1042"/>
      <c r="M120" s="250"/>
      <c r="N120" s="250"/>
      <c r="O120" s="250"/>
      <c r="P120" s="250"/>
      <c r="Q120" s="57">
        <v>8.1999999999999993</v>
      </c>
      <c r="R120" s="26">
        <v>4</v>
      </c>
      <c r="T120" s="27"/>
      <c r="U120" s="30" t="s">
        <v>2013</v>
      </c>
      <c r="V120" s="52" t="s">
        <v>2014</v>
      </c>
      <c r="W120" s="28" t="s">
        <v>2225</v>
      </c>
      <c r="X120" s="28" t="s">
        <v>2015</v>
      </c>
      <c r="Y120" s="186" t="s">
        <v>1333</v>
      </c>
      <c r="Z120" s="186" t="s">
        <v>1332</v>
      </c>
    </row>
    <row r="121" spans="1:26" ht="25.5">
      <c r="A121" s="255" t="s">
        <v>2227</v>
      </c>
      <c r="B121" s="843">
        <f>ОРИГІНАЛ!HH12</f>
        <v>45462</v>
      </c>
      <c r="C121" s="862" t="b">
        <f>IF(MONTH(B121)=ДАТИ!$B$1,IFERROR(AND(MATCH(DAY(B121),D121:P121,0)&gt;0,COUNT(D121:P121)=1),"помилка"),"")</f>
        <v>1</v>
      </c>
      <c r="D121" s="883"/>
      <c r="E121" s="888"/>
      <c r="F121" s="281"/>
      <c r="G121" s="873"/>
      <c r="H121" s="878"/>
      <c r="I121" s="888">
        <v>19</v>
      </c>
      <c r="J121" s="281"/>
      <c r="K121" s="892"/>
      <c r="L121" s="1042"/>
      <c r="M121" s="250"/>
      <c r="N121" s="250"/>
      <c r="O121" s="250"/>
      <c r="P121" s="250"/>
      <c r="Q121" s="57">
        <v>8.1999999999999993</v>
      </c>
      <c r="R121" s="26">
        <v>4</v>
      </c>
      <c r="T121" s="27"/>
      <c r="U121" s="30" t="s">
        <v>2013</v>
      </c>
      <c r="V121" s="52" t="s">
        <v>2014</v>
      </c>
      <c r="W121" s="28" t="s">
        <v>2225</v>
      </c>
      <c r="X121" s="28" t="s">
        <v>2015</v>
      </c>
      <c r="Y121" s="186" t="s">
        <v>1333</v>
      </c>
      <c r="Z121" s="186" t="s">
        <v>1332</v>
      </c>
    </row>
    <row r="122" spans="1:26" ht="25.5">
      <c r="A122" s="255" t="s">
        <v>2227</v>
      </c>
      <c r="B122" s="843">
        <f>ОРИГІНАЛ!HH13</f>
        <v>45474</v>
      </c>
      <c r="C122" s="862" t="str">
        <f>IF(MONTH(B122)=ДАТИ!$B$1,IFERROR(AND(MATCH(DAY(B122),D122:P122,0)&gt;0,COUNT(D122:P122)=1),"помилка"),"")</f>
        <v/>
      </c>
      <c r="D122" s="883"/>
      <c r="E122" s="888"/>
      <c r="F122" s="281"/>
      <c r="G122" s="873"/>
      <c r="H122" s="878"/>
      <c r="I122" s="888"/>
      <c r="J122" s="281"/>
      <c r="K122" s="892"/>
      <c r="L122" s="1042"/>
      <c r="M122" s="250"/>
      <c r="N122" s="250"/>
      <c r="O122" s="250"/>
      <c r="P122" s="250"/>
      <c r="Q122" s="57">
        <v>8.1999999999999993</v>
      </c>
      <c r="R122" s="26">
        <v>4</v>
      </c>
      <c r="T122" s="27"/>
      <c r="U122" s="30" t="s">
        <v>2013</v>
      </c>
      <c r="V122" s="52" t="s">
        <v>2014</v>
      </c>
      <c r="W122" s="28" t="s">
        <v>2225</v>
      </c>
      <c r="X122" s="28" t="s">
        <v>2015</v>
      </c>
      <c r="Y122" s="186" t="s">
        <v>1333</v>
      </c>
      <c r="Z122" s="186" t="s">
        <v>1332</v>
      </c>
    </row>
    <row r="123" spans="1:26" ht="25.5">
      <c r="A123" s="255" t="s">
        <v>2227</v>
      </c>
      <c r="B123" s="843">
        <f>ОРИГІНАЛ!HH14</f>
        <v>45484</v>
      </c>
      <c r="C123" s="862" t="str">
        <f>IF(MONTH(B123)=ДАТИ!$B$1,IFERROR(AND(MATCH(DAY(B123),D123:P123,0)&gt;0,COUNT(D123:P123)=1),"помилка"),"")</f>
        <v/>
      </c>
      <c r="D123" s="883"/>
      <c r="E123" s="888"/>
      <c r="F123" s="281"/>
      <c r="G123" s="873"/>
      <c r="H123" s="878"/>
      <c r="I123" s="888"/>
      <c r="J123" s="281"/>
      <c r="K123" s="892"/>
      <c r="L123" s="1042"/>
      <c r="M123" s="250"/>
      <c r="N123" s="250"/>
      <c r="O123" s="250"/>
      <c r="P123" s="250"/>
      <c r="Q123" s="57">
        <v>8.1999999999999993</v>
      </c>
      <c r="R123" s="26">
        <v>4</v>
      </c>
      <c r="T123" s="27"/>
      <c r="U123" s="30" t="s">
        <v>2013</v>
      </c>
      <c r="V123" s="52" t="s">
        <v>2014</v>
      </c>
      <c r="W123" s="28" t="s">
        <v>2225</v>
      </c>
      <c r="X123" s="28" t="s">
        <v>2015</v>
      </c>
      <c r="Y123" s="186" t="s">
        <v>1333</v>
      </c>
      <c r="Z123" s="186" t="s">
        <v>1332</v>
      </c>
    </row>
    <row r="124" spans="1:26" ht="25.5">
      <c r="A124" s="279" t="s">
        <v>2228</v>
      </c>
      <c r="B124" s="844">
        <f>ОРИГІНАЛ!HP11</f>
        <v>45453</v>
      </c>
      <c r="C124" s="862" t="b">
        <f>IF(MONTH(B124)=ДАТИ!$B$1,IFERROR(AND(MATCH(DAY(B124),D124:P124,0)&gt;0,COUNT(D124:P124)=1),"помилка"),"")</f>
        <v>1</v>
      </c>
      <c r="D124" s="883">
        <v>10</v>
      </c>
      <c r="E124" s="888"/>
      <c r="F124" s="281"/>
      <c r="G124" s="873"/>
      <c r="H124" s="878"/>
      <c r="I124" s="888"/>
      <c r="J124" s="281"/>
      <c r="K124" s="892"/>
      <c r="L124" s="1042"/>
      <c r="M124" s="250"/>
      <c r="N124" s="250"/>
      <c r="O124" s="250"/>
      <c r="P124" s="250"/>
      <c r="Q124" s="57">
        <v>8</v>
      </c>
      <c r="R124" s="26">
        <v>1</v>
      </c>
      <c r="T124" s="27"/>
      <c r="U124" s="30" t="s">
        <v>2013</v>
      </c>
      <c r="V124" s="52" t="s">
        <v>2014</v>
      </c>
      <c r="W124" s="28" t="s">
        <v>2226</v>
      </c>
      <c r="X124" s="28" t="s">
        <v>2016</v>
      </c>
      <c r="Y124" s="186" t="s">
        <v>1333</v>
      </c>
      <c r="Z124" s="186" t="s">
        <v>1332</v>
      </c>
    </row>
    <row r="125" spans="1:26" ht="25.5">
      <c r="A125" s="279" t="s">
        <v>2228</v>
      </c>
      <c r="B125" s="844">
        <f>ОРИГІНАЛ!HP12</f>
        <v>45463</v>
      </c>
      <c r="C125" s="862" t="b">
        <f>IF(MONTH(B125)=ДАТИ!$B$1,IFERROR(AND(MATCH(DAY(B125),D125:P125,0)&gt;0,COUNT(D125:P125)=1),"помилка"),"")</f>
        <v>1</v>
      </c>
      <c r="D125" s="883"/>
      <c r="E125" s="888"/>
      <c r="F125" s="281"/>
      <c r="G125" s="873"/>
      <c r="H125" s="878"/>
      <c r="I125" s="888">
        <v>20</v>
      </c>
      <c r="J125" s="281"/>
      <c r="K125" s="892"/>
      <c r="L125" s="1042"/>
      <c r="M125" s="250"/>
      <c r="N125" s="250"/>
      <c r="O125" s="250"/>
      <c r="P125" s="250"/>
      <c r="Q125" s="57">
        <v>8</v>
      </c>
      <c r="R125" s="26">
        <v>1</v>
      </c>
      <c r="T125" s="27"/>
      <c r="U125" s="30" t="s">
        <v>2013</v>
      </c>
      <c r="V125" s="52" t="s">
        <v>2014</v>
      </c>
      <c r="W125" s="28" t="s">
        <v>2226</v>
      </c>
      <c r="X125" s="28" t="s">
        <v>2016</v>
      </c>
      <c r="Y125" s="186" t="s">
        <v>1333</v>
      </c>
      <c r="Z125" s="186" t="s">
        <v>1332</v>
      </c>
    </row>
    <row r="126" spans="1:26" ht="25.5">
      <c r="A126" s="279" t="s">
        <v>2228</v>
      </c>
      <c r="B126" s="844">
        <f>ОРИГІНАЛ!HP13</f>
        <v>45475</v>
      </c>
      <c r="C126" s="862" t="str">
        <f>IF(MONTH(B126)=ДАТИ!$B$1,IFERROR(AND(MATCH(DAY(B126),D126:P126,0)&gt;0,COUNT(D126:P126)=1),"помилка"),"")</f>
        <v/>
      </c>
      <c r="D126" s="883"/>
      <c r="E126" s="888"/>
      <c r="F126" s="281"/>
      <c r="G126" s="873"/>
      <c r="H126" s="878"/>
      <c r="I126" s="888"/>
      <c r="J126" s="281"/>
      <c r="K126" s="892"/>
      <c r="L126" s="1042"/>
      <c r="M126" s="250"/>
      <c r="N126" s="250"/>
      <c r="O126" s="250"/>
      <c r="P126" s="250"/>
      <c r="Q126" s="57">
        <v>8</v>
      </c>
      <c r="R126" s="26">
        <v>1</v>
      </c>
      <c r="T126" s="27"/>
      <c r="U126" s="30" t="s">
        <v>2013</v>
      </c>
      <c r="V126" s="52" t="s">
        <v>2014</v>
      </c>
      <c r="W126" s="28" t="s">
        <v>2226</v>
      </c>
      <c r="X126" s="28" t="s">
        <v>2016</v>
      </c>
      <c r="Y126" s="186" t="s">
        <v>1333</v>
      </c>
      <c r="Z126" s="186" t="s">
        <v>1332</v>
      </c>
    </row>
    <row r="127" spans="1:26" ht="25.5">
      <c r="A127" s="279" t="s">
        <v>2228</v>
      </c>
      <c r="B127" s="844">
        <f>ОРИГІНАЛ!HP14</f>
        <v>45485</v>
      </c>
      <c r="C127" s="862" t="str">
        <f>IF(MONTH(B127)=ДАТИ!$B$1,IFERROR(AND(MATCH(DAY(B127),D127:P127,0)&gt;0,COUNT(D127:P127)=1),"помилка"),"")</f>
        <v/>
      </c>
      <c r="D127" s="883"/>
      <c r="E127" s="888"/>
      <c r="F127" s="281"/>
      <c r="G127" s="873"/>
      <c r="H127" s="878"/>
      <c r="I127" s="888"/>
      <c r="J127" s="281"/>
      <c r="K127" s="892"/>
      <c r="L127" s="1042"/>
      <c r="M127" s="250"/>
      <c r="N127" s="250"/>
      <c r="O127" s="250"/>
      <c r="P127" s="250"/>
      <c r="Q127" s="57">
        <v>8</v>
      </c>
      <c r="R127" s="26">
        <v>1</v>
      </c>
      <c r="T127" s="27"/>
      <c r="U127" s="30" t="s">
        <v>2013</v>
      </c>
      <c r="V127" s="52" t="s">
        <v>2014</v>
      </c>
      <c r="W127" s="28" t="s">
        <v>2226</v>
      </c>
      <c r="X127" s="28" t="s">
        <v>2016</v>
      </c>
      <c r="Y127" s="186" t="s">
        <v>1333</v>
      </c>
      <c r="Z127" s="186" t="s">
        <v>1332</v>
      </c>
    </row>
    <row r="128" spans="1:26" ht="38.25">
      <c r="A128" s="251" t="s">
        <v>2140</v>
      </c>
      <c r="B128" s="839">
        <f>ОРИГІНАЛ!GF11</f>
        <v>45443</v>
      </c>
      <c r="C128" s="862" t="str">
        <f>IF(MONTH(B128)=ДАТИ!$B$1,IFERROR(AND(MATCH(DAY(B128),D128:P128,0)&gt;0,COUNT(D128:P128)=1),"помилка"),"")</f>
        <v/>
      </c>
      <c r="D128" s="883"/>
      <c r="E128" s="888"/>
      <c r="F128" s="281"/>
      <c r="G128" s="873"/>
      <c r="H128" s="878"/>
      <c r="I128" s="888"/>
      <c r="J128" s="281"/>
      <c r="K128" s="892"/>
      <c r="L128" s="1042"/>
      <c r="M128" s="250"/>
      <c r="N128" s="250"/>
      <c r="O128" s="250"/>
      <c r="P128" s="250"/>
      <c r="Q128" s="57">
        <v>8.3000000000000007</v>
      </c>
      <c r="R128" s="26">
        <v>8</v>
      </c>
      <c r="T128" s="27"/>
      <c r="U128" s="30" t="s">
        <v>2017</v>
      </c>
      <c r="V128" s="52" t="s">
        <v>2144</v>
      </c>
      <c r="W128" s="28" t="s">
        <v>2174</v>
      </c>
      <c r="X128" s="28" t="s">
        <v>2018</v>
      </c>
      <c r="Y128" s="186" t="s">
        <v>1333</v>
      </c>
      <c r="Z128" s="186" t="s">
        <v>1332</v>
      </c>
    </row>
    <row r="129" spans="1:26" ht="38.25">
      <c r="A129" s="251" t="s">
        <v>2141</v>
      </c>
      <c r="B129" s="839">
        <f>ОРИГІНАЛ!GF12</f>
        <v>45454</v>
      </c>
      <c r="C129" s="862" t="b">
        <f>IF(MONTH(B129)=ДАТИ!$B$1,IFERROR(AND(MATCH(DAY(B129),D129:P129,0)&gt;0,COUNT(D129:P129)=1),"помилка"),"")</f>
        <v>1</v>
      </c>
      <c r="D129" s="883">
        <v>11</v>
      </c>
      <c r="E129" s="888"/>
      <c r="F129" s="281"/>
      <c r="G129" s="873"/>
      <c r="H129" s="878"/>
      <c r="I129" s="888"/>
      <c r="J129" s="281"/>
      <c r="K129" s="892"/>
      <c r="L129" s="1042"/>
      <c r="M129" s="250"/>
      <c r="N129" s="250"/>
      <c r="O129" s="250"/>
      <c r="P129" s="250"/>
      <c r="Q129" s="57">
        <v>8.1</v>
      </c>
      <c r="R129" s="26">
        <v>9</v>
      </c>
      <c r="T129" s="27"/>
      <c r="U129" s="30" t="s">
        <v>2017</v>
      </c>
      <c r="V129" s="52" t="s">
        <v>2145</v>
      </c>
      <c r="W129" s="28" t="s">
        <v>2174</v>
      </c>
      <c r="X129" s="28" t="s">
        <v>2019</v>
      </c>
      <c r="Y129" s="186" t="s">
        <v>1333</v>
      </c>
      <c r="Z129" s="186" t="s">
        <v>1332</v>
      </c>
    </row>
    <row r="130" spans="1:26" ht="38.25">
      <c r="A130" s="251" t="s">
        <v>2142</v>
      </c>
      <c r="B130" s="839">
        <f>ОРИГІНАЛ!GF13</f>
        <v>45464</v>
      </c>
      <c r="C130" s="862" t="b">
        <f>IF(MONTH(B130)=ДАТИ!$B$1,IFERROR(AND(MATCH(DAY(B130),D130:P130,0)&gt;0,COUNT(D130:P130)=1),"помилка"),"")</f>
        <v>1</v>
      </c>
      <c r="D130" s="883"/>
      <c r="E130" s="888"/>
      <c r="F130" s="281"/>
      <c r="G130" s="873"/>
      <c r="H130" s="878"/>
      <c r="I130" s="888"/>
      <c r="J130" s="281"/>
      <c r="K130" s="892">
        <v>21</v>
      </c>
      <c r="L130" s="1042"/>
      <c r="M130" s="250"/>
      <c r="N130" s="250"/>
      <c r="O130" s="250"/>
      <c r="P130" s="250"/>
      <c r="Q130" s="57">
        <v>8.1</v>
      </c>
      <c r="R130" s="26">
        <v>10</v>
      </c>
      <c r="T130" s="27"/>
      <c r="U130" s="30" t="s">
        <v>2017</v>
      </c>
      <c r="V130" s="52" t="s">
        <v>2146</v>
      </c>
      <c r="W130" s="28" t="s">
        <v>2174</v>
      </c>
      <c r="X130" s="28" t="s">
        <v>2020</v>
      </c>
      <c r="Y130" s="186" t="s">
        <v>1333</v>
      </c>
      <c r="Z130" s="186" t="s">
        <v>1332</v>
      </c>
    </row>
    <row r="131" spans="1:26" ht="38.25">
      <c r="A131" s="251" t="s">
        <v>2143</v>
      </c>
      <c r="B131" s="839">
        <f>ОРИГІНАЛ!GF14</f>
        <v>45475</v>
      </c>
      <c r="C131" s="862" t="str">
        <f>IF(MONTH(B131)=ДАТИ!$B$1,IFERROR(AND(MATCH(DAY(B131),D131:P131,0)&gt;0,COUNT(D131:P131)=1),"помилка"),"")</f>
        <v/>
      </c>
      <c r="D131" s="883"/>
      <c r="E131" s="888"/>
      <c r="F131" s="281"/>
      <c r="G131" s="873"/>
      <c r="H131" s="878"/>
      <c r="I131" s="888"/>
      <c r="J131" s="281"/>
      <c r="K131" s="892"/>
      <c r="L131" s="1042"/>
      <c r="M131" s="250"/>
      <c r="N131" s="250"/>
      <c r="O131" s="250"/>
      <c r="P131" s="250"/>
      <c r="Q131" s="57">
        <v>8</v>
      </c>
      <c r="R131" s="26">
        <v>8</v>
      </c>
      <c r="T131" s="27"/>
      <c r="U131" s="30" t="s">
        <v>2017</v>
      </c>
      <c r="V131" s="52" t="s">
        <v>2147</v>
      </c>
      <c r="W131" s="28" t="s">
        <v>2174</v>
      </c>
      <c r="X131" s="28" t="s">
        <v>2021</v>
      </c>
      <c r="Y131" s="186" t="s">
        <v>1427</v>
      </c>
      <c r="Z131" s="186" t="s">
        <v>1332</v>
      </c>
    </row>
    <row r="132" spans="1:26" ht="25.5">
      <c r="A132" s="254" t="s">
        <v>2148</v>
      </c>
      <c r="B132" s="842">
        <f>ОРИГІНАЛ!GS11</f>
        <v>45446</v>
      </c>
      <c r="C132" s="862" t="str">
        <f>IF(MONTH(B132)=ДАТИ!$B$1,IFERROR(AND(MATCH(DAY(B132),D132:P132,0)&gt;0,COUNT(D132:P132)=1),"помилка"),"")</f>
        <v>помилка</v>
      </c>
      <c r="D132" s="883"/>
      <c r="E132" s="888"/>
      <c r="F132" s="281"/>
      <c r="G132" s="873"/>
      <c r="H132" s="878"/>
      <c r="I132" s="888"/>
      <c r="J132" s="281"/>
      <c r="K132" s="892"/>
      <c r="L132" s="1042"/>
      <c r="M132" s="250"/>
      <c r="N132" s="250"/>
      <c r="O132" s="250"/>
      <c r="P132" s="250"/>
      <c r="Q132" s="57">
        <v>9</v>
      </c>
      <c r="R132" s="26">
        <v>2</v>
      </c>
      <c r="T132" s="27"/>
      <c r="U132" s="30" t="s">
        <v>2022</v>
      </c>
      <c r="V132" s="52" t="s">
        <v>2014</v>
      </c>
      <c r="W132" s="199" t="s">
        <v>2175</v>
      </c>
      <c r="X132" s="28" t="s">
        <v>2023</v>
      </c>
      <c r="Y132" s="186" t="s">
        <v>1427</v>
      </c>
      <c r="Z132" s="186" t="s">
        <v>1332</v>
      </c>
    </row>
    <row r="133" spans="1:26" ht="25.5">
      <c r="A133" s="254" t="s">
        <v>2148</v>
      </c>
      <c r="B133" s="842">
        <f>ОРИГІНАЛ!GS12</f>
        <v>45455</v>
      </c>
      <c r="C133" s="862" t="b">
        <f>IF(MONTH(B133)=ДАТИ!$B$1,IFERROR(AND(MATCH(DAY(B133),D133:P133,0)&gt;0,COUNT(D133:P133)=1),"помилка"),"")</f>
        <v>1</v>
      </c>
      <c r="D133" s="883">
        <v>12</v>
      </c>
      <c r="E133" s="888"/>
      <c r="F133" s="281"/>
      <c r="G133" s="873"/>
      <c r="H133" s="878"/>
      <c r="I133" s="888"/>
      <c r="J133" s="281"/>
      <c r="K133" s="892"/>
      <c r="L133" s="1042"/>
      <c r="M133" s="250"/>
      <c r="N133" s="250"/>
      <c r="O133" s="250"/>
      <c r="P133" s="250"/>
      <c r="Q133" s="57">
        <v>9</v>
      </c>
      <c r="R133" s="26">
        <v>2</v>
      </c>
      <c r="T133" s="27"/>
      <c r="U133" s="30" t="s">
        <v>2022</v>
      </c>
      <c r="V133" s="52" t="s">
        <v>2014</v>
      </c>
      <c r="W133" s="199" t="s">
        <v>2175</v>
      </c>
      <c r="X133" s="28" t="s">
        <v>2023</v>
      </c>
      <c r="Y133" s="186" t="s">
        <v>1427</v>
      </c>
      <c r="Z133" s="186" t="s">
        <v>1332</v>
      </c>
    </row>
    <row r="134" spans="1:26" ht="38.25">
      <c r="A134" s="254" t="s">
        <v>2149</v>
      </c>
      <c r="B134" s="842">
        <f>ОРИГІНАЛ!HB11</f>
        <v>45456</v>
      </c>
      <c r="C134" s="862" t="b">
        <f>IF(MONTH(B134)=ДАТИ!$B$1,IFERROR(AND(MATCH(DAY(B134),D134:P134,0)&gt;0,COUNT(D134:P134)=1),"помилка"),"")</f>
        <v>1</v>
      </c>
      <c r="D134" s="883">
        <v>13</v>
      </c>
      <c r="E134" s="888"/>
      <c r="F134" s="281"/>
      <c r="G134" s="873"/>
      <c r="H134" s="878"/>
      <c r="I134" s="888"/>
      <c r="J134" s="281"/>
      <c r="K134" s="892"/>
      <c r="L134" s="1042"/>
      <c r="M134" s="250"/>
      <c r="N134" s="250"/>
      <c r="O134" s="250"/>
      <c r="P134" s="250"/>
      <c r="Q134" s="57">
        <v>5</v>
      </c>
      <c r="R134" s="26">
        <v>4</v>
      </c>
      <c r="T134" s="27"/>
      <c r="U134" s="30" t="s">
        <v>2024</v>
      </c>
      <c r="V134" s="52" t="s">
        <v>2198</v>
      </c>
      <c r="W134" s="28" t="s">
        <v>2176</v>
      </c>
      <c r="X134" s="28" t="s">
        <v>2025</v>
      </c>
      <c r="Y134" s="186" t="s">
        <v>1427</v>
      </c>
      <c r="Z134" s="186" t="s">
        <v>1332</v>
      </c>
    </row>
    <row r="135" spans="1:26" ht="38.25">
      <c r="A135" s="254" t="s">
        <v>2149</v>
      </c>
      <c r="B135" s="842">
        <f>B134</f>
        <v>45456</v>
      </c>
      <c r="C135" s="862" t="str">
        <f>IF(MONTH(B135)=ДАТИ!$B$1,IFERROR(AND(MATCH(DAY(B135),D135:P135,0)&gt;0,COUNT(D135:P135)=1),"помилка"),"")</f>
        <v>помилка</v>
      </c>
      <c r="D135" s="883"/>
      <c r="E135" s="888"/>
      <c r="F135" s="281"/>
      <c r="G135" s="873"/>
      <c r="H135" s="878"/>
      <c r="I135" s="888"/>
      <c r="J135" s="281"/>
      <c r="K135" s="892"/>
      <c r="L135" s="1042"/>
      <c r="M135" s="250"/>
      <c r="N135" s="250"/>
      <c r="O135" s="250"/>
      <c r="P135" s="250"/>
      <c r="Q135" s="57">
        <v>5</v>
      </c>
      <c r="R135" s="26">
        <v>4</v>
      </c>
      <c r="T135" s="27"/>
      <c r="U135" s="30" t="s">
        <v>2024</v>
      </c>
      <c r="V135" s="52" t="s">
        <v>2198</v>
      </c>
      <c r="W135" s="28" t="s">
        <v>2176</v>
      </c>
      <c r="X135" s="28" t="s">
        <v>2025</v>
      </c>
      <c r="Y135" s="186" t="s">
        <v>1427</v>
      </c>
      <c r="Z135" s="186" t="s">
        <v>1332</v>
      </c>
    </row>
    <row r="136" spans="1:26" ht="25.5">
      <c r="A136" s="251" t="s">
        <v>2150</v>
      </c>
      <c r="B136" s="839">
        <f>ОРИГІНАЛ!HE11</f>
        <v>45446</v>
      </c>
      <c r="C136" s="862" t="b">
        <f>IF(MONTH(B136)=ДАТИ!$B$1,IFERROR(AND(MATCH(DAY(B136),D136:P136,0)&gt;0,COUNT(D136:P136)=1),"помилка"),"")</f>
        <v>1</v>
      </c>
      <c r="D136" s="883"/>
      <c r="E136" s="888"/>
      <c r="F136" s="281"/>
      <c r="G136" s="873"/>
      <c r="H136" s="878"/>
      <c r="I136" s="888">
        <v>3</v>
      </c>
      <c r="J136" s="281"/>
      <c r="K136" s="892"/>
      <c r="L136" s="1042"/>
      <c r="M136" s="250"/>
      <c r="N136" s="250"/>
      <c r="O136" s="250"/>
      <c r="P136" s="250"/>
      <c r="Q136" s="57">
        <v>12</v>
      </c>
      <c r="R136" s="26">
        <v>6</v>
      </c>
      <c r="T136" s="27"/>
      <c r="U136" s="30" t="s">
        <v>2026</v>
      </c>
      <c r="V136" s="52" t="s">
        <v>2014</v>
      </c>
      <c r="W136" s="199" t="s">
        <v>2177</v>
      </c>
      <c r="X136" s="28" t="s">
        <v>2027</v>
      </c>
      <c r="Y136" s="186" t="s">
        <v>1427</v>
      </c>
      <c r="Z136" s="186" t="s">
        <v>1332</v>
      </c>
    </row>
    <row r="137" spans="1:26" ht="25.5">
      <c r="A137" s="251" t="s">
        <v>2150</v>
      </c>
      <c r="B137" s="839">
        <f>ОРИГІНАЛ!HE12</f>
        <v>45456</v>
      </c>
      <c r="C137" s="862" t="str">
        <f>IF(MONTH(B137)=ДАТИ!$B$1,IFERROR(AND(MATCH(DAY(B137),D137:P137,0)&gt;0,COUNT(D137:P137)=1),"помилка"),"")</f>
        <v>помилка</v>
      </c>
      <c r="D137" s="883"/>
      <c r="E137" s="888"/>
      <c r="F137" s="281"/>
      <c r="G137" s="873"/>
      <c r="H137" s="878"/>
      <c r="I137" s="888"/>
      <c r="J137" s="281"/>
      <c r="K137" s="892"/>
      <c r="L137" s="1042"/>
      <c r="M137" s="250"/>
      <c r="N137" s="250"/>
      <c r="O137" s="250"/>
      <c r="P137" s="250"/>
      <c r="Q137" s="57">
        <v>12</v>
      </c>
      <c r="R137" s="26">
        <v>6</v>
      </c>
      <c r="T137" s="27"/>
      <c r="U137" s="30" t="s">
        <v>2026</v>
      </c>
      <c r="V137" s="52" t="s">
        <v>2014</v>
      </c>
      <c r="W137" s="199" t="s">
        <v>2177</v>
      </c>
      <c r="X137" s="28" t="s">
        <v>2027</v>
      </c>
      <c r="Y137" s="186" t="s">
        <v>1427</v>
      </c>
      <c r="Z137" s="186" t="s">
        <v>1332</v>
      </c>
    </row>
    <row r="138" spans="1:26" ht="25.5">
      <c r="A138" s="251" t="s">
        <v>2150</v>
      </c>
      <c r="B138" s="839">
        <f>ОРИГІНАЛ!HE13</f>
        <v>45467</v>
      </c>
      <c r="C138" s="862" t="b">
        <f>IF(MONTH(B138)=ДАТИ!$B$1,IFERROR(AND(MATCH(DAY(B138),D138:P138,0)&gt;0,COUNT(D138:P138)=1),"помилка"),"")</f>
        <v>1</v>
      </c>
      <c r="D138" s="883"/>
      <c r="E138" s="888"/>
      <c r="F138" s="281"/>
      <c r="G138" s="873"/>
      <c r="H138" s="878"/>
      <c r="I138" s="888"/>
      <c r="J138" s="281"/>
      <c r="K138" s="892">
        <v>24</v>
      </c>
      <c r="L138" s="1042"/>
      <c r="M138" s="250"/>
      <c r="N138" s="250"/>
      <c r="O138" s="250"/>
      <c r="P138" s="250"/>
      <c r="Q138" s="57">
        <v>12</v>
      </c>
      <c r="R138" s="26">
        <v>6</v>
      </c>
      <c r="T138" s="27"/>
      <c r="U138" s="30" t="s">
        <v>2026</v>
      </c>
      <c r="V138" s="52" t="s">
        <v>2014</v>
      </c>
      <c r="W138" s="199" t="s">
        <v>2177</v>
      </c>
      <c r="X138" s="28" t="s">
        <v>2027</v>
      </c>
      <c r="Y138" s="186" t="s">
        <v>1427</v>
      </c>
      <c r="Z138" s="186" t="s">
        <v>1332</v>
      </c>
    </row>
    <row r="139" spans="1:26" ht="25.5">
      <c r="A139" s="251" t="s">
        <v>2150</v>
      </c>
      <c r="B139" s="839">
        <f>ОРИГІНАЛ!HE14</f>
        <v>45476</v>
      </c>
      <c r="C139" s="862" t="str">
        <f>IF(MONTH(B139)=ДАТИ!$B$1,IFERROR(AND(MATCH(DAY(B139),D139:P139,0)&gt;0,COUNT(D139:P139)=1),"помилка"),"")</f>
        <v/>
      </c>
      <c r="D139" s="883"/>
      <c r="E139" s="888"/>
      <c r="F139" s="281"/>
      <c r="G139" s="873"/>
      <c r="H139" s="878"/>
      <c r="I139" s="888"/>
      <c r="J139" s="281"/>
      <c r="K139" s="892"/>
      <c r="L139" s="1042"/>
      <c r="M139" s="250"/>
      <c r="N139" s="250"/>
      <c r="O139" s="250"/>
      <c r="P139" s="250"/>
      <c r="Q139" s="57">
        <v>12</v>
      </c>
      <c r="R139" s="26">
        <v>6</v>
      </c>
      <c r="T139" s="27"/>
      <c r="U139" s="30" t="s">
        <v>2026</v>
      </c>
      <c r="V139" s="52" t="s">
        <v>2014</v>
      </c>
      <c r="W139" s="199" t="s">
        <v>2177</v>
      </c>
      <c r="X139" s="28" t="s">
        <v>2027</v>
      </c>
      <c r="Y139" s="186" t="s">
        <v>1427</v>
      </c>
      <c r="Z139" s="186" t="s">
        <v>1332</v>
      </c>
    </row>
    <row r="140" spans="1:26" ht="63.75">
      <c r="A140" s="256" t="s">
        <v>2229</v>
      </c>
      <c r="B140" s="845">
        <f>ДАТИ!P39</f>
        <v>45447</v>
      </c>
      <c r="C140" s="862" t="b">
        <f>IF(MONTH(B140)=ДАТИ!$B$1,IFERROR(AND(MATCH(DAY(B140),D140:P140,0)&gt;0,COUNT(D140:P140)=1),"помилка"),"")</f>
        <v>1</v>
      </c>
      <c r="D140" s="883"/>
      <c r="E140" s="888">
        <v>4</v>
      </c>
      <c r="F140" s="281"/>
      <c r="G140" s="873"/>
      <c r="H140" s="878"/>
      <c r="I140" s="888"/>
      <c r="J140" s="281"/>
      <c r="K140" s="892"/>
      <c r="L140" s="1042"/>
      <c r="M140" s="250"/>
      <c r="N140" s="250"/>
      <c r="O140" s="250"/>
      <c r="P140" s="250"/>
      <c r="Q140" s="57">
        <v>3.8</v>
      </c>
      <c r="R140" s="26">
        <v>8</v>
      </c>
      <c r="S140" s="26">
        <v>30</v>
      </c>
      <c r="T140" s="27"/>
      <c r="U140" s="30" t="s">
        <v>2028</v>
      </c>
      <c r="V140" s="52" t="s">
        <v>2187</v>
      </c>
      <c r="W140" s="28"/>
      <c r="X140" s="26" t="s">
        <v>2029</v>
      </c>
      <c r="Y140" s="186" t="s">
        <v>1427</v>
      </c>
      <c r="Z140" s="186" t="s">
        <v>1332</v>
      </c>
    </row>
    <row r="141" spans="1:26" ht="51">
      <c r="A141" s="256" t="s">
        <v>2230</v>
      </c>
      <c r="B141" s="845">
        <f>ДАТИ!P40</f>
        <v>45448</v>
      </c>
      <c r="C141" s="862" t="b">
        <f>IF(MONTH(B141)=ДАТИ!$B$1,IFERROR(AND(MATCH(DAY(B141),D141:P141,0)&gt;0,COUNT(D141:P141)=1),"помилка"),"")</f>
        <v>1</v>
      </c>
      <c r="D141" s="883"/>
      <c r="E141" s="888">
        <v>5</v>
      </c>
      <c r="F141" s="281"/>
      <c r="G141" s="873"/>
      <c r="H141" s="878"/>
      <c r="I141" s="888"/>
      <c r="J141" s="281"/>
      <c r="K141" s="892"/>
      <c r="L141" s="1042"/>
      <c r="M141" s="250"/>
      <c r="N141" s="250"/>
      <c r="O141" s="250"/>
      <c r="P141" s="250"/>
      <c r="Q141" s="57">
        <v>3.7</v>
      </c>
      <c r="R141" s="26">
        <v>6</v>
      </c>
      <c r="S141" s="26">
        <v>23</v>
      </c>
      <c r="T141" s="27"/>
      <c r="U141" s="30" t="s">
        <v>2028</v>
      </c>
      <c r="V141" s="52" t="s">
        <v>2188</v>
      </c>
      <c r="W141" s="28"/>
      <c r="X141" s="26" t="s">
        <v>2030</v>
      </c>
      <c r="Y141" s="186" t="s">
        <v>1427</v>
      </c>
      <c r="Z141" s="186" t="s">
        <v>1332</v>
      </c>
    </row>
    <row r="142" spans="1:26" ht="51">
      <c r="A142" s="256" t="s">
        <v>2231</v>
      </c>
      <c r="B142" s="845">
        <f>ДАТИ!P41</f>
        <v>45464</v>
      </c>
      <c r="C142" s="862" t="b">
        <f>IF(MONTH(B142)=ДАТИ!$B$1,IFERROR(AND(MATCH(DAY(B142),D142:P142,0)&gt;0,COUNT(D142:P142)=1),"помилка"),"")</f>
        <v>1</v>
      </c>
      <c r="D142" s="883">
        <v>21</v>
      </c>
      <c r="E142" s="888"/>
      <c r="F142" s="281"/>
      <c r="G142" s="873"/>
      <c r="H142" s="878"/>
      <c r="I142" s="888"/>
      <c r="J142" s="281"/>
      <c r="K142" s="892"/>
      <c r="L142" s="1042"/>
      <c r="M142" s="250"/>
      <c r="N142" s="250"/>
      <c r="O142" s="250"/>
      <c r="P142" s="250"/>
      <c r="Q142" s="57">
        <v>5.8</v>
      </c>
      <c r="R142" s="26">
        <v>19</v>
      </c>
      <c r="S142" s="26">
        <v>15</v>
      </c>
      <c r="T142" s="27"/>
      <c r="U142" s="30" t="s">
        <v>2031</v>
      </c>
      <c r="V142" s="52" t="s">
        <v>2189</v>
      </c>
      <c r="W142" s="28"/>
      <c r="X142" s="26" t="s">
        <v>2032</v>
      </c>
      <c r="Y142" s="186" t="s">
        <v>1427</v>
      </c>
      <c r="Z142" s="186" t="s">
        <v>1332</v>
      </c>
    </row>
    <row r="143" spans="1:26" ht="25.5">
      <c r="A143" s="256" t="s">
        <v>2232</v>
      </c>
      <c r="B143" s="845">
        <f>ДАТИ!P42</f>
        <v>45471</v>
      </c>
      <c r="C143" s="862" t="b">
        <f>IF(MONTH(B143)=ДАТИ!$B$1,IFERROR(AND(MATCH(DAY(B143),D143:P143,0)&gt;0,COUNT(D143:P143)=1),"помилка"),"")</f>
        <v>1</v>
      </c>
      <c r="D143" s="883">
        <v>28</v>
      </c>
      <c r="E143" s="888"/>
      <c r="F143" s="281"/>
      <c r="G143" s="873"/>
      <c r="H143" s="878"/>
      <c r="I143" s="888"/>
      <c r="J143" s="281"/>
      <c r="K143" s="892"/>
      <c r="L143" s="1042"/>
      <c r="M143" s="250"/>
      <c r="N143" s="250"/>
      <c r="O143" s="250"/>
      <c r="P143" s="250"/>
      <c r="Q143" s="57">
        <v>5.3</v>
      </c>
      <c r="R143" s="26">
        <v>4</v>
      </c>
      <c r="S143" s="26">
        <v>6</v>
      </c>
      <c r="T143" s="27"/>
      <c r="U143" s="30" t="s">
        <v>2031</v>
      </c>
      <c r="V143" s="52" t="s">
        <v>2190</v>
      </c>
      <c r="W143" s="28"/>
      <c r="X143" s="26" t="s">
        <v>2033</v>
      </c>
      <c r="Y143" s="186" t="s">
        <v>1427</v>
      </c>
      <c r="Z143" s="186" t="s">
        <v>1332</v>
      </c>
    </row>
    <row r="144" spans="1:26" ht="63.75">
      <c r="A144" s="256" t="s">
        <v>2233</v>
      </c>
      <c r="B144" s="845">
        <f>ДАТИ!P43</f>
        <v>45457</v>
      </c>
      <c r="C144" s="862" t="b">
        <f>IF(MONTH(B144)=ДАТИ!$B$1,IFERROR(AND(MATCH(DAY(B144),D144:P144,0)&gt;0,COUNT(D144:P144)=1),"помилка"),"")</f>
        <v>1</v>
      </c>
      <c r="D144" s="883">
        <v>14</v>
      </c>
      <c r="E144" s="888"/>
      <c r="F144" s="281"/>
      <c r="G144" s="873"/>
      <c r="H144" s="878"/>
      <c r="I144" s="888"/>
      <c r="J144" s="281"/>
      <c r="K144" s="892"/>
      <c r="L144" s="1042"/>
      <c r="M144" s="250"/>
      <c r="N144" s="250"/>
      <c r="O144" s="250"/>
      <c r="P144" s="250"/>
      <c r="Q144" s="57">
        <v>7.5</v>
      </c>
      <c r="R144" s="26">
        <v>2</v>
      </c>
      <c r="S144" s="26">
        <v>24</v>
      </c>
      <c r="T144" s="27"/>
      <c r="U144" s="30" t="s">
        <v>2034</v>
      </c>
      <c r="V144" s="52" t="s">
        <v>2191</v>
      </c>
      <c r="W144" s="28"/>
      <c r="X144" s="26" t="s">
        <v>2035</v>
      </c>
      <c r="Y144" s="186" t="s">
        <v>1427</v>
      </c>
      <c r="Z144" s="186" t="s">
        <v>1332</v>
      </c>
    </row>
    <row r="145" spans="1:26" ht="51">
      <c r="A145" s="256" t="s">
        <v>2234</v>
      </c>
      <c r="B145" s="845">
        <f>ДАТИ!P44</f>
        <v>45461</v>
      </c>
      <c r="C145" s="862" t="b">
        <f>IF(MONTH(B145)=ДАТИ!$B$1,IFERROR(AND(MATCH(DAY(B145),D145:P145,0)&gt;0,COUNT(D145:P145)=1),"помилка"),"")</f>
        <v>1</v>
      </c>
      <c r="D145" s="883"/>
      <c r="E145" s="888"/>
      <c r="F145" s="281"/>
      <c r="G145" s="873"/>
      <c r="H145" s="878"/>
      <c r="I145" s="888">
        <v>18</v>
      </c>
      <c r="J145" s="281"/>
      <c r="K145" s="892"/>
      <c r="L145" s="1042"/>
      <c r="M145" s="250"/>
      <c r="N145" s="250"/>
      <c r="O145" s="250"/>
      <c r="P145" s="250"/>
      <c r="Q145" s="57">
        <v>3.3</v>
      </c>
      <c r="R145" s="26">
        <v>2</v>
      </c>
      <c r="S145" s="26">
        <v>24</v>
      </c>
      <c r="T145" s="27"/>
      <c r="U145" s="30" t="s">
        <v>2034</v>
      </c>
      <c r="V145" s="52" t="s">
        <v>2192</v>
      </c>
      <c r="W145" s="28"/>
      <c r="X145" s="26" t="s">
        <v>2036</v>
      </c>
      <c r="Y145" s="186" t="s">
        <v>1427</v>
      </c>
      <c r="Z145" s="186" t="s">
        <v>1332</v>
      </c>
    </row>
    <row r="146" spans="1:26" ht="76.5">
      <c r="A146" s="256" t="s">
        <v>2235</v>
      </c>
      <c r="B146" s="845">
        <f>ДАТИ!P45</f>
        <v>45469</v>
      </c>
      <c r="C146" s="862" t="b">
        <f>IF(MONTH(B146)=ДАТИ!$B$1,IFERROR(AND(MATCH(DAY(B146),D146:P146,0)&gt;0,COUNT(D146:P146)=1),"помилка"),"")</f>
        <v>1</v>
      </c>
      <c r="D146" s="883"/>
      <c r="E146" s="888"/>
      <c r="F146" s="281"/>
      <c r="G146" s="873"/>
      <c r="H146" s="878"/>
      <c r="I146" s="888"/>
      <c r="J146" s="281"/>
      <c r="K146" s="892">
        <v>26</v>
      </c>
      <c r="L146" s="1042"/>
      <c r="M146" s="250"/>
      <c r="N146" s="250"/>
      <c r="O146" s="250"/>
      <c r="P146" s="250"/>
      <c r="Q146" s="57">
        <v>8.6</v>
      </c>
      <c r="R146" s="26">
        <v>10</v>
      </c>
      <c r="S146" s="26">
        <v>21</v>
      </c>
      <c r="T146" s="27"/>
      <c r="U146" s="30" t="s">
        <v>2037</v>
      </c>
      <c r="V146" s="52" t="s">
        <v>2193</v>
      </c>
      <c r="W146" s="28"/>
      <c r="X146" s="26" t="s">
        <v>2038</v>
      </c>
      <c r="Y146" s="186" t="s">
        <v>1427</v>
      </c>
      <c r="Z146" s="186" t="s">
        <v>1332</v>
      </c>
    </row>
    <row r="147" spans="1:26" ht="63.75">
      <c r="A147" s="256" t="s">
        <v>2236</v>
      </c>
      <c r="B147" s="845">
        <f>ДАТИ!P46</f>
        <v>45453</v>
      </c>
      <c r="C147" s="862" t="b">
        <f>IF(MONTH(B147)=ДАТИ!$B$1,IFERROR(AND(MATCH(DAY(B147),D147:P147,0)&gt;0,COUNT(D147:P147)=1),"помилка"),"")</f>
        <v>1</v>
      </c>
      <c r="D147" s="883"/>
      <c r="E147" s="888"/>
      <c r="F147" s="281"/>
      <c r="G147" s="873"/>
      <c r="H147" s="878"/>
      <c r="I147" s="888">
        <v>10</v>
      </c>
      <c r="J147" s="281"/>
      <c r="K147" s="892"/>
      <c r="L147" s="1042"/>
      <c r="M147" s="250"/>
      <c r="N147" s="250"/>
      <c r="O147" s="250"/>
      <c r="P147" s="250"/>
      <c r="Q147" s="57">
        <v>4.5999999999999996</v>
      </c>
      <c r="R147" s="26">
        <v>20</v>
      </c>
      <c r="S147" s="26">
        <v>14</v>
      </c>
      <c r="T147" s="27"/>
      <c r="U147" s="30" t="s">
        <v>2040</v>
      </c>
      <c r="V147" s="52" t="s">
        <v>2194</v>
      </c>
      <c r="W147" s="28"/>
      <c r="X147" s="26" t="s">
        <v>2041</v>
      </c>
      <c r="Y147" s="186" t="s">
        <v>1427</v>
      </c>
      <c r="Z147" s="186" t="s">
        <v>1332</v>
      </c>
    </row>
    <row r="148" spans="1:26" ht="38.25">
      <c r="A148" s="256" t="s">
        <v>2237</v>
      </c>
      <c r="B148" s="845">
        <f>ДАТИ!P47</f>
        <v>45454</v>
      </c>
      <c r="C148" s="862" t="b">
        <f>IF(MONTH(B148)=ДАТИ!$B$1,IFERROR(AND(MATCH(DAY(B148),D148:P148,0)&gt;0,COUNT(D148:P148)=1),"помилка"),"")</f>
        <v>1</v>
      </c>
      <c r="D148" s="883"/>
      <c r="E148" s="888"/>
      <c r="F148" s="281"/>
      <c r="G148" s="873"/>
      <c r="H148" s="878"/>
      <c r="I148" s="888">
        <v>11</v>
      </c>
      <c r="J148" s="281"/>
      <c r="K148" s="892"/>
      <c r="L148" s="1042"/>
      <c r="M148" s="250"/>
      <c r="N148" s="250"/>
      <c r="O148" s="250"/>
      <c r="P148" s="250"/>
      <c r="Q148" s="57">
        <v>5.7</v>
      </c>
      <c r="R148" s="26">
        <v>2</v>
      </c>
      <c r="S148" s="26">
        <v>15</v>
      </c>
      <c r="T148" s="27"/>
      <c r="U148" s="30" t="s">
        <v>2040</v>
      </c>
      <c r="V148" s="52" t="s">
        <v>2195</v>
      </c>
      <c r="W148" s="28"/>
      <c r="X148" s="26" t="s">
        <v>2042</v>
      </c>
      <c r="Y148" s="186" t="s">
        <v>1427</v>
      </c>
      <c r="Z148" s="186" t="s">
        <v>1332</v>
      </c>
    </row>
    <row r="149" spans="1:26" ht="38.25">
      <c r="A149" s="256" t="s">
        <v>2043</v>
      </c>
      <c r="B149" s="845">
        <f>ОРИГІНАЛ!FX11</f>
        <v>45457</v>
      </c>
      <c r="C149" s="862" t="b">
        <f>IF(MONTH(B149)=ДАТИ!$B$1,IFERROR(AND(MATCH(DAY(B149),D149:P149,0)&gt;0,COUNT(D149:P149)=1),"помилка"),"")</f>
        <v>1</v>
      </c>
      <c r="D149" s="883"/>
      <c r="E149" s="888">
        <v>14</v>
      </c>
      <c r="F149" s="281"/>
      <c r="G149" s="873"/>
      <c r="H149" s="878"/>
      <c r="I149" s="888"/>
      <c r="J149" s="281"/>
      <c r="K149" s="892"/>
      <c r="L149" s="1042"/>
      <c r="M149" s="250"/>
      <c r="N149" s="250"/>
      <c r="O149" s="250"/>
      <c r="P149" s="250"/>
      <c r="Q149" s="57">
        <v>5.4</v>
      </c>
      <c r="R149" s="26">
        <v>14</v>
      </c>
      <c r="T149" s="27"/>
      <c r="U149" s="30" t="s">
        <v>2044</v>
      </c>
      <c r="V149" s="52" t="s">
        <v>2197</v>
      </c>
      <c r="W149" s="28"/>
      <c r="X149" s="26" t="s">
        <v>2045</v>
      </c>
      <c r="Y149" s="186" t="s">
        <v>1427</v>
      </c>
      <c r="Z149" s="186" t="s">
        <v>1332</v>
      </c>
    </row>
    <row r="150" spans="1:26" ht="38.25">
      <c r="A150" s="256" t="s">
        <v>2043</v>
      </c>
      <c r="B150" s="845">
        <f>ОРИГІНАЛ!FX12</f>
        <v>45477</v>
      </c>
      <c r="C150" s="862" t="str">
        <f>IF(MONTH(B150)=ДАТИ!$B$1,IFERROR(AND(MATCH(DAY(B150),D150:P150,0)&gt;0,COUNT(D150:P150)=1),"помилка"),"")</f>
        <v/>
      </c>
      <c r="D150" s="883"/>
      <c r="E150" s="888"/>
      <c r="F150" s="281"/>
      <c r="G150" s="873"/>
      <c r="H150" s="878"/>
      <c r="I150" s="888"/>
      <c r="J150" s="281"/>
      <c r="K150" s="892"/>
      <c r="L150" s="1042"/>
      <c r="M150" s="250"/>
      <c r="N150" s="250"/>
      <c r="O150" s="250"/>
      <c r="P150" s="250"/>
      <c r="Q150" s="57">
        <v>5.4</v>
      </c>
      <c r="R150" s="26">
        <v>14</v>
      </c>
      <c r="T150" s="27"/>
      <c r="U150" s="30" t="s">
        <v>2044</v>
      </c>
      <c r="V150" s="52" t="s">
        <v>2197</v>
      </c>
      <c r="W150" s="28"/>
      <c r="X150" s="26" t="s">
        <v>2045</v>
      </c>
      <c r="Y150" s="186" t="s">
        <v>1427</v>
      </c>
      <c r="Z150" s="186" t="s">
        <v>1332</v>
      </c>
    </row>
    <row r="151" spans="1:26" ht="38.25">
      <c r="A151" s="256" t="s">
        <v>2238</v>
      </c>
      <c r="B151" s="845">
        <f>ОРИГІНАЛ!M11</f>
        <v>45443</v>
      </c>
      <c r="C151" s="862" t="str">
        <f>IF(MONTH(B151)=ДАТИ!$B$1,IFERROR(AND(MATCH(DAY(B151),D151:P151,0)&gt;0,COUNT(D151:P151)=1),"помилка"),"")</f>
        <v/>
      </c>
      <c r="D151" s="883"/>
      <c r="E151" s="888"/>
      <c r="F151" s="281"/>
      <c r="G151" s="873"/>
      <c r="H151" s="878"/>
      <c r="I151" s="888"/>
      <c r="J151" s="281"/>
      <c r="K151" s="892"/>
      <c r="L151" s="1042"/>
      <c r="M151" s="250"/>
      <c r="N151" s="250"/>
      <c r="O151" s="250"/>
      <c r="P151" s="250"/>
      <c r="Q151" s="57">
        <v>4.3</v>
      </c>
      <c r="R151" s="26">
        <v>14</v>
      </c>
      <c r="S151" s="26">
        <v>5</v>
      </c>
      <c r="T151" s="27"/>
      <c r="U151" s="30" t="s">
        <v>2046</v>
      </c>
      <c r="V151" s="52" t="s">
        <v>2196</v>
      </c>
      <c r="W151" s="28"/>
      <c r="X151" s="26" t="s">
        <v>2047</v>
      </c>
      <c r="Y151" s="186" t="s">
        <v>1427</v>
      </c>
      <c r="Z151" s="186" t="s">
        <v>1332</v>
      </c>
    </row>
    <row r="152" spans="1:26" hidden="1">
      <c r="A152" s="200" t="s">
        <v>682</v>
      </c>
      <c r="B152" s="846"/>
      <c r="C152" s="862" t="str">
        <f>IF(MONTH(B152)=ДАТИ!$B$1,IFERROR(AND(MATCH(DAY(B152),D152:P152,0)&gt;0,COUNT(D152:P152)=1),"помилка"),"")</f>
        <v/>
      </c>
      <c r="D152" s="883"/>
      <c r="E152" s="888"/>
      <c r="F152" s="281"/>
      <c r="G152" s="873"/>
      <c r="H152" s="878"/>
      <c r="I152" s="888"/>
      <c r="J152" s="281"/>
      <c r="K152" s="892"/>
      <c r="L152" s="1042"/>
      <c r="M152" s="250"/>
      <c r="N152" s="250"/>
      <c r="O152" s="250"/>
      <c r="P152" s="250"/>
      <c r="Q152" s="57">
        <v>5</v>
      </c>
      <c r="R152" s="26">
        <v>2</v>
      </c>
      <c r="T152" s="27"/>
      <c r="U152" s="31" t="s">
        <v>6</v>
      </c>
      <c r="V152" s="53" t="s">
        <v>19</v>
      </c>
      <c r="W152" s="26" t="s">
        <v>284</v>
      </c>
      <c r="X152" s="26" t="s">
        <v>286</v>
      </c>
      <c r="Y152" s="186" t="s">
        <v>1427</v>
      </c>
      <c r="Z152" s="186" t="s">
        <v>1332</v>
      </c>
    </row>
    <row r="153" spans="1:26" hidden="1">
      <c r="A153" s="200" t="s">
        <v>682</v>
      </c>
      <c r="B153" s="846"/>
      <c r="C153" s="862" t="str">
        <f>IF(MONTH(B153)=ДАТИ!$B$1,IFERROR(AND(MATCH(DAY(B153),D153:P153,0)&gt;0,COUNT(D153:P153)=1),"помилка"),"")</f>
        <v/>
      </c>
      <c r="D153" s="883"/>
      <c r="E153" s="888"/>
      <c r="F153" s="281"/>
      <c r="G153" s="873"/>
      <c r="H153" s="878"/>
      <c r="I153" s="888"/>
      <c r="J153" s="281"/>
      <c r="K153" s="892"/>
      <c r="L153" s="1042"/>
      <c r="M153" s="250"/>
      <c r="N153" s="250"/>
      <c r="O153" s="250"/>
      <c r="P153" s="250"/>
      <c r="Q153" s="57">
        <v>5</v>
      </c>
      <c r="R153" s="26">
        <v>2</v>
      </c>
      <c r="T153" s="27"/>
      <c r="U153" s="31" t="s">
        <v>6</v>
      </c>
      <c r="V153" s="53" t="s">
        <v>19</v>
      </c>
      <c r="W153" s="26" t="s">
        <v>284</v>
      </c>
      <c r="X153" s="26" t="s">
        <v>286</v>
      </c>
      <c r="Y153" s="186" t="s">
        <v>1427</v>
      </c>
      <c r="Z153" s="186" t="s">
        <v>1332</v>
      </c>
    </row>
    <row r="154" spans="1:26" hidden="1">
      <c r="A154" s="200" t="s">
        <v>683</v>
      </c>
      <c r="B154" s="846"/>
      <c r="C154" s="862" t="str">
        <f>IF(MONTH(B154)=ДАТИ!$B$1,IFERROR(AND(MATCH(DAY(B154),D154:P154,0)&gt;0,COUNT(D154:P154)=1),"помилка"),"")</f>
        <v/>
      </c>
      <c r="D154" s="883"/>
      <c r="E154" s="888"/>
      <c r="F154" s="281"/>
      <c r="G154" s="873"/>
      <c r="H154" s="878"/>
      <c r="I154" s="888"/>
      <c r="J154" s="281"/>
      <c r="K154" s="892"/>
      <c r="L154" s="1042"/>
      <c r="M154" s="250"/>
      <c r="N154" s="250"/>
      <c r="O154" s="250"/>
      <c r="P154" s="250"/>
      <c r="Q154" s="57">
        <v>5.0999999999999996</v>
      </c>
      <c r="R154" s="26">
        <v>4</v>
      </c>
      <c r="T154" s="27"/>
      <c r="U154" s="31" t="s">
        <v>6</v>
      </c>
      <c r="V154" s="53" t="s">
        <v>19</v>
      </c>
      <c r="W154" s="26" t="s">
        <v>285</v>
      </c>
      <c r="X154" s="26" t="s">
        <v>235</v>
      </c>
      <c r="Y154" s="186" t="s">
        <v>1427</v>
      </c>
      <c r="Z154" s="186" t="s">
        <v>1332</v>
      </c>
    </row>
    <row r="155" spans="1:26" hidden="1">
      <c r="A155" s="200" t="s">
        <v>683</v>
      </c>
      <c r="B155" s="846"/>
      <c r="C155" s="862" t="str">
        <f>IF(MONTH(B155)=ДАТИ!$B$1,IFERROR(AND(MATCH(DAY(B155),D155:P155,0)&gt;0,COUNT(D155:P155)=1),"помилка"),"")</f>
        <v/>
      </c>
      <c r="D155" s="883"/>
      <c r="E155" s="888"/>
      <c r="F155" s="281"/>
      <c r="G155" s="873"/>
      <c r="H155" s="878"/>
      <c r="I155" s="888"/>
      <c r="J155" s="281"/>
      <c r="K155" s="892"/>
      <c r="L155" s="1042"/>
      <c r="M155" s="250"/>
      <c r="N155" s="250"/>
      <c r="O155" s="250"/>
      <c r="P155" s="250"/>
      <c r="Q155" s="57">
        <v>5.0999999999999996</v>
      </c>
      <c r="R155" s="26">
        <v>4</v>
      </c>
      <c r="T155" s="27"/>
      <c r="U155" s="31" t="s">
        <v>6</v>
      </c>
      <c r="V155" s="53" t="s">
        <v>19</v>
      </c>
      <c r="W155" s="26" t="s">
        <v>285</v>
      </c>
      <c r="X155" s="26" t="s">
        <v>235</v>
      </c>
      <c r="Y155" s="186" t="s">
        <v>1427</v>
      </c>
      <c r="Z155" s="186" t="s">
        <v>1332</v>
      </c>
    </row>
    <row r="156" spans="1:26" ht="25.5" hidden="1">
      <c r="A156" s="200" t="s">
        <v>684</v>
      </c>
      <c r="B156" s="846"/>
      <c r="C156" s="862" t="str">
        <f>IF(MONTH(B156)=ДАТИ!$B$1,IFERROR(AND(MATCH(DAY(B156),D156:P156,0)&gt;0,COUNT(D156:P156)=1),"помилка"),"")</f>
        <v/>
      </c>
      <c r="D156" s="883"/>
      <c r="E156" s="888"/>
      <c r="F156" s="281"/>
      <c r="G156" s="873"/>
      <c r="H156" s="878"/>
      <c r="I156" s="888"/>
      <c r="J156" s="281"/>
      <c r="K156" s="892"/>
      <c r="L156" s="1042"/>
      <c r="M156" s="250"/>
      <c r="N156" s="250"/>
      <c r="O156" s="250"/>
      <c r="P156" s="250"/>
      <c r="Q156" s="57">
        <v>7</v>
      </c>
      <c r="R156" s="26">
        <v>4</v>
      </c>
      <c r="T156" s="27"/>
      <c r="U156" s="31" t="s">
        <v>27</v>
      </c>
      <c r="V156" s="53" t="s">
        <v>19</v>
      </c>
      <c r="W156" s="26" t="s">
        <v>28</v>
      </c>
      <c r="X156" s="26" t="s">
        <v>146</v>
      </c>
      <c r="Y156" s="186" t="s">
        <v>1333</v>
      </c>
      <c r="Z156" s="186" t="s">
        <v>1332</v>
      </c>
    </row>
    <row r="157" spans="1:26" ht="25.5" hidden="1">
      <c r="A157" s="200" t="s">
        <v>684</v>
      </c>
      <c r="B157" s="846"/>
      <c r="C157" s="862" t="str">
        <f>IF(MONTH(B157)=ДАТИ!$B$1,IFERROR(AND(MATCH(DAY(B157),D157:P157,0)&gt;0,COUNT(D157:P157)=1),"помилка"),"")</f>
        <v/>
      </c>
      <c r="D157" s="883"/>
      <c r="E157" s="888"/>
      <c r="F157" s="281"/>
      <c r="G157" s="873"/>
      <c r="H157" s="878"/>
      <c r="I157" s="888"/>
      <c r="J157" s="281"/>
      <c r="K157" s="892"/>
      <c r="L157" s="1042"/>
      <c r="M157" s="250"/>
      <c r="N157" s="250"/>
      <c r="O157" s="250"/>
      <c r="P157" s="250"/>
      <c r="Q157" s="57">
        <v>7</v>
      </c>
      <c r="R157" s="26">
        <v>4</v>
      </c>
      <c r="T157" s="27"/>
      <c r="U157" s="31" t="s">
        <v>27</v>
      </c>
      <c r="V157" s="53" t="s">
        <v>19</v>
      </c>
      <c r="W157" s="26" t="s">
        <v>28</v>
      </c>
      <c r="X157" s="26" t="s">
        <v>146</v>
      </c>
      <c r="Y157" s="186" t="s">
        <v>1333</v>
      </c>
      <c r="Z157" s="186" t="s">
        <v>1332</v>
      </c>
    </row>
    <row r="158" spans="1:26" hidden="1">
      <c r="A158" s="200" t="s">
        <v>685</v>
      </c>
      <c r="B158" s="846"/>
      <c r="C158" s="862" t="str">
        <f>IF(MONTH(B158)=ДАТИ!$B$1,IFERROR(AND(MATCH(DAY(B158),D158:P158,0)&gt;0,COUNT(D158:P158)=1),"помилка"),"")</f>
        <v/>
      </c>
      <c r="D158" s="883"/>
      <c r="E158" s="888"/>
      <c r="F158" s="281"/>
      <c r="G158" s="873"/>
      <c r="H158" s="878"/>
      <c r="I158" s="888"/>
      <c r="J158" s="281"/>
      <c r="K158" s="892"/>
      <c r="L158" s="1042"/>
      <c r="M158" s="250"/>
      <c r="N158" s="250"/>
      <c r="O158" s="250"/>
      <c r="P158" s="250"/>
      <c r="Q158" s="57">
        <v>5.4</v>
      </c>
      <c r="R158" s="26">
        <v>3</v>
      </c>
      <c r="T158" s="27"/>
      <c r="U158" s="31" t="s">
        <v>27</v>
      </c>
      <c r="V158" s="53" t="s">
        <v>19</v>
      </c>
      <c r="W158" s="26" t="s">
        <v>29</v>
      </c>
      <c r="X158" s="26" t="s">
        <v>14</v>
      </c>
      <c r="Y158" s="186" t="s">
        <v>1333</v>
      </c>
      <c r="Z158" s="186" t="s">
        <v>1332</v>
      </c>
    </row>
    <row r="159" spans="1:26" hidden="1">
      <c r="A159" s="200" t="s">
        <v>685</v>
      </c>
      <c r="B159" s="846"/>
      <c r="C159" s="862" t="str">
        <f>IF(MONTH(B159)=ДАТИ!$B$1,IFERROR(AND(MATCH(DAY(B159),D159:P159,0)&gt;0,COUNT(D159:P159)=1),"помилка"),"")</f>
        <v/>
      </c>
      <c r="D159" s="883"/>
      <c r="E159" s="888"/>
      <c r="F159" s="281"/>
      <c r="G159" s="873"/>
      <c r="H159" s="878"/>
      <c r="I159" s="888"/>
      <c r="J159" s="281"/>
      <c r="K159" s="892"/>
      <c r="L159" s="1042"/>
      <c r="M159" s="250"/>
      <c r="N159" s="250"/>
      <c r="O159" s="250"/>
      <c r="P159" s="250"/>
      <c r="Q159" s="57">
        <v>5.4</v>
      </c>
      <c r="R159" s="26">
        <v>3</v>
      </c>
      <c r="T159" s="27"/>
      <c r="U159" s="31" t="s">
        <v>27</v>
      </c>
      <c r="V159" s="53" t="s">
        <v>19</v>
      </c>
      <c r="W159" s="26" t="s">
        <v>29</v>
      </c>
      <c r="X159" s="26" t="s">
        <v>14</v>
      </c>
      <c r="Y159" s="186" t="s">
        <v>1333</v>
      </c>
      <c r="Z159" s="186" t="s">
        <v>1332</v>
      </c>
    </row>
    <row r="160" spans="1:26" ht="25.5" hidden="1">
      <c r="A160" s="200" t="s">
        <v>686</v>
      </c>
      <c r="B160" s="846"/>
      <c r="C160" s="862" t="str">
        <f>IF(MONTH(B160)=ДАТИ!$B$1,IFERROR(AND(MATCH(DAY(B160),D160:P160,0)&gt;0,COUNT(D160:P160)=1),"помилка"),"")</f>
        <v/>
      </c>
      <c r="D160" s="883"/>
      <c r="E160" s="888"/>
      <c r="F160" s="281"/>
      <c r="G160" s="873"/>
      <c r="H160" s="878"/>
      <c r="I160" s="888"/>
      <c r="J160" s="281"/>
      <c r="K160" s="892"/>
      <c r="L160" s="1042"/>
      <c r="M160" s="250"/>
      <c r="N160" s="250"/>
      <c r="O160" s="250"/>
      <c r="P160" s="250"/>
      <c r="Q160" s="57">
        <v>8</v>
      </c>
      <c r="R160" s="26">
        <v>7</v>
      </c>
      <c r="T160" s="27"/>
      <c r="U160" s="31" t="s">
        <v>27</v>
      </c>
      <c r="V160" s="53" t="s">
        <v>19</v>
      </c>
      <c r="W160" s="26" t="s">
        <v>2</v>
      </c>
      <c r="X160" s="26" t="s">
        <v>359</v>
      </c>
      <c r="Y160" s="186" t="s">
        <v>1333</v>
      </c>
      <c r="Z160" s="186" t="s">
        <v>1332</v>
      </c>
    </row>
    <row r="161" spans="1:26" ht="25.5" hidden="1">
      <c r="A161" s="200" t="s">
        <v>824</v>
      </c>
      <c r="B161" s="846"/>
      <c r="C161" s="862" t="str">
        <f>IF(MONTH(B161)=ДАТИ!$B$1,IFERROR(AND(MATCH(DAY(B161),D161:P161,0)&gt;0,COUNT(D161:P161)=1),"помилка"),"")</f>
        <v/>
      </c>
      <c r="D161" s="883"/>
      <c r="E161" s="888"/>
      <c r="F161" s="281"/>
      <c r="G161" s="873"/>
      <c r="H161" s="878"/>
      <c r="I161" s="888"/>
      <c r="J161" s="281"/>
      <c r="K161" s="892"/>
      <c r="L161" s="1042"/>
      <c r="M161" s="250"/>
      <c r="N161" s="250"/>
      <c r="O161" s="250"/>
      <c r="P161" s="250"/>
      <c r="Q161" s="57">
        <v>6.3</v>
      </c>
      <c r="R161" s="26">
        <v>3</v>
      </c>
      <c r="T161" s="27"/>
      <c r="U161" s="31" t="s">
        <v>590</v>
      </c>
      <c r="V161" s="53" t="s">
        <v>825</v>
      </c>
      <c r="W161" s="26" t="s">
        <v>826</v>
      </c>
      <c r="X161" s="26" t="s">
        <v>827</v>
      </c>
      <c r="Y161" s="186" t="s">
        <v>1333</v>
      </c>
      <c r="Z161" s="186" t="s">
        <v>1332</v>
      </c>
    </row>
    <row r="162" spans="1:26" ht="25.5" hidden="1">
      <c r="A162" s="200" t="s">
        <v>435</v>
      </c>
      <c r="B162" s="846"/>
      <c r="C162" s="862" t="str">
        <f>IF(MONTH(B162)=ДАТИ!$B$1,IFERROR(AND(MATCH(DAY(B162),D162:P162,0)&gt;0,COUNT(D162:P162)=1),"помилка"),"")</f>
        <v/>
      </c>
      <c r="D162" s="883"/>
      <c r="E162" s="888"/>
      <c r="F162" s="281"/>
      <c r="G162" s="873"/>
      <c r="H162" s="878"/>
      <c r="I162" s="888"/>
      <c r="J162" s="281"/>
      <c r="K162" s="892"/>
      <c r="L162" s="1042"/>
      <c r="M162" s="250"/>
      <c r="N162" s="250"/>
      <c r="O162" s="250"/>
      <c r="P162" s="250"/>
      <c r="Q162" s="57">
        <v>4.8</v>
      </c>
      <c r="R162" s="26">
        <v>6</v>
      </c>
      <c r="T162" s="27"/>
      <c r="U162" s="31" t="s">
        <v>448</v>
      </c>
      <c r="V162" s="53" t="s">
        <v>190</v>
      </c>
      <c r="W162" s="26" t="s">
        <v>135</v>
      </c>
      <c r="X162" s="26" t="s">
        <v>361</v>
      </c>
      <c r="Y162" s="186" t="s">
        <v>1333</v>
      </c>
      <c r="Z162" s="186" t="s">
        <v>1332</v>
      </c>
    </row>
    <row r="163" spans="1:26" ht="25.5" hidden="1">
      <c r="A163" s="200" t="s">
        <v>740</v>
      </c>
      <c r="B163" s="846"/>
      <c r="C163" s="862" t="str">
        <f>IF(MONTH(B163)=ДАТИ!$B$1,IFERROR(AND(MATCH(DAY(B163),D163:P163,0)&gt;0,COUNT(D163:P163)=1),"помилка"),"")</f>
        <v/>
      </c>
      <c r="D163" s="883"/>
      <c r="E163" s="888"/>
      <c r="F163" s="281"/>
      <c r="G163" s="873"/>
      <c r="H163" s="878"/>
      <c r="I163" s="888"/>
      <c r="J163" s="281"/>
      <c r="K163" s="892"/>
      <c r="L163" s="1042"/>
      <c r="M163" s="250"/>
      <c r="N163" s="250"/>
      <c r="O163" s="250"/>
      <c r="P163" s="250"/>
      <c r="Q163" s="57">
        <v>3</v>
      </c>
      <c r="R163" s="26">
        <v>9</v>
      </c>
      <c r="T163" s="27"/>
      <c r="U163" s="31" t="s">
        <v>448</v>
      </c>
      <c r="V163" s="53" t="s">
        <v>741</v>
      </c>
      <c r="W163" s="26" t="s">
        <v>135</v>
      </c>
      <c r="X163" s="26" t="s">
        <v>362</v>
      </c>
      <c r="Y163" s="186" t="s">
        <v>1333</v>
      </c>
      <c r="Z163" s="186" t="s">
        <v>1332</v>
      </c>
    </row>
    <row r="164" spans="1:26" ht="25.5" hidden="1">
      <c r="A164" s="200" t="s">
        <v>742</v>
      </c>
      <c r="B164" s="846"/>
      <c r="C164" s="862" t="str">
        <f>IF(MONTH(B164)=ДАТИ!$B$1,IFERROR(AND(MATCH(DAY(B164),D164:P164,0)&gt;0,COUNT(D164:P164)=1),"помилка"),"")</f>
        <v/>
      </c>
      <c r="D164" s="883"/>
      <c r="E164" s="888"/>
      <c r="F164" s="281"/>
      <c r="G164" s="873"/>
      <c r="H164" s="878"/>
      <c r="I164" s="888"/>
      <c r="J164" s="281"/>
      <c r="K164" s="892"/>
      <c r="L164" s="1042"/>
      <c r="M164" s="250"/>
      <c r="N164" s="250"/>
      <c r="O164" s="250"/>
      <c r="P164" s="250"/>
      <c r="Q164" s="57">
        <v>5.0999999999999996</v>
      </c>
      <c r="R164" s="26">
        <v>11</v>
      </c>
      <c r="T164" s="27"/>
      <c r="U164" s="31" t="s">
        <v>448</v>
      </c>
      <c r="V164" s="53" t="s">
        <v>743</v>
      </c>
      <c r="W164" s="26" t="s">
        <v>135</v>
      </c>
      <c r="X164" s="26" t="s">
        <v>360</v>
      </c>
      <c r="Y164" s="186" t="s">
        <v>1333</v>
      </c>
      <c r="Z164" s="186" t="s">
        <v>1332</v>
      </c>
    </row>
    <row r="165" spans="1:26" ht="25.5" hidden="1">
      <c r="A165" s="200" t="s">
        <v>744</v>
      </c>
      <c r="B165" s="846"/>
      <c r="C165" s="862" t="str">
        <f>IF(MONTH(B165)=ДАТИ!$B$1,IFERROR(AND(MATCH(DAY(B165),D165:P165,0)&gt;0,COUNT(D165:P165)=1),"помилка"),"")</f>
        <v/>
      </c>
      <c r="D165" s="883"/>
      <c r="E165" s="888"/>
      <c r="F165" s="281"/>
      <c r="G165" s="873"/>
      <c r="H165" s="878"/>
      <c r="I165" s="888"/>
      <c r="J165" s="281"/>
      <c r="K165" s="892"/>
      <c r="L165" s="1042"/>
      <c r="M165" s="250"/>
      <c r="N165" s="250"/>
      <c r="O165" s="250"/>
      <c r="P165" s="250"/>
      <c r="Q165" s="57">
        <v>2.6</v>
      </c>
      <c r="R165" s="26">
        <v>7</v>
      </c>
      <c r="T165" s="27"/>
      <c r="U165" s="31" t="s">
        <v>0</v>
      </c>
      <c r="V165" s="53" t="s">
        <v>739</v>
      </c>
      <c r="X165" s="26" t="s">
        <v>745</v>
      </c>
      <c r="Y165" s="186" t="s">
        <v>1333</v>
      </c>
      <c r="Z165" s="186" t="s">
        <v>1332</v>
      </c>
    </row>
    <row r="166" spans="1:26" hidden="1">
      <c r="A166" s="200" t="s">
        <v>687</v>
      </c>
      <c r="B166" s="846"/>
      <c r="C166" s="862" t="str">
        <f>IF(MONTH(B166)=ДАТИ!$B$1,IFERROR(AND(MATCH(DAY(B166),D166:P166,0)&gt;0,COUNT(D166:P166)=1),"помилка"),"")</f>
        <v/>
      </c>
      <c r="D166" s="883"/>
      <c r="E166" s="888"/>
      <c r="F166" s="281"/>
      <c r="G166" s="873"/>
      <c r="H166" s="878"/>
      <c r="I166" s="888"/>
      <c r="J166" s="281"/>
      <c r="K166" s="892"/>
      <c r="L166" s="1042"/>
      <c r="M166" s="250"/>
      <c r="N166" s="250"/>
      <c r="O166" s="250"/>
      <c r="P166" s="250"/>
      <c r="Q166" s="57">
        <v>2.6</v>
      </c>
      <c r="R166" s="26">
        <v>4</v>
      </c>
      <c r="T166" s="27"/>
      <c r="U166" s="31" t="s">
        <v>449</v>
      </c>
      <c r="V166" s="53" t="s">
        <v>19</v>
      </c>
      <c r="W166" s="26" t="s">
        <v>30</v>
      </c>
      <c r="X166" s="26" t="s">
        <v>15</v>
      </c>
      <c r="Y166" s="186" t="s">
        <v>1333</v>
      </c>
      <c r="Z166" s="186" t="s">
        <v>1332</v>
      </c>
    </row>
    <row r="167" spans="1:26" hidden="1">
      <c r="A167" s="200" t="s">
        <v>687</v>
      </c>
      <c r="B167" s="846"/>
      <c r="C167" s="862" t="str">
        <f>IF(MONTH(B167)=ДАТИ!$B$1,IFERROR(AND(MATCH(DAY(B167),D167:P167,0)&gt;0,COUNT(D167:P167)=1),"помилка"),"")</f>
        <v/>
      </c>
      <c r="D167" s="883"/>
      <c r="E167" s="888"/>
      <c r="F167" s="281"/>
      <c r="G167" s="873"/>
      <c r="H167" s="878"/>
      <c r="I167" s="888"/>
      <c r="J167" s="281"/>
      <c r="K167" s="892"/>
      <c r="L167" s="1042"/>
      <c r="M167" s="250"/>
      <c r="N167" s="250"/>
      <c r="O167" s="250"/>
      <c r="P167" s="250"/>
      <c r="Q167" s="57">
        <v>2.6</v>
      </c>
      <c r="R167" s="26">
        <v>4</v>
      </c>
      <c r="T167" s="27"/>
      <c r="U167" s="31" t="s">
        <v>449</v>
      </c>
      <c r="V167" s="53" t="s">
        <v>19</v>
      </c>
      <c r="W167" s="26" t="s">
        <v>30</v>
      </c>
      <c r="X167" s="26" t="s">
        <v>15</v>
      </c>
      <c r="Y167" s="186" t="s">
        <v>1333</v>
      </c>
      <c r="Z167" s="186" t="s">
        <v>1332</v>
      </c>
    </row>
    <row r="168" spans="1:26" hidden="1">
      <c r="A168" s="200" t="s">
        <v>688</v>
      </c>
      <c r="B168" s="846"/>
      <c r="C168" s="862" t="str">
        <f>IF(MONTH(B168)=ДАТИ!$B$1,IFERROR(AND(MATCH(DAY(B168),D168:P168,0)&gt;0,COUNT(D168:P168)=1),"помилка"),"")</f>
        <v/>
      </c>
      <c r="D168" s="883"/>
      <c r="E168" s="888"/>
      <c r="F168" s="281"/>
      <c r="G168" s="873"/>
      <c r="H168" s="878"/>
      <c r="I168" s="888"/>
      <c r="J168" s="281"/>
      <c r="K168" s="892"/>
      <c r="L168" s="1042"/>
      <c r="M168" s="250"/>
      <c r="N168" s="250"/>
      <c r="O168" s="250"/>
      <c r="P168" s="250"/>
      <c r="Q168" s="57">
        <v>8.5</v>
      </c>
      <c r="R168" s="26">
        <v>6</v>
      </c>
      <c r="T168" s="27"/>
      <c r="U168" s="31" t="s">
        <v>449</v>
      </c>
      <c r="V168" s="53" t="s">
        <v>19</v>
      </c>
      <c r="W168" s="26" t="s">
        <v>31</v>
      </c>
      <c r="X168" s="26" t="s">
        <v>121</v>
      </c>
      <c r="Y168" s="186" t="s">
        <v>1333</v>
      </c>
      <c r="Z168" s="186" t="s">
        <v>1332</v>
      </c>
    </row>
    <row r="169" spans="1:26" hidden="1">
      <c r="A169" s="200" t="s">
        <v>688</v>
      </c>
      <c r="B169" s="846"/>
      <c r="C169" s="862" t="str">
        <f>IF(MONTH(B169)=ДАТИ!$B$1,IFERROR(AND(MATCH(DAY(B169),D169:P169,0)&gt;0,COUNT(D169:P169)=1),"помилка"),"")</f>
        <v/>
      </c>
      <c r="D169" s="883"/>
      <c r="E169" s="888"/>
      <c r="F169" s="281"/>
      <c r="G169" s="873"/>
      <c r="H169" s="878"/>
      <c r="I169" s="888"/>
      <c r="J169" s="281"/>
      <c r="K169" s="892"/>
      <c r="L169" s="1042"/>
      <c r="M169" s="250"/>
      <c r="N169" s="250"/>
      <c r="O169" s="250"/>
      <c r="P169" s="250"/>
      <c r="Q169" s="57">
        <v>8.5</v>
      </c>
      <c r="R169" s="26">
        <v>6</v>
      </c>
      <c r="T169" s="27"/>
      <c r="U169" s="31" t="s">
        <v>449</v>
      </c>
      <c r="V169" s="53" t="s">
        <v>19</v>
      </c>
      <c r="W169" s="26" t="s">
        <v>31</v>
      </c>
      <c r="X169" s="26" t="s">
        <v>121</v>
      </c>
      <c r="Y169" s="186" t="s">
        <v>1333</v>
      </c>
      <c r="Z169" s="186" t="s">
        <v>1332</v>
      </c>
    </row>
    <row r="170" spans="1:26" ht="25.5" hidden="1">
      <c r="A170" s="200" t="s">
        <v>466</v>
      </c>
      <c r="B170" s="846"/>
      <c r="C170" s="862" t="str">
        <f>IF(MONTH(B170)=ДАТИ!$B$1,IFERROR(AND(MATCH(DAY(B170),D170:P170,0)&gt;0,COUNT(D170:P170)=1),"помилка"),"")</f>
        <v/>
      </c>
      <c r="D170" s="883"/>
      <c r="E170" s="888"/>
      <c r="F170" s="281"/>
      <c r="G170" s="873"/>
      <c r="H170" s="878"/>
      <c r="I170" s="888"/>
      <c r="J170" s="281"/>
      <c r="K170" s="892"/>
      <c r="L170" s="1042"/>
      <c r="M170" s="250"/>
      <c r="N170" s="250"/>
      <c r="O170" s="250"/>
      <c r="P170" s="250"/>
      <c r="Q170" s="57">
        <v>7.8</v>
      </c>
      <c r="R170" s="26">
        <v>9</v>
      </c>
      <c r="T170" s="27"/>
      <c r="U170" s="31" t="s">
        <v>395</v>
      </c>
      <c r="V170" s="53" t="s">
        <v>369</v>
      </c>
      <c r="W170" s="33" t="s">
        <v>1876</v>
      </c>
      <c r="X170" s="26" t="s">
        <v>365</v>
      </c>
      <c r="Y170" s="186" t="s">
        <v>1333</v>
      </c>
      <c r="Z170" s="186" t="s">
        <v>1332</v>
      </c>
    </row>
    <row r="171" spans="1:26" hidden="1">
      <c r="A171" s="200" t="s">
        <v>967</v>
      </c>
      <c r="B171" s="846"/>
      <c r="C171" s="862" t="str">
        <f>IF(MONTH(B171)=ДАТИ!$B$1,IFERROR(AND(MATCH(DAY(B171),D171:P171,0)&gt;0,COUNT(D171:P171)=1),"помилка"),"")</f>
        <v/>
      </c>
      <c r="D171" s="883"/>
      <c r="E171" s="888"/>
      <c r="F171" s="281"/>
      <c r="G171" s="873"/>
      <c r="H171" s="878"/>
      <c r="I171" s="888"/>
      <c r="J171" s="281"/>
      <c r="K171" s="892"/>
      <c r="L171" s="1042"/>
      <c r="M171" s="250"/>
      <c r="N171" s="250"/>
      <c r="O171" s="250"/>
      <c r="P171" s="250"/>
      <c r="Q171" s="57">
        <v>7</v>
      </c>
      <c r="T171" s="27"/>
      <c r="U171" s="31" t="s">
        <v>26</v>
      </c>
      <c r="V171" s="53" t="s">
        <v>55</v>
      </c>
      <c r="W171" s="33" t="s">
        <v>966</v>
      </c>
      <c r="Y171" s="186" t="s">
        <v>1333</v>
      </c>
      <c r="Z171" s="186" t="s">
        <v>1332</v>
      </c>
    </row>
    <row r="172" spans="1:26" ht="25.5" hidden="1">
      <c r="A172" s="200" t="s">
        <v>968</v>
      </c>
      <c r="B172" s="846"/>
      <c r="C172" s="862" t="str">
        <f>IF(MONTH(B172)=ДАТИ!$B$1,IFERROR(AND(MATCH(DAY(B172),D172:P172,0)&gt;0,COUNT(D172:P172)=1),"помилка"),"")</f>
        <v/>
      </c>
      <c r="D172" s="883"/>
      <c r="E172" s="888"/>
      <c r="F172" s="281"/>
      <c r="G172" s="873"/>
      <c r="H172" s="878"/>
      <c r="I172" s="888"/>
      <c r="J172" s="281"/>
      <c r="K172" s="892"/>
      <c r="L172" s="1042"/>
      <c r="M172" s="250"/>
      <c r="N172" s="250"/>
      <c r="O172" s="250"/>
      <c r="P172" s="250"/>
      <c r="Q172" s="57">
        <v>4.0999999999999996</v>
      </c>
      <c r="R172" s="26">
        <v>12</v>
      </c>
      <c r="T172" s="27"/>
      <c r="U172" s="31" t="s">
        <v>396</v>
      </c>
      <c r="V172" s="53" t="s">
        <v>262</v>
      </c>
      <c r="W172" s="33" t="s">
        <v>969</v>
      </c>
      <c r="X172" s="26" t="s">
        <v>263</v>
      </c>
      <c r="Y172" s="186" t="s">
        <v>1333</v>
      </c>
      <c r="Z172" s="186" t="s">
        <v>1332</v>
      </c>
    </row>
    <row r="173" spans="1:26" hidden="1">
      <c r="A173" s="200" t="s">
        <v>1448</v>
      </c>
      <c r="B173" s="846"/>
      <c r="C173" s="862" t="str">
        <f>IF(MONTH(B173)=ДАТИ!$B$1,IFERROR(AND(MATCH(DAY(B173),D173:P173,0)&gt;0,COUNT(D173:P173)=1),"помилка"),"")</f>
        <v/>
      </c>
      <c r="D173" s="883"/>
      <c r="E173" s="888"/>
      <c r="F173" s="281"/>
      <c r="G173" s="873"/>
      <c r="H173" s="878"/>
      <c r="I173" s="888"/>
      <c r="J173" s="281"/>
      <c r="K173" s="892"/>
      <c r="L173" s="1042"/>
      <c r="M173" s="250"/>
      <c r="N173" s="250"/>
      <c r="O173" s="250"/>
      <c r="P173" s="250"/>
      <c r="Q173" s="57">
        <v>4</v>
      </c>
      <c r="T173" s="27"/>
      <c r="U173" s="31" t="s">
        <v>26</v>
      </c>
      <c r="V173" s="53" t="s">
        <v>55</v>
      </c>
      <c r="W173" s="33" t="s">
        <v>1449</v>
      </c>
      <c r="Y173" s="186" t="s">
        <v>1333</v>
      </c>
      <c r="Z173" s="186" t="s">
        <v>1332</v>
      </c>
    </row>
    <row r="174" spans="1:26" hidden="1">
      <c r="A174" s="200" t="s">
        <v>978</v>
      </c>
      <c r="B174" s="846"/>
      <c r="C174" s="862" t="str">
        <f>IF(MONTH(B174)=ДАТИ!$B$1,IFERROR(AND(MATCH(DAY(B174),D174:P174,0)&gt;0,COUNT(D174:P174)=1),"помилка"),"")</f>
        <v/>
      </c>
      <c r="D174" s="883"/>
      <c r="E174" s="888"/>
      <c r="F174" s="281"/>
      <c r="G174" s="873"/>
      <c r="H174" s="878"/>
      <c r="I174" s="888"/>
      <c r="J174" s="281"/>
      <c r="K174" s="892"/>
      <c r="L174" s="1042"/>
      <c r="M174" s="250"/>
      <c r="N174" s="250"/>
      <c r="O174" s="250"/>
      <c r="P174" s="250"/>
      <c r="Q174" s="57">
        <v>4</v>
      </c>
      <c r="T174" s="27"/>
      <c r="U174" s="31" t="s">
        <v>26</v>
      </c>
      <c r="V174" s="53" t="s">
        <v>55</v>
      </c>
      <c r="W174" s="33" t="s">
        <v>979</v>
      </c>
      <c r="Y174" s="186" t="s">
        <v>1333</v>
      </c>
      <c r="Z174" s="186" t="s">
        <v>1332</v>
      </c>
    </row>
    <row r="175" spans="1:26" ht="38.25" hidden="1">
      <c r="A175" s="200" t="s">
        <v>970</v>
      </c>
      <c r="B175" s="846"/>
      <c r="C175" s="862" t="str">
        <f>IF(MONTH(B175)=ДАТИ!$B$1,IFERROR(AND(MATCH(DAY(B175),D175:P175,0)&gt;0,COUNT(D175:P175)=1),"помилка"),"")</f>
        <v/>
      </c>
      <c r="D175" s="883"/>
      <c r="E175" s="888"/>
      <c r="F175" s="281"/>
      <c r="G175" s="873"/>
      <c r="H175" s="878"/>
      <c r="I175" s="888"/>
      <c r="J175" s="281"/>
      <c r="K175" s="892"/>
      <c r="L175" s="1042"/>
      <c r="M175" s="250"/>
      <c r="N175" s="250"/>
      <c r="O175" s="250"/>
      <c r="P175" s="250"/>
      <c r="Q175" s="57">
        <v>5.7</v>
      </c>
      <c r="R175" s="26">
        <v>18</v>
      </c>
      <c r="T175" s="27"/>
      <c r="U175" s="31" t="s">
        <v>179</v>
      </c>
      <c r="V175" s="53" t="s">
        <v>747</v>
      </c>
      <c r="W175" s="33" t="s">
        <v>971</v>
      </c>
      <c r="X175" s="26" t="s">
        <v>748</v>
      </c>
      <c r="Y175" s="186" t="s">
        <v>1333</v>
      </c>
      <c r="Z175" s="186" t="s">
        <v>1332</v>
      </c>
    </row>
    <row r="176" spans="1:26" ht="25.5" hidden="1">
      <c r="A176" s="200" t="s">
        <v>749</v>
      </c>
      <c r="B176" s="846"/>
      <c r="C176" s="862" t="str">
        <f>IF(MONTH(B176)=ДАТИ!$B$1,IFERROR(AND(MATCH(DAY(B176),D176:P176,0)&gt;0,COUNT(D176:P176)=1),"помилка"),"")</f>
        <v/>
      </c>
      <c r="D176" s="883"/>
      <c r="E176" s="888"/>
      <c r="F176" s="281"/>
      <c r="G176" s="873"/>
      <c r="H176" s="878"/>
      <c r="I176" s="888"/>
      <c r="J176" s="281"/>
      <c r="K176" s="892"/>
      <c r="L176" s="1042"/>
      <c r="M176" s="250"/>
      <c r="N176" s="250"/>
      <c r="O176" s="250"/>
      <c r="P176" s="250"/>
      <c r="Q176" s="57">
        <v>2.6</v>
      </c>
      <c r="R176" s="26">
        <v>6</v>
      </c>
      <c r="T176" s="27"/>
      <c r="U176" s="31" t="s">
        <v>148</v>
      </c>
      <c r="V176" s="53" t="s">
        <v>750</v>
      </c>
      <c r="W176" s="33"/>
      <c r="X176" s="26" t="s">
        <v>264</v>
      </c>
      <c r="Y176" s="186" t="s">
        <v>1333</v>
      </c>
      <c r="Z176" s="186" t="s">
        <v>1332</v>
      </c>
    </row>
    <row r="177" spans="1:26" ht="25.5" hidden="1">
      <c r="A177" s="200" t="s">
        <v>397</v>
      </c>
      <c r="B177" s="846"/>
      <c r="C177" s="862" t="str">
        <f>IF(MONTH(B177)=ДАТИ!$B$1,IFERROR(AND(MATCH(DAY(B177),D177:P177,0)&gt;0,COUNT(D177:P177)=1),"помилка"),"")</f>
        <v/>
      </c>
      <c r="D177" s="883"/>
      <c r="E177" s="888"/>
      <c r="F177" s="281"/>
      <c r="G177" s="873"/>
      <c r="H177" s="878"/>
      <c r="I177" s="888"/>
      <c r="J177" s="281"/>
      <c r="K177" s="892"/>
      <c r="L177" s="1042"/>
      <c r="M177" s="250"/>
      <c r="N177" s="250"/>
      <c r="O177" s="250"/>
      <c r="P177" s="250"/>
      <c r="Q177" s="57">
        <v>7.1</v>
      </c>
      <c r="R177" s="26">
        <v>16</v>
      </c>
      <c r="T177" s="27"/>
      <c r="U177" s="31" t="s">
        <v>148</v>
      </c>
      <c r="V177" s="53" t="s">
        <v>398</v>
      </c>
      <c r="W177" s="33"/>
      <c r="X177" s="26" t="s">
        <v>399</v>
      </c>
      <c r="Y177" s="186" t="s">
        <v>1333</v>
      </c>
      <c r="Z177" s="186" t="s">
        <v>1332</v>
      </c>
    </row>
    <row r="178" spans="1:26" hidden="1">
      <c r="A178" s="200" t="s">
        <v>1439</v>
      </c>
      <c r="B178" s="846"/>
      <c r="C178" s="862" t="str">
        <f>IF(MONTH(B178)=ДАТИ!$B$1,IFERROR(AND(MATCH(DAY(B178),D178:P178,0)&gt;0,COUNT(D178:P178)=1),"помилка"),"")</f>
        <v/>
      </c>
      <c r="D178" s="883"/>
      <c r="E178" s="888"/>
      <c r="F178" s="281"/>
      <c r="G178" s="873"/>
      <c r="H178" s="878"/>
      <c r="I178" s="888"/>
      <c r="J178" s="281"/>
      <c r="K178" s="892"/>
      <c r="L178" s="1042"/>
      <c r="M178" s="250"/>
      <c r="N178" s="250"/>
      <c r="O178" s="257"/>
      <c r="P178" s="257"/>
      <c r="Q178" s="57">
        <v>4</v>
      </c>
      <c r="T178" s="27"/>
      <c r="U178" s="36" t="s">
        <v>12</v>
      </c>
      <c r="V178" s="53" t="s">
        <v>55</v>
      </c>
      <c r="W178" s="33" t="s">
        <v>1440</v>
      </c>
      <c r="Y178" s="186" t="s">
        <v>1434</v>
      </c>
      <c r="Z178" s="186" t="s">
        <v>1332</v>
      </c>
    </row>
    <row r="179" spans="1:26" hidden="1">
      <c r="A179" s="200" t="s">
        <v>1438</v>
      </c>
      <c r="B179" s="846"/>
      <c r="C179" s="862" t="str">
        <f>IF(MONTH(B179)=ДАТИ!$B$1,IFERROR(AND(MATCH(DAY(B179),D179:P179,0)&gt;0,COUNT(D179:P179)=1),"помилка"),"")</f>
        <v/>
      </c>
      <c r="D179" s="883"/>
      <c r="E179" s="888"/>
      <c r="F179" s="281"/>
      <c r="G179" s="873"/>
      <c r="H179" s="878"/>
      <c r="I179" s="888"/>
      <c r="J179" s="281"/>
      <c r="K179" s="892"/>
      <c r="L179" s="1042"/>
      <c r="M179" s="250"/>
      <c r="N179" s="250"/>
      <c r="O179" s="257"/>
      <c r="P179" s="257"/>
      <c r="Q179" s="57">
        <v>7</v>
      </c>
      <c r="T179" s="27"/>
      <c r="U179" s="36" t="s">
        <v>12</v>
      </c>
      <c r="V179" s="53" t="s">
        <v>55</v>
      </c>
      <c r="W179" s="33" t="s">
        <v>1441</v>
      </c>
      <c r="Y179" s="186" t="s">
        <v>1434</v>
      </c>
      <c r="Z179" s="186" t="s">
        <v>1332</v>
      </c>
    </row>
    <row r="180" spans="1:26" hidden="1">
      <c r="A180" s="200" t="s">
        <v>1082</v>
      </c>
      <c r="B180" s="846"/>
      <c r="C180" s="862" t="str">
        <f>IF(MONTH(B180)=ДАТИ!$B$1,IFERROR(AND(MATCH(DAY(B180),D180:P180,0)&gt;0,COUNT(D180:P180)=1),"помилка"),"")</f>
        <v/>
      </c>
      <c r="D180" s="883"/>
      <c r="E180" s="888"/>
      <c r="F180" s="281"/>
      <c r="G180" s="873"/>
      <c r="H180" s="878"/>
      <c r="I180" s="888"/>
      <c r="J180" s="281"/>
      <c r="K180" s="892"/>
      <c r="L180" s="1042"/>
      <c r="M180" s="250"/>
      <c r="N180" s="250"/>
      <c r="O180" s="257"/>
      <c r="P180" s="257"/>
      <c r="Q180" s="57">
        <v>6</v>
      </c>
      <c r="T180" s="27"/>
      <c r="U180" s="36" t="s">
        <v>12</v>
      </c>
      <c r="V180" s="53" t="s">
        <v>55</v>
      </c>
      <c r="W180" s="33" t="s">
        <v>1084</v>
      </c>
      <c r="Y180" s="186" t="s">
        <v>1434</v>
      </c>
      <c r="Z180" s="186" t="s">
        <v>1332</v>
      </c>
    </row>
    <row r="181" spans="1:26" hidden="1">
      <c r="A181" s="200" t="s">
        <v>1083</v>
      </c>
      <c r="B181" s="846"/>
      <c r="C181" s="862" t="str">
        <f>IF(MONTH(B181)=ДАТИ!$B$1,IFERROR(AND(MATCH(DAY(B181),D181:P181,0)&gt;0,COUNT(D181:P181)=1),"помилка"),"")</f>
        <v/>
      </c>
      <c r="D181" s="883"/>
      <c r="E181" s="888"/>
      <c r="F181" s="281"/>
      <c r="G181" s="873"/>
      <c r="H181" s="878"/>
      <c r="I181" s="888"/>
      <c r="J181" s="281"/>
      <c r="K181" s="892"/>
      <c r="L181" s="1042"/>
      <c r="M181" s="250"/>
      <c r="N181" s="250"/>
      <c r="O181" s="257"/>
      <c r="P181" s="257"/>
      <c r="Q181" s="57">
        <v>6</v>
      </c>
      <c r="T181" s="27"/>
      <c r="U181" s="36" t="s">
        <v>12</v>
      </c>
      <c r="V181" s="53" t="s">
        <v>1087</v>
      </c>
      <c r="W181" s="33" t="s">
        <v>1085</v>
      </c>
      <c r="X181" s="26" t="s">
        <v>1086</v>
      </c>
      <c r="Y181" s="186" t="s">
        <v>1434</v>
      </c>
      <c r="Z181" s="186" t="s">
        <v>1332</v>
      </c>
    </row>
    <row r="182" spans="1:26" ht="38.25" hidden="1">
      <c r="A182" s="200" t="s">
        <v>112</v>
      </c>
      <c r="B182" s="846"/>
      <c r="C182" s="862" t="str">
        <f>IF(MONTH(B182)=ДАТИ!$B$1,IFERROR(AND(MATCH(DAY(B182),D182:P182,0)&gt;0,COUNT(D182:P182)=1),"помилка"),"")</f>
        <v/>
      </c>
      <c r="D182" s="883"/>
      <c r="E182" s="888"/>
      <c r="F182" s="281"/>
      <c r="G182" s="873"/>
      <c r="H182" s="878"/>
      <c r="I182" s="888"/>
      <c r="J182" s="281"/>
      <c r="K182" s="892"/>
      <c r="L182" s="1042"/>
      <c r="M182" s="250"/>
      <c r="N182" s="250"/>
      <c r="O182" s="257"/>
      <c r="P182" s="257"/>
      <c r="Q182" s="57">
        <v>7.8</v>
      </c>
      <c r="R182" s="26">
        <v>12</v>
      </c>
      <c r="T182" s="27"/>
      <c r="U182" s="36" t="s">
        <v>140</v>
      </c>
      <c r="V182" s="53" t="s">
        <v>400</v>
      </c>
      <c r="W182" s="33" t="s">
        <v>141</v>
      </c>
      <c r="X182" s="26" t="s">
        <v>401</v>
      </c>
      <c r="Y182" s="186" t="s">
        <v>1434</v>
      </c>
      <c r="Z182" s="186" t="s">
        <v>1332</v>
      </c>
    </row>
    <row r="183" spans="1:26" ht="25.5" hidden="1">
      <c r="A183" s="200" t="s">
        <v>1430</v>
      </c>
      <c r="B183" s="846"/>
      <c r="C183" s="862" t="str">
        <f>IF(MONTH(B183)=ДАТИ!$B$1,IFERROR(AND(MATCH(DAY(B183),D183:P183,0)&gt;0,COUNT(D183:P183)=1),"помилка"),"")</f>
        <v/>
      </c>
      <c r="D183" s="883"/>
      <c r="E183" s="888"/>
      <c r="F183" s="281"/>
      <c r="G183" s="873"/>
      <c r="H183" s="878"/>
      <c r="I183" s="888"/>
      <c r="J183" s="281"/>
      <c r="K183" s="892"/>
      <c r="L183" s="1042"/>
      <c r="M183" s="250"/>
      <c r="N183" s="250"/>
      <c r="O183" s="257"/>
      <c r="P183" s="257"/>
      <c r="Q183" s="57">
        <v>3.8</v>
      </c>
      <c r="R183" s="26">
        <v>5</v>
      </c>
      <c r="T183" s="27"/>
      <c r="U183" s="36" t="s">
        <v>1431</v>
      </c>
      <c r="V183" s="53" t="s">
        <v>1432</v>
      </c>
      <c r="W183" s="33"/>
      <c r="X183" s="26" t="s">
        <v>1433</v>
      </c>
      <c r="Y183" s="186" t="s">
        <v>1434</v>
      </c>
      <c r="Z183" s="186" t="s">
        <v>1332</v>
      </c>
    </row>
    <row r="184" spans="1:26" hidden="1">
      <c r="A184" s="200" t="s">
        <v>689</v>
      </c>
      <c r="B184" s="846"/>
      <c r="C184" s="862" t="str">
        <f>IF(MONTH(B184)=ДАТИ!$B$1,IFERROR(AND(MATCH(DAY(B184),D184:P184,0)&gt;0,COUNT(D184:P184)=1),"помилка"),"")</f>
        <v/>
      </c>
      <c r="D184" s="883"/>
      <c r="E184" s="888"/>
      <c r="F184" s="281"/>
      <c r="G184" s="873"/>
      <c r="H184" s="878"/>
      <c r="I184" s="888"/>
      <c r="J184" s="281"/>
      <c r="K184" s="892"/>
      <c r="L184" s="1042"/>
      <c r="M184" s="250"/>
      <c r="N184" s="250"/>
      <c r="O184" s="257"/>
      <c r="P184" s="257"/>
      <c r="Q184" s="57">
        <v>6.2</v>
      </c>
      <c r="R184" s="26">
        <v>2</v>
      </c>
      <c r="T184" s="27"/>
      <c r="U184" s="36" t="s">
        <v>124</v>
      </c>
      <c r="V184" s="53" t="s">
        <v>55</v>
      </c>
      <c r="W184" s="33" t="s">
        <v>11</v>
      </c>
      <c r="X184" s="26" t="s">
        <v>125</v>
      </c>
      <c r="Y184" s="186" t="s">
        <v>1434</v>
      </c>
      <c r="Z184" s="186" t="s">
        <v>1332</v>
      </c>
    </row>
    <row r="185" spans="1:26" hidden="1">
      <c r="A185" s="200" t="s">
        <v>689</v>
      </c>
      <c r="B185" s="846"/>
      <c r="C185" s="862" t="str">
        <f>IF(MONTH(B185)=ДАТИ!$B$1,IFERROR(AND(MATCH(DAY(B185),D185:P185,0)&gt;0,COUNT(D185:P185)=1),"помилка"),"")</f>
        <v/>
      </c>
      <c r="D185" s="883"/>
      <c r="E185" s="888"/>
      <c r="F185" s="281"/>
      <c r="G185" s="873"/>
      <c r="H185" s="878"/>
      <c r="I185" s="888"/>
      <c r="J185" s="281"/>
      <c r="K185" s="892"/>
      <c r="L185" s="1042"/>
      <c r="M185" s="250"/>
      <c r="N185" s="250"/>
      <c r="O185" s="257"/>
      <c r="P185" s="257"/>
      <c r="Q185" s="57">
        <v>6.2</v>
      </c>
      <c r="R185" s="26">
        <v>2</v>
      </c>
      <c r="T185" s="27"/>
      <c r="U185" s="36" t="s">
        <v>124</v>
      </c>
      <c r="V185" s="53" t="s">
        <v>55</v>
      </c>
      <c r="W185" s="33" t="s">
        <v>11</v>
      </c>
      <c r="X185" s="26" t="s">
        <v>125</v>
      </c>
      <c r="Y185" s="186" t="s">
        <v>1434</v>
      </c>
      <c r="Z185" s="186" t="s">
        <v>1332</v>
      </c>
    </row>
    <row r="186" spans="1:26" ht="38.25" hidden="1">
      <c r="A186" s="200" t="s">
        <v>136</v>
      </c>
      <c r="B186" s="846"/>
      <c r="C186" s="862" t="str">
        <f>IF(MONTH(B186)=ДАТИ!$B$1,IFERROR(AND(MATCH(DAY(B186),D186:P186,0)&gt;0,COUNT(D186:P186)=1),"помилка"),"")</f>
        <v/>
      </c>
      <c r="D186" s="883"/>
      <c r="E186" s="888"/>
      <c r="F186" s="281"/>
      <c r="G186" s="873"/>
      <c r="H186" s="878"/>
      <c r="I186" s="888"/>
      <c r="J186" s="281"/>
      <c r="K186" s="892"/>
      <c r="L186" s="1042"/>
      <c r="M186" s="250"/>
      <c r="N186" s="250"/>
      <c r="O186" s="250"/>
      <c r="P186" s="250"/>
      <c r="Q186" s="57">
        <v>10.1</v>
      </c>
      <c r="R186" s="26">
        <v>11</v>
      </c>
      <c r="T186" s="27"/>
      <c r="U186" s="36" t="s">
        <v>138</v>
      </c>
      <c r="V186" s="53" t="s">
        <v>137</v>
      </c>
      <c r="W186" s="33" t="s">
        <v>139</v>
      </c>
      <c r="X186" s="26" t="s">
        <v>261</v>
      </c>
      <c r="Y186" s="186" t="s">
        <v>1434</v>
      </c>
      <c r="Z186" s="186" t="s">
        <v>1332</v>
      </c>
    </row>
    <row r="187" spans="1:26" ht="25.5" hidden="1">
      <c r="A187" s="200" t="s">
        <v>259</v>
      </c>
      <c r="B187" s="846"/>
      <c r="C187" s="862" t="str">
        <f>IF(MONTH(B187)=ДАТИ!$B$1,IFERROR(AND(MATCH(DAY(B187),D187:P187,0)&gt;0,COUNT(D187:P187)=1),"помилка"),"")</f>
        <v/>
      </c>
      <c r="D187" s="883"/>
      <c r="E187" s="888"/>
      <c r="F187" s="281"/>
      <c r="G187" s="873"/>
      <c r="H187" s="878"/>
      <c r="I187" s="888"/>
      <c r="J187" s="281"/>
      <c r="K187" s="892"/>
      <c r="L187" s="1042"/>
      <c r="M187" s="250"/>
      <c r="N187" s="250"/>
      <c r="O187" s="250"/>
      <c r="P187" s="250"/>
      <c r="Q187" s="57">
        <v>10.5</v>
      </c>
      <c r="R187" s="26">
        <v>5</v>
      </c>
      <c r="T187" s="27"/>
      <c r="U187" s="36" t="s">
        <v>252</v>
      </c>
      <c r="V187" s="53" t="s">
        <v>251</v>
      </c>
      <c r="W187" s="33" t="s">
        <v>257</v>
      </c>
      <c r="X187" s="26" t="s">
        <v>260</v>
      </c>
      <c r="Y187" s="186" t="s">
        <v>1434</v>
      </c>
      <c r="Z187" s="186" t="s">
        <v>1332</v>
      </c>
    </row>
    <row r="188" spans="1:26" ht="38.25" hidden="1">
      <c r="A188" s="200" t="s">
        <v>258</v>
      </c>
      <c r="B188" s="846"/>
      <c r="C188" s="862" t="str">
        <f>IF(MONTH(B188)=ДАТИ!$B$1,IFERROR(AND(MATCH(DAY(B188),D188:P188,0)&gt;0,COUNT(D188:P188)=1),"помилка"),"")</f>
        <v/>
      </c>
      <c r="D188" s="883"/>
      <c r="E188" s="888"/>
      <c r="F188" s="281"/>
      <c r="G188" s="873"/>
      <c r="H188" s="878"/>
      <c r="I188" s="888"/>
      <c r="J188" s="281"/>
      <c r="K188" s="892"/>
      <c r="L188" s="1042"/>
      <c r="M188" s="250"/>
      <c r="N188" s="250"/>
      <c r="O188" s="250"/>
      <c r="P188" s="250"/>
      <c r="Q188" s="57">
        <v>13.1</v>
      </c>
      <c r="R188" s="26">
        <v>8</v>
      </c>
      <c r="T188" s="27"/>
      <c r="U188" s="36" t="s">
        <v>253</v>
      </c>
      <c r="V188" s="53" t="s">
        <v>254</v>
      </c>
      <c r="W188" s="33" t="s">
        <v>255</v>
      </c>
      <c r="X188" s="26" t="s">
        <v>402</v>
      </c>
      <c r="Y188" s="186" t="s">
        <v>1434</v>
      </c>
      <c r="Z188" s="186" t="s">
        <v>1332</v>
      </c>
    </row>
    <row r="189" spans="1:26" ht="25.5" hidden="1">
      <c r="A189" s="200" t="s">
        <v>247</v>
      </c>
      <c r="B189" s="846"/>
      <c r="C189" s="862" t="str">
        <f>IF(MONTH(B189)=ДАТИ!$B$1,IFERROR(AND(MATCH(DAY(B189),D189:P189,0)&gt;0,COUNT(D189:P189)=1),"помилка"),"")</f>
        <v/>
      </c>
      <c r="D189" s="883"/>
      <c r="E189" s="888"/>
      <c r="F189" s="281"/>
      <c r="G189" s="873"/>
      <c r="H189" s="878"/>
      <c r="I189" s="888"/>
      <c r="J189" s="281"/>
      <c r="K189" s="892"/>
      <c r="L189" s="1042"/>
      <c r="M189" s="250"/>
      <c r="N189" s="250"/>
      <c r="O189" s="250"/>
      <c r="P189" s="250"/>
      <c r="Q189" s="57">
        <v>9.8000000000000007</v>
      </c>
      <c r="R189" s="26">
        <v>3</v>
      </c>
      <c r="T189" s="27"/>
      <c r="U189" s="36" t="s">
        <v>249</v>
      </c>
      <c r="V189" s="53" t="s">
        <v>250</v>
      </c>
      <c r="W189" s="33" t="s">
        <v>256</v>
      </c>
      <c r="X189" s="26" t="s">
        <v>248</v>
      </c>
      <c r="Y189" s="186" t="s">
        <v>1434</v>
      </c>
      <c r="Z189" s="186" t="s">
        <v>1332</v>
      </c>
    </row>
    <row r="190" spans="1:26" ht="25.5" hidden="1">
      <c r="A190" s="200" t="s">
        <v>436</v>
      </c>
      <c r="B190" s="846"/>
      <c r="C190" s="862" t="str">
        <f>IF(MONTH(B190)=ДАТИ!$B$1,IFERROR(AND(MATCH(DAY(B190),D190:P190,0)&gt;0,COUNT(D190:P190)=1),"помилка"),"")</f>
        <v/>
      </c>
      <c r="D190" s="883"/>
      <c r="E190" s="888"/>
      <c r="F190" s="281"/>
      <c r="G190" s="873"/>
      <c r="H190" s="878"/>
      <c r="I190" s="888"/>
      <c r="J190" s="281"/>
      <c r="K190" s="892"/>
      <c r="L190" s="1042"/>
      <c r="M190" s="250"/>
      <c r="N190" s="250"/>
      <c r="O190" s="250"/>
      <c r="P190" s="250"/>
      <c r="Q190" s="57">
        <v>8.1</v>
      </c>
      <c r="R190" s="26">
        <v>8</v>
      </c>
      <c r="T190" s="27"/>
      <c r="U190" s="31" t="s">
        <v>450</v>
      </c>
      <c r="V190" s="53" t="s">
        <v>21</v>
      </c>
      <c r="W190" s="26" t="s">
        <v>1</v>
      </c>
      <c r="X190" s="26" t="s">
        <v>122</v>
      </c>
      <c r="Y190" s="186" t="s">
        <v>1331</v>
      </c>
      <c r="Z190" s="186" t="s">
        <v>1332</v>
      </c>
    </row>
    <row r="191" spans="1:26" ht="25.5" hidden="1">
      <c r="A191" s="200" t="s">
        <v>436</v>
      </c>
      <c r="B191" s="846"/>
      <c r="C191" s="862" t="str">
        <f>IF(MONTH(B191)=ДАТИ!$B$1,IFERROR(AND(MATCH(DAY(B191),D191:P191,0)&gt;0,COUNT(D191:P191)=1),"помилка"),"")</f>
        <v/>
      </c>
      <c r="D191" s="883"/>
      <c r="E191" s="888"/>
      <c r="F191" s="281"/>
      <c r="G191" s="873"/>
      <c r="H191" s="878"/>
      <c r="I191" s="888"/>
      <c r="J191" s="281"/>
      <c r="K191" s="892"/>
      <c r="L191" s="1042"/>
      <c r="M191" s="250"/>
      <c r="N191" s="250"/>
      <c r="O191" s="250"/>
      <c r="P191" s="250"/>
      <c r="Q191" s="57">
        <v>8.1</v>
      </c>
      <c r="R191" s="26">
        <v>8</v>
      </c>
      <c r="T191" s="27"/>
      <c r="U191" s="31" t="s">
        <v>450</v>
      </c>
      <c r="V191" s="53" t="s">
        <v>21</v>
      </c>
      <c r="W191" s="26" t="s">
        <v>1</v>
      </c>
      <c r="X191" s="26" t="s">
        <v>122</v>
      </c>
      <c r="Y191" s="186" t="s">
        <v>1331</v>
      </c>
      <c r="Z191" s="186" t="s">
        <v>1332</v>
      </c>
    </row>
    <row r="192" spans="1:26" ht="25.5" hidden="1">
      <c r="A192" s="200" t="s">
        <v>437</v>
      </c>
      <c r="B192" s="846"/>
      <c r="C192" s="862" t="str">
        <f>IF(MONTH(B192)=ДАТИ!$B$1,IFERROR(AND(MATCH(DAY(B192),D192:P192,0)&gt;0,COUNT(D192:P192)=1),"помилка"),"")</f>
        <v/>
      </c>
      <c r="D192" s="883"/>
      <c r="E192" s="888"/>
      <c r="F192" s="281"/>
      <c r="G192" s="873"/>
      <c r="H192" s="878"/>
      <c r="I192" s="888"/>
      <c r="J192" s="281"/>
      <c r="K192" s="892"/>
      <c r="L192" s="1042"/>
      <c r="M192" s="250"/>
      <c r="N192" s="250"/>
      <c r="O192" s="250"/>
      <c r="P192" s="250"/>
      <c r="Q192" s="57">
        <v>3.8</v>
      </c>
      <c r="R192" s="26">
        <v>6</v>
      </c>
      <c r="T192" s="27"/>
      <c r="U192" s="31" t="s">
        <v>450</v>
      </c>
      <c r="V192" s="53" t="s">
        <v>21</v>
      </c>
      <c r="W192" s="26" t="s">
        <v>220</v>
      </c>
      <c r="X192" s="26" t="s">
        <v>60</v>
      </c>
      <c r="Y192" s="186" t="s">
        <v>1331</v>
      </c>
      <c r="Z192" s="186" t="s">
        <v>1332</v>
      </c>
    </row>
    <row r="193" spans="1:26" ht="25.5" hidden="1">
      <c r="A193" s="200" t="s">
        <v>437</v>
      </c>
      <c r="B193" s="846"/>
      <c r="C193" s="862" t="str">
        <f>IF(MONTH(B193)=ДАТИ!$B$1,IFERROR(AND(MATCH(DAY(B193),D193:P193,0)&gt;0,COUNT(D193:P193)=1),"помилка"),"")</f>
        <v/>
      </c>
      <c r="D193" s="883"/>
      <c r="E193" s="888"/>
      <c r="F193" s="281"/>
      <c r="G193" s="873"/>
      <c r="H193" s="878"/>
      <c r="I193" s="888"/>
      <c r="J193" s="281"/>
      <c r="K193" s="892"/>
      <c r="L193" s="1042"/>
      <c r="M193" s="250"/>
      <c r="N193" s="250"/>
      <c r="O193" s="250"/>
      <c r="P193" s="250"/>
      <c r="Q193" s="57">
        <v>3.8</v>
      </c>
      <c r="R193" s="26">
        <v>6</v>
      </c>
      <c r="T193" s="27"/>
      <c r="U193" s="31" t="s">
        <v>450</v>
      </c>
      <c r="V193" s="53" t="s">
        <v>21</v>
      </c>
      <c r="W193" s="26" t="s">
        <v>220</v>
      </c>
      <c r="X193" s="26" t="s">
        <v>60</v>
      </c>
      <c r="Y193" s="186" t="s">
        <v>1331</v>
      </c>
      <c r="Z193" s="186" t="s">
        <v>1332</v>
      </c>
    </row>
    <row r="194" spans="1:26" ht="25.5" hidden="1">
      <c r="A194" s="200" t="s">
        <v>438</v>
      </c>
      <c r="B194" s="846"/>
      <c r="C194" s="862" t="str">
        <f>IF(MONTH(B194)=ДАТИ!$B$1,IFERROR(AND(MATCH(DAY(B194),D194:P194,0)&gt;0,COUNT(D194:P194)=1),"помилка"),"")</f>
        <v/>
      </c>
      <c r="D194" s="883"/>
      <c r="E194" s="888"/>
      <c r="F194" s="281"/>
      <c r="G194" s="873"/>
      <c r="H194" s="878"/>
      <c r="I194" s="888"/>
      <c r="J194" s="281"/>
      <c r="K194" s="892"/>
      <c r="L194" s="1042"/>
      <c r="M194" s="250"/>
      <c r="N194" s="250"/>
      <c r="O194" s="250"/>
      <c r="P194" s="250"/>
      <c r="Q194" s="57">
        <v>4.3</v>
      </c>
      <c r="R194" s="26">
        <v>2</v>
      </c>
      <c r="T194" s="27"/>
      <c r="U194" s="31" t="s">
        <v>450</v>
      </c>
      <c r="V194" s="53" t="s">
        <v>21</v>
      </c>
      <c r="W194" s="26" t="s">
        <v>206</v>
      </c>
      <c r="X194" s="26" t="s">
        <v>61</v>
      </c>
      <c r="Y194" s="186" t="s">
        <v>1331</v>
      </c>
      <c r="Z194" s="186" t="s">
        <v>1332</v>
      </c>
    </row>
    <row r="195" spans="1:26" ht="25.5" hidden="1">
      <c r="A195" s="200" t="s">
        <v>438</v>
      </c>
      <c r="B195" s="846"/>
      <c r="C195" s="862" t="str">
        <f>IF(MONTH(B195)=ДАТИ!$B$1,IFERROR(AND(MATCH(DAY(B195),D195:P195,0)&gt;0,COUNT(D195:P195)=1),"помилка"),"")</f>
        <v/>
      </c>
      <c r="D195" s="883"/>
      <c r="E195" s="888"/>
      <c r="F195" s="281"/>
      <c r="G195" s="873"/>
      <c r="H195" s="878"/>
      <c r="I195" s="888"/>
      <c r="J195" s="281"/>
      <c r="K195" s="892"/>
      <c r="L195" s="1042"/>
      <c r="M195" s="250"/>
      <c r="N195" s="250"/>
      <c r="O195" s="250"/>
      <c r="P195" s="250"/>
      <c r="Q195" s="57">
        <v>4.3</v>
      </c>
      <c r="R195" s="26">
        <v>2</v>
      </c>
      <c r="T195" s="27"/>
      <c r="U195" s="31" t="s">
        <v>450</v>
      </c>
      <c r="V195" s="53" t="s">
        <v>21</v>
      </c>
      <c r="W195" s="26" t="s">
        <v>206</v>
      </c>
      <c r="X195" s="26" t="s">
        <v>61</v>
      </c>
      <c r="Y195" s="186" t="s">
        <v>1331</v>
      </c>
      <c r="Z195" s="186" t="s">
        <v>1332</v>
      </c>
    </row>
    <row r="196" spans="1:26" ht="25.5" hidden="1">
      <c r="A196" s="200" t="s">
        <v>439</v>
      </c>
      <c r="B196" s="846"/>
      <c r="C196" s="862" t="str">
        <f>IF(MONTH(B196)=ДАТИ!$B$1,IFERROR(AND(MATCH(DAY(B196),D196:P196,0)&gt;0,COUNT(D196:P196)=1),"помилка"),"")</f>
        <v/>
      </c>
      <c r="D196" s="883"/>
      <c r="E196" s="888"/>
      <c r="F196" s="281"/>
      <c r="G196" s="873"/>
      <c r="H196" s="878"/>
      <c r="I196" s="888"/>
      <c r="J196" s="281"/>
      <c r="K196" s="892"/>
      <c r="L196" s="1042"/>
      <c r="M196" s="250"/>
      <c r="N196" s="250"/>
      <c r="O196" s="250"/>
      <c r="P196" s="250"/>
      <c r="Q196" s="57">
        <v>6.5</v>
      </c>
      <c r="R196" s="26">
        <v>5</v>
      </c>
      <c r="T196" s="27"/>
      <c r="U196" s="31" t="s">
        <v>451</v>
      </c>
      <c r="V196" s="53" t="s">
        <v>316</v>
      </c>
      <c r="W196" s="26" t="s">
        <v>68</v>
      </c>
      <c r="X196" s="26" t="s">
        <v>419</v>
      </c>
      <c r="Y196" s="186" t="s">
        <v>1331</v>
      </c>
      <c r="Z196" s="186" t="s">
        <v>1332</v>
      </c>
    </row>
    <row r="197" spans="1:26" ht="25.5" hidden="1">
      <c r="A197" s="200" t="s">
        <v>1940</v>
      </c>
      <c r="B197" s="846"/>
      <c r="C197" s="862" t="str">
        <f>IF(MONTH(B197)=ДАТИ!$B$1,IFERROR(AND(MATCH(DAY(B197),D197:P197,0)&gt;0,COUNT(D197:P197)=1),"помилка"),"")</f>
        <v/>
      </c>
      <c r="D197" s="883"/>
      <c r="E197" s="888"/>
      <c r="F197" s="281"/>
      <c r="G197" s="873"/>
      <c r="H197" s="878"/>
      <c r="I197" s="888"/>
      <c r="J197" s="281"/>
      <c r="K197" s="892"/>
      <c r="L197" s="1042"/>
      <c r="M197" s="250"/>
      <c r="N197" s="250"/>
      <c r="O197" s="250"/>
      <c r="P197" s="250"/>
      <c r="Q197" s="57">
        <v>6</v>
      </c>
      <c r="R197" s="26">
        <v>7</v>
      </c>
      <c r="T197" s="27"/>
      <c r="U197" s="31" t="s">
        <v>202</v>
      </c>
      <c r="V197" s="53" t="s">
        <v>317</v>
      </c>
      <c r="W197" s="26" t="s">
        <v>203</v>
      </c>
      <c r="X197" s="26" t="s">
        <v>418</v>
      </c>
      <c r="Y197" s="186" t="s">
        <v>1331</v>
      </c>
      <c r="Z197" s="186" t="s">
        <v>1332</v>
      </c>
    </row>
    <row r="198" spans="1:26" hidden="1">
      <c r="A198" s="200" t="s">
        <v>329</v>
      </c>
      <c r="B198" s="846"/>
      <c r="C198" s="862" t="str">
        <f>IF(MONTH(B198)=ДАТИ!$B$1,IFERROR(AND(MATCH(DAY(B198),D198:P198,0)&gt;0,COUNT(D198:P198)=1),"помилка"),"")</f>
        <v/>
      </c>
      <c r="D198" s="883"/>
      <c r="E198" s="888"/>
      <c r="F198" s="281"/>
      <c r="G198" s="873"/>
      <c r="H198" s="878"/>
      <c r="I198" s="888"/>
      <c r="J198" s="281"/>
      <c r="K198" s="892"/>
      <c r="L198" s="1042"/>
      <c r="M198" s="250"/>
      <c r="N198" s="250"/>
      <c r="O198" s="250"/>
      <c r="P198" s="250"/>
      <c r="Q198" s="57">
        <v>3.8</v>
      </c>
      <c r="R198" s="26">
        <v>4</v>
      </c>
      <c r="T198" s="27"/>
      <c r="U198" s="31" t="s">
        <v>3</v>
      </c>
      <c r="V198" s="53" t="s">
        <v>32</v>
      </c>
      <c r="W198" s="26" t="s">
        <v>330</v>
      </c>
      <c r="X198" s="26" t="s">
        <v>331</v>
      </c>
      <c r="Y198" s="186" t="s">
        <v>1331</v>
      </c>
      <c r="Z198" s="186" t="s">
        <v>1332</v>
      </c>
    </row>
    <row r="199" spans="1:26" ht="25.5" hidden="1">
      <c r="A199" s="200" t="s">
        <v>318</v>
      </c>
      <c r="B199" s="846"/>
      <c r="C199" s="862" t="str">
        <f>IF(MONTH(B199)=ДАТИ!$B$1,IFERROR(AND(MATCH(DAY(B199),D199:P199,0)&gt;0,COUNT(D199:P199)=1),"помилка"),"")</f>
        <v/>
      </c>
      <c r="D199" s="883"/>
      <c r="E199" s="888"/>
      <c r="F199" s="281"/>
      <c r="G199" s="873"/>
      <c r="H199" s="878"/>
      <c r="I199" s="888"/>
      <c r="J199" s="281"/>
      <c r="K199" s="892"/>
      <c r="L199" s="1042"/>
      <c r="M199" s="250"/>
      <c r="N199" s="250"/>
      <c r="O199" s="250"/>
      <c r="P199" s="250"/>
      <c r="Q199" s="57">
        <v>3.4</v>
      </c>
      <c r="R199" s="26">
        <v>6</v>
      </c>
      <c r="T199" s="27"/>
      <c r="U199" s="31" t="s">
        <v>204</v>
      </c>
      <c r="V199" s="53" t="s">
        <v>200</v>
      </c>
      <c r="W199" s="33" t="s">
        <v>201</v>
      </c>
      <c r="X199" s="26" t="s">
        <v>421</v>
      </c>
      <c r="Y199" s="186" t="s">
        <v>1331</v>
      </c>
      <c r="Z199" s="186" t="s">
        <v>1332</v>
      </c>
    </row>
    <row r="200" spans="1:26" ht="25.5" hidden="1">
      <c r="A200" s="200" t="s">
        <v>319</v>
      </c>
      <c r="B200" s="846"/>
      <c r="C200" s="862" t="str">
        <f>IF(MONTH(B200)=ДАТИ!$B$1,IFERROR(AND(MATCH(DAY(B200),D200:P200,0)&gt;0,COUNT(D200:P200)=1),"помилка"),"")</f>
        <v/>
      </c>
      <c r="D200" s="883"/>
      <c r="E200" s="888"/>
      <c r="F200" s="281"/>
      <c r="G200" s="873"/>
      <c r="H200" s="878"/>
      <c r="I200" s="888"/>
      <c r="J200" s="281"/>
      <c r="K200" s="892"/>
      <c r="L200" s="1042"/>
      <c r="M200" s="250"/>
      <c r="N200" s="250"/>
      <c r="O200" s="250"/>
      <c r="P200" s="250"/>
      <c r="Q200" s="57">
        <v>4.0999999999999996</v>
      </c>
      <c r="R200" s="26">
        <v>4</v>
      </c>
      <c r="T200" s="27"/>
      <c r="U200" s="31" t="s">
        <v>204</v>
      </c>
      <c r="V200" s="53" t="s">
        <v>320</v>
      </c>
      <c r="W200" s="33" t="s">
        <v>201</v>
      </c>
      <c r="X200" s="26" t="s">
        <v>422</v>
      </c>
      <c r="Y200" s="186" t="s">
        <v>1331</v>
      </c>
      <c r="Z200" s="186" t="s">
        <v>1332</v>
      </c>
    </row>
    <row r="201" spans="1:26" ht="25.5" hidden="1">
      <c r="A201" s="200" t="s">
        <v>113</v>
      </c>
      <c r="B201" s="846"/>
      <c r="C201" s="862" t="str">
        <f>IF(MONTH(B201)=ДАТИ!$B$1,IFERROR(AND(MATCH(DAY(B201),D201:P201,0)&gt;0,COUNT(D201:P201)=1),"помилка"),"")</f>
        <v/>
      </c>
      <c r="D201" s="883"/>
      <c r="E201" s="888"/>
      <c r="F201" s="281"/>
      <c r="G201" s="873"/>
      <c r="H201" s="878"/>
      <c r="I201" s="888"/>
      <c r="J201" s="281"/>
      <c r="K201" s="892"/>
      <c r="L201" s="1042"/>
      <c r="M201" s="250"/>
      <c r="N201" s="250"/>
      <c r="O201" s="250"/>
      <c r="P201" s="250"/>
      <c r="Q201" s="57">
        <v>5.4</v>
      </c>
      <c r="R201" s="26">
        <v>8</v>
      </c>
      <c r="T201" s="27"/>
      <c r="U201" s="31" t="s">
        <v>204</v>
      </c>
      <c r="V201" s="53" t="s">
        <v>8</v>
      </c>
      <c r="W201" s="33" t="s">
        <v>201</v>
      </c>
      <c r="X201" s="26" t="s">
        <v>205</v>
      </c>
      <c r="Y201" s="186" t="s">
        <v>1331</v>
      </c>
      <c r="Z201" s="186" t="s">
        <v>1332</v>
      </c>
    </row>
    <row r="202" spans="1:26" ht="25.5" hidden="1">
      <c r="A202" s="200" t="s">
        <v>131</v>
      </c>
      <c r="B202" s="846"/>
      <c r="C202" s="862" t="str">
        <f>IF(MONTH(B202)=ДАТИ!$B$1,IFERROR(AND(MATCH(DAY(B202),D202:P202,0)&gt;0,COUNT(D202:P202)=1),"помилка"),"")</f>
        <v/>
      </c>
      <c r="D202" s="883"/>
      <c r="E202" s="888"/>
      <c r="F202" s="281"/>
      <c r="G202" s="873"/>
      <c r="H202" s="878"/>
      <c r="I202" s="888"/>
      <c r="J202" s="281"/>
      <c r="K202" s="892"/>
      <c r="L202" s="1042"/>
      <c r="M202" s="250"/>
      <c r="N202" s="250"/>
      <c r="O202" s="250"/>
      <c r="P202" s="250"/>
      <c r="Q202" s="57">
        <v>5.8</v>
      </c>
      <c r="R202" s="26">
        <v>6</v>
      </c>
      <c r="T202" s="27"/>
      <c r="U202" s="31" t="s">
        <v>3</v>
      </c>
      <c r="V202" s="53" t="s">
        <v>32</v>
      </c>
      <c r="W202" s="26" t="s">
        <v>33</v>
      </c>
      <c r="X202" s="26" t="s">
        <v>423</v>
      </c>
      <c r="Y202" s="186" t="s">
        <v>1331</v>
      </c>
      <c r="Z202" s="186" t="s">
        <v>1332</v>
      </c>
    </row>
    <row r="203" spans="1:26" ht="25.5" hidden="1">
      <c r="A203" s="200" t="s">
        <v>131</v>
      </c>
      <c r="B203" s="846"/>
      <c r="C203" s="862" t="str">
        <f>IF(MONTH(B203)=ДАТИ!$B$1,IFERROR(AND(MATCH(DAY(B203),D203:P203,0)&gt;0,COUNT(D203:P203)=1),"помилка"),"")</f>
        <v/>
      </c>
      <c r="D203" s="883"/>
      <c r="E203" s="888"/>
      <c r="F203" s="281"/>
      <c r="G203" s="873"/>
      <c r="H203" s="878"/>
      <c r="I203" s="888"/>
      <c r="J203" s="281"/>
      <c r="K203" s="892"/>
      <c r="L203" s="1042"/>
      <c r="M203" s="250"/>
      <c r="N203" s="250"/>
      <c r="O203" s="250"/>
      <c r="P203" s="250"/>
      <c r="Q203" s="57">
        <v>5.8</v>
      </c>
      <c r="R203" s="26">
        <v>6</v>
      </c>
      <c r="T203" s="27"/>
      <c r="U203" s="31" t="s">
        <v>3</v>
      </c>
      <c r="V203" s="53" t="s">
        <v>32</v>
      </c>
      <c r="W203" s="26" t="s">
        <v>33</v>
      </c>
      <c r="X203" s="26" t="s">
        <v>423</v>
      </c>
      <c r="Y203" s="186" t="s">
        <v>1331</v>
      </c>
      <c r="Z203" s="186" t="s">
        <v>1332</v>
      </c>
    </row>
    <row r="204" spans="1:26" ht="25.5" hidden="1">
      <c r="A204" s="200" t="s">
        <v>328</v>
      </c>
      <c r="B204" s="846"/>
      <c r="C204" s="862" t="str">
        <f>IF(MONTH(B204)=ДАТИ!$B$1,IFERROR(AND(MATCH(DAY(B204),D204:P204,0)&gt;0,COUNT(D204:P204)=1),"помилка"),"")</f>
        <v/>
      </c>
      <c r="D204" s="883"/>
      <c r="E204" s="888"/>
      <c r="F204" s="281"/>
      <c r="G204" s="873"/>
      <c r="H204" s="878"/>
      <c r="I204" s="888"/>
      <c r="J204" s="281"/>
      <c r="K204" s="892"/>
      <c r="L204" s="1042"/>
      <c r="M204" s="250"/>
      <c r="N204" s="250"/>
      <c r="O204" s="250"/>
      <c r="P204" s="250"/>
      <c r="Q204" s="57">
        <v>3.3</v>
      </c>
      <c r="R204" s="26">
        <v>6</v>
      </c>
      <c r="T204" s="27"/>
      <c r="U204" s="31" t="s">
        <v>473</v>
      </c>
      <c r="V204" s="53" t="s">
        <v>56</v>
      </c>
      <c r="X204" s="26" t="s">
        <v>176</v>
      </c>
      <c r="Y204" s="186" t="s">
        <v>1331</v>
      </c>
      <c r="Z204" s="186" t="s">
        <v>1332</v>
      </c>
    </row>
    <row r="205" spans="1:26" ht="25.5" hidden="1">
      <c r="A205" s="200" t="s">
        <v>690</v>
      </c>
      <c r="B205" s="846"/>
      <c r="C205" s="862" t="str">
        <f>IF(MONTH(B205)=ДАТИ!$B$1,IFERROR(AND(MATCH(DAY(B205),D205:P205,0)&gt;0,COUNT(D205:P205)=1),"помилка"),"")</f>
        <v/>
      </c>
      <c r="D205" s="883"/>
      <c r="E205" s="888"/>
      <c r="F205" s="281"/>
      <c r="G205" s="873"/>
      <c r="H205" s="878"/>
      <c r="I205" s="888"/>
      <c r="J205" s="281"/>
      <c r="K205" s="892"/>
      <c r="L205" s="1042"/>
      <c r="M205" s="250"/>
      <c r="N205" s="250"/>
      <c r="O205" s="250"/>
      <c r="P205" s="250"/>
      <c r="Q205" s="57">
        <v>8.1999999999999993</v>
      </c>
      <c r="R205" s="26">
        <v>6</v>
      </c>
      <c r="T205" s="27"/>
      <c r="U205" s="31" t="s">
        <v>77</v>
      </c>
      <c r="V205" s="53" t="s">
        <v>4</v>
      </c>
      <c r="W205" s="26" t="s">
        <v>69</v>
      </c>
      <c r="X205" s="26" t="s">
        <v>123</v>
      </c>
      <c r="Y205" s="186" t="s">
        <v>1331</v>
      </c>
      <c r="Z205" s="186" t="s">
        <v>1332</v>
      </c>
    </row>
    <row r="206" spans="1:26" ht="25.5" hidden="1">
      <c r="A206" s="200" t="s">
        <v>690</v>
      </c>
      <c r="B206" s="846"/>
      <c r="C206" s="862" t="str">
        <f>IF(MONTH(B206)=ДАТИ!$B$1,IFERROR(AND(MATCH(DAY(B206),D206:P206,0)&gt;0,COUNT(D206:P206)=1),"помилка"),"")</f>
        <v/>
      </c>
      <c r="D206" s="883"/>
      <c r="E206" s="888"/>
      <c r="F206" s="281"/>
      <c r="G206" s="873"/>
      <c r="H206" s="878"/>
      <c r="I206" s="888"/>
      <c r="J206" s="281"/>
      <c r="K206" s="892"/>
      <c r="L206" s="1042"/>
      <c r="M206" s="250"/>
      <c r="N206" s="250"/>
      <c r="O206" s="250"/>
      <c r="P206" s="250"/>
      <c r="Q206" s="57">
        <v>8.1999999999999993</v>
      </c>
      <c r="R206" s="26">
        <v>6</v>
      </c>
      <c r="T206" s="27"/>
      <c r="U206" s="31" t="s">
        <v>77</v>
      </c>
      <c r="V206" s="53" t="s">
        <v>4</v>
      </c>
      <c r="W206" s="26" t="s">
        <v>69</v>
      </c>
      <c r="X206" s="26" t="s">
        <v>123</v>
      </c>
      <c r="Y206" s="186" t="s">
        <v>1331</v>
      </c>
      <c r="Z206" s="186" t="s">
        <v>1332</v>
      </c>
    </row>
    <row r="207" spans="1:26" hidden="1">
      <c r="A207" s="200" t="s">
        <v>691</v>
      </c>
      <c r="B207" s="846"/>
      <c r="C207" s="862" t="str">
        <f>IF(MONTH(B207)=ДАТИ!$B$1,IFERROR(AND(MATCH(DAY(B207),D207:P207,0)&gt;0,COUNT(D207:P207)=1),"помилка"),"")</f>
        <v/>
      </c>
      <c r="D207" s="883"/>
      <c r="E207" s="888"/>
      <c r="F207" s="281"/>
      <c r="G207" s="873"/>
      <c r="H207" s="878"/>
      <c r="I207" s="888"/>
      <c r="J207" s="281"/>
      <c r="K207" s="892"/>
      <c r="L207" s="1042"/>
      <c r="M207" s="250"/>
      <c r="N207" s="250"/>
      <c r="O207" s="250"/>
      <c r="P207" s="250"/>
      <c r="Q207" s="57">
        <v>6</v>
      </c>
      <c r="R207" s="26">
        <v>5</v>
      </c>
      <c r="T207" s="27"/>
      <c r="U207" s="31" t="s">
        <v>34</v>
      </c>
      <c r="V207" s="53" t="s">
        <v>35</v>
      </c>
      <c r="W207" s="33" t="s">
        <v>37</v>
      </c>
      <c r="X207" s="26" t="s">
        <v>154</v>
      </c>
      <c r="Y207" s="186" t="s">
        <v>1331</v>
      </c>
      <c r="Z207" s="186" t="s">
        <v>1332</v>
      </c>
    </row>
    <row r="208" spans="1:26" hidden="1">
      <c r="A208" s="200" t="s">
        <v>691</v>
      </c>
      <c r="B208" s="846"/>
      <c r="C208" s="862" t="str">
        <f>IF(MONTH(B208)=ДАТИ!$B$1,IFERROR(AND(MATCH(DAY(B208),D208:P208,0)&gt;0,COUNT(D208:P208)=1),"помилка"),"")</f>
        <v/>
      </c>
      <c r="D208" s="883"/>
      <c r="E208" s="888"/>
      <c r="F208" s="281"/>
      <c r="G208" s="873"/>
      <c r="H208" s="878"/>
      <c r="I208" s="888"/>
      <c r="J208" s="281"/>
      <c r="K208" s="892"/>
      <c r="L208" s="1042"/>
      <c r="M208" s="250"/>
      <c r="N208" s="250"/>
      <c r="O208" s="250"/>
      <c r="P208" s="250"/>
      <c r="Q208" s="57">
        <v>6</v>
      </c>
      <c r="R208" s="26">
        <v>5</v>
      </c>
      <c r="T208" s="27"/>
      <c r="U208" s="31" t="s">
        <v>34</v>
      </c>
      <c r="V208" s="53" t="s">
        <v>35</v>
      </c>
      <c r="W208" s="33" t="s">
        <v>37</v>
      </c>
      <c r="X208" s="26" t="s">
        <v>154</v>
      </c>
      <c r="Y208" s="186" t="s">
        <v>1331</v>
      </c>
      <c r="Z208" s="186" t="s">
        <v>1332</v>
      </c>
    </row>
    <row r="209" spans="1:26" ht="25.5" hidden="1">
      <c r="A209" s="200" t="s">
        <v>322</v>
      </c>
      <c r="B209" s="846"/>
      <c r="C209" s="862" t="str">
        <f>IF(MONTH(B209)=ДАТИ!$B$1,IFERROR(AND(MATCH(DAY(B209),D209:P209,0)&gt;0,COUNT(D209:P209)=1),"помилка"),"")</f>
        <v/>
      </c>
      <c r="D209" s="883"/>
      <c r="E209" s="888"/>
      <c r="F209" s="281"/>
      <c r="G209" s="873"/>
      <c r="H209" s="878"/>
      <c r="I209" s="888"/>
      <c r="J209" s="281"/>
      <c r="K209" s="892"/>
      <c r="L209" s="1042"/>
      <c r="M209" s="250"/>
      <c r="N209" s="250"/>
      <c r="O209" s="250"/>
      <c r="P209" s="250"/>
      <c r="Q209" s="57">
        <v>3.3</v>
      </c>
      <c r="R209" s="26">
        <v>6</v>
      </c>
      <c r="T209" s="27"/>
      <c r="U209" s="31" t="s">
        <v>221</v>
      </c>
      <c r="V209" s="53" t="s">
        <v>222</v>
      </c>
      <c r="W209" s="33" t="s">
        <v>223</v>
      </c>
      <c r="X209" s="26" t="s">
        <v>227</v>
      </c>
      <c r="Y209" s="186" t="s">
        <v>1331</v>
      </c>
      <c r="Z209" s="186" t="s">
        <v>1332</v>
      </c>
    </row>
    <row r="210" spans="1:26" ht="25.5" hidden="1">
      <c r="A210" s="200" t="s">
        <v>321</v>
      </c>
      <c r="B210" s="846"/>
      <c r="C210" s="862" t="str">
        <f>IF(MONTH(B210)=ДАТИ!$B$1,IFERROR(AND(MATCH(DAY(B210),D210:P210,0)&gt;0,COUNT(D210:P210)=1),"помилка"),"")</f>
        <v/>
      </c>
      <c r="D210" s="883"/>
      <c r="E210" s="888"/>
      <c r="F210" s="281"/>
      <c r="G210" s="873"/>
      <c r="H210" s="878"/>
      <c r="I210" s="888"/>
      <c r="J210" s="281"/>
      <c r="K210" s="892"/>
      <c r="L210" s="1042"/>
      <c r="M210" s="250"/>
      <c r="N210" s="250"/>
      <c r="O210" s="250"/>
      <c r="P210" s="250"/>
      <c r="Q210" s="57">
        <v>4</v>
      </c>
      <c r="R210" s="26">
        <v>4</v>
      </c>
      <c r="T210" s="27"/>
      <c r="U210" s="31" t="s">
        <v>221</v>
      </c>
      <c r="V210" s="53" t="s">
        <v>324</v>
      </c>
      <c r="W210" s="33" t="s">
        <v>223</v>
      </c>
      <c r="X210" s="26" t="s">
        <v>326</v>
      </c>
      <c r="Y210" s="186" t="s">
        <v>1331</v>
      </c>
      <c r="Z210" s="186" t="s">
        <v>1332</v>
      </c>
    </row>
    <row r="211" spans="1:26" ht="25.5" hidden="1">
      <c r="A211" s="200" t="s">
        <v>323</v>
      </c>
      <c r="B211" s="846"/>
      <c r="C211" s="862" t="str">
        <f>IF(MONTH(B211)=ДАТИ!$B$1,IFERROR(AND(MATCH(DAY(B211),D211:P211,0)&gt;0,COUNT(D211:P211)=1),"помилка"),"")</f>
        <v/>
      </c>
      <c r="D211" s="883"/>
      <c r="E211" s="888"/>
      <c r="F211" s="281"/>
      <c r="G211" s="873"/>
      <c r="H211" s="878"/>
      <c r="I211" s="888"/>
      <c r="J211" s="281"/>
      <c r="K211" s="892"/>
      <c r="L211" s="1042"/>
      <c r="M211" s="250"/>
      <c r="N211" s="250"/>
      <c r="O211" s="250"/>
      <c r="P211" s="250"/>
      <c r="Q211" s="57">
        <v>5.3</v>
      </c>
      <c r="R211" s="26">
        <v>8</v>
      </c>
      <c r="T211" s="27"/>
      <c r="U211" s="31" t="s">
        <v>221</v>
      </c>
      <c r="V211" s="53" t="s">
        <v>325</v>
      </c>
      <c r="W211" s="33" t="s">
        <v>223</v>
      </c>
      <c r="X211" s="26" t="s">
        <v>327</v>
      </c>
      <c r="Y211" s="186" t="s">
        <v>1331</v>
      </c>
      <c r="Z211" s="186" t="s">
        <v>1332</v>
      </c>
    </row>
    <row r="212" spans="1:26" hidden="1">
      <c r="A212" s="200" t="s">
        <v>692</v>
      </c>
      <c r="B212" s="846"/>
      <c r="C212" s="862" t="str">
        <f>IF(MONTH(B212)=ДАТИ!$B$1,IFERROR(AND(MATCH(DAY(B212),D212:P212,0)&gt;0,COUNT(D212:P212)=1),"помилка"),"")</f>
        <v/>
      </c>
      <c r="D212" s="883"/>
      <c r="E212" s="888"/>
      <c r="F212" s="281"/>
      <c r="G212" s="873"/>
      <c r="H212" s="878"/>
      <c r="I212" s="888"/>
      <c r="J212" s="281"/>
      <c r="K212" s="892"/>
      <c r="L212" s="1042"/>
      <c r="M212" s="250"/>
      <c r="N212" s="250"/>
      <c r="O212" s="250"/>
      <c r="P212" s="250"/>
      <c r="Q212" s="57">
        <v>4</v>
      </c>
      <c r="R212" s="26">
        <v>3</v>
      </c>
      <c r="T212" s="27"/>
      <c r="U212" s="31" t="s">
        <v>34</v>
      </c>
      <c r="V212" s="53" t="s">
        <v>35</v>
      </c>
      <c r="W212" s="33" t="s">
        <v>18</v>
      </c>
      <c r="X212" s="26" t="s">
        <v>17</v>
      </c>
      <c r="Y212" s="186" t="s">
        <v>1331</v>
      </c>
      <c r="Z212" s="186" t="s">
        <v>1332</v>
      </c>
    </row>
    <row r="213" spans="1:26" ht="25.5" hidden="1">
      <c r="A213" s="200" t="s">
        <v>114</v>
      </c>
      <c r="B213" s="846"/>
      <c r="C213" s="862" t="str">
        <f>IF(MONTH(B213)=ДАТИ!$B$1,IFERROR(AND(MATCH(DAY(B213),D213:P213,0)&gt;0,COUNT(D213:P213)=1),"помилка"),"")</f>
        <v/>
      </c>
      <c r="D213" s="883"/>
      <c r="E213" s="888"/>
      <c r="F213" s="281"/>
      <c r="G213" s="873"/>
      <c r="H213" s="878"/>
      <c r="I213" s="888"/>
      <c r="J213" s="281"/>
      <c r="K213" s="892"/>
      <c r="L213" s="1042"/>
      <c r="M213" s="250"/>
      <c r="N213" s="250"/>
      <c r="O213" s="250"/>
      <c r="P213" s="250"/>
      <c r="Q213" s="57">
        <v>6.2</v>
      </c>
      <c r="R213" s="26">
        <v>6</v>
      </c>
      <c r="T213" s="27"/>
      <c r="U213" s="31" t="s">
        <v>224</v>
      </c>
      <c r="V213" s="53" t="s">
        <v>225</v>
      </c>
      <c r="W213" s="33" t="s">
        <v>226</v>
      </c>
      <c r="X213" s="26" t="s">
        <v>424</v>
      </c>
      <c r="Y213" s="186" t="s">
        <v>1331</v>
      </c>
      <c r="Z213" s="186" t="s">
        <v>1332</v>
      </c>
    </row>
    <row r="214" spans="1:26" hidden="1">
      <c r="A214" s="200" t="s">
        <v>693</v>
      </c>
      <c r="B214" s="846"/>
      <c r="C214" s="862" t="str">
        <f>IF(MONTH(B214)=ДАТИ!$B$1,IFERROR(AND(MATCH(DAY(B214),D214:P214,0)&gt;0,COUNT(D214:P214)=1),"помилка"),"")</f>
        <v/>
      </c>
      <c r="D214" s="883"/>
      <c r="E214" s="888"/>
      <c r="F214" s="281"/>
      <c r="G214" s="873"/>
      <c r="H214" s="878"/>
      <c r="I214" s="888"/>
      <c r="J214" s="281"/>
      <c r="K214" s="892"/>
      <c r="L214" s="1042"/>
      <c r="M214" s="250"/>
      <c r="N214" s="250"/>
      <c r="O214" s="250"/>
      <c r="P214" s="250"/>
      <c r="Q214" s="57">
        <v>2.2000000000000002</v>
      </c>
      <c r="R214" s="26">
        <v>3</v>
      </c>
      <c r="T214" s="27"/>
      <c r="U214" s="31" t="s">
        <v>150</v>
      </c>
      <c r="V214" s="53" t="s">
        <v>149</v>
      </c>
      <c r="X214" s="26" t="s">
        <v>420</v>
      </c>
      <c r="Y214" s="186" t="s">
        <v>1331</v>
      </c>
      <c r="Z214" s="186" t="s">
        <v>1332</v>
      </c>
    </row>
    <row r="215" spans="1:26" ht="25.5" hidden="1">
      <c r="A215" s="200" t="s">
        <v>440</v>
      </c>
      <c r="B215" s="846"/>
      <c r="C215" s="862" t="str">
        <f>IF(MONTH(B215)=ДАТИ!$B$1,IFERROR(AND(MATCH(DAY(B215),D215:P215,0)&gt;0,COUNT(D215:P215)=1),"помилка"),"")</f>
        <v/>
      </c>
      <c r="D215" s="883"/>
      <c r="E215" s="888"/>
      <c r="F215" s="281"/>
      <c r="G215" s="873"/>
      <c r="H215" s="878"/>
      <c r="I215" s="888"/>
      <c r="J215" s="281"/>
      <c r="K215" s="892"/>
      <c r="L215" s="1042"/>
      <c r="M215" s="250"/>
      <c r="N215" s="250"/>
      <c r="O215" s="250"/>
      <c r="P215" s="250"/>
      <c r="Q215" s="57">
        <v>6.6</v>
      </c>
      <c r="R215" s="26">
        <v>5</v>
      </c>
      <c r="T215" s="27"/>
      <c r="U215" s="31" t="s">
        <v>452</v>
      </c>
      <c r="V215" s="53" t="s">
        <v>19</v>
      </c>
      <c r="W215" s="26" t="s">
        <v>36</v>
      </c>
      <c r="X215" s="26" t="s">
        <v>16</v>
      </c>
      <c r="Y215" s="186" t="s">
        <v>1331</v>
      </c>
      <c r="Z215" s="186" t="s">
        <v>1332</v>
      </c>
    </row>
    <row r="216" spans="1:26" ht="25.5" hidden="1">
      <c r="A216" s="200" t="s">
        <v>440</v>
      </c>
      <c r="B216" s="846"/>
      <c r="C216" s="862" t="str">
        <f>IF(MONTH(B216)=ДАТИ!$B$1,IFERROR(AND(MATCH(DAY(B216),D216:P216,0)&gt;0,COUNT(D216:P216)=1),"помилка"),"")</f>
        <v/>
      </c>
      <c r="D216" s="883"/>
      <c r="E216" s="888"/>
      <c r="F216" s="281"/>
      <c r="G216" s="873"/>
      <c r="H216" s="878"/>
      <c r="I216" s="888"/>
      <c r="J216" s="281"/>
      <c r="K216" s="892"/>
      <c r="L216" s="1042"/>
      <c r="M216" s="250"/>
      <c r="N216" s="250"/>
      <c r="O216" s="250"/>
      <c r="P216" s="250"/>
      <c r="Q216" s="57">
        <v>6.6</v>
      </c>
      <c r="R216" s="26">
        <v>5</v>
      </c>
      <c r="T216" s="27"/>
      <c r="U216" s="31" t="s">
        <v>452</v>
      </c>
      <c r="V216" s="53" t="s">
        <v>19</v>
      </c>
      <c r="W216" s="26" t="s">
        <v>36</v>
      </c>
      <c r="X216" s="26" t="s">
        <v>16</v>
      </c>
      <c r="Y216" s="186" t="s">
        <v>1331</v>
      </c>
      <c r="Z216" s="186" t="s">
        <v>1332</v>
      </c>
    </row>
    <row r="217" spans="1:26" ht="25.5" hidden="1">
      <c r="A217" s="200" t="s">
        <v>694</v>
      </c>
      <c r="B217" s="846"/>
      <c r="C217" s="862" t="str">
        <f>IF(MONTH(B217)=ДАТИ!$B$1,IFERROR(AND(MATCH(DAY(B217),D217:P217,0)&gt;0,COUNT(D217:P217)=1),"помилка"),"")</f>
        <v/>
      </c>
      <c r="D217" s="883"/>
      <c r="E217" s="888"/>
      <c r="F217" s="281"/>
      <c r="G217" s="873"/>
      <c r="H217" s="878"/>
      <c r="I217" s="888"/>
      <c r="J217" s="281"/>
      <c r="K217" s="892"/>
      <c r="L217" s="1042"/>
      <c r="M217" s="250"/>
      <c r="N217" s="250"/>
      <c r="O217" s="250"/>
      <c r="P217" s="250"/>
      <c r="Q217" s="57">
        <v>7.1</v>
      </c>
      <c r="R217" s="26">
        <v>8</v>
      </c>
      <c r="T217" s="27"/>
      <c r="U217" s="31" t="s">
        <v>95</v>
      </c>
      <c r="V217" s="53" t="s">
        <v>21</v>
      </c>
      <c r="W217" s="26" t="s">
        <v>89</v>
      </c>
      <c r="X217" s="26" t="s">
        <v>160</v>
      </c>
      <c r="Y217" s="186" t="s">
        <v>1334</v>
      </c>
      <c r="Z217" s="186" t="s">
        <v>1334</v>
      </c>
    </row>
    <row r="218" spans="1:26" ht="25.5" hidden="1">
      <c r="A218" s="200" t="s">
        <v>694</v>
      </c>
      <c r="B218" s="846"/>
      <c r="C218" s="862" t="str">
        <f>IF(MONTH(B218)=ДАТИ!$B$1,IFERROR(AND(MATCH(DAY(B218),D218:P218,0)&gt;0,COUNT(D218:P218)=1),"помилка"),"")</f>
        <v/>
      </c>
      <c r="D218" s="883"/>
      <c r="E218" s="888"/>
      <c r="F218" s="281"/>
      <c r="G218" s="873"/>
      <c r="H218" s="878"/>
      <c r="I218" s="888"/>
      <c r="J218" s="281"/>
      <c r="K218" s="892"/>
      <c r="L218" s="1042"/>
      <c r="M218" s="250"/>
      <c r="N218" s="250"/>
      <c r="O218" s="250"/>
      <c r="P218" s="250"/>
      <c r="Q218" s="57">
        <v>7.1</v>
      </c>
      <c r="R218" s="26">
        <v>8</v>
      </c>
      <c r="T218" s="27"/>
      <c r="U218" s="31" t="s">
        <v>95</v>
      </c>
      <c r="V218" s="53" t="s">
        <v>21</v>
      </c>
      <c r="W218" s="26" t="s">
        <v>89</v>
      </c>
      <c r="X218" s="26" t="s">
        <v>160</v>
      </c>
      <c r="Y218" s="186" t="s">
        <v>1334</v>
      </c>
      <c r="Z218" s="186" t="s">
        <v>1334</v>
      </c>
    </row>
    <row r="219" spans="1:26" hidden="1">
      <c r="A219" s="200" t="s">
        <v>695</v>
      </c>
      <c r="B219" s="846"/>
      <c r="C219" s="862" t="str">
        <f>IF(MONTH(B219)=ДАТИ!$B$1,IFERROR(AND(MATCH(DAY(B219),D219:P219,0)&gt;0,COUNT(D219:P219)=1),"помилка"),"")</f>
        <v/>
      </c>
      <c r="D219" s="883"/>
      <c r="E219" s="888"/>
      <c r="F219" s="281"/>
      <c r="G219" s="873"/>
      <c r="H219" s="878"/>
      <c r="I219" s="888"/>
      <c r="J219" s="281"/>
      <c r="K219" s="892"/>
      <c r="L219" s="1042"/>
      <c r="M219" s="250"/>
      <c r="N219" s="250"/>
      <c r="O219" s="250"/>
      <c r="P219" s="250"/>
      <c r="Q219" s="57">
        <v>5.0999999999999996</v>
      </c>
      <c r="R219" s="26">
        <v>4</v>
      </c>
      <c r="T219" s="27"/>
      <c r="U219" s="31" t="s">
        <v>95</v>
      </c>
      <c r="V219" s="53" t="s">
        <v>21</v>
      </c>
      <c r="W219" s="26" t="s">
        <v>245</v>
      </c>
      <c r="X219" s="26" t="s">
        <v>246</v>
      </c>
      <c r="Y219" s="186" t="s">
        <v>1334</v>
      </c>
      <c r="Z219" s="186" t="s">
        <v>1334</v>
      </c>
    </row>
    <row r="220" spans="1:26" hidden="1">
      <c r="A220" s="200" t="s">
        <v>695</v>
      </c>
      <c r="B220" s="846"/>
      <c r="C220" s="862" t="str">
        <f>IF(MONTH(B220)=ДАТИ!$B$1,IFERROR(AND(MATCH(DAY(B220),D220:P220,0)&gt;0,COUNT(D220:P220)=1),"помилка"),"")</f>
        <v/>
      </c>
      <c r="D220" s="883"/>
      <c r="E220" s="888"/>
      <c r="F220" s="281"/>
      <c r="G220" s="873"/>
      <c r="H220" s="878"/>
      <c r="I220" s="888"/>
      <c r="J220" s="281"/>
      <c r="K220" s="892"/>
      <c r="L220" s="1042"/>
      <c r="M220" s="250"/>
      <c r="N220" s="250"/>
      <c r="O220" s="250"/>
      <c r="P220" s="250"/>
      <c r="Q220" s="57">
        <v>5.0999999999999996</v>
      </c>
      <c r="R220" s="26">
        <v>4</v>
      </c>
      <c r="T220" s="27"/>
      <c r="U220" s="31" t="s">
        <v>95</v>
      </c>
      <c r="V220" s="53" t="s">
        <v>21</v>
      </c>
      <c r="W220" s="26" t="s">
        <v>245</v>
      </c>
      <c r="X220" s="26" t="s">
        <v>246</v>
      </c>
      <c r="Y220" s="186" t="s">
        <v>1334</v>
      </c>
      <c r="Z220" s="186" t="s">
        <v>1334</v>
      </c>
    </row>
    <row r="221" spans="1:26" hidden="1">
      <c r="A221" s="200" t="s">
        <v>696</v>
      </c>
      <c r="B221" s="846"/>
      <c r="C221" s="862" t="str">
        <f>IF(MONTH(B221)=ДАТИ!$B$1,IFERROR(AND(MATCH(DAY(B221),D221:P221,0)&gt;0,COUNT(D221:P221)=1),"помилка"),"")</f>
        <v/>
      </c>
      <c r="D221" s="883"/>
      <c r="E221" s="888"/>
      <c r="F221" s="281"/>
      <c r="G221" s="873"/>
      <c r="H221" s="878"/>
      <c r="I221" s="888"/>
      <c r="J221" s="281"/>
      <c r="K221" s="892"/>
      <c r="L221" s="1042"/>
      <c r="M221" s="250"/>
      <c r="N221" s="250"/>
      <c r="O221" s="250"/>
      <c r="P221" s="250"/>
      <c r="Q221" s="57">
        <v>4.5</v>
      </c>
      <c r="R221" s="26">
        <v>5</v>
      </c>
      <c r="T221" s="27"/>
      <c r="U221" s="31" t="s">
        <v>509</v>
      </c>
      <c r="V221" s="53" t="s">
        <v>91</v>
      </c>
      <c r="X221" s="26" t="s">
        <v>296</v>
      </c>
      <c r="Y221" s="186" t="s">
        <v>1334</v>
      </c>
      <c r="Z221" s="186" t="s">
        <v>1334</v>
      </c>
    </row>
    <row r="222" spans="1:26" hidden="1">
      <c r="A222" s="200" t="s">
        <v>697</v>
      </c>
      <c r="B222" s="846"/>
      <c r="C222" s="862" t="str">
        <f>IF(MONTH(B222)=ДАТИ!$B$1,IFERROR(AND(MATCH(DAY(B222),D222:P222,0)&gt;0,COUNT(D222:P222)=1),"помилка"),"")</f>
        <v/>
      </c>
      <c r="D222" s="883"/>
      <c r="E222" s="888"/>
      <c r="F222" s="281"/>
      <c r="G222" s="873"/>
      <c r="H222" s="878"/>
      <c r="I222" s="888"/>
      <c r="J222" s="281"/>
      <c r="K222" s="892"/>
      <c r="L222" s="1042"/>
      <c r="M222" s="250"/>
      <c r="N222" s="250"/>
      <c r="O222" s="250"/>
      <c r="P222" s="250"/>
      <c r="Q222" s="57">
        <v>2</v>
      </c>
      <c r="T222" s="27"/>
      <c r="U222" s="31" t="s">
        <v>509</v>
      </c>
      <c r="V222" s="53" t="s">
        <v>478</v>
      </c>
      <c r="Y222" s="186" t="s">
        <v>1334</v>
      </c>
      <c r="Z222" s="186" t="s">
        <v>1334</v>
      </c>
    </row>
    <row r="223" spans="1:26" hidden="1">
      <c r="A223" s="200" t="s">
        <v>698</v>
      </c>
      <c r="B223" s="846"/>
      <c r="C223" s="862" t="str">
        <f>IF(MONTH(B223)=ДАТИ!$B$1,IFERROR(AND(MATCH(DAY(B223),D223:P223,0)&gt;0,COUNT(D223:P223)=1),"помилка"),"")</f>
        <v/>
      </c>
      <c r="D223" s="883"/>
      <c r="E223" s="888"/>
      <c r="F223" s="281"/>
      <c r="G223" s="873"/>
      <c r="H223" s="878"/>
      <c r="I223" s="888"/>
      <c r="J223" s="281"/>
      <c r="K223" s="892"/>
      <c r="L223" s="1042"/>
      <c r="M223" s="250"/>
      <c r="N223" s="250"/>
      <c r="O223" s="250"/>
      <c r="P223" s="250"/>
      <c r="Q223" s="57">
        <v>2.5</v>
      </c>
      <c r="R223" s="26">
        <v>5</v>
      </c>
      <c r="T223" s="27"/>
      <c r="U223" s="31" t="s">
        <v>509</v>
      </c>
      <c r="V223" s="53" t="s">
        <v>237</v>
      </c>
      <c r="X223" s="26" t="s">
        <v>238</v>
      </c>
      <c r="Y223" s="186" t="s">
        <v>1334</v>
      </c>
      <c r="Z223" s="186" t="s">
        <v>1334</v>
      </c>
    </row>
    <row r="224" spans="1:26" hidden="1">
      <c r="A224" s="200" t="s">
        <v>699</v>
      </c>
      <c r="B224" s="846"/>
      <c r="C224" s="862" t="str">
        <f>IF(MONTH(B224)=ДАТИ!$B$1,IFERROR(AND(MATCH(DAY(B224),D224:P224,0)&gt;0,COUNT(D224:P224)=1),"помилка"),"")</f>
        <v/>
      </c>
      <c r="D224" s="883"/>
      <c r="E224" s="888"/>
      <c r="F224" s="281"/>
      <c r="G224" s="873"/>
      <c r="H224" s="878"/>
      <c r="I224" s="888"/>
      <c r="J224" s="281"/>
      <c r="K224" s="892"/>
      <c r="L224" s="1042"/>
      <c r="M224" s="250"/>
      <c r="N224" s="250"/>
      <c r="O224" s="250"/>
      <c r="P224" s="250"/>
      <c r="Q224" s="57">
        <v>7.1</v>
      </c>
      <c r="R224" s="26">
        <v>3</v>
      </c>
      <c r="T224" s="27"/>
      <c r="U224" s="31" t="s">
        <v>183</v>
      </c>
      <c r="V224" s="53" t="s">
        <v>21</v>
      </c>
      <c r="W224" s="26" t="s">
        <v>92</v>
      </c>
      <c r="X224" s="26" t="s">
        <v>491</v>
      </c>
      <c r="Y224" s="186" t="s">
        <v>1334</v>
      </c>
      <c r="Z224" s="186" t="s">
        <v>1334</v>
      </c>
    </row>
    <row r="225" spans="1:26" hidden="1">
      <c r="A225" s="200" t="s">
        <v>699</v>
      </c>
      <c r="B225" s="846"/>
      <c r="C225" s="862" t="str">
        <f>IF(MONTH(B225)=ДАТИ!$B$1,IFERROR(AND(MATCH(DAY(B225),D225:P225,0)&gt;0,COUNT(D225:P225)=1),"помилка"),"")</f>
        <v/>
      </c>
      <c r="D225" s="883"/>
      <c r="E225" s="888"/>
      <c r="F225" s="281"/>
      <c r="G225" s="873"/>
      <c r="H225" s="878"/>
      <c r="I225" s="888"/>
      <c r="J225" s="281"/>
      <c r="K225" s="892"/>
      <c r="L225" s="1042"/>
      <c r="M225" s="250"/>
      <c r="N225" s="250"/>
      <c r="O225" s="250"/>
      <c r="P225" s="250"/>
      <c r="Q225" s="57">
        <v>7.1</v>
      </c>
      <c r="R225" s="26">
        <v>3</v>
      </c>
      <c r="T225" s="27"/>
      <c r="U225" s="31" t="s">
        <v>183</v>
      </c>
      <c r="V225" s="53" t="s">
        <v>21</v>
      </c>
      <c r="W225" s="26" t="s">
        <v>92</v>
      </c>
      <c r="X225" s="26" t="s">
        <v>491</v>
      </c>
      <c r="Y225" s="186" t="s">
        <v>1334</v>
      </c>
      <c r="Z225" s="186" t="s">
        <v>1334</v>
      </c>
    </row>
    <row r="226" spans="1:26" hidden="1">
      <c r="A226" s="200" t="s">
        <v>493</v>
      </c>
      <c r="B226" s="846"/>
      <c r="C226" s="862" t="str">
        <f>IF(MONTH(B226)=ДАТИ!$B$1,IFERROR(AND(MATCH(DAY(B226),D226:P226,0)&gt;0,COUNT(D226:P226)=1),"помилка"),"")</f>
        <v/>
      </c>
      <c r="D226" s="883"/>
      <c r="E226" s="888"/>
      <c r="F226" s="281"/>
      <c r="G226" s="873"/>
      <c r="H226" s="878"/>
      <c r="I226" s="888"/>
      <c r="J226" s="281"/>
      <c r="K226" s="892"/>
      <c r="L226" s="1042"/>
      <c r="M226" s="250"/>
      <c r="N226" s="250"/>
      <c r="O226" s="250"/>
      <c r="P226" s="250"/>
      <c r="Q226" s="57">
        <v>4</v>
      </c>
      <c r="R226" s="26">
        <v>2</v>
      </c>
      <c r="T226" s="27"/>
      <c r="U226" s="31" t="s">
        <v>492</v>
      </c>
      <c r="V226" s="53" t="s">
        <v>21</v>
      </c>
      <c r="W226" s="26" t="s">
        <v>487</v>
      </c>
      <c r="X226" s="26" t="s">
        <v>343</v>
      </c>
      <c r="Y226" s="186" t="s">
        <v>1334</v>
      </c>
      <c r="Z226" s="186" t="s">
        <v>1334</v>
      </c>
    </row>
    <row r="227" spans="1:26" hidden="1">
      <c r="A227" s="200" t="s">
        <v>493</v>
      </c>
      <c r="B227" s="846"/>
      <c r="C227" s="862" t="str">
        <f>IF(MONTH(B227)=ДАТИ!$B$1,IFERROR(AND(MATCH(DAY(B227),D227:P227,0)&gt;0,COUNT(D227:P227)=1),"помилка"),"")</f>
        <v/>
      </c>
      <c r="D227" s="883"/>
      <c r="E227" s="888"/>
      <c r="F227" s="281"/>
      <c r="G227" s="873"/>
      <c r="H227" s="878"/>
      <c r="I227" s="888"/>
      <c r="J227" s="281"/>
      <c r="K227" s="892"/>
      <c r="L227" s="1042"/>
      <c r="M227" s="250"/>
      <c r="N227" s="250"/>
      <c r="O227" s="250"/>
      <c r="P227" s="250"/>
      <c r="Q227" s="57">
        <v>4</v>
      </c>
      <c r="R227" s="26">
        <v>2</v>
      </c>
      <c r="T227" s="27"/>
      <c r="U227" s="31" t="s">
        <v>492</v>
      </c>
      <c r="V227" s="53" t="s">
        <v>21</v>
      </c>
      <c r="W227" s="26" t="s">
        <v>487</v>
      </c>
      <c r="X227" s="26" t="s">
        <v>343</v>
      </c>
      <c r="Y227" s="186" t="s">
        <v>1334</v>
      </c>
      <c r="Z227" s="186" t="s">
        <v>1334</v>
      </c>
    </row>
    <row r="228" spans="1:26" ht="25.5" hidden="1">
      <c r="A228" s="200" t="s">
        <v>700</v>
      </c>
      <c r="B228" s="846"/>
      <c r="C228" s="862" t="str">
        <f>IF(MONTH(B228)=ДАТИ!$B$1,IFERROR(AND(MATCH(DAY(B228),D228:P228,0)&gt;0,COUNT(D228:P228)=1),"помилка"),"")</f>
        <v/>
      </c>
      <c r="D228" s="883"/>
      <c r="E228" s="888"/>
      <c r="F228" s="281"/>
      <c r="G228" s="873"/>
      <c r="H228" s="878"/>
      <c r="I228" s="888"/>
      <c r="J228" s="281"/>
      <c r="K228" s="892"/>
      <c r="L228" s="1042"/>
      <c r="M228" s="250"/>
      <c r="N228" s="250"/>
      <c r="O228" s="250"/>
      <c r="P228" s="250"/>
      <c r="Q228" s="57">
        <v>5.2</v>
      </c>
      <c r="R228" s="26">
        <v>7</v>
      </c>
      <c r="T228" s="27"/>
      <c r="U228" s="31" t="s">
        <v>489</v>
      </c>
      <c r="V228" s="53" t="s">
        <v>21</v>
      </c>
      <c r="W228" s="26" t="s">
        <v>488</v>
      </c>
      <c r="X228" s="26" t="s">
        <v>490</v>
      </c>
      <c r="Y228" s="186" t="s">
        <v>1334</v>
      </c>
      <c r="Z228" s="186" t="s">
        <v>1334</v>
      </c>
    </row>
    <row r="229" spans="1:26" ht="25.5" hidden="1">
      <c r="A229" s="200" t="s">
        <v>700</v>
      </c>
      <c r="B229" s="846"/>
      <c r="C229" s="862" t="str">
        <f>IF(MONTH(B229)=ДАТИ!$B$1,IFERROR(AND(MATCH(DAY(B229),D229:P229,0)&gt;0,COUNT(D229:P229)=1),"помилка"),"")</f>
        <v/>
      </c>
      <c r="D229" s="883"/>
      <c r="E229" s="888"/>
      <c r="F229" s="281"/>
      <c r="G229" s="873"/>
      <c r="H229" s="878"/>
      <c r="I229" s="888"/>
      <c r="J229" s="281"/>
      <c r="K229" s="892"/>
      <c r="L229" s="1042"/>
      <c r="M229" s="250"/>
      <c r="N229" s="250"/>
      <c r="O229" s="250"/>
      <c r="P229" s="250"/>
      <c r="Q229" s="57">
        <v>5.2</v>
      </c>
      <c r="R229" s="26">
        <v>7</v>
      </c>
      <c r="T229" s="27"/>
      <c r="U229" s="31" t="s">
        <v>489</v>
      </c>
      <c r="V229" s="53" t="s">
        <v>21</v>
      </c>
      <c r="W229" s="26" t="s">
        <v>488</v>
      </c>
      <c r="X229" s="26" t="s">
        <v>490</v>
      </c>
      <c r="Y229" s="186" t="s">
        <v>1334</v>
      </c>
      <c r="Z229" s="186" t="s">
        <v>1334</v>
      </c>
    </row>
    <row r="230" spans="1:26" ht="38.25" hidden="1">
      <c r="A230" s="200" t="s">
        <v>641</v>
      </c>
      <c r="B230" s="846"/>
      <c r="C230" s="862" t="str">
        <f>IF(MONTH(B230)=ДАТИ!$B$1,IFERROR(AND(MATCH(DAY(B230),D230:P230,0)&gt;0,COUNT(D230:P230)=1),"помилка"),"")</f>
        <v/>
      </c>
      <c r="D230" s="883"/>
      <c r="E230" s="888"/>
      <c r="F230" s="281"/>
      <c r="G230" s="873"/>
      <c r="H230" s="878"/>
      <c r="I230" s="888"/>
      <c r="J230" s="281"/>
      <c r="K230" s="892"/>
      <c r="L230" s="1042"/>
      <c r="M230" s="250"/>
      <c r="N230" s="250"/>
      <c r="O230" s="250"/>
      <c r="P230" s="250"/>
      <c r="Q230" s="57">
        <v>3.7</v>
      </c>
      <c r="R230" s="26">
        <v>12</v>
      </c>
      <c r="T230" s="27"/>
      <c r="U230" s="31" t="s">
        <v>294</v>
      </c>
      <c r="V230" s="53" t="s">
        <v>93</v>
      </c>
      <c r="X230" s="26" t="s">
        <v>295</v>
      </c>
      <c r="Y230" s="186" t="s">
        <v>1334</v>
      </c>
      <c r="Z230" s="186" t="s">
        <v>1334</v>
      </c>
    </row>
    <row r="231" spans="1:26" ht="25.5" hidden="1">
      <c r="A231" s="200" t="s">
        <v>642</v>
      </c>
      <c r="B231" s="846"/>
      <c r="C231" s="862" t="str">
        <f>IF(MONTH(B231)=ДАТИ!$B$1,IFERROR(AND(MATCH(DAY(B231),D231:P231,0)&gt;0,COUNT(D231:P231)=1),"помилка"),"")</f>
        <v/>
      </c>
      <c r="D231" s="883"/>
      <c r="E231" s="888"/>
      <c r="F231" s="281"/>
      <c r="G231" s="873"/>
      <c r="H231" s="878"/>
      <c r="I231" s="888"/>
      <c r="J231" s="281"/>
      <c r="K231" s="892"/>
      <c r="L231" s="1042"/>
      <c r="M231" s="250"/>
      <c r="N231" s="250"/>
      <c r="O231" s="250"/>
      <c r="P231" s="250"/>
      <c r="Q231" s="57">
        <v>1.7</v>
      </c>
      <c r="R231" s="26">
        <v>6</v>
      </c>
      <c r="T231" s="27"/>
      <c r="U231" s="31" t="s">
        <v>294</v>
      </c>
      <c r="V231" s="53" t="s">
        <v>468</v>
      </c>
      <c r="X231" s="26" t="s">
        <v>470</v>
      </c>
      <c r="Y231" s="186" t="s">
        <v>1334</v>
      </c>
      <c r="Z231" s="186" t="s">
        <v>1334</v>
      </c>
    </row>
    <row r="232" spans="1:26" ht="51" hidden="1">
      <c r="A232" s="200" t="s">
        <v>467</v>
      </c>
      <c r="B232" s="846"/>
      <c r="C232" s="862" t="str">
        <f>IF(MONTH(B232)=ДАТИ!$B$1,IFERROR(AND(MATCH(DAY(B232),D232:P232,0)&gt;0,COUNT(D232:P232)=1),"помилка"),"")</f>
        <v/>
      </c>
      <c r="D232" s="883"/>
      <c r="E232" s="888"/>
      <c r="F232" s="281"/>
      <c r="G232" s="873"/>
      <c r="H232" s="878"/>
      <c r="I232" s="888"/>
      <c r="J232" s="281"/>
      <c r="K232" s="892"/>
      <c r="L232" s="1042"/>
      <c r="M232" s="250"/>
      <c r="N232" s="250"/>
      <c r="O232" s="250"/>
      <c r="P232" s="250"/>
      <c r="Q232" s="57">
        <v>5.3</v>
      </c>
      <c r="R232" s="26">
        <v>18</v>
      </c>
      <c r="T232" s="27"/>
      <c r="U232" s="31" t="s">
        <v>294</v>
      </c>
      <c r="V232" s="53" t="s">
        <v>469</v>
      </c>
      <c r="X232" s="26" t="s">
        <v>471</v>
      </c>
      <c r="Y232" s="186" t="s">
        <v>1334</v>
      </c>
      <c r="Z232" s="186" t="s">
        <v>1334</v>
      </c>
    </row>
    <row r="233" spans="1:26" hidden="1">
      <c r="A233" s="200" t="s">
        <v>701</v>
      </c>
      <c r="B233" s="846"/>
      <c r="C233" s="862" t="str">
        <f>IF(MONTH(B233)=ДАТИ!$B$1,IFERROR(AND(MATCH(DAY(B233),D233:P233,0)&gt;0,COUNT(D233:P233)=1),"помилка"),"")</f>
        <v/>
      </c>
      <c r="D233" s="883"/>
      <c r="E233" s="888"/>
      <c r="F233" s="281"/>
      <c r="G233" s="873"/>
      <c r="H233" s="878"/>
      <c r="I233" s="888"/>
      <c r="J233" s="281"/>
      <c r="K233" s="892"/>
      <c r="L233" s="1042"/>
      <c r="M233" s="250"/>
      <c r="N233" s="250"/>
      <c r="O233" s="250"/>
      <c r="P233" s="250"/>
      <c r="Q233" s="57">
        <v>5</v>
      </c>
      <c r="T233" s="27"/>
      <c r="U233" s="31" t="s">
        <v>184</v>
      </c>
      <c r="V233" s="53" t="s">
        <v>21</v>
      </c>
      <c r="W233" s="26" t="s">
        <v>494</v>
      </c>
      <c r="Y233" s="186" t="s">
        <v>1334</v>
      </c>
      <c r="Z233" s="186" t="s">
        <v>1334</v>
      </c>
    </row>
    <row r="234" spans="1:26" hidden="1">
      <c r="A234" s="200" t="s">
        <v>701</v>
      </c>
      <c r="B234" s="846"/>
      <c r="C234" s="862" t="str">
        <f>IF(MONTH(B234)=ДАТИ!$B$1,IFERROR(AND(MATCH(DAY(B234),D234:P234,0)&gt;0,COUNT(D234:P234)=1),"помилка"),"")</f>
        <v/>
      </c>
      <c r="D234" s="883"/>
      <c r="E234" s="888"/>
      <c r="F234" s="281"/>
      <c r="G234" s="873"/>
      <c r="H234" s="878"/>
      <c r="I234" s="888"/>
      <c r="J234" s="281"/>
      <c r="K234" s="892"/>
      <c r="L234" s="1042"/>
      <c r="M234" s="250"/>
      <c r="N234" s="250"/>
      <c r="O234" s="250"/>
      <c r="P234" s="250"/>
      <c r="Q234" s="57">
        <v>5</v>
      </c>
      <c r="T234" s="27"/>
      <c r="U234" s="31" t="s">
        <v>184</v>
      </c>
      <c r="V234" s="53" t="s">
        <v>21</v>
      </c>
      <c r="W234" s="26" t="s">
        <v>494</v>
      </c>
      <c r="Y234" s="186" t="s">
        <v>1334</v>
      </c>
      <c r="Z234" s="186" t="s">
        <v>1334</v>
      </c>
    </row>
    <row r="235" spans="1:26" hidden="1">
      <c r="A235" s="200" t="s">
        <v>702</v>
      </c>
      <c r="B235" s="846"/>
      <c r="C235" s="862" t="str">
        <f>IF(MONTH(B235)=ДАТИ!$B$1,IFERROR(AND(MATCH(DAY(B235),D235:P235,0)&gt;0,COUNT(D235:P235)=1),"помилка"),"")</f>
        <v/>
      </c>
      <c r="D235" s="883"/>
      <c r="E235" s="888"/>
      <c r="F235" s="281"/>
      <c r="G235" s="873"/>
      <c r="H235" s="878"/>
      <c r="I235" s="888"/>
      <c r="J235" s="281"/>
      <c r="K235" s="892"/>
      <c r="L235" s="1042"/>
      <c r="M235" s="250"/>
      <c r="N235" s="250"/>
      <c r="O235" s="250"/>
      <c r="P235" s="250"/>
      <c r="Q235" s="57">
        <v>7.1</v>
      </c>
      <c r="R235" s="26">
        <v>6</v>
      </c>
      <c r="T235" s="27"/>
      <c r="U235" s="31" t="s">
        <v>184</v>
      </c>
      <c r="V235" s="53" t="s">
        <v>21</v>
      </c>
      <c r="W235" s="26" t="s">
        <v>94</v>
      </c>
      <c r="X235" s="26" t="s">
        <v>187</v>
      </c>
      <c r="Y235" s="186" t="s">
        <v>1334</v>
      </c>
      <c r="Z235" s="186" t="s">
        <v>1334</v>
      </c>
    </row>
    <row r="236" spans="1:26" hidden="1">
      <c r="A236" s="200" t="s">
        <v>702</v>
      </c>
      <c r="B236" s="846"/>
      <c r="C236" s="862" t="str">
        <f>IF(MONTH(B236)=ДАТИ!$B$1,IFERROR(AND(MATCH(DAY(B236),D236:P236,0)&gt;0,COUNT(D236:P236)=1),"помилка"),"")</f>
        <v/>
      </c>
      <c r="D236" s="883"/>
      <c r="E236" s="888"/>
      <c r="F236" s="281"/>
      <c r="G236" s="873"/>
      <c r="H236" s="878"/>
      <c r="I236" s="888"/>
      <c r="J236" s="281"/>
      <c r="K236" s="892"/>
      <c r="L236" s="1042"/>
      <c r="M236" s="250"/>
      <c r="N236" s="250"/>
      <c r="O236" s="250"/>
      <c r="P236" s="250"/>
      <c r="Q236" s="57">
        <v>7.1</v>
      </c>
      <c r="R236" s="26">
        <v>6</v>
      </c>
      <c r="T236" s="27"/>
      <c r="U236" s="31" t="s">
        <v>184</v>
      </c>
      <c r="V236" s="53" t="s">
        <v>21</v>
      </c>
      <c r="W236" s="26" t="s">
        <v>94</v>
      </c>
      <c r="X236" s="26" t="s">
        <v>187</v>
      </c>
      <c r="Y236" s="186" t="s">
        <v>1334</v>
      </c>
      <c r="Z236" s="186" t="s">
        <v>1334</v>
      </c>
    </row>
    <row r="237" spans="1:26" hidden="1">
      <c r="A237" s="200" t="s">
        <v>703</v>
      </c>
      <c r="B237" s="846"/>
      <c r="C237" s="862" t="str">
        <f>IF(MONTH(B237)=ДАТИ!$B$1,IFERROR(AND(MATCH(DAY(B237),D237:P237,0)&gt;0,COUNT(D237:P237)=1),"помилка"),"")</f>
        <v/>
      </c>
      <c r="D237" s="883"/>
      <c r="E237" s="888"/>
      <c r="F237" s="281"/>
      <c r="G237" s="873"/>
      <c r="H237" s="878"/>
      <c r="I237" s="888"/>
      <c r="J237" s="281"/>
      <c r="K237" s="892"/>
      <c r="L237" s="1042"/>
      <c r="M237" s="250"/>
      <c r="N237" s="250"/>
      <c r="O237" s="250"/>
      <c r="P237" s="250"/>
      <c r="Q237" s="57">
        <v>4</v>
      </c>
      <c r="T237" s="27"/>
      <c r="U237" s="31" t="s">
        <v>184</v>
      </c>
      <c r="V237" s="53" t="s">
        <v>21</v>
      </c>
      <c r="W237" s="26" t="s">
        <v>96</v>
      </c>
      <c r="Y237" s="186" t="s">
        <v>1334</v>
      </c>
      <c r="Z237" s="186" t="s">
        <v>1334</v>
      </c>
    </row>
    <row r="238" spans="1:26" hidden="1">
      <c r="A238" s="200" t="s">
        <v>703</v>
      </c>
      <c r="B238" s="846"/>
      <c r="C238" s="862" t="str">
        <f>IF(MONTH(B238)=ДАТИ!$B$1,IFERROR(AND(MATCH(DAY(B238),D238:P238,0)&gt;0,COUNT(D238:P238)=1),"помилка"),"")</f>
        <v/>
      </c>
      <c r="D238" s="883"/>
      <c r="E238" s="888"/>
      <c r="F238" s="281"/>
      <c r="G238" s="873"/>
      <c r="H238" s="878"/>
      <c r="I238" s="888"/>
      <c r="J238" s="281"/>
      <c r="K238" s="892"/>
      <c r="L238" s="1042"/>
      <c r="M238" s="250"/>
      <c r="N238" s="250"/>
      <c r="O238" s="250"/>
      <c r="P238" s="250"/>
      <c r="Q238" s="57">
        <v>4</v>
      </c>
      <c r="T238" s="27"/>
      <c r="U238" s="31" t="s">
        <v>184</v>
      </c>
      <c r="V238" s="53" t="s">
        <v>21</v>
      </c>
      <c r="W238" s="26" t="s">
        <v>96</v>
      </c>
      <c r="Y238" s="186" t="s">
        <v>1334</v>
      </c>
      <c r="Z238" s="186" t="s">
        <v>1334</v>
      </c>
    </row>
    <row r="239" spans="1:26" hidden="1">
      <c r="A239" s="200" t="s">
        <v>704</v>
      </c>
      <c r="B239" s="846"/>
      <c r="C239" s="862" t="str">
        <f>IF(MONTH(B239)=ДАТИ!$B$1,IFERROR(AND(MATCH(DAY(B239),D239:P239,0)&gt;0,COUNT(D239:P239)=1),"помилка"),"")</f>
        <v/>
      </c>
      <c r="D239" s="883"/>
      <c r="E239" s="888"/>
      <c r="F239" s="281"/>
      <c r="G239" s="873"/>
      <c r="H239" s="878"/>
      <c r="I239" s="888"/>
      <c r="J239" s="281"/>
      <c r="K239" s="892"/>
      <c r="L239" s="1042"/>
      <c r="M239" s="250"/>
      <c r="N239" s="250"/>
      <c r="O239" s="250"/>
      <c r="P239" s="250"/>
      <c r="Q239" s="57">
        <v>3</v>
      </c>
      <c r="T239" s="27"/>
      <c r="U239" s="31" t="s">
        <v>184</v>
      </c>
      <c r="V239" s="53" t="s">
        <v>21</v>
      </c>
      <c r="W239" s="26" t="s">
        <v>669</v>
      </c>
      <c r="Y239" s="186" t="s">
        <v>1334</v>
      </c>
      <c r="Z239" s="186" t="s">
        <v>1334</v>
      </c>
    </row>
    <row r="240" spans="1:26" hidden="1">
      <c r="A240" s="200" t="s">
        <v>704</v>
      </c>
      <c r="B240" s="846"/>
      <c r="C240" s="862" t="str">
        <f>IF(MONTH(B240)=ДАТИ!$B$1,IFERROR(AND(MATCH(DAY(B240),D240:P240,0)&gt;0,COUNT(D240:P240)=1),"помилка"),"")</f>
        <v/>
      </c>
      <c r="D240" s="883"/>
      <c r="E240" s="888"/>
      <c r="F240" s="281"/>
      <c r="G240" s="873"/>
      <c r="H240" s="878"/>
      <c r="I240" s="888"/>
      <c r="J240" s="281"/>
      <c r="K240" s="892"/>
      <c r="L240" s="1042"/>
      <c r="M240" s="250"/>
      <c r="N240" s="250"/>
      <c r="O240" s="250"/>
      <c r="P240" s="250"/>
      <c r="Q240" s="57">
        <v>3</v>
      </c>
      <c r="T240" s="27"/>
      <c r="U240" s="31" t="s">
        <v>184</v>
      </c>
      <c r="V240" s="53" t="s">
        <v>21</v>
      </c>
      <c r="W240" s="26" t="s">
        <v>669</v>
      </c>
      <c r="Y240" s="186" t="s">
        <v>1334</v>
      </c>
      <c r="Z240" s="186" t="s">
        <v>1334</v>
      </c>
    </row>
    <row r="241" spans="1:26" hidden="1">
      <c r="A241" s="200" t="s">
        <v>705</v>
      </c>
      <c r="B241" s="846"/>
      <c r="C241" s="862" t="str">
        <f>IF(MONTH(B241)=ДАТИ!$B$1,IFERROR(AND(MATCH(DAY(B241),D241:P241,0)&gt;0,COUNT(D241:P241)=1),"помилка"),"")</f>
        <v/>
      </c>
      <c r="D241" s="883"/>
      <c r="E241" s="888"/>
      <c r="F241" s="281"/>
      <c r="G241" s="873"/>
      <c r="H241" s="878"/>
      <c r="I241" s="888"/>
      <c r="J241" s="281"/>
      <c r="K241" s="892"/>
      <c r="L241" s="1042"/>
      <c r="M241" s="250"/>
      <c r="N241" s="250"/>
      <c r="O241" s="250"/>
      <c r="P241" s="250"/>
      <c r="Q241" s="57">
        <v>3.1</v>
      </c>
      <c r="R241" s="26">
        <v>2</v>
      </c>
      <c r="T241" s="27"/>
      <c r="U241" s="31" t="s">
        <v>184</v>
      </c>
      <c r="V241" s="53" t="s">
        <v>21</v>
      </c>
      <c r="W241" s="26" t="s">
        <v>670</v>
      </c>
      <c r="X241" s="26" t="s">
        <v>98</v>
      </c>
      <c r="Y241" s="186" t="s">
        <v>1334</v>
      </c>
      <c r="Z241" s="186" t="s">
        <v>1334</v>
      </c>
    </row>
    <row r="242" spans="1:26" hidden="1">
      <c r="A242" s="200" t="s">
        <v>705</v>
      </c>
      <c r="B242" s="846"/>
      <c r="C242" s="862" t="str">
        <f>IF(MONTH(B242)=ДАТИ!$B$1,IFERROR(AND(MATCH(DAY(B242),D242:P242,0)&gt;0,COUNT(D242:P242)=1),"помилка"),"")</f>
        <v/>
      </c>
      <c r="D242" s="883"/>
      <c r="E242" s="888"/>
      <c r="F242" s="281"/>
      <c r="G242" s="873"/>
      <c r="H242" s="878"/>
      <c r="I242" s="888"/>
      <c r="J242" s="281"/>
      <c r="K242" s="892"/>
      <c r="L242" s="1042"/>
      <c r="M242" s="250"/>
      <c r="N242" s="250"/>
      <c r="O242" s="250"/>
      <c r="P242" s="250"/>
      <c r="Q242" s="57">
        <v>3.1</v>
      </c>
      <c r="R242" s="26">
        <v>2</v>
      </c>
      <c r="T242" s="27"/>
      <c r="U242" s="31" t="s">
        <v>184</v>
      </c>
      <c r="V242" s="53" t="s">
        <v>21</v>
      </c>
      <c r="W242" s="26" t="s">
        <v>670</v>
      </c>
      <c r="X242" s="26" t="s">
        <v>98</v>
      </c>
      <c r="Y242" s="186" t="s">
        <v>1334</v>
      </c>
      <c r="Z242" s="186" t="s">
        <v>1334</v>
      </c>
    </row>
    <row r="243" spans="1:26" hidden="1">
      <c r="A243" s="200" t="s">
        <v>706</v>
      </c>
      <c r="B243" s="846"/>
      <c r="C243" s="862" t="str">
        <f>IF(MONTH(B243)=ДАТИ!$B$1,IFERROR(AND(MATCH(DAY(B243),D243:P243,0)&gt;0,COUNT(D243:P243)=1),"помилка"),"")</f>
        <v/>
      </c>
      <c r="D243" s="883"/>
      <c r="E243" s="888"/>
      <c r="F243" s="281"/>
      <c r="G243" s="873"/>
      <c r="H243" s="878"/>
      <c r="I243" s="888"/>
      <c r="J243" s="281"/>
      <c r="K243" s="892"/>
      <c r="L243" s="1042"/>
      <c r="M243" s="250"/>
      <c r="N243" s="250"/>
      <c r="O243" s="250"/>
      <c r="P243" s="250"/>
      <c r="Q243" s="57">
        <v>6.1</v>
      </c>
      <c r="R243" s="26">
        <v>2</v>
      </c>
      <c r="T243" s="27"/>
      <c r="U243" s="31" t="s">
        <v>184</v>
      </c>
      <c r="V243" s="53" t="s">
        <v>21</v>
      </c>
      <c r="W243" s="26" t="s">
        <v>97</v>
      </c>
      <c r="X243" s="26" t="s">
        <v>98</v>
      </c>
      <c r="Y243" s="186" t="s">
        <v>1334</v>
      </c>
      <c r="Z243" s="186" t="s">
        <v>1334</v>
      </c>
    </row>
    <row r="244" spans="1:26" hidden="1">
      <c r="A244" s="200" t="s">
        <v>706</v>
      </c>
      <c r="B244" s="846"/>
      <c r="C244" s="862" t="str">
        <f>IF(MONTH(B244)=ДАТИ!$B$1,IFERROR(AND(MATCH(DAY(B244),D244:P244,0)&gt;0,COUNT(D244:P244)=1),"помилка"),"")</f>
        <v/>
      </c>
      <c r="D244" s="883"/>
      <c r="E244" s="888"/>
      <c r="F244" s="281"/>
      <c r="G244" s="873"/>
      <c r="H244" s="878"/>
      <c r="I244" s="888"/>
      <c r="J244" s="281"/>
      <c r="K244" s="892"/>
      <c r="L244" s="1042"/>
      <c r="M244" s="250"/>
      <c r="N244" s="250"/>
      <c r="O244" s="250"/>
      <c r="P244" s="250"/>
      <c r="Q244" s="57">
        <v>6.1</v>
      </c>
      <c r="R244" s="26">
        <v>2</v>
      </c>
      <c r="T244" s="27"/>
      <c r="U244" s="31" t="s">
        <v>184</v>
      </c>
      <c r="V244" s="53" t="s">
        <v>21</v>
      </c>
      <c r="W244" s="26" t="s">
        <v>97</v>
      </c>
      <c r="X244" s="26" t="s">
        <v>98</v>
      </c>
      <c r="Y244" s="186" t="s">
        <v>1334</v>
      </c>
      <c r="Z244" s="186" t="s">
        <v>1334</v>
      </c>
    </row>
    <row r="245" spans="1:26" hidden="1">
      <c r="A245" s="200" t="s">
        <v>707</v>
      </c>
      <c r="B245" s="846"/>
      <c r="C245" s="862" t="str">
        <f>IF(MONTH(B245)=ДАТИ!$B$1,IFERROR(AND(MATCH(DAY(B245),D245:P245,0)&gt;0,COUNT(D245:P245)=1),"помилка"),"")</f>
        <v/>
      </c>
      <c r="D245" s="883"/>
      <c r="E245" s="888"/>
      <c r="F245" s="281"/>
      <c r="G245" s="873"/>
      <c r="H245" s="878"/>
      <c r="I245" s="888"/>
      <c r="J245" s="281"/>
      <c r="K245" s="892"/>
      <c r="L245" s="1042"/>
      <c r="M245" s="250"/>
      <c r="N245" s="250"/>
      <c r="O245" s="250"/>
      <c r="P245" s="250"/>
      <c r="Q245" s="57">
        <v>3.4</v>
      </c>
      <c r="R245" s="26">
        <v>4</v>
      </c>
      <c r="T245" s="27"/>
      <c r="U245" s="31" t="s">
        <v>428</v>
      </c>
      <c r="V245" s="53" t="s">
        <v>100</v>
      </c>
      <c r="X245" s="26" t="s">
        <v>101</v>
      </c>
      <c r="Y245" s="186" t="s">
        <v>1334</v>
      </c>
      <c r="Z245" s="186" t="s">
        <v>1334</v>
      </c>
    </row>
    <row r="246" spans="1:26" ht="25.5" hidden="1">
      <c r="A246" s="200" t="s">
        <v>708</v>
      </c>
      <c r="B246" s="846"/>
      <c r="C246" s="862" t="str">
        <f>IF(MONTH(B246)=ДАТИ!$B$1,IFERROR(AND(MATCH(DAY(B246),D246:P246,0)&gt;0,COUNT(D246:P246)=1),"помилка"),"")</f>
        <v/>
      </c>
      <c r="D246" s="883"/>
      <c r="E246" s="888"/>
      <c r="F246" s="281"/>
      <c r="G246" s="873"/>
      <c r="H246" s="878"/>
      <c r="I246" s="888"/>
      <c r="J246" s="281"/>
      <c r="K246" s="892"/>
      <c r="L246" s="1042"/>
      <c r="M246" s="250"/>
      <c r="N246" s="250"/>
      <c r="O246" s="250"/>
      <c r="P246" s="250"/>
      <c r="Q246" s="57">
        <v>16.2</v>
      </c>
      <c r="R246" s="26">
        <v>11</v>
      </c>
      <c r="T246" s="27"/>
      <c r="U246" s="31" t="s">
        <v>102</v>
      </c>
      <c r="V246" s="53" t="s">
        <v>4</v>
      </c>
      <c r="W246" s="26" t="s">
        <v>103</v>
      </c>
      <c r="X246" s="26" t="s">
        <v>1527</v>
      </c>
      <c r="Y246" s="186" t="s">
        <v>1334</v>
      </c>
      <c r="Z246" s="186" t="s">
        <v>1334</v>
      </c>
    </row>
    <row r="247" spans="1:26" ht="25.5" hidden="1">
      <c r="A247" s="200" t="s">
        <v>708</v>
      </c>
      <c r="B247" s="846"/>
      <c r="C247" s="862" t="str">
        <f>IF(MONTH(B247)=ДАТИ!$B$1,IFERROR(AND(MATCH(DAY(B247),D247:P247,0)&gt;0,COUNT(D247:P247)=1),"помилка"),"")</f>
        <v/>
      </c>
      <c r="D247" s="883"/>
      <c r="E247" s="888"/>
      <c r="F247" s="281"/>
      <c r="G247" s="873"/>
      <c r="H247" s="878"/>
      <c r="I247" s="888"/>
      <c r="J247" s="281"/>
      <c r="K247" s="892"/>
      <c r="L247" s="1042"/>
      <c r="M247" s="250"/>
      <c r="N247" s="250"/>
      <c r="O247" s="250"/>
      <c r="P247" s="250"/>
      <c r="Q247" s="57">
        <v>16.2</v>
      </c>
      <c r="R247" s="26">
        <v>11</v>
      </c>
      <c r="T247" s="27"/>
      <c r="U247" s="31" t="s">
        <v>102</v>
      </c>
      <c r="V247" s="53" t="s">
        <v>4</v>
      </c>
      <c r="W247" s="26" t="s">
        <v>103</v>
      </c>
      <c r="X247" s="26" t="s">
        <v>1527</v>
      </c>
      <c r="Y247" s="186" t="s">
        <v>1334</v>
      </c>
      <c r="Z247" s="186" t="s">
        <v>1334</v>
      </c>
    </row>
    <row r="248" spans="1:26" ht="25.5" hidden="1">
      <c r="A248" s="200" t="s">
        <v>709</v>
      </c>
      <c r="B248" s="846"/>
      <c r="C248" s="862" t="str">
        <f>IF(MONTH(B248)=ДАТИ!$B$1,IFERROR(AND(MATCH(DAY(B248),D248:P248,0)&gt;0,COUNT(D248:P248)=1),"помилка"),"")</f>
        <v/>
      </c>
      <c r="D248" s="883"/>
      <c r="E248" s="888"/>
      <c r="F248" s="281"/>
      <c r="G248" s="873"/>
      <c r="H248" s="878"/>
      <c r="I248" s="888"/>
      <c r="J248" s="281"/>
      <c r="K248" s="892"/>
      <c r="L248" s="1042"/>
      <c r="M248" s="250"/>
      <c r="N248" s="250"/>
      <c r="O248" s="250"/>
      <c r="P248" s="250"/>
      <c r="Q248" s="57">
        <v>8.1</v>
      </c>
      <c r="R248" s="26">
        <v>6</v>
      </c>
      <c r="T248" s="27"/>
      <c r="U248" s="31" t="s">
        <v>102</v>
      </c>
      <c r="V248" s="53" t="s">
        <v>21</v>
      </c>
      <c r="W248" s="26" t="s">
        <v>207</v>
      </c>
      <c r="X248" s="26" t="s">
        <v>1526</v>
      </c>
      <c r="Y248" s="186" t="s">
        <v>1334</v>
      </c>
      <c r="Z248" s="186" t="s">
        <v>1334</v>
      </c>
    </row>
    <row r="249" spans="1:26" ht="25.5" hidden="1">
      <c r="A249" s="200" t="s">
        <v>709</v>
      </c>
      <c r="B249" s="846"/>
      <c r="C249" s="862" t="str">
        <f>IF(MONTH(B249)=ДАТИ!$B$1,IFERROR(AND(MATCH(DAY(B249),D249:P249,0)&gt;0,COUNT(D249:P249)=1),"помилка"),"")</f>
        <v/>
      </c>
      <c r="D249" s="883"/>
      <c r="E249" s="888"/>
      <c r="F249" s="281"/>
      <c r="G249" s="873"/>
      <c r="H249" s="878"/>
      <c r="I249" s="888"/>
      <c r="J249" s="281"/>
      <c r="K249" s="892"/>
      <c r="L249" s="1042"/>
      <c r="M249" s="250"/>
      <c r="N249" s="250"/>
      <c r="O249" s="250"/>
      <c r="P249" s="250"/>
      <c r="Q249" s="57">
        <v>8.1</v>
      </c>
      <c r="R249" s="26">
        <v>6</v>
      </c>
      <c r="T249" s="27"/>
      <c r="U249" s="31" t="s">
        <v>102</v>
      </c>
      <c r="V249" s="53" t="s">
        <v>21</v>
      </c>
      <c r="W249" s="26" t="s">
        <v>207</v>
      </c>
      <c r="X249" s="26" t="s">
        <v>1526</v>
      </c>
      <c r="Y249" s="186" t="s">
        <v>1334</v>
      </c>
      <c r="Z249" s="186" t="s">
        <v>1334</v>
      </c>
    </row>
    <row r="250" spans="1:26" hidden="1">
      <c r="A250" s="200" t="s">
        <v>710</v>
      </c>
      <c r="B250" s="846"/>
      <c r="C250" s="862" t="str">
        <f>IF(MONTH(B250)=ДАТИ!$B$1,IFERROR(AND(MATCH(DAY(B250),D250:P250,0)&gt;0,COUNT(D250:P250)=1),"помилка"),"")</f>
        <v/>
      </c>
      <c r="D250" s="883"/>
      <c r="E250" s="888"/>
      <c r="F250" s="281"/>
      <c r="G250" s="873"/>
      <c r="H250" s="878"/>
      <c r="I250" s="888"/>
      <c r="J250" s="281"/>
      <c r="K250" s="892"/>
      <c r="L250" s="1042"/>
      <c r="M250" s="250"/>
      <c r="N250" s="250"/>
      <c r="O250" s="250"/>
      <c r="P250" s="250"/>
      <c r="Q250" s="57">
        <v>8.1</v>
      </c>
      <c r="R250" s="26">
        <v>5</v>
      </c>
      <c r="T250" s="27"/>
      <c r="U250" s="31" t="s">
        <v>173</v>
      </c>
      <c r="V250" s="53" t="s">
        <v>19</v>
      </c>
      <c r="W250" s="26" t="s">
        <v>208</v>
      </c>
      <c r="X250" s="26" t="s">
        <v>1525</v>
      </c>
      <c r="Y250" s="186" t="s">
        <v>1334</v>
      </c>
      <c r="Z250" s="186" t="s">
        <v>1334</v>
      </c>
    </row>
    <row r="251" spans="1:26" hidden="1">
      <c r="A251" s="200" t="s">
        <v>710</v>
      </c>
      <c r="B251" s="846"/>
      <c r="C251" s="862" t="str">
        <f>IF(MONTH(B251)=ДАТИ!$B$1,IFERROR(AND(MATCH(DAY(B251),D251:P251,0)&gt;0,COUNT(D251:P251)=1),"помилка"),"")</f>
        <v/>
      </c>
      <c r="D251" s="883"/>
      <c r="E251" s="888"/>
      <c r="F251" s="281"/>
      <c r="G251" s="873"/>
      <c r="H251" s="878"/>
      <c r="I251" s="888"/>
      <c r="J251" s="281"/>
      <c r="K251" s="892"/>
      <c r="L251" s="1042"/>
      <c r="M251" s="250"/>
      <c r="N251" s="250"/>
      <c r="O251" s="250"/>
      <c r="P251" s="250"/>
      <c r="Q251" s="57">
        <v>8.1</v>
      </c>
      <c r="R251" s="26">
        <v>5</v>
      </c>
      <c r="T251" s="27"/>
      <c r="U251" s="31" t="s">
        <v>173</v>
      </c>
      <c r="V251" s="53" t="s">
        <v>19</v>
      </c>
      <c r="W251" s="26" t="s">
        <v>208</v>
      </c>
      <c r="X251" s="26" t="s">
        <v>1525</v>
      </c>
      <c r="Y251" s="186" t="s">
        <v>1334</v>
      </c>
      <c r="Z251" s="186" t="s">
        <v>1334</v>
      </c>
    </row>
    <row r="252" spans="1:26" ht="38.25" hidden="1">
      <c r="A252" s="200" t="s">
        <v>711</v>
      </c>
      <c r="B252" s="846"/>
      <c r="C252" s="862" t="str">
        <f>IF(MONTH(B252)=ДАТИ!$B$1,IFERROR(AND(MATCH(DAY(B252),D252:P252,0)&gt;0,COUNT(D252:P252)=1),"помилка"),"")</f>
        <v/>
      </c>
      <c r="D252" s="883"/>
      <c r="E252" s="888"/>
      <c r="F252" s="281"/>
      <c r="G252" s="873"/>
      <c r="H252" s="878"/>
      <c r="I252" s="888"/>
      <c r="J252" s="281"/>
      <c r="K252" s="892"/>
      <c r="L252" s="1042"/>
      <c r="M252" s="250"/>
      <c r="N252" s="250"/>
      <c r="O252" s="250"/>
      <c r="P252" s="250"/>
      <c r="Q252" s="57">
        <v>4.3</v>
      </c>
      <c r="R252" s="26">
        <v>13</v>
      </c>
      <c r="T252" s="27"/>
      <c r="U252" s="31" t="s">
        <v>193</v>
      </c>
      <c r="V252" s="53" t="s">
        <v>265</v>
      </c>
      <c r="W252" s="26" t="s">
        <v>194</v>
      </c>
      <c r="X252" s="26" t="s">
        <v>267</v>
      </c>
      <c r="Y252" s="186" t="s">
        <v>1334</v>
      </c>
      <c r="Z252" s="186" t="s">
        <v>1334</v>
      </c>
    </row>
    <row r="253" spans="1:26" ht="25.5" hidden="1">
      <c r="A253" s="200" t="s">
        <v>712</v>
      </c>
      <c r="B253" s="846"/>
      <c r="C253" s="862" t="str">
        <f>IF(MONTH(B253)=ДАТИ!$B$1,IFERROR(AND(MATCH(DAY(B253),D253:P253,0)&gt;0,COUNT(D253:P253)=1),"помилка"),"")</f>
        <v/>
      </c>
      <c r="D253" s="883"/>
      <c r="E253" s="888"/>
      <c r="F253" s="281"/>
      <c r="G253" s="873"/>
      <c r="H253" s="878"/>
      <c r="I253" s="888"/>
      <c r="J253" s="281"/>
      <c r="K253" s="892"/>
      <c r="L253" s="1042"/>
      <c r="M253" s="250"/>
      <c r="N253" s="250"/>
      <c r="O253" s="250"/>
      <c r="P253" s="250"/>
      <c r="Q253" s="57">
        <v>5.3</v>
      </c>
      <c r="R253" s="26">
        <v>6</v>
      </c>
      <c r="T253" s="27"/>
      <c r="U253" s="31" t="s">
        <v>193</v>
      </c>
      <c r="V253" s="53" t="s">
        <v>266</v>
      </c>
      <c r="W253" s="26" t="s">
        <v>195</v>
      </c>
      <c r="X253" s="26" t="s">
        <v>268</v>
      </c>
      <c r="Y253" s="186" t="s">
        <v>1334</v>
      </c>
      <c r="Z253" s="186" t="s">
        <v>1334</v>
      </c>
    </row>
    <row r="254" spans="1:26" ht="25.5" hidden="1">
      <c r="A254" s="200" t="s">
        <v>713</v>
      </c>
      <c r="B254" s="846"/>
      <c r="C254" s="862" t="str">
        <f>IF(MONTH(B254)=ДАТИ!$B$1,IFERROR(AND(MATCH(DAY(B254),D254:P254,0)&gt;0,COUNT(D254:P254)=1),"помилка"),"")</f>
        <v/>
      </c>
      <c r="D254" s="883"/>
      <c r="E254" s="888"/>
      <c r="F254" s="281"/>
      <c r="G254" s="873"/>
      <c r="H254" s="878"/>
      <c r="I254" s="888"/>
      <c r="J254" s="281"/>
      <c r="K254" s="892"/>
      <c r="L254" s="1042"/>
      <c r="M254" s="250"/>
      <c r="N254" s="250"/>
      <c r="O254" s="250"/>
      <c r="P254" s="250"/>
      <c r="Q254" s="57">
        <v>9.1</v>
      </c>
      <c r="R254" s="26">
        <v>10</v>
      </c>
      <c r="T254" s="27"/>
      <c r="U254" s="31" t="s">
        <v>102</v>
      </c>
      <c r="V254" s="53" t="s">
        <v>21</v>
      </c>
      <c r="W254" s="26" t="s">
        <v>174</v>
      </c>
      <c r="X254" s="26" t="s">
        <v>1504</v>
      </c>
      <c r="Y254" s="186" t="s">
        <v>1334</v>
      </c>
      <c r="Z254" s="186" t="s">
        <v>1334</v>
      </c>
    </row>
    <row r="255" spans="1:26" ht="25.5" hidden="1">
      <c r="A255" s="200" t="s">
        <v>714</v>
      </c>
      <c r="B255" s="846"/>
      <c r="C255" s="862" t="str">
        <f>IF(MONTH(B255)=ДАТИ!$B$1,IFERROR(AND(MATCH(DAY(B255),D255:P255,0)&gt;0,COUNT(D255:P255)=1),"помилка"),"")</f>
        <v/>
      </c>
      <c r="D255" s="883"/>
      <c r="E255" s="888"/>
      <c r="F255" s="281"/>
      <c r="G255" s="873"/>
      <c r="H255" s="878"/>
      <c r="I255" s="888"/>
      <c r="J255" s="281"/>
      <c r="K255" s="892"/>
      <c r="L255" s="1042"/>
      <c r="M255" s="250"/>
      <c r="N255" s="250"/>
      <c r="O255" s="250"/>
      <c r="P255" s="250"/>
      <c r="Q255" s="57">
        <v>9.1999999999999993</v>
      </c>
      <c r="R255" s="26">
        <v>8</v>
      </c>
      <c r="T255" s="27"/>
      <c r="U255" s="31" t="s">
        <v>173</v>
      </c>
      <c r="V255" s="53" t="s">
        <v>19</v>
      </c>
      <c r="W255" s="26" t="s">
        <v>175</v>
      </c>
      <c r="X255" s="26" t="s">
        <v>1503</v>
      </c>
      <c r="Y255" s="186" t="s">
        <v>1334</v>
      </c>
      <c r="Z255" s="186" t="s">
        <v>1334</v>
      </c>
    </row>
    <row r="256" spans="1:26" hidden="1">
      <c r="A256" s="200" t="s">
        <v>715</v>
      </c>
      <c r="B256" s="846"/>
      <c r="C256" s="862" t="str">
        <f>IF(MONTH(B256)=ДАТИ!$B$1,IFERROR(AND(MATCH(DAY(B256),D256:P256,0)&gt;0,COUNT(D256:P256)=1),"помилка"),"")</f>
        <v/>
      </c>
      <c r="D256" s="883"/>
      <c r="E256" s="888"/>
      <c r="F256" s="281"/>
      <c r="G256" s="873"/>
      <c r="H256" s="878"/>
      <c r="I256" s="888"/>
      <c r="J256" s="281"/>
      <c r="K256" s="892"/>
      <c r="L256" s="1042"/>
      <c r="M256" s="250"/>
      <c r="N256" s="250"/>
      <c r="O256" s="250"/>
      <c r="P256" s="250"/>
      <c r="Q256" s="57">
        <v>3</v>
      </c>
      <c r="R256" s="26">
        <v>2</v>
      </c>
      <c r="T256" s="27"/>
      <c r="U256" s="31" t="s">
        <v>185</v>
      </c>
      <c r="V256" s="53" t="s">
        <v>19</v>
      </c>
      <c r="W256" s="26" t="s">
        <v>500</v>
      </c>
      <c r="X256" s="26" t="s">
        <v>105</v>
      </c>
      <c r="Y256" s="186" t="s">
        <v>1334</v>
      </c>
      <c r="Z256" s="186" t="s">
        <v>1334</v>
      </c>
    </row>
    <row r="257" spans="1:26" hidden="1">
      <c r="A257" s="200" t="s">
        <v>715</v>
      </c>
      <c r="B257" s="846"/>
      <c r="C257" s="862" t="str">
        <f>IF(MONTH(B257)=ДАТИ!$B$1,IFERROR(AND(MATCH(DAY(B257),D257:P257,0)&gt;0,COUNT(D257:P257)=1),"помилка"),"")</f>
        <v/>
      </c>
      <c r="D257" s="883"/>
      <c r="E257" s="888"/>
      <c r="F257" s="281"/>
      <c r="G257" s="873"/>
      <c r="H257" s="878"/>
      <c r="I257" s="888"/>
      <c r="J257" s="281"/>
      <c r="K257" s="892"/>
      <c r="L257" s="1042"/>
      <c r="M257" s="250"/>
      <c r="N257" s="250"/>
      <c r="O257" s="250"/>
      <c r="P257" s="250"/>
      <c r="Q257" s="57">
        <v>3</v>
      </c>
      <c r="R257" s="26">
        <v>2</v>
      </c>
      <c r="T257" s="27"/>
      <c r="U257" s="31" t="s">
        <v>185</v>
      </c>
      <c r="V257" s="53" t="s">
        <v>19</v>
      </c>
      <c r="W257" s="26" t="s">
        <v>500</v>
      </c>
      <c r="X257" s="26" t="s">
        <v>105</v>
      </c>
      <c r="Y257" s="186" t="s">
        <v>1334</v>
      </c>
      <c r="Z257" s="186" t="s">
        <v>1334</v>
      </c>
    </row>
    <row r="258" spans="1:26" hidden="1">
      <c r="A258" s="200" t="s">
        <v>716</v>
      </c>
      <c r="B258" s="846"/>
      <c r="C258" s="862" t="str">
        <f>IF(MONTH(B258)=ДАТИ!$B$1,IFERROR(AND(MATCH(DAY(B258),D258:P258,0)&gt;0,COUNT(D258:P258)=1),"помилка"),"")</f>
        <v/>
      </c>
      <c r="D258" s="883"/>
      <c r="E258" s="888"/>
      <c r="F258" s="281"/>
      <c r="G258" s="873"/>
      <c r="H258" s="878"/>
      <c r="I258" s="888"/>
      <c r="J258" s="281"/>
      <c r="K258" s="892"/>
      <c r="L258" s="1042"/>
      <c r="M258" s="250"/>
      <c r="N258" s="250"/>
      <c r="O258" s="250"/>
      <c r="P258" s="250"/>
      <c r="Q258" s="57">
        <v>3</v>
      </c>
      <c r="T258" s="27"/>
      <c r="U258" s="31" t="s">
        <v>185</v>
      </c>
      <c r="V258" s="53" t="s">
        <v>19</v>
      </c>
      <c r="W258" s="26" t="s">
        <v>501</v>
      </c>
      <c r="Y258" s="186" t="s">
        <v>1334</v>
      </c>
      <c r="Z258" s="186" t="s">
        <v>1334</v>
      </c>
    </row>
    <row r="259" spans="1:26" hidden="1">
      <c r="A259" s="200" t="s">
        <v>716</v>
      </c>
      <c r="B259" s="846"/>
      <c r="C259" s="862" t="str">
        <f>IF(MONTH(B259)=ДАТИ!$B$1,IFERROR(AND(MATCH(DAY(B259),D259:P259,0)&gt;0,COUNT(D259:P259)=1),"помилка"),"")</f>
        <v/>
      </c>
      <c r="D259" s="883"/>
      <c r="E259" s="888"/>
      <c r="F259" s="281"/>
      <c r="G259" s="873"/>
      <c r="H259" s="878"/>
      <c r="I259" s="888"/>
      <c r="J259" s="281"/>
      <c r="K259" s="892"/>
      <c r="L259" s="1042"/>
      <c r="M259" s="250"/>
      <c r="N259" s="250"/>
      <c r="O259" s="250"/>
      <c r="P259" s="250"/>
      <c r="Q259" s="57">
        <v>3</v>
      </c>
      <c r="T259" s="27"/>
      <c r="U259" s="31" t="s">
        <v>185</v>
      </c>
      <c r="V259" s="53" t="s">
        <v>19</v>
      </c>
      <c r="W259" s="26" t="s">
        <v>501</v>
      </c>
      <c r="Y259" s="186" t="s">
        <v>1334</v>
      </c>
      <c r="Z259" s="186" t="s">
        <v>1334</v>
      </c>
    </row>
    <row r="260" spans="1:26" hidden="1">
      <c r="A260" s="200" t="s">
        <v>717</v>
      </c>
      <c r="B260" s="846"/>
      <c r="C260" s="862" t="str">
        <f>IF(MONTH(B260)=ДАТИ!$B$1,IFERROR(AND(MATCH(DAY(B260),D260:P260,0)&gt;0,COUNT(D260:P260)=1),"помилка"),"")</f>
        <v/>
      </c>
      <c r="D260" s="883"/>
      <c r="E260" s="888"/>
      <c r="F260" s="281"/>
      <c r="G260" s="873"/>
      <c r="H260" s="878"/>
      <c r="I260" s="888"/>
      <c r="J260" s="281"/>
      <c r="K260" s="892"/>
      <c r="L260" s="1042"/>
      <c r="M260" s="250"/>
      <c r="N260" s="250"/>
      <c r="O260" s="250"/>
      <c r="P260" s="250"/>
      <c r="Q260" s="57">
        <v>6</v>
      </c>
      <c r="R260" s="26">
        <v>2</v>
      </c>
      <c r="T260" s="27"/>
      <c r="U260" s="31" t="s">
        <v>185</v>
      </c>
      <c r="V260" s="53" t="s">
        <v>19</v>
      </c>
      <c r="W260" s="26" t="s">
        <v>104</v>
      </c>
      <c r="X260" s="26" t="s">
        <v>105</v>
      </c>
      <c r="Y260" s="186" t="s">
        <v>1334</v>
      </c>
      <c r="Z260" s="186" t="s">
        <v>1334</v>
      </c>
    </row>
    <row r="261" spans="1:26" hidden="1">
      <c r="A261" s="200" t="s">
        <v>717</v>
      </c>
      <c r="B261" s="846"/>
      <c r="C261" s="862" t="str">
        <f>IF(MONTH(B261)=ДАТИ!$B$1,IFERROR(AND(MATCH(DAY(B261),D261:P261,0)&gt;0,COUNT(D261:P261)=1),"помилка"),"")</f>
        <v/>
      </c>
      <c r="D261" s="883"/>
      <c r="E261" s="888"/>
      <c r="F261" s="281"/>
      <c r="G261" s="873"/>
      <c r="H261" s="878"/>
      <c r="I261" s="888"/>
      <c r="J261" s="281"/>
      <c r="K261" s="892"/>
      <c r="L261" s="1042"/>
      <c r="M261" s="250"/>
      <c r="N261" s="250"/>
      <c r="O261" s="250"/>
      <c r="P261" s="250"/>
      <c r="Q261" s="57">
        <v>6</v>
      </c>
      <c r="R261" s="26">
        <v>2</v>
      </c>
      <c r="T261" s="27"/>
      <c r="U261" s="31" t="s">
        <v>185</v>
      </c>
      <c r="V261" s="53" t="s">
        <v>19</v>
      </c>
      <c r="W261" s="26" t="s">
        <v>104</v>
      </c>
      <c r="X261" s="26" t="s">
        <v>105</v>
      </c>
      <c r="Y261" s="186" t="s">
        <v>1334</v>
      </c>
      <c r="Z261" s="186" t="s">
        <v>1334</v>
      </c>
    </row>
    <row r="262" spans="1:26" hidden="1">
      <c r="A262" s="200" t="s">
        <v>718</v>
      </c>
      <c r="B262" s="846"/>
      <c r="C262" s="862" t="str">
        <f>IF(MONTH(B262)=ДАТИ!$B$1,IFERROR(AND(MATCH(DAY(B262),D262:P262,0)&gt;0,COUNT(D262:P262)=1),"помилка"),"")</f>
        <v/>
      </c>
      <c r="D262" s="883"/>
      <c r="E262" s="888"/>
      <c r="F262" s="281"/>
      <c r="G262" s="873"/>
      <c r="H262" s="878"/>
      <c r="I262" s="888"/>
      <c r="J262" s="281"/>
      <c r="K262" s="892"/>
      <c r="L262" s="1042"/>
      <c r="M262" s="250"/>
      <c r="N262" s="250"/>
      <c r="O262" s="250"/>
      <c r="P262" s="250"/>
      <c r="Q262" s="57">
        <v>4</v>
      </c>
      <c r="T262" s="27"/>
      <c r="U262" s="31" t="s">
        <v>185</v>
      </c>
      <c r="V262" s="53" t="s">
        <v>19</v>
      </c>
      <c r="W262" s="26" t="s">
        <v>106</v>
      </c>
      <c r="Y262" s="186" t="s">
        <v>1334</v>
      </c>
      <c r="Z262" s="186" t="s">
        <v>1334</v>
      </c>
    </row>
    <row r="263" spans="1:26" hidden="1">
      <c r="A263" s="200" t="s">
        <v>718</v>
      </c>
      <c r="B263" s="846"/>
      <c r="C263" s="862" t="str">
        <f>IF(MONTH(B263)=ДАТИ!$B$1,IFERROR(AND(MATCH(DAY(B263),D263:P263,0)&gt;0,COUNT(D263:P263)=1),"помилка"),"")</f>
        <v/>
      </c>
      <c r="D263" s="883"/>
      <c r="E263" s="888"/>
      <c r="F263" s="281"/>
      <c r="G263" s="873"/>
      <c r="H263" s="878"/>
      <c r="I263" s="888"/>
      <c r="J263" s="281"/>
      <c r="K263" s="892"/>
      <c r="L263" s="1042"/>
      <c r="M263" s="250"/>
      <c r="N263" s="250"/>
      <c r="O263" s="250"/>
      <c r="P263" s="250"/>
      <c r="Q263" s="57">
        <v>4</v>
      </c>
      <c r="T263" s="27"/>
      <c r="U263" s="31" t="s">
        <v>185</v>
      </c>
      <c r="V263" s="53" t="s">
        <v>19</v>
      </c>
      <c r="W263" s="26" t="s">
        <v>106</v>
      </c>
      <c r="Y263" s="186" t="s">
        <v>1334</v>
      </c>
      <c r="Z263" s="186" t="s">
        <v>1334</v>
      </c>
    </row>
    <row r="264" spans="1:26" hidden="1">
      <c r="A264" s="200" t="s">
        <v>719</v>
      </c>
      <c r="B264" s="846"/>
      <c r="C264" s="862" t="str">
        <f>IF(MONTH(B264)=ДАТИ!$B$1,IFERROR(AND(MATCH(DAY(B264),D264:P264,0)&gt;0,COUNT(D264:P264)=1),"помилка"),"")</f>
        <v/>
      </c>
      <c r="D264" s="883"/>
      <c r="E264" s="888"/>
      <c r="F264" s="281"/>
      <c r="G264" s="873"/>
      <c r="H264" s="878"/>
      <c r="I264" s="888"/>
      <c r="J264" s="281"/>
      <c r="K264" s="892"/>
      <c r="L264" s="1042"/>
      <c r="M264" s="250"/>
      <c r="N264" s="250"/>
      <c r="O264" s="250"/>
      <c r="P264" s="250"/>
      <c r="Q264" s="57">
        <v>7.1</v>
      </c>
      <c r="R264" s="26">
        <v>4</v>
      </c>
      <c r="T264" s="27"/>
      <c r="U264" s="31" t="s">
        <v>185</v>
      </c>
      <c r="V264" s="53" t="s">
        <v>19</v>
      </c>
      <c r="W264" s="26" t="s">
        <v>107</v>
      </c>
      <c r="X264" s="26" t="s">
        <v>188</v>
      </c>
      <c r="Y264" s="186" t="s">
        <v>1334</v>
      </c>
      <c r="Z264" s="186" t="s">
        <v>1334</v>
      </c>
    </row>
    <row r="265" spans="1:26" hidden="1">
      <c r="A265" s="200" t="s">
        <v>719</v>
      </c>
      <c r="B265" s="846"/>
      <c r="C265" s="862" t="str">
        <f>IF(MONTH(B265)=ДАТИ!$B$1,IFERROR(AND(MATCH(DAY(B265),D265:P265,0)&gt;0,COUNT(D265:P265)=1),"помилка"),"")</f>
        <v/>
      </c>
      <c r="D265" s="883"/>
      <c r="E265" s="888"/>
      <c r="F265" s="281"/>
      <c r="G265" s="873"/>
      <c r="H265" s="878"/>
      <c r="I265" s="888"/>
      <c r="J265" s="281"/>
      <c r="K265" s="892"/>
      <c r="L265" s="1042"/>
      <c r="M265" s="250"/>
      <c r="N265" s="250"/>
      <c r="O265" s="250"/>
      <c r="P265" s="250"/>
      <c r="Q265" s="57">
        <v>7.1</v>
      </c>
      <c r="R265" s="26">
        <v>4</v>
      </c>
      <c r="T265" s="27"/>
      <c r="U265" s="31" t="s">
        <v>185</v>
      </c>
      <c r="V265" s="53" t="s">
        <v>19</v>
      </c>
      <c r="W265" s="26" t="s">
        <v>107</v>
      </c>
      <c r="X265" s="26" t="s">
        <v>189</v>
      </c>
      <c r="Y265" s="186" t="s">
        <v>1334</v>
      </c>
      <c r="Z265" s="186" t="s">
        <v>1334</v>
      </c>
    </row>
    <row r="266" spans="1:26" hidden="1">
      <c r="A266" s="200" t="s">
        <v>720</v>
      </c>
      <c r="B266" s="846"/>
      <c r="C266" s="862" t="str">
        <f>IF(MONTH(B266)=ДАТИ!$B$1,IFERROR(AND(MATCH(DAY(B266),D266:P266,0)&gt;0,COUNT(D266:P266)=1),"помилка"),"")</f>
        <v/>
      </c>
      <c r="D266" s="883"/>
      <c r="E266" s="888"/>
      <c r="F266" s="281"/>
      <c r="G266" s="873"/>
      <c r="H266" s="878"/>
      <c r="I266" s="888"/>
      <c r="J266" s="281"/>
      <c r="K266" s="892"/>
      <c r="L266" s="1042"/>
      <c r="M266" s="250"/>
      <c r="N266" s="250"/>
      <c r="O266" s="250"/>
      <c r="P266" s="250"/>
      <c r="Q266" s="57">
        <v>5</v>
      </c>
      <c r="T266" s="27"/>
      <c r="U266" s="31" t="s">
        <v>185</v>
      </c>
      <c r="V266" s="53" t="s">
        <v>19</v>
      </c>
      <c r="W266" s="26" t="s">
        <v>495</v>
      </c>
      <c r="Y266" s="186" t="s">
        <v>1334</v>
      </c>
      <c r="Z266" s="186" t="s">
        <v>1334</v>
      </c>
    </row>
    <row r="267" spans="1:26" hidden="1">
      <c r="A267" s="200" t="s">
        <v>720</v>
      </c>
      <c r="B267" s="846"/>
      <c r="C267" s="862" t="str">
        <f>IF(MONTH(B267)=ДАТИ!$B$1,IFERROR(AND(MATCH(DAY(B267),D267:P267,0)&gt;0,COUNT(D267:P267)=1),"помилка"),"")</f>
        <v/>
      </c>
      <c r="D267" s="883"/>
      <c r="E267" s="888"/>
      <c r="F267" s="281"/>
      <c r="G267" s="873"/>
      <c r="H267" s="878"/>
      <c r="I267" s="888"/>
      <c r="J267" s="281"/>
      <c r="K267" s="892"/>
      <c r="L267" s="1042"/>
      <c r="M267" s="250"/>
      <c r="N267" s="250"/>
      <c r="O267" s="250"/>
      <c r="P267" s="250"/>
      <c r="Q267" s="57">
        <v>5</v>
      </c>
      <c r="T267" s="27"/>
      <c r="U267" s="31" t="s">
        <v>185</v>
      </c>
      <c r="V267" s="53" t="s">
        <v>19</v>
      </c>
      <c r="W267" s="26" t="s">
        <v>495</v>
      </c>
      <c r="Y267" s="186" t="s">
        <v>1334</v>
      </c>
      <c r="Z267" s="186" t="s">
        <v>1334</v>
      </c>
    </row>
    <row r="268" spans="1:26" hidden="1">
      <c r="A268" s="200" t="s">
        <v>1445</v>
      </c>
      <c r="B268" s="846"/>
      <c r="C268" s="862" t="str">
        <f>IF(MONTH(B268)=ДАТИ!$B$1,IFERROR(AND(MATCH(DAY(B268),D268:P268,0)&gt;0,COUNT(D268:P268)=1),"помилка"),"")</f>
        <v/>
      </c>
      <c r="D268" s="883"/>
      <c r="E268" s="888"/>
      <c r="F268" s="281"/>
      <c r="G268" s="873"/>
      <c r="H268" s="878"/>
      <c r="I268" s="888"/>
      <c r="J268" s="281"/>
      <c r="K268" s="892"/>
      <c r="L268" s="1042"/>
      <c r="M268" s="250"/>
      <c r="N268" s="250"/>
      <c r="O268" s="250"/>
      <c r="P268" s="250"/>
      <c r="Q268" s="57">
        <v>5.0999999999999996</v>
      </c>
      <c r="R268" s="26">
        <v>4</v>
      </c>
      <c r="T268" s="27"/>
      <c r="U268" s="31" t="s">
        <v>186</v>
      </c>
      <c r="V268" s="53" t="s">
        <v>19</v>
      </c>
      <c r="W268" s="26" t="s">
        <v>496</v>
      </c>
      <c r="X268" s="26" t="s">
        <v>189</v>
      </c>
      <c r="Y268" s="186" t="s">
        <v>1334</v>
      </c>
      <c r="Z268" s="186" t="s">
        <v>1334</v>
      </c>
    </row>
    <row r="269" spans="1:26" hidden="1">
      <c r="A269" s="200" t="s">
        <v>1445</v>
      </c>
      <c r="B269" s="846"/>
      <c r="C269" s="862" t="str">
        <f>IF(MONTH(B269)=ДАТИ!$B$1,IFERROR(AND(MATCH(DAY(B269),D269:P269,0)&gt;0,COUNT(D269:P269)=1),"помилка"),"")</f>
        <v/>
      </c>
      <c r="D269" s="883"/>
      <c r="E269" s="888"/>
      <c r="F269" s="281"/>
      <c r="G269" s="873"/>
      <c r="H269" s="878"/>
      <c r="I269" s="888"/>
      <c r="J269" s="281"/>
      <c r="K269" s="892"/>
      <c r="L269" s="1042"/>
      <c r="M269" s="250"/>
      <c r="N269" s="250"/>
      <c r="O269" s="250"/>
      <c r="P269" s="250"/>
      <c r="Q269" s="57">
        <v>5.0999999999999996</v>
      </c>
      <c r="R269" s="26">
        <v>4</v>
      </c>
      <c r="T269" s="27"/>
      <c r="U269" s="31" t="s">
        <v>186</v>
      </c>
      <c r="V269" s="53" t="s">
        <v>19</v>
      </c>
      <c r="W269" s="26" t="s">
        <v>496</v>
      </c>
      <c r="X269" s="26" t="s">
        <v>189</v>
      </c>
      <c r="Y269" s="186" t="s">
        <v>1334</v>
      </c>
      <c r="Z269" s="186" t="s">
        <v>1334</v>
      </c>
    </row>
    <row r="270" spans="1:26" hidden="1">
      <c r="A270" s="200" t="s">
        <v>1446</v>
      </c>
      <c r="B270" s="846"/>
      <c r="C270" s="862" t="str">
        <f>IF(MONTH(B270)=ДАТИ!$B$1,IFERROR(AND(MATCH(DAY(B270),D270:P270,0)&gt;0,COUNT(D270:P270)=1),"помилка"),"")</f>
        <v/>
      </c>
      <c r="D270" s="883"/>
      <c r="E270" s="888"/>
      <c r="F270" s="281"/>
      <c r="G270" s="873"/>
      <c r="H270" s="878"/>
      <c r="I270" s="888"/>
      <c r="J270" s="281"/>
      <c r="K270" s="892"/>
      <c r="L270" s="1042"/>
      <c r="M270" s="250"/>
      <c r="N270" s="250"/>
      <c r="O270" s="250"/>
      <c r="P270" s="250"/>
      <c r="Q270" s="57">
        <v>4.0999999999999996</v>
      </c>
      <c r="R270" s="26">
        <v>3</v>
      </c>
      <c r="T270" s="27"/>
      <c r="U270" s="31" t="s">
        <v>186</v>
      </c>
      <c r="V270" s="53" t="s">
        <v>19</v>
      </c>
      <c r="W270" s="26" t="s">
        <v>497</v>
      </c>
      <c r="X270" s="26" t="s">
        <v>109</v>
      </c>
      <c r="Y270" s="186" t="s">
        <v>1334</v>
      </c>
      <c r="Z270" s="186" t="s">
        <v>1334</v>
      </c>
    </row>
    <row r="271" spans="1:26" hidden="1">
      <c r="A271" s="200" t="s">
        <v>1446</v>
      </c>
      <c r="B271" s="846"/>
      <c r="C271" s="862" t="str">
        <f>IF(MONTH(B271)=ДАТИ!$B$1,IFERROR(AND(MATCH(DAY(B271),D271:P271,0)&gt;0,COUNT(D271:P271)=1),"помилка"),"")</f>
        <v/>
      </c>
      <c r="D271" s="883"/>
      <c r="E271" s="888"/>
      <c r="F271" s="281"/>
      <c r="G271" s="873"/>
      <c r="H271" s="878"/>
      <c r="I271" s="888"/>
      <c r="J271" s="281"/>
      <c r="K271" s="892"/>
      <c r="L271" s="1042"/>
      <c r="M271" s="250"/>
      <c r="N271" s="250"/>
      <c r="O271" s="250"/>
      <c r="P271" s="250"/>
      <c r="Q271" s="57">
        <v>4.0999999999999996</v>
      </c>
      <c r="R271" s="26">
        <v>3</v>
      </c>
      <c r="T271" s="27"/>
      <c r="U271" s="31" t="s">
        <v>186</v>
      </c>
      <c r="V271" s="53" t="s">
        <v>19</v>
      </c>
      <c r="W271" s="26" t="s">
        <v>497</v>
      </c>
      <c r="X271" s="26" t="s">
        <v>109</v>
      </c>
      <c r="Y271" s="186" t="s">
        <v>1334</v>
      </c>
      <c r="Z271" s="186" t="s">
        <v>1334</v>
      </c>
    </row>
    <row r="272" spans="1:26" hidden="1">
      <c r="A272" s="200" t="s">
        <v>721</v>
      </c>
      <c r="B272" s="846"/>
      <c r="C272" s="862" t="str">
        <f>IF(MONTH(B272)=ДАТИ!$B$1,IFERROR(AND(MATCH(DAY(B272),D272:P272,0)&gt;0,COUNT(D272:P272)=1),"помилка"),"")</f>
        <v/>
      </c>
      <c r="D272" s="883"/>
      <c r="E272" s="888"/>
      <c r="F272" s="281"/>
      <c r="G272" s="873"/>
      <c r="H272" s="878"/>
      <c r="I272" s="888"/>
      <c r="J272" s="281"/>
      <c r="K272" s="892"/>
      <c r="L272" s="1042"/>
      <c r="M272" s="250"/>
      <c r="N272" s="250"/>
      <c r="O272" s="250"/>
      <c r="P272" s="250"/>
      <c r="Q272" s="57">
        <v>7.1</v>
      </c>
      <c r="R272" s="26">
        <v>3</v>
      </c>
      <c r="T272" s="27"/>
      <c r="U272" s="31" t="s">
        <v>186</v>
      </c>
      <c r="V272" s="53" t="s">
        <v>19</v>
      </c>
      <c r="W272" s="26" t="s">
        <v>108</v>
      </c>
      <c r="X272" s="26" t="s">
        <v>109</v>
      </c>
      <c r="Y272" s="186" t="s">
        <v>1334</v>
      </c>
      <c r="Z272" s="186" t="s">
        <v>1334</v>
      </c>
    </row>
    <row r="273" spans="1:26" hidden="1">
      <c r="A273" s="200" t="s">
        <v>721</v>
      </c>
      <c r="B273" s="846"/>
      <c r="C273" s="862" t="str">
        <f>IF(MONTH(B273)=ДАТИ!$B$1,IFERROR(AND(MATCH(DAY(B273),D273:P273,0)&gt;0,COUNT(D273:P273)=1),"помилка"),"")</f>
        <v/>
      </c>
      <c r="D273" s="883"/>
      <c r="E273" s="888"/>
      <c r="F273" s="281"/>
      <c r="G273" s="873"/>
      <c r="H273" s="878"/>
      <c r="I273" s="888"/>
      <c r="J273" s="281"/>
      <c r="K273" s="892"/>
      <c r="L273" s="1042"/>
      <c r="M273" s="250"/>
      <c r="N273" s="250"/>
      <c r="O273" s="250"/>
      <c r="P273" s="250"/>
      <c r="Q273" s="57">
        <v>7.1</v>
      </c>
      <c r="R273" s="26">
        <v>3</v>
      </c>
      <c r="T273" s="27"/>
      <c r="U273" s="31" t="s">
        <v>186</v>
      </c>
      <c r="V273" s="53" t="s">
        <v>19</v>
      </c>
      <c r="W273" s="26" t="s">
        <v>108</v>
      </c>
      <c r="X273" s="26" t="s">
        <v>109</v>
      </c>
      <c r="Y273" s="186" t="s">
        <v>1334</v>
      </c>
      <c r="Z273" s="186" t="s">
        <v>1334</v>
      </c>
    </row>
    <row r="274" spans="1:26" ht="25.5" hidden="1">
      <c r="A274" s="200" t="s">
        <v>722</v>
      </c>
      <c r="B274" s="846"/>
      <c r="C274" s="862" t="str">
        <f>IF(MONTH(B274)=ДАТИ!$B$1,IFERROR(AND(MATCH(DAY(B274),D274:P274,0)&gt;0,COUNT(D274:P274)=1),"помилка"),"")</f>
        <v/>
      </c>
      <c r="D274" s="883"/>
      <c r="E274" s="888"/>
      <c r="F274" s="281"/>
      <c r="G274" s="873"/>
      <c r="H274" s="878"/>
      <c r="I274" s="888"/>
      <c r="J274" s="281"/>
      <c r="K274" s="892"/>
      <c r="L274" s="1042"/>
      <c r="M274" s="250"/>
      <c r="N274" s="250"/>
      <c r="O274" s="250"/>
      <c r="P274" s="250"/>
      <c r="Q274" s="57">
        <v>7.1</v>
      </c>
      <c r="R274" s="26">
        <v>5</v>
      </c>
      <c r="T274" s="27"/>
      <c r="U274" s="31" t="s">
        <v>110</v>
      </c>
      <c r="V274" s="53" t="s">
        <v>19</v>
      </c>
      <c r="W274" s="26" t="s">
        <v>111</v>
      </c>
      <c r="X274" s="26" t="s">
        <v>1501</v>
      </c>
      <c r="Y274" s="186" t="s">
        <v>1334</v>
      </c>
      <c r="Z274" s="186" t="s">
        <v>1334</v>
      </c>
    </row>
    <row r="275" spans="1:26" ht="25.5" hidden="1">
      <c r="A275" s="200" t="s">
        <v>722</v>
      </c>
      <c r="B275" s="846"/>
      <c r="C275" s="862" t="str">
        <f>IF(MONTH(B275)=ДАТИ!$B$1,IFERROR(AND(MATCH(DAY(B275),D275:P275,0)&gt;0,COUNT(D275:P275)=1),"помилка"),"")</f>
        <v/>
      </c>
      <c r="D275" s="883"/>
      <c r="E275" s="888"/>
      <c r="F275" s="281"/>
      <c r="G275" s="873"/>
      <c r="H275" s="878"/>
      <c r="I275" s="888"/>
      <c r="J275" s="281"/>
      <c r="K275" s="892"/>
      <c r="L275" s="1042"/>
      <c r="M275" s="250"/>
      <c r="N275" s="250"/>
      <c r="O275" s="250"/>
      <c r="P275" s="250"/>
      <c r="Q275" s="57">
        <v>7.1</v>
      </c>
      <c r="R275" s="26">
        <v>5</v>
      </c>
      <c r="T275" s="27"/>
      <c r="U275" s="31" t="s">
        <v>110</v>
      </c>
      <c r="V275" s="53" t="s">
        <v>19</v>
      </c>
      <c r="W275" s="26" t="s">
        <v>111</v>
      </c>
      <c r="X275" s="26" t="s">
        <v>1501</v>
      </c>
      <c r="Y275" s="186" t="s">
        <v>1334</v>
      </c>
      <c r="Z275" s="186" t="s">
        <v>1334</v>
      </c>
    </row>
    <row r="276" spans="1:26" hidden="1">
      <c r="A276" s="200" t="s">
        <v>723</v>
      </c>
      <c r="B276" s="846"/>
      <c r="C276" s="862" t="str">
        <f>IF(MONTH(B276)=ДАТИ!$B$1,IFERROR(AND(MATCH(DAY(B276),D276:P276,0)&gt;0,COUNT(D276:P276)=1),"помилка"),"")</f>
        <v/>
      </c>
      <c r="D276" s="883"/>
      <c r="E276" s="888"/>
      <c r="F276" s="281"/>
      <c r="G276" s="873"/>
      <c r="H276" s="878"/>
      <c r="I276" s="888"/>
      <c r="J276" s="281"/>
      <c r="K276" s="892"/>
      <c r="L276" s="1042"/>
      <c r="M276" s="250"/>
      <c r="N276" s="250"/>
      <c r="O276" s="250"/>
      <c r="P276" s="250"/>
      <c r="Q276" s="57">
        <v>5</v>
      </c>
      <c r="R276" s="26">
        <v>3</v>
      </c>
      <c r="T276" s="27"/>
      <c r="U276" s="31" t="s">
        <v>110</v>
      </c>
      <c r="V276" s="53" t="s">
        <v>19</v>
      </c>
      <c r="W276" s="26" t="s">
        <v>239</v>
      </c>
      <c r="X276" s="26" t="s">
        <v>240</v>
      </c>
      <c r="Y276" s="186" t="s">
        <v>1334</v>
      </c>
      <c r="Z276" s="186" t="s">
        <v>1334</v>
      </c>
    </row>
    <row r="277" spans="1:26" hidden="1">
      <c r="A277" s="200" t="s">
        <v>723</v>
      </c>
      <c r="B277" s="846"/>
      <c r="C277" s="862" t="str">
        <f>IF(MONTH(B277)=ДАТИ!$B$1,IFERROR(AND(MATCH(DAY(B277),D277:P277,0)&gt;0,COUNT(D277:P277)=1),"помилка"),"")</f>
        <v/>
      </c>
      <c r="D277" s="883"/>
      <c r="E277" s="888"/>
      <c r="F277" s="281"/>
      <c r="G277" s="873"/>
      <c r="H277" s="878"/>
      <c r="I277" s="888"/>
      <c r="J277" s="281"/>
      <c r="K277" s="892"/>
      <c r="L277" s="1042"/>
      <c r="M277" s="250"/>
      <c r="N277" s="250"/>
      <c r="O277" s="250"/>
      <c r="P277" s="250"/>
      <c r="Q277" s="57">
        <v>5</v>
      </c>
      <c r="R277" s="26">
        <v>3</v>
      </c>
      <c r="T277" s="27"/>
      <c r="U277" s="31" t="s">
        <v>110</v>
      </c>
      <c r="V277" s="53" t="s">
        <v>19</v>
      </c>
      <c r="W277" s="26" t="s">
        <v>239</v>
      </c>
      <c r="X277" s="26" t="s">
        <v>240</v>
      </c>
      <c r="Y277" s="186" t="s">
        <v>1334</v>
      </c>
      <c r="Z277" s="186" t="s">
        <v>1334</v>
      </c>
    </row>
    <row r="278" spans="1:26" ht="25.5" hidden="1">
      <c r="A278" s="200" t="s">
        <v>724</v>
      </c>
      <c r="B278" s="846"/>
      <c r="C278" s="862" t="str">
        <f>IF(MONTH(B278)=ДАТИ!$B$1,IFERROR(AND(MATCH(DAY(B278),D278:P278,0)&gt;0,COUNT(D278:P278)=1),"помилка"),"")</f>
        <v/>
      </c>
      <c r="D278" s="883"/>
      <c r="E278" s="888"/>
      <c r="F278" s="281"/>
      <c r="G278" s="873"/>
      <c r="H278" s="878"/>
      <c r="I278" s="888"/>
      <c r="J278" s="281"/>
      <c r="K278" s="892"/>
      <c r="L278" s="1042"/>
      <c r="M278" s="250"/>
      <c r="N278" s="250"/>
      <c r="O278" s="250"/>
      <c r="P278" s="250"/>
      <c r="Q278" s="57">
        <v>4.0999999999999996</v>
      </c>
      <c r="R278" s="26">
        <v>6</v>
      </c>
      <c r="T278" s="27"/>
      <c r="U278" s="31" t="s">
        <v>243</v>
      </c>
      <c r="V278" s="53" t="s">
        <v>241</v>
      </c>
      <c r="W278" s="26" t="s">
        <v>242</v>
      </c>
      <c r="X278" s="26" t="s">
        <v>1502</v>
      </c>
      <c r="Y278" s="186" t="s">
        <v>1334</v>
      </c>
      <c r="Z278" s="186" t="s">
        <v>1334</v>
      </c>
    </row>
    <row r="279" spans="1:26" ht="25.5" hidden="1">
      <c r="A279" s="200" t="s">
        <v>724</v>
      </c>
      <c r="B279" s="846"/>
      <c r="C279" s="862" t="str">
        <f>IF(MONTH(B279)=ДАТИ!$B$1,IFERROR(AND(MATCH(DAY(B279),D279:P279,0)&gt;0,COUNT(D279:P279)=1),"помилка"),"")</f>
        <v/>
      </c>
      <c r="D279" s="883"/>
      <c r="E279" s="888"/>
      <c r="F279" s="281"/>
      <c r="G279" s="873"/>
      <c r="H279" s="878"/>
      <c r="I279" s="888"/>
      <c r="J279" s="281"/>
      <c r="K279" s="892"/>
      <c r="L279" s="1042"/>
      <c r="M279" s="250"/>
      <c r="N279" s="250"/>
      <c r="O279" s="250"/>
      <c r="P279" s="250"/>
      <c r="Q279" s="57">
        <v>4.0999999999999996</v>
      </c>
      <c r="R279" s="26">
        <v>6</v>
      </c>
      <c r="T279" s="27"/>
      <c r="U279" s="31" t="s">
        <v>243</v>
      </c>
      <c r="V279" s="53" t="s">
        <v>241</v>
      </c>
      <c r="W279" s="26" t="s">
        <v>242</v>
      </c>
      <c r="X279" s="26" t="s">
        <v>1502</v>
      </c>
      <c r="Y279" s="186" t="s">
        <v>1334</v>
      </c>
      <c r="Z279" s="186" t="s">
        <v>1334</v>
      </c>
    </row>
    <row r="280" spans="1:26" ht="51" hidden="1">
      <c r="A280" s="200" t="s">
        <v>212</v>
      </c>
      <c r="B280" s="846"/>
      <c r="C280" s="862" t="str">
        <f>IF(MONTH(B280)=ДАТИ!$B$1,IFERROR(AND(MATCH(DAY(B280),D280:P280,0)&gt;0,COUNT(D280:P280)=1),"помилка"),"")</f>
        <v/>
      </c>
      <c r="D280" s="883"/>
      <c r="E280" s="888"/>
      <c r="F280" s="281"/>
      <c r="G280" s="873"/>
      <c r="H280" s="878"/>
      <c r="I280" s="888"/>
      <c r="J280" s="281"/>
      <c r="K280" s="892"/>
      <c r="L280" s="1042"/>
      <c r="M280" s="250"/>
      <c r="N280" s="250"/>
      <c r="O280" s="250"/>
      <c r="P280" s="250"/>
      <c r="Q280" s="57">
        <v>3.7</v>
      </c>
      <c r="R280" s="26">
        <v>15</v>
      </c>
      <c r="T280" s="27"/>
      <c r="U280" s="31" t="s">
        <v>453</v>
      </c>
      <c r="V280" s="53" t="s">
        <v>211</v>
      </c>
      <c r="X280" s="26" t="s">
        <v>1505</v>
      </c>
      <c r="Y280" s="186" t="s">
        <v>1331</v>
      </c>
      <c r="Z280" s="186" t="s">
        <v>1332</v>
      </c>
    </row>
    <row r="281" spans="1:26" ht="25.5" hidden="1">
      <c r="A281" s="200" t="s">
        <v>151</v>
      </c>
      <c r="B281" s="846"/>
      <c r="C281" s="862" t="str">
        <f>IF(MONTH(B281)=ДАТИ!$B$1,IFERROR(AND(MATCH(DAY(B281),D281:P281,0)&gt;0,COUNT(D281:P281)=1),"помилка"),"")</f>
        <v/>
      </c>
      <c r="D281" s="883"/>
      <c r="E281" s="888"/>
      <c r="F281" s="281"/>
      <c r="G281" s="873"/>
      <c r="H281" s="878"/>
      <c r="I281" s="888"/>
      <c r="J281" s="281"/>
      <c r="K281" s="892"/>
      <c r="L281" s="1042"/>
      <c r="M281" s="250"/>
      <c r="N281" s="250"/>
      <c r="O281" s="250"/>
      <c r="P281" s="250"/>
      <c r="Q281" s="57">
        <v>4.0999999999999996</v>
      </c>
      <c r="R281" s="26">
        <v>6</v>
      </c>
      <c r="T281" s="27"/>
      <c r="U281" s="31" t="s">
        <v>454</v>
      </c>
      <c r="V281" s="53" t="s">
        <v>152</v>
      </c>
      <c r="X281" s="26" t="s">
        <v>1528</v>
      </c>
      <c r="Y281" s="186" t="s">
        <v>1331</v>
      </c>
      <c r="Z281" s="186" t="s">
        <v>1332</v>
      </c>
    </row>
    <row r="282" spans="1:26" ht="51" hidden="1">
      <c r="A282" s="200" t="s">
        <v>1648</v>
      </c>
      <c r="B282" s="846"/>
      <c r="C282" s="862" t="str">
        <f>IF(MONTH(B282)=ДАТИ!$B$1,IFERROR(AND(MATCH(DAY(B282),D282:P282,0)&gt;0,COUNT(D282:P282)=1),"помилка"),"")</f>
        <v/>
      </c>
      <c r="D282" s="883"/>
      <c r="E282" s="888"/>
      <c r="F282" s="281"/>
      <c r="G282" s="873"/>
      <c r="H282" s="878"/>
      <c r="I282" s="888"/>
      <c r="J282" s="281"/>
      <c r="K282" s="892"/>
      <c r="L282" s="1042"/>
      <c r="M282" s="250"/>
      <c r="N282" s="250"/>
      <c r="O282" s="250"/>
      <c r="P282" s="250"/>
      <c r="Q282" s="57">
        <v>4.9000000000000004</v>
      </c>
      <c r="R282" s="26">
        <v>20</v>
      </c>
      <c r="T282" s="27"/>
      <c r="U282" s="31" t="s">
        <v>455</v>
      </c>
      <c r="V282" s="53" t="s">
        <v>126</v>
      </c>
      <c r="X282" s="26" t="s">
        <v>215</v>
      </c>
      <c r="Y282" s="186" t="s">
        <v>1331</v>
      </c>
      <c r="Z282" s="186" t="s">
        <v>1332</v>
      </c>
    </row>
    <row r="283" spans="1:26" ht="63.75" hidden="1">
      <c r="A283" s="200" t="s">
        <v>1647</v>
      </c>
      <c r="B283" s="846"/>
      <c r="C283" s="862" t="str">
        <f>IF(MONTH(B283)=ДАТИ!$B$1,IFERROR(AND(MATCH(DAY(B283),D283:P283,0)&gt;0,COUNT(D283:P283)=1),"помилка"),"")</f>
        <v/>
      </c>
      <c r="D283" s="883"/>
      <c r="E283" s="888"/>
      <c r="F283" s="281"/>
      <c r="G283" s="873"/>
      <c r="H283" s="878"/>
      <c r="I283" s="888"/>
      <c r="J283" s="281"/>
      <c r="K283" s="892"/>
      <c r="L283" s="1042"/>
      <c r="M283" s="250"/>
      <c r="N283" s="250"/>
      <c r="O283" s="250"/>
      <c r="P283" s="250"/>
      <c r="Q283" s="57">
        <v>6.4</v>
      </c>
      <c r="R283" s="26">
        <v>23</v>
      </c>
      <c r="T283" s="27"/>
      <c r="U283" s="31" t="s">
        <v>455</v>
      </c>
      <c r="V283" s="53" t="s">
        <v>1649</v>
      </c>
      <c r="X283" s="26" t="s">
        <v>1650</v>
      </c>
      <c r="Y283" s="186" t="s">
        <v>1331</v>
      </c>
      <c r="Z283" s="186" t="s">
        <v>1332</v>
      </c>
    </row>
    <row r="284" spans="1:26" ht="25.5" hidden="1">
      <c r="A284" s="200" t="s">
        <v>218</v>
      </c>
      <c r="B284" s="846"/>
      <c r="C284" s="862" t="str">
        <f>IF(MONTH(B284)=ДАТИ!$B$1,IFERROR(AND(MATCH(DAY(B284),D284:P284,0)&gt;0,COUNT(D284:P284)=1),"помилка"),"")</f>
        <v/>
      </c>
      <c r="D284" s="883"/>
      <c r="E284" s="888"/>
      <c r="F284" s="281"/>
      <c r="G284" s="873"/>
      <c r="H284" s="878"/>
      <c r="I284" s="888"/>
      <c r="J284" s="281"/>
      <c r="K284" s="892"/>
      <c r="L284" s="1042"/>
      <c r="M284" s="250"/>
      <c r="N284" s="250"/>
      <c r="O284" s="250"/>
      <c r="P284" s="250"/>
      <c r="Q284" s="57">
        <v>3.6</v>
      </c>
      <c r="R284" s="26">
        <v>5</v>
      </c>
      <c r="T284" s="27"/>
      <c r="U284" s="31" t="s">
        <v>456</v>
      </c>
      <c r="V284" s="53" t="s">
        <v>216</v>
      </c>
      <c r="X284" s="26" t="s">
        <v>1442</v>
      </c>
      <c r="Y284" s="186" t="s">
        <v>1331</v>
      </c>
      <c r="Z284" s="186" t="s">
        <v>1332</v>
      </c>
    </row>
    <row r="285" spans="1:26" ht="63.75" hidden="1">
      <c r="A285" s="200" t="s">
        <v>725</v>
      </c>
      <c r="B285" s="846"/>
      <c r="C285" s="862" t="str">
        <f>IF(MONTH(B285)=ДАТИ!$B$1,IFERROR(AND(MATCH(DAY(B285),D285:P285,0)&gt;0,COUNT(D285:P285)=1),"помилка"),"")</f>
        <v/>
      </c>
      <c r="D285" s="883"/>
      <c r="E285" s="888"/>
      <c r="F285" s="281"/>
      <c r="G285" s="873"/>
      <c r="H285" s="878"/>
      <c r="I285" s="888"/>
      <c r="J285" s="281"/>
      <c r="K285" s="892"/>
      <c r="L285" s="1042"/>
      <c r="M285" s="250"/>
      <c r="N285" s="250"/>
      <c r="O285" s="250"/>
      <c r="P285" s="250"/>
      <c r="Q285" s="57">
        <v>4</v>
      </c>
      <c r="R285" s="26">
        <v>16</v>
      </c>
      <c r="T285" s="27"/>
      <c r="U285" s="31" t="s">
        <v>457</v>
      </c>
      <c r="V285" s="53" t="s">
        <v>728</v>
      </c>
      <c r="X285" s="26" t="s">
        <v>1937</v>
      </c>
      <c r="Y285" s="186" t="s">
        <v>1331</v>
      </c>
      <c r="Z285" s="186" t="s">
        <v>1332</v>
      </c>
    </row>
    <row r="286" spans="1:26" ht="51" hidden="1">
      <c r="A286" s="200" t="s">
        <v>726</v>
      </c>
      <c r="B286" s="846"/>
      <c r="C286" s="862" t="str">
        <f>IF(MONTH(B286)=ДАТИ!$B$1,IFERROR(AND(MATCH(DAY(B286),D286:P286,0)&gt;0,COUNT(D286:P286)=1),"помилка"),"")</f>
        <v/>
      </c>
      <c r="D286" s="883"/>
      <c r="E286" s="888"/>
      <c r="F286" s="281"/>
      <c r="G286" s="873"/>
      <c r="H286" s="878"/>
      <c r="I286" s="888"/>
      <c r="J286" s="281"/>
      <c r="K286" s="892"/>
      <c r="L286" s="1042"/>
      <c r="M286" s="250"/>
      <c r="N286" s="250"/>
      <c r="O286" s="250"/>
      <c r="P286" s="250"/>
      <c r="Q286" s="57">
        <v>4.4000000000000004</v>
      </c>
      <c r="R286" s="26">
        <v>19</v>
      </c>
      <c r="T286" s="27"/>
      <c r="U286" s="31" t="s">
        <v>457</v>
      </c>
      <c r="V286" s="53" t="s">
        <v>729</v>
      </c>
      <c r="X286" s="84" t="s">
        <v>297</v>
      </c>
      <c r="Y286" s="186" t="s">
        <v>1331</v>
      </c>
      <c r="Z286" s="186" t="s">
        <v>1332</v>
      </c>
    </row>
    <row r="287" spans="1:26" ht="25.5" hidden="1">
      <c r="A287" s="200" t="s">
        <v>727</v>
      </c>
      <c r="B287" s="846"/>
      <c r="C287" s="862" t="str">
        <f>IF(MONTH(B287)=ДАТИ!$B$1,IFERROR(AND(MATCH(DAY(B287),D287:P287,0)&gt;0,COUNT(D287:P287)=1),"помилка"),"")</f>
        <v/>
      </c>
      <c r="D287" s="883"/>
      <c r="E287" s="888"/>
      <c r="F287" s="281"/>
      <c r="G287" s="873"/>
      <c r="H287" s="878"/>
      <c r="I287" s="888"/>
      <c r="J287" s="281"/>
      <c r="K287" s="892"/>
      <c r="L287" s="1042"/>
      <c r="M287" s="250"/>
      <c r="N287" s="250"/>
      <c r="O287" s="250"/>
      <c r="P287" s="250"/>
      <c r="Q287" s="57">
        <v>4.8</v>
      </c>
      <c r="R287" s="26">
        <v>10</v>
      </c>
      <c r="T287" s="27"/>
      <c r="U287" s="31" t="s">
        <v>457</v>
      </c>
      <c r="V287" s="53" t="s">
        <v>731</v>
      </c>
      <c r="X287" s="26" t="s">
        <v>730</v>
      </c>
      <c r="Y287" s="186" t="s">
        <v>1331</v>
      </c>
      <c r="Z287" s="186" t="s">
        <v>1332</v>
      </c>
    </row>
    <row r="288" spans="1:26" ht="51" hidden="1">
      <c r="A288" s="200" t="s">
        <v>219</v>
      </c>
      <c r="B288" s="846"/>
      <c r="C288" s="862" t="str">
        <f>IF(MONTH(B288)=ДАТИ!$B$1,IFERROR(AND(MATCH(DAY(B288),D288:P288,0)&gt;0,COUNT(D288:P288)=1),"помилка"),"")</f>
        <v/>
      </c>
      <c r="D288" s="883"/>
      <c r="E288" s="888"/>
      <c r="F288" s="281"/>
      <c r="G288" s="873"/>
      <c r="H288" s="878"/>
      <c r="I288" s="888"/>
      <c r="J288" s="281"/>
      <c r="K288" s="892"/>
      <c r="L288" s="1042"/>
      <c r="M288" s="250"/>
      <c r="N288" s="250"/>
      <c r="O288" s="250"/>
      <c r="P288" s="250"/>
      <c r="Q288" s="57">
        <v>4.5999999999999996</v>
      </c>
      <c r="R288" s="26">
        <v>16</v>
      </c>
      <c r="T288" s="27"/>
      <c r="U288" s="31" t="s">
        <v>458</v>
      </c>
      <c r="V288" s="53" t="s">
        <v>213</v>
      </c>
      <c r="X288" s="26" t="s">
        <v>214</v>
      </c>
      <c r="Y288" s="186" t="s">
        <v>1331</v>
      </c>
      <c r="Z288" s="186" t="s">
        <v>1332</v>
      </c>
    </row>
    <row r="289" spans="1:26" ht="51" hidden="1">
      <c r="A289" s="200" t="s">
        <v>410</v>
      </c>
      <c r="B289" s="846"/>
      <c r="C289" s="862" t="str">
        <f>IF(MONTH(B289)=ДАТИ!$B$1,IFERROR(AND(MATCH(DAY(B289),D289:P289,0)&gt;0,COUNT(D289:P289)=1),"помилка"),"")</f>
        <v/>
      </c>
      <c r="D289" s="883"/>
      <c r="E289" s="888"/>
      <c r="F289" s="281"/>
      <c r="G289" s="873"/>
      <c r="H289" s="878"/>
      <c r="I289" s="888"/>
      <c r="J289" s="281"/>
      <c r="K289" s="892"/>
      <c r="L289" s="1042"/>
      <c r="M289" s="250"/>
      <c r="N289" s="250"/>
      <c r="O289" s="250"/>
      <c r="P289" s="250"/>
      <c r="Q289" s="57">
        <v>5.2</v>
      </c>
      <c r="R289" s="26">
        <v>17</v>
      </c>
      <c r="T289" s="27"/>
      <c r="U289" s="31" t="s">
        <v>459</v>
      </c>
      <c r="V289" s="53" t="s">
        <v>409</v>
      </c>
      <c r="X289" s="26" t="s">
        <v>217</v>
      </c>
      <c r="Y289" s="186" t="s">
        <v>1331</v>
      </c>
      <c r="Z289" s="186" t="s">
        <v>1332</v>
      </c>
    </row>
    <row r="290" spans="1:26" ht="25.5" hidden="1">
      <c r="A290" s="200" t="s">
        <v>737</v>
      </c>
      <c r="B290" s="846"/>
      <c r="C290" s="862" t="str">
        <f>IF(MONTH(B290)=ДАТИ!$B$1,IFERROR(AND(MATCH(DAY(B290),D290:P290,0)&gt;0,COUNT(D290:P290)=1),"помилка"),"")</f>
        <v/>
      </c>
      <c r="D290" s="883"/>
      <c r="E290" s="888"/>
      <c r="F290" s="281"/>
      <c r="G290" s="873"/>
      <c r="H290" s="878"/>
      <c r="I290" s="888"/>
      <c r="J290" s="281"/>
      <c r="K290" s="892"/>
      <c r="L290" s="1042"/>
      <c r="M290" s="250"/>
      <c r="N290" s="250"/>
      <c r="O290" s="250"/>
      <c r="P290" s="250"/>
      <c r="Q290" s="57">
        <v>2.2999999999999998</v>
      </c>
      <c r="R290" s="26">
        <v>3</v>
      </c>
      <c r="T290" s="27"/>
      <c r="U290" s="31" t="s">
        <v>459</v>
      </c>
      <c r="V290" s="53" t="s">
        <v>1506</v>
      </c>
      <c r="X290" s="26" t="s">
        <v>236</v>
      </c>
      <c r="Y290" s="186" t="s">
        <v>1331</v>
      </c>
      <c r="Z290" s="186" t="s">
        <v>1332</v>
      </c>
    </row>
    <row r="291" spans="1:26" ht="25.5" hidden="1">
      <c r="A291" s="200" t="s">
        <v>736</v>
      </c>
      <c r="B291" s="846"/>
      <c r="C291" s="862" t="str">
        <f>IF(MONTH(B291)=ДАТИ!$B$1,IFERROR(AND(MATCH(DAY(B291),D291:P291,0)&gt;0,COUNT(D291:P291)=1),"помилка"),"")</f>
        <v/>
      </c>
      <c r="D291" s="883"/>
      <c r="E291" s="888"/>
      <c r="F291" s="281"/>
      <c r="G291" s="873"/>
      <c r="H291" s="878"/>
      <c r="I291" s="888"/>
      <c r="J291" s="281"/>
      <c r="K291" s="892"/>
      <c r="L291" s="1042"/>
      <c r="M291" s="250"/>
      <c r="N291" s="250"/>
      <c r="O291" s="250"/>
      <c r="P291" s="250"/>
      <c r="Q291" s="57">
        <v>3.6</v>
      </c>
      <c r="R291" s="26">
        <v>3</v>
      </c>
      <c r="T291" s="27"/>
      <c r="U291" s="31" t="s">
        <v>459</v>
      </c>
      <c r="V291" s="53" t="s">
        <v>1507</v>
      </c>
      <c r="X291" s="26" t="s">
        <v>127</v>
      </c>
      <c r="Y291" s="186" t="s">
        <v>1331</v>
      </c>
      <c r="Z291" s="186" t="s">
        <v>1332</v>
      </c>
    </row>
    <row r="292" spans="1:26" ht="38.25" hidden="1">
      <c r="A292" s="200" t="s">
        <v>738</v>
      </c>
      <c r="B292" s="846"/>
      <c r="C292" s="862" t="str">
        <f>IF(MONTH(B292)=ДАТИ!$B$1,IFERROR(AND(MATCH(DAY(B292),D292:P292,0)&gt;0,COUNT(D292:P292)=1),"помилка"),"")</f>
        <v/>
      </c>
      <c r="D292" s="883"/>
      <c r="E292" s="888"/>
      <c r="F292" s="281"/>
      <c r="G292" s="873"/>
      <c r="H292" s="878"/>
      <c r="I292" s="888"/>
      <c r="J292" s="281"/>
      <c r="K292" s="892"/>
      <c r="L292" s="1042"/>
      <c r="M292" s="250"/>
      <c r="N292" s="250"/>
      <c r="O292" s="250"/>
      <c r="P292" s="250"/>
      <c r="Q292" s="57">
        <v>5.9</v>
      </c>
      <c r="R292" s="26">
        <v>6</v>
      </c>
      <c r="T292" s="27"/>
      <c r="U292" s="31" t="s">
        <v>459</v>
      </c>
      <c r="V292" s="53" t="s">
        <v>1508</v>
      </c>
      <c r="X292" s="26" t="s">
        <v>735</v>
      </c>
      <c r="Y292" s="186" t="s">
        <v>1331</v>
      </c>
      <c r="Z292" s="186" t="s">
        <v>1332</v>
      </c>
    </row>
    <row r="293" spans="1:26" ht="38.25" hidden="1">
      <c r="A293" s="200" t="s">
        <v>1935</v>
      </c>
      <c r="B293" s="846"/>
      <c r="C293" s="862" t="str">
        <f>IF(MONTH(B293)=ДАТИ!$B$1,IFERROR(AND(MATCH(DAY(B293),D293:P293,0)&gt;0,COUNT(D293:P293)=1),"помилка"),"")</f>
        <v/>
      </c>
      <c r="D293" s="883"/>
      <c r="E293" s="888"/>
      <c r="F293" s="281"/>
      <c r="G293" s="873"/>
      <c r="H293" s="878"/>
      <c r="I293" s="888"/>
      <c r="J293" s="281"/>
      <c r="K293" s="892"/>
      <c r="L293" s="1042"/>
      <c r="M293" s="250"/>
      <c r="N293" s="250"/>
      <c r="O293" s="250"/>
      <c r="P293" s="250"/>
      <c r="Q293" s="57">
        <v>4.8</v>
      </c>
      <c r="R293" s="26">
        <v>12</v>
      </c>
      <c r="T293" s="27"/>
      <c r="U293" s="31" t="s">
        <v>460</v>
      </c>
      <c r="V293" s="53" t="s">
        <v>128</v>
      </c>
      <c r="X293" s="26" t="s">
        <v>230</v>
      </c>
      <c r="Y293" s="186" t="s">
        <v>1331</v>
      </c>
      <c r="Z293" s="186" t="s">
        <v>1332</v>
      </c>
    </row>
    <row r="294" spans="1:26" ht="38.25" hidden="1">
      <c r="A294" s="200" t="s">
        <v>1936</v>
      </c>
      <c r="B294" s="846"/>
      <c r="C294" s="862" t="str">
        <f>IF(MONTH(B294)=ДАТИ!$B$1,IFERROR(AND(MATCH(DAY(B294),D294:P294,0)&gt;0,COUNT(D294:P294)=1),"помилка"),"")</f>
        <v/>
      </c>
      <c r="D294" s="883"/>
      <c r="E294" s="888"/>
      <c r="F294" s="281"/>
      <c r="G294" s="873"/>
      <c r="H294" s="878"/>
      <c r="I294" s="888"/>
      <c r="J294" s="281"/>
      <c r="K294" s="892"/>
      <c r="L294" s="1042"/>
      <c r="M294" s="250"/>
      <c r="N294" s="250"/>
      <c r="O294" s="250"/>
      <c r="P294" s="250"/>
      <c r="Q294" s="57">
        <v>4.7</v>
      </c>
      <c r="R294" s="26">
        <v>12</v>
      </c>
      <c r="T294" s="27"/>
      <c r="U294" s="31" t="s">
        <v>460</v>
      </c>
      <c r="V294" s="53" t="s">
        <v>129</v>
      </c>
      <c r="X294" s="26" t="s">
        <v>231</v>
      </c>
      <c r="Y294" s="186" t="s">
        <v>1331</v>
      </c>
      <c r="Z294" s="186" t="s">
        <v>1332</v>
      </c>
    </row>
    <row r="295" spans="1:26" ht="63.75" hidden="1">
      <c r="A295" s="200" t="s">
        <v>734</v>
      </c>
      <c r="B295" s="846"/>
      <c r="C295" s="862" t="str">
        <f>IF(MONTH(B295)=ДАТИ!$B$1,IFERROR(AND(MATCH(DAY(B295),D295:P295,0)&gt;0,COUNT(D295:P295)=1),"помилка"),"")</f>
        <v/>
      </c>
      <c r="D295" s="883"/>
      <c r="E295" s="888"/>
      <c r="F295" s="281"/>
      <c r="G295" s="873"/>
      <c r="H295" s="878"/>
      <c r="I295" s="888"/>
      <c r="J295" s="281"/>
      <c r="K295" s="892"/>
      <c r="L295" s="1042"/>
      <c r="M295" s="250"/>
      <c r="N295" s="250"/>
      <c r="O295" s="250"/>
      <c r="P295" s="250"/>
      <c r="Q295" s="57">
        <v>5.9</v>
      </c>
      <c r="R295" s="26">
        <v>24</v>
      </c>
      <c r="T295" s="27"/>
      <c r="U295" s="31" t="s">
        <v>460</v>
      </c>
      <c r="V295" s="53" t="s">
        <v>732</v>
      </c>
      <c r="X295" s="26" t="s">
        <v>733</v>
      </c>
      <c r="Y295" s="186" t="s">
        <v>1331</v>
      </c>
      <c r="Z295" s="186" t="s">
        <v>1332</v>
      </c>
    </row>
    <row r="296" spans="1:26" ht="76.5" hidden="1">
      <c r="A296" s="200" t="s">
        <v>441</v>
      </c>
      <c r="B296" s="846"/>
      <c r="C296" s="862" t="str">
        <f>IF(MONTH(B296)=ДАТИ!$B$1,IFERROR(AND(MATCH(DAY(B296),D296:P296,0)&gt;0,COUNT(D296:P296)=1),"помилка"),"")</f>
        <v/>
      </c>
      <c r="D296" s="883"/>
      <c r="E296" s="888"/>
      <c r="F296" s="281"/>
      <c r="G296" s="873"/>
      <c r="H296" s="878"/>
      <c r="I296" s="888"/>
      <c r="J296" s="281"/>
      <c r="K296" s="892"/>
      <c r="L296" s="1042"/>
      <c r="M296" s="250"/>
      <c r="N296" s="250"/>
      <c r="O296" s="250"/>
      <c r="P296" s="250"/>
      <c r="Q296" s="57">
        <v>3.3</v>
      </c>
      <c r="R296" s="26">
        <v>24</v>
      </c>
      <c r="T296" s="27"/>
      <c r="U296" s="31" t="s">
        <v>461</v>
      </c>
      <c r="V296" s="53" t="s">
        <v>228</v>
      </c>
      <c r="X296" s="26" t="s">
        <v>229</v>
      </c>
      <c r="Y296" s="186" t="s">
        <v>1331</v>
      </c>
      <c r="Z296" s="186" t="s">
        <v>1332</v>
      </c>
    </row>
    <row r="297" spans="1:26" ht="25.5" hidden="1">
      <c r="A297" s="200" t="s">
        <v>442</v>
      </c>
      <c r="B297" s="846"/>
      <c r="C297" s="862" t="str">
        <f>IF(MONTH(B297)=ДАТИ!$B$1,IFERROR(AND(MATCH(DAY(B297),D297:P297,0)&gt;0,COUNT(D297:P297)=1),"помилка"),"")</f>
        <v/>
      </c>
      <c r="D297" s="883"/>
      <c r="E297" s="888"/>
      <c r="F297" s="281"/>
      <c r="G297" s="873"/>
      <c r="H297" s="878"/>
      <c r="I297" s="888"/>
      <c r="J297" s="281"/>
      <c r="K297" s="892"/>
      <c r="L297" s="1042"/>
      <c r="M297" s="250"/>
      <c r="N297" s="250"/>
      <c r="O297" s="250"/>
      <c r="P297" s="250"/>
      <c r="Q297" s="57">
        <v>3.2</v>
      </c>
      <c r="R297" s="26">
        <v>5</v>
      </c>
      <c r="T297" s="27"/>
      <c r="U297" s="31" t="s">
        <v>462</v>
      </c>
      <c r="V297" s="53" t="s">
        <v>403</v>
      </c>
      <c r="X297" s="26" t="s">
        <v>405</v>
      </c>
      <c r="Y297" s="186" t="s">
        <v>1331</v>
      </c>
      <c r="Z297" s="186" t="s">
        <v>1332</v>
      </c>
    </row>
    <row r="298" spans="1:26" ht="51" hidden="1">
      <c r="A298" s="200" t="s">
        <v>443</v>
      </c>
      <c r="B298" s="846"/>
      <c r="C298" s="862" t="str">
        <f>IF(MONTH(B298)=ДАТИ!$B$1,IFERROR(AND(MATCH(DAY(B298),D298:P298,0)&gt;0,COUNT(D298:P298)=1),"помилка"),"")</f>
        <v/>
      </c>
      <c r="D298" s="883"/>
      <c r="E298" s="888"/>
      <c r="F298" s="281"/>
      <c r="G298" s="873"/>
      <c r="H298" s="878"/>
      <c r="I298" s="888"/>
      <c r="J298" s="281"/>
      <c r="K298" s="892"/>
      <c r="L298" s="1042"/>
      <c r="M298" s="250"/>
      <c r="N298" s="250"/>
      <c r="O298" s="250"/>
      <c r="P298" s="250"/>
      <c r="Q298" s="57">
        <v>4.0999999999999996</v>
      </c>
      <c r="R298" s="26">
        <v>11</v>
      </c>
      <c r="T298" s="27"/>
      <c r="U298" s="31" t="s">
        <v>455</v>
      </c>
      <c r="V298" s="53" t="s">
        <v>404</v>
      </c>
      <c r="X298" s="26" t="s">
        <v>408</v>
      </c>
      <c r="Y298" s="186" t="s">
        <v>1331</v>
      </c>
      <c r="Z298" s="186" t="s">
        <v>1332</v>
      </c>
    </row>
    <row r="299" spans="1:26" ht="63.75" hidden="1">
      <c r="A299" s="200" t="s">
        <v>444</v>
      </c>
      <c r="B299" s="846"/>
      <c r="C299" s="862" t="str">
        <f>IF(MONTH(B299)=ДАТИ!$B$1,IFERROR(AND(MATCH(DAY(B299),D299:P299,0)&gt;0,COUNT(D299:P299)=1),"помилка"),"")</f>
        <v/>
      </c>
      <c r="D299" s="883"/>
      <c r="E299" s="888"/>
      <c r="F299" s="281"/>
      <c r="G299" s="873"/>
      <c r="H299" s="878"/>
      <c r="I299" s="888"/>
      <c r="J299" s="281"/>
      <c r="K299" s="892"/>
      <c r="L299" s="1042"/>
      <c r="M299" s="250"/>
      <c r="N299" s="250"/>
      <c r="O299" s="250"/>
      <c r="P299" s="250"/>
      <c r="Q299" s="57">
        <v>7.4</v>
      </c>
      <c r="R299" s="26">
        <v>16</v>
      </c>
      <c r="T299" s="27"/>
      <c r="U299" s="31" t="s">
        <v>455</v>
      </c>
      <c r="V299" s="53" t="s">
        <v>407</v>
      </c>
      <c r="X299" s="26" t="s">
        <v>406</v>
      </c>
      <c r="Y299" s="186" t="s">
        <v>1331</v>
      </c>
      <c r="Z299" s="186" t="s">
        <v>1332</v>
      </c>
    </row>
    <row r="300" spans="1:26" ht="25.5">
      <c r="A300" s="258" t="s">
        <v>2046</v>
      </c>
      <c r="B300" s="847">
        <f>ОРИГІНАЛ!S11</f>
        <v>45447</v>
      </c>
      <c r="C300" s="1108" t="b">
        <f>IF(MONTH(B300)=ДАТИ!$B$1,IFERROR(AND(MATCH(DAY(B300),D300:P300,0)&gt;0,COUNT(D300:P300)=1),"помилка"),"")</f>
        <v>1</v>
      </c>
      <c r="D300" s="883"/>
      <c r="E300" s="888"/>
      <c r="F300" s="281"/>
      <c r="G300" s="873"/>
      <c r="H300" s="878"/>
      <c r="I300" s="888"/>
      <c r="J300" s="281"/>
      <c r="K300" s="892"/>
      <c r="L300" s="1042">
        <f>IF(MONTH(B300)=ДАТИ!$B$1,DAY(B300),"")</f>
        <v>4</v>
      </c>
      <c r="M300" s="250"/>
      <c r="N300" s="250"/>
      <c r="O300" s="250"/>
      <c r="P300" s="250"/>
      <c r="Q300" s="60"/>
      <c r="R300" s="26">
        <v>15</v>
      </c>
      <c r="S300" s="27"/>
      <c r="T300" s="27"/>
      <c r="U300" s="259" t="s">
        <v>2046</v>
      </c>
      <c r="V300" s="54" t="s">
        <v>43</v>
      </c>
      <c r="W300" s="27"/>
      <c r="X300" s="35" t="s">
        <v>2048</v>
      </c>
      <c r="Y300" s="186" t="s">
        <v>1331</v>
      </c>
      <c r="Z300" s="186" t="s">
        <v>1332</v>
      </c>
    </row>
    <row r="301" spans="1:26" ht="25.5">
      <c r="A301" s="258" t="s">
        <v>2049</v>
      </c>
      <c r="B301" s="847">
        <f>ОРИГІНАЛ!BE11</f>
        <v>45448</v>
      </c>
      <c r="C301" s="1108" t="b">
        <f>IF(MONTH(B301)=ДАТИ!$B$1,IFERROR(AND(MATCH(DAY(B301),D301:P301,0)&gt;0,COUNT(D301:P301)=1),"помилка"),"")</f>
        <v>1</v>
      </c>
      <c r="D301" s="883"/>
      <c r="E301" s="888"/>
      <c r="F301" s="281"/>
      <c r="G301" s="873"/>
      <c r="H301" s="878"/>
      <c r="I301" s="888"/>
      <c r="J301" s="281"/>
      <c r="K301" s="892"/>
      <c r="L301" s="1042">
        <f>IF(MONTH(B301)=ДАТИ!$B$1,DAY(B301),"")</f>
        <v>5</v>
      </c>
      <c r="M301" s="250"/>
      <c r="N301" s="250"/>
      <c r="O301" s="250"/>
      <c r="P301" s="250"/>
      <c r="Q301" s="60"/>
      <c r="R301" s="26">
        <v>10</v>
      </c>
      <c r="S301" s="27">
        <v>5</v>
      </c>
      <c r="T301" s="27"/>
      <c r="U301" s="259" t="s">
        <v>2050</v>
      </c>
      <c r="V301" s="54" t="s">
        <v>43</v>
      </c>
      <c r="W301" s="27"/>
      <c r="X301" s="35" t="s">
        <v>2051</v>
      </c>
      <c r="Y301" s="186" t="s">
        <v>1331</v>
      </c>
      <c r="Z301" s="186" t="s">
        <v>1332</v>
      </c>
    </row>
    <row r="302" spans="1:26" ht="25.5">
      <c r="A302" s="258" t="s">
        <v>2052</v>
      </c>
      <c r="B302" s="847">
        <f>ОРИГІНАЛ!BL11</f>
        <v>45449</v>
      </c>
      <c r="C302" s="1108" t="b">
        <f>IF(MONTH(B302)=ДАТИ!$B$1,IFERROR(AND(MATCH(DAY(B302),D302:P302,0)&gt;0,COUNT(D302:P302)=1),"помилка"),"")</f>
        <v>1</v>
      </c>
      <c r="D302" s="883"/>
      <c r="E302" s="888"/>
      <c r="F302" s="281"/>
      <c r="G302" s="873"/>
      <c r="H302" s="878"/>
      <c r="I302" s="888"/>
      <c r="J302" s="281"/>
      <c r="K302" s="892"/>
      <c r="L302" s="1042">
        <f>IF(MONTH(B302)=ДАТИ!$B$1,DAY(B302),"")</f>
        <v>6</v>
      </c>
      <c r="M302" s="250"/>
      <c r="N302" s="250"/>
      <c r="O302" s="250"/>
      <c r="P302" s="250"/>
      <c r="Q302" s="60"/>
      <c r="R302" s="26">
        <v>6</v>
      </c>
      <c r="S302" s="27">
        <v>9</v>
      </c>
      <c r="T302" s="27"/>
      <c r="U302" s="259" t="s">
        <v>2050</v>
      </c>
      <c r="V302" s="54" t="s">
        <v>43</v>
      </c>
      <c r="W302" s="27"/>
      <c r="X302" s="35" t="s">
        <v>2053</v>
      </c>
      <c r="Y302" s="186" t="s">
        <v>1331</v>
      </c>
      <c r="Z302" s="186" t="s">
        <v>1332</v>
      </c>
    </row>
    <row r="303" spans="1:26" ht="25.5">
      <c r="A303" s="258" t="s">
        <v>2054</v>
      </c>
      <c r="B303" s="847">
        <f>ОРИГІНАЛ!BF11</f>
        <v>45450</v>
      </c>
      <c r="C303" s="1108" t="b">
        <f>IF(MONTH(B303)=ДАТИ!$B$1,IFERROR(AND(MATCH(DAY(B303),D303:P303,0)&gt;0,COUNT(D303:P303)=1),"помилка"),"")</f>
        <v>1</v>
      </c>
      <c r="D303" s="883"/>
      <c r="E303" s="888"/>
      <c r="F303" s="281"/>
      <c r="G303" s="873"/>
      <c r="H303" s="878"/>
      <c r="I303" s="888"/>
      <c r="J303" s="281"/>
      <c r="K303" s="892"/>
      <c r="L303" s="1042">
        <f>IF(MONTH(B303)=ДАТИ!$B$1,DAY(B303),"")</f>
        <v>7</v>
      </c>
      <c r="M303" s="250"/>
      <c r="N303" s="250"/>
      <c r="O303" s="250"/>
      <c r="P303" s="250"/>
      <c r="Q303" s="60"/>
      <c r="R303" s="26">
        <v>11</v>
      </c>
      <c r="S303" s="27">
        <v>1</v>
      </c>
      <c r="T303" s="27"/>
      <c r="U303" s="259" t="s">
        <v>2050</v>
      </c>
      <c r="V303" s="54" t="s">
        <v>43</v>
      </c>
      <c r="W303" s="27"/>
      <c r="X303" s="35" t="s">
        <v>2055</v>
      </c>
      <c r="Y303" s="186" t="s">
        <v>1331</v>
      </c>
      <c r="Z303" s="186" t="s">
        <v>1332</v>
      </c>
    </row>
    <row r="304" spans="1:26">
      <c r="A304" s="258" t="s">
        <v>2056</v>
      </c>
      <c r="B304" s="847">
        <f>ОРИГІНАЛ!BX11</f>
        <v>45454</v>
      </c>
      <c r="C304" s="1108" t="b">
        <f>IF(MONTH(B304)=ДАТИ!$B$1,IFERROR(AND(MATCH(DAY(B304),D304:P304,0)&gt;0,COUNT(D304:P304)=1),"помилка"),"")</f>
        <v>1</v>
      </c>
      <c r="D304" s="883"/>
      <c r="E304" s="888"/>
      <c r="F304" s="281"/>
      <c r="G304" s="873"/>
      <c r="H304" s="878"/>
      <c r="I304" s="888"/>
      <c r="J304" s="281"/>
      <c r="K304" s="892"/>
      <c r="L304" s="1042">
        <f>IF(MONTH(B304)=ДАТИ!$B$1,DAY(B304),"")</f>
        <v>11</v>
      </c>
      <c r="M304" s="250"/>
      <c r="N304" s="250"/>
      <c r="O304" s="250"/>
      <c r="P304" s="250"/>
      <c r="Q304" s="60"/>
      <c r="R304" s="26">
        <v>5</v>
      </c>
      <c r="S304" s="27"/>
      <c r="T304" s="27"/>
      <c r="U304" s="259" t="s">
        <v>2056</v>
      </c>
      <c r="V304" s="54" t="s">
        <v>43</v>
      </c>
      <c r="W304" s="27"/>
      <c r="X304" s="35" t="s">
        <v>2057</v>
      </c>
      <c r="Y304" s="186" t="s">
        <v>1331</v>
      </c>
      <c r="Z304" s="186" t="s">
        <v>1332</v>
      </c>
    </row>
    <row r="305" spans="1:26">
      <c r="A305" s="258" t="s">
        <v>2058</v>
      </c>
      <c r="B305" s="847">
        <f>ОРИГІНАЛ!AJ11</f>
        <v>45453</v>
      </c>
      <c r="C305" s="1108" t="b">
        <f>IF(MONTH(B305)=ДАТИ!$B$1,IFERROR(AND(MATCH(DAY(B305),D305:P305,0)&gt;0,COUNT(D305:P305)=1),"помилка"),"")</f>
        <v>1</v>
      </c>
      <c r="D305" s="883"/>
      <c r="E305" s="888"/>
      <c r="F305" s="281"/>
      <c r="G305" s="873"/>
      <c r="H305" s="878"/>
      <c r="I305" s="888"/>
      <c r="J305" s="281"/>
      <c r="K305" s="892"/>
      <c r="L305" s="1042">
        <f>IF(MONTH(B305)=ДАТИ!$B$1,DAY(B305),"")</f>
        <v>10</v>
      </c>
      <c r="M305" s="250"/>
      <c r="N305" s="250"/>
      <c r="O305" s="250"/>
      <c r="P305" s="250"/>
      <c r="Q305" s="60"/>
      <c r="R305" s="26">
        <v>7</v>
      </c>
      <c r="S305" s="27">
        <v>2</v>
      </c>
      <c r="T305" s="27"/>
      <c r="U305" s="259" t="s">
        <v>2058</v>
      </c>
      <c r="V305" s="54" t="s">
        <v>43</v>
      </c>
      <c r="W305" s="27"/>
      <c r="X305" s="35" t="s">
        <v>2059</v>
      </c>
      <c r="Y305" s="186" t="s">
        <v>1331</v>
      </c>
      <c r="Z305" s="186" t="s">
        <v>1332</v>
      </c>
    </row>
    <row r="306" spans="1:26" ht="25.5">
      <c r="A306" s="258" t="s">
        <v>2060</v>
      </c>
      <c r="B306" s="847">
        <f>ОРИГІНАЛ!DE11</f>
        <v>45446</v>
      </c>
      <c r="C306" s="1108" t="b">
        <f>IF(MONTH(B306)=ДАТИ!$B$1,IFERROR(AND(MATCH(DAY(B306),D306:P306,0)&gt;0,COUNT(D306:P306)=1),"помилка"),"")</f>
        <v>1</v>
      </c>
      <c r="D306" s="883"/>
      <c r="E306" s="888"/>
      <c r="F306" s="281"/>
      <c r="G306" s="873"/>
      <c r="H306" s="878"/>
      <c r="I306" s="888"/>
      <c r="J306" s="281"/>
      <c r="K306" s="892"/>
      <c r="L306" s="1042">
        <f>IF(MONTH(B306)=ДАТИ!$B$1,DAY(B306),"")</f>
        <v>3</v>
      </c>
      <c r="M306" s="250"/>
      <c r="N306" s="250"/>
      <c r="O306" s="250"/>
      <c r="P306" s="250"/>
      <c r="Q306" s="60"/>
      <c r="R306" s="26">
        <v>9</v>
      </c>
      <c r="S306" s="27">
        <v>4</v>
      </c>
      <c r="T306" s="27"/>
      <c r="U306" s="259" t="s">
        <v>2061</v>
      </c>
      <c r="V306" s="54" t="s">
        <v>43</v>
      </c>
      <c r="W306" s="27"/>
      <c r="X306" s="35" t="s">
        <v>2062</v>
      </c>
      <c r="Y306" s="186" t="s">
        <v>1331</v>
      </c>
      <c r="Z306" s="186" t="s">
        <v>1332</v>
      </c>
    </row>
    <row r="307" spans="1:26" ht="25.5">
      <c r="A307" s="258" t="s">
        <v>2063</v>
      </c>
      <c r="B307" s="847">
        <f>ОРИГІНАЛ!DM11</f>
        <v>45457</v>
      </c>
      <c r="C307" s="1108" t="b">
        <f>IF(MONTH(B307)=ДАТИ!$B$1,IFERROR(AND(MATCH(DAY(B307),D307:P307,0)&gt;0,COUNT(D307:P307)=1),"помилка"),"")</f>
        <v>1</v>
      </c>
      <c r="D307" s="883"/>
      <c r="E307" s="888"/>
      <c r="F307" s="281"/>
      <c r="G307" s="873"/>
      <c r="H307" s="878"/>
      <c r="I307" s="888"/>
      <c r="J307" s="281"/>
      <c r="K307" s="892"/>
      <c r="L307" s="1042">
        <f>IF(MONTH(B307)=ДАТИ!$B$1,DAY(B307),"")</f>
        <v>14</v>
      </c>
      <c r="M307" s="250"/>
      <c r="N307" s="250"/>
      <c r="O307" s="250"/>
      <c r="P307" s="250"/>
      <c r="Q307" s="60"/>
      <c r="R307" s="26">
        <v>9</v>
      </c>
      <c r="S307" s="27">
        <v>3</v>
      </c>
      <c r="T307" s="27"/>
      <c r="U307" s="259" t="s">
        <v>2064</v>
      </c>
      <c r="V307" s="54" t="s">
        <v>43</v>
      </c>
      <c r="W307" s="27"/>
      <c r="X307" s="35" t="s">
        <v>2065</v>
      </c>
      <c r="Y307" s="186" t="s">
        <v>1331</v>
      </c>
      <c r="Z307" s="186" t="s">
        <v>1332</v>
      </c>
    </row>
    <row r="308" spans="1:26" ht="25.5">
      <c r="A308" s="258" t="s">
        <v>2039</v>
      </c>
      <c r="B308" s="847">
        <f>ОРИГІНАЛ!BY11</f>
        <v>45460</v>
      </c>
      <c r="C308" s="1108" t="b">
        <f>IF(MONTH(B308)=ДАТИ!$B$1,IFERROR(AND(MATCH(DAY(B308),D308:P308,0)&gt;0,COUNT(D308:P308)=1),"помилка"),"")</f>
        <v>1</v>
      </c>
      <c r="D308" s="883"/>
      <c r="E308" s="888"/>
      <c r="F308" s="281"/>
      <c r="G308" s="873"/>
      <c r="H308" s="878"/>
      <c r="I308" s="888"/>
      <c r="J308" s="281"/>
      <c r="K308" s="892"/>
      <c r="L308" s="1042">
        <f>IF(MONTH(B308)=ДАТИ!$B$1,DAY(B308),"")</f>
        <v>17</v>
      </c>
      <c r="M308" s="250"/>
      <c r="N308" s="250"/>
      <c r="O308" s="250"/>
      <c r="P308" s="250"/>
      <c r="Q308" s="60"/>
      <c r="R308" s="26">
        <v>8</v>
      </c>
      <c r="S308" s="27">
        <v>5</v>
      </c>
      <c r="T308" s="27"/>
      <c r="U308" s="259" t="s">
        <v>2066</v>
      </c>
      <c r="V308" s="54" t="s">
        <v>43</v>
      </c>
      <c r="W308" s="27"/>
      <c r="X308" s="35" t="s">
        <v>2067</v>
      </c>
      <c r="Y308" s="186" t="s">
        <v>1331</v>
      </c>
      <c r="Z308" s="186" t="s">
        <v>1332</v>
      </c>
    </row>
    <row r="309" spans="1:26" ht="25.5">
      <c r="A309" s="258" t="s">
        <v>2068</v>
      </c>
      <c r="B309" s="847">
        <f>ОРИГІНАЛ!GQ11</f>
        <v>45455</v>
      </c>
      <c r="C309" s="1108" t="b">
        <f>IF(MONTH(B309)=ДАТИ!$B$1,IFERROR(AND(MATCH(DAY(B309),D309:P309,0)&gt;0,COUNT(D309:P309)=1),"помилка"),"")</f>
        <v>1</v>
      </c>
      <c r="D309" s="883"/>
      <c r="E309" s="888"/>
      <c r="F309" s="281"/>
      <c r="G309" s="873"/>
      <c r="H309" s="878"/>
      <c r="I309" s="888"/>
      <c r="J309" s="281"/>
      <c r="K309" s="892"/>
      <c r="L309" s="1042">
        <f>IF(MONTH(B309)=ДАТИ!$B$1,DAY(B309),"")</f>
        <v>12</v>
      </c>
      <c r="M309" s="250"/>
      <c r="N309" s="250"/>
      <c r="O309" s="250"/>
      <c r="P309" s="250"/>
      <c r="Q309" s="60"/>
      <c r="R309" s="26">
        <v>3</v>
      </c>
      <c r="S309" s="27">
        <v>11</v>
      </c>
      <c r="T309" s="27"/>
      <c r="U309" s="259" t="s">
        <v>2068</v>
      </c>
      <c r="V309" s="54" t="s">
        <v>43</v>
      </c>
      <c r="W309" s="27"/>
      <c r="X309" s="35" t="s">
        <v>2069</v>
      </c>
      <c r="Y309" s="186" t="s">
        <v>1331</v>
      </c>
      <c r="Z309" s="186" t="s">
        <v>1332</v>
      </c>
    </row>
    <row r="310" spans="1:26">
      <c r="A310" s="258" t="s">
        <v>2070</v>
      </c>
      <c r="B310" s="847">
        <f>ОРИГІНАЛ!HD11</f>
        <v>45456</v>
      </c>
      <c r="C310" s="1108" t="b">
        <f>IF(MONTH(B310)=ДАТИ!$B$1,IFERROR(AND(MATCH(DAY(B310),D310:P310,0)&gt;0,COUNT(D310:P310)=1),"помилка"),"")</f>
        <v>1</v>
      </c>
      <c r="D310" s="883"/>
      <c r="E310" s="888"/>
      <c r="F310" s="281"/>
      <c r="G310" s="873"/>
      <c r="H310" s="878"/>
      <c r="I310" s="888"/>
      <c r="J310" s="281"/>
      <c r="K310" s="892"/>
      <c r="L310" s="1042">
        <f>IF(MONTH(B310)=ДАТИ!$B$1,DAY(B310),"")</f>
        <v>13</v>
      </c>
      <c r="M310" s="250"/>
      <c r="N310" s="250"/>
      <c r="O310" s="250"/>
      <c r="P310" s="250"/>
      <c r="Q310" s="60"/>
      <c r="R310" s="26">
        <v>4</v>
      </c>
      <c r="S310" s="27"/>
      <c r="T310" s="27"/>
      <c r="U310" s="259" t="s">
        <v>2070</v>
      </c>
      <c r="V310" s="54" t="s">
        <v>43</v>
      </c>
      <c r="W310" s="27"/>
      <c r="X310" s="35" t="s">
        <v>2071</v>
      </c>
      <c r="Y310" s="186" t="s">
        <v>1331</v>
      </c>
      <c r="Z310" s="186" t="s">
        <v>1332</v>
      </c>
    </row>
    <row r="311" spans="1:26" ht="25.5">
      <c r="A311" s="258" t="s">
        <v>2072</v>
      </c>
      <c r="B311" s="847">
        <f>ОРИГІНАЛ!DW11</f>
        <v>45463</v>
      </c>
      <c r="C311" s="1108" t="b">
        <f>IF(MONTH(B311)=ДАТИ!$B$1,IFERROR(AND(MATCH(DAY(B311),D311:P311,0)&gt;0,COUNT(D311:P311)=1),"помилка"),"")</f>
        <v>1</v>
      </c>
      <c r="D311" s="883"/>
      <c r="E311" s="888"/>
      <c r="F311" s="281"/>
      <c r="G311" s="873"/>
      <c r="H311" s="878"/>
      <c r="I311" s="888"/>
      <c r="J311" s="281"/>
      <c r="K311" s="892"/>
      <c r="L311" s="1042">
        <f>IF(MONTH(B311)=ДАТИ!$B$1,DAY(B311),"")</f>
        <v>20</v>
      </c>
      <c r="M311" s="250"/>
      <c r="N311" s="250"/>
      <c r="O311" s="250"/>
      <c r="P311" s="250"/>
      <c r="Q311" s="60"/>
      <c r="R311" s="26">
        <v>6</v>
      </c>
      <c r="S311" s="27">
        <v>6</v>
      </c>
      <c r="T311" s="27"/>
      <c r="U311" s="259" t="s">
        <v>2073</v>
      </c>
      <c r="V311" s="54" t="s">
        <v>43</v>
      </c>
      <c r="W311" s="27"/>
      <c r="X311" s="35" t="s">
        <v>2074</v>
      </c>
      <c r="Y311" s="186" t="s">
        <v>1331</v>
      </c>
      <c r="Z311" s="186" t="s">
        <v>1332</v>
      </c>
    </row>
    <row r="312" spans="1:26" ht="38.25">
      <c r="A312" s="258" t="s">
        <v>2075</v>
      </c>
      <c r="B312" s="847">
        <f>ОРИГІНАЛ!EH11</f>
        <v>45464</v>
      </c>
      <c r="C312" s="1108" t="b">
        <f>IF(MONTH(B312)=ДАТИ!$B$1,IFERROR(AND(MATCH(DAY(B312),D312:P312,0)&gt;0,COUNT(D312:P312)=1),"помилка"),"")</f>
        <v>1</v>
      </c>
      <c r="D312" s="883"/>
      <c r="E312" s="888"/>
      <c r="F312" s="281"/>
      <c r="G312" s="873"/>
      <c r="H312" s="878"/>
      <c r="I312" s="888"/>
      <c r="J312" s="281"/>
      <c r="K312" s="892"/>
      <c r="L312" s="1042">
        <f>IF(MONTH(B312)=ДАТИ!$B$1,DAY(B312),"")</f>
        <v>21</v>
      </c>
      <c r="M312" s="250"/>
      <c r="N312" s="250"/>
      <c r="O312" s="250"/>
      <c r="P312" s="250"/>
      <c r="Q312" s="60"/>
      <c r="R312" s="26">
        <v>4</v>
      </c>
      <c r="S312" s="27">
        <v>10</v>
      </c>
      <c r="T312" s="27"/>
      <c r="U312" s="259" t="s">
        <v>2076</v>
      </c>
      <c r="V312" s="54" t="s">
        <v>43</v>
      </c>
      <c r="W312" s="27"/>
      <c r="X312" s="35" t="s">
        <v>2077</v>
      </c>
      <c r="Y312" s="186" t="s">
        <v>1331</v>
      </c>
      <c r="Z312" s="186" t="s">
        <v>1332</v>
      </c>
    </row>
    <row r="313" spans="1:26" ht="25.5">
      <c r="A313" s="258" t="s">
        <v>2078</v>
      </c>
      <c r="B313" s="847">
        <f>ОРИГІНАЛ!GE11</f>
        <v>45467</v>
      </c>
      <c r="C313" s="1108" t="b">
        <f>IF(MONTH(B313)=ДАТИ!$B$1,IFERROR(AND(MATCH(DAY(B313),D313:P313,0)&gt;0,COUNT(D313:P313)=1),"помилка"),"")</f>
        <v>1</v>
      </c>
      <c r="D313" s="883"/>
      <c r="E313" s="888"/>
      <c r="F313" s="281"/>
      <c r="G313" s="873"/>
      <c r="H313" s="878"/>
      <c r="I313" s="888"/>
      <c r="J313" s="281"/>
      <c r="K313" s="892"/>
      <c r="L313" s="1042">
        <f>IF(MONTH(B313)=ДАТИ!$B$1,DAY(B313),"")</f>
        <v>24</v>
      </c>
      <c r="M313" s="250"/>
      <c r="N313" s="250"/>
      <c r="O313" s="250"/>
      <c r="P313" s="250"/>
      <c r="Q313" s="60"/>
      <c r="R313" s="26">
        <v>12</v>
      </c>
      <c r="S313" s="27">
        <v>1</v>
      </c>
      <c r="T313" s="27"/>
      <c r="U313" s="259" t="s">
        <v>2078</v>
      </c>
      <c r="V313" s="54" t="s">
        <v>43</v>
      </c>
      <c r="W313" s="27"/>
      <c r="X313" s="35" t="s">
        <v>2079</v>
      </c>
      <c r="Y313" s="186" t="s">
        <v>1331</v>
      </c>
      <c r="Z313" s="186" t="s">
        <v>1332</v>
      </c>
    </row>
    <row r="314" spans="1:26" ht="25.5">
      <c r="A314" s="258" t="s">
        <v>2080</v>
      </c>
      <c r="B314" s="847">
        <f>ОРИГІНАЛ!EZ11</f>
        <v>45468</v>
      </c>
      <c r="C314" s="1108" t="b">
        <f>IF(MONTH(B314)=ДАТИ!$B$1,IFERROR(AND(MATCH(DAY(B314),D314:P314,0)&gt;0,COUNT(D314:P314)=1),"помилка"),"")</f>
        <v>1</v>
      </c>
      <c r="D314" s="883"/>
      <c r="E314" s="888"/>
      <c r="F314" s="281"/>
      <c r="G314" s="873"/>
      <c r="H314" s="878"/>
      <c r="I314" s="888"/>
      <c r="J314" s="281"/>
      <c r="K314" s="892"/>
      <c r="L314" s="1042">
        <f>IF(MONTH(B314)=ДАТИ!$B$1,DAY(B314),"")</f>
        <v>25</v>
      </c>
      <c r="M314" s="250"/>
      <c r="N314" s="250"/>
      <c r="O314" s="250"/>
      <c r="P314" s="250"/>
      <c r="Q314" s="60"/>
      <c r="R314" s="26">
        <v>6</v>
      </c>
      <c r="S314" s="27">
        <v>9</v>
      </c>
      <c r="T314" s="27"/>
      <c r="U314" s="259" t="s">
        <v>2080</v>
      </c>
      <c r="V314" s="54" t="s">
        <v>43</v>
      </c>
      <c r="W314" s="27"/>
      <c r="X314" s="35" t="s">
        <v>2081</v>
      </c>
      <c r="Y314" s="186" t="s">
        <v>1331</v>
      </c>
      <c r="Z314" s="186" t="s">
        <v>1332</v>
      </c>
    </row>
    <row r="315" spans="1:26" ht="25.5">
      <c r="A315" s="258" t="s">
        <v>2080</v>
      </c>
      <c r="B315" s="847">
        <f>ОРИГІНАЛ!FG11</f>
        <v>45469</v>
      </c>
      <c r="C315" s="1108" t="b">
        <f>IF(MONTH(B315)=ДАТИ!$B$1,IFERROR(AND(MATCH(DAY(B315),D315:P315,0)&gt;0,COUNT(D315:P315)=1),"помилка"),"")</f>
        <v>1</v>
      </c>
      <c r="D315" s="883"/>
      <c r="E315" s="888"/>
      <c r="F315" s="281"/>
      <c r="G315" s="873"/>
      <c r="H315" s="878"/>
      <c r="I315" s="888"/>
      <c r="J315" s="281"/>
      <c r="K315" s="892"/>
      <c r="L315" s="1042">
        <f>IF(MONTH(B315)=ДАТИ!$B$1,DAY(B315),"")</f>
        <v>26</v>
      </c>
      <c r="M315" s="250"/>
      <c r="N315" s="250"/>
      <c r="O315" s="250"/>
      <c r="P315" s="250"/>
      <c r="Q315" s="60"/>
      <c r="R315" s="27">
        <v>1</v>
      </c>
      <c r="S315" s="27">
        <v>15</v>
      </c>
      <c r="T315" s="27"/>
      <c r="U315" s="259" t="s">
        <v>2080</v>
      </c>
      <c r="V315" s="54" t="s">
        <v>43</v>
      </c>
      <c r="W315" s="27"/>
      <c r="X315" s="35" t="s">
        <v>2082</v>
      </c>
      <c r="Y315" s="186" t="s">
        <v>1331</v>
      </c>
      <c r="Z315" s="186" t="s">
        <v>1332</v>
      </c>
    </row>
    <row r="316" spans="1:26" ht="25.5">
      <c r="A316" s="258" t="s">
        <v>2080</v>
      </c>
      <c r="B316" s="847">
        <f>ОРИГІНАЛ!FA11</f>
        <v>45470</v>
      </c>
      <c r="C316" s="1108" t="b">
        <f>IF(MONTH(B316)=ДАТИ!$B$1,IFERROR(AND(MATCH(DAY(B316),D316:P316,0)&gt;0,COUNT(D316:P316)=1),"помилка"),"")</f>
        <v>1</v>
      </c>
      <c r="D316" s="883"/>
      <c r="E316" s="888"/>
      <c r="F316" s="281"/>
      <c r="G316" s="873"/>
      <c r="H316" s="878"/>
      <c r="I316" s="888"/>
      <c r="J316" s="281"/>
      <c r="K316" s="892"/>
      <c r="L316" s="1042">
        <f>IF(MONTH(B316)=ДАТИ!$B$1,DAY(B316),"")</f>
        <v>27</v>
      </c>
      <c r="M316" s="250"/>
      <c r="N316" s="250"/>
      <c r="O316" s="250"/>
      <c r="P316" s="250"/>
      <c r="Q316" s="60"/>
      <c r="R316" s="27">
        <v>10</v>
      </c>
      <c r="S316" s="27">
        <v>6</v>
      </c>
      <c r="T316" s="27"/>
      <c r="U316" s="259" t="s">
        <v>2080</v>
      </c>
      <c r="V316" s="54" t="s">
        <v>43</v>
      </c>
      <c r="W316" s="27"/>
      <c r="X316" s="35" t="s">
        <v>2083</v>
      </c>
      <c r="Y316" s="186" t="s">
        <v>1331</v>
      </c>
      <c r="Z316" s="186" t="s">
        <v>1332</v>
      </c>
    </row>
    <row r="317" spans="1:26">
      <c r="A317" s="258" t="s">
        <v>2084</v>
      </c>
      <c r="B317" s="847">
        <f>ОРИГІНАЛ!FH12</f>
        <v>45471</v>
      </c>
      <c r="C317" s="1108" t="b">
        <f>IF(MONTH(B317)=ДАТИ!$B$1,IFERROR(AND(MATCH(DAY(B317),D317:P317,0)&gt;0,COUNT(D317:P317)=1),"помилка"),"")</f>
        <v>1</v>
      </c>
      <c r="D317" s="883"/>
      <c r="E317" s="888"/>
      <c r="F317" s="281"/>
      <c r="G317" s="873"/>
      <c r="H317" s="878"/>
      <c r="I317" s="888"/>
      <c r="J317" s="281"/>
      <c r="K317" s="892"/>
      <c r="L317" s="1042">
        <f>IF(MONTH(B317)=ДАТИ!$B$1,DAY(B317),"")</f>
        <v>28</v>
      </c>
      <c r="M317" s="250"/>
      <c r="N317" s="250"/>
      <c r="O317" s="250"/>
      <c r="P317" s="250"/>
      <c r="Q317" s="60"/>
      <c r="R317" s="27">
        <v>3</v>
      </c>
      <c r="S317" s="27"/>
      <c r="T317" s="27"/>
      <c r="U317" s="259" t="s">
        <v>2084</v>
      </c>
      <c r="V317" s="54" t="s">
        <v>43</v>
      </c>
      <c r="W317" s="27"/>
      <c r="X317" s="35" t="s">
        <v>2085</v>
      </c>
      <c r="Y317" s="186" t="s">
        <v>1331</v>
      </c>
      <c r="Z317" s="186" t="s">
        <v>1332</v>
      </c>
    </row>
    <row r="318" spans="1:26" ht="25.5">
      <c r="A318" s="260" t="s">
        <v>2086</v>
      </c>
      <c r="B318" s="848">
        <f>ОРИГІНАЛ!BZ11</f>
        <v>45561</v>
      </c>
      <c r="C318" s="1108" t="str">
        <f>IF(MONTH(B318)=ДАТИ!$B$1,IFERROR(AND(MATCH(DAY(B318),D318:P318,0)&gt;0,COUNT(D318:P318)=1),"помилка"),"")</f>
        <v/>
      </c>
      <c r="D318" s="883"/>
      <c r="E318" s="888"/>
      <c r="F318" s="281"/>
      <c r="G318" s="873"/>
      <c r="H318" s="878"/>
      <c r="I318" s="888"/>
      <c r="J318" s="281"/>
      <c r="K318" s="892"/>
      <c r="L318" s="1042" t="str">
        <f>IF(MONTH(B318)=ДАТИ!$B$1,DAY(B318),"")</f>
        <v/>
      </c>
      <c r="M318" s="250"/>
      <c r="N318" s="250"/>
      <c r="O318" s="250"/>
      <c r="P318" s="250"/>
      <c r="Q318" s="60"/>
      <c r="R318" s="27">
        <v>5</v>
      </c>
      <c r="S318" s="27">
        <v>7</v>
      </c>
      <c r="T318" s="27"/>
      <c r="U318" s="259" t="s">
        <v>2066</v>
      </c>
      <c r="V318" s="54" t="s">
        <v>43</v>
      </c>
      <c r="W318" s="27"/>
      <c r="X318" s="35" t="s">
        <v>2087</v>
      </c>
      <c r="Y318" s="186" t="s">
        <v>1333</v>
      </c>
      <c r="Z318" s="186" t="s">
        <v>1332</v>
      </c>
    </row>
    <row r="319" spans="1:26" ht="25.5">
      <c r="A319" s="260" t="s">
        <v>2088</v>
      </c>
      <c r="B319" s="848">
        <f>ОРИГІНАЛ!BZ12</f>
        <v>45562</v>
      </c>
      <c r="C319" s="1108" t="str">
        <f>IF(MONTH(B319)=ДАТИ!$B$1,IFERROR(AND(MATCH(DAY(B319),D319:P319,0)&gt;0,COUNT(D319:P319)=1),"помилка"),"")</f>
        <v/>
      </c>
      <c r="D319" s="883"/>
      <c r="E319" s="888"/>
      <c r="F319" s="281"/>
      <c r="G319" s="873"/>
      <c r="H319" s="878"/>
      <c r="I319" s="888"/>
      <c r="J319" s="281"/>
      <c r="K319" s="892"/>
      <c r="L319" s="1042" t="str">
        <f>IF(MONTH(B319)=ДАТИ!$B$1,DAY(B319),"")</f>
        <v/>
      </c>
      <c r="M319" s="250"/>
      <c r="N319" s="250"/>
      <c r="O319" s="250"/>
      <c r="P319" s="250"/>
      <c r="Q319" s="60"/>
      <c r="R319" s="27"/>
      <c r="S319" s="27">
        <v>13</v>
      </c>
      <c r="T319" s="27"/>
      <c r="U319" s="259" t="s">
        <v>2089</v>
      </c>
      <c r="V319" s="54" t="s">
        <v>43</v>
      </c>
      <c r="W319" s="27"/>
      <c r="X319" s="35" t="s">
        <v>2090</v>
      </c>
      <c r="Y319" s="186" t="s">
        <v>1333</v>
      </c>
      <c r="Z319" s="186" t="s">
        <v>1332</v>
      </c>
    </row>
    <row r="320" spans="1:26" ht="38.25">
      <c r="A320" s="260" t="s">
        <v>2091</v>
      </c>
      <c r="B320" s="848">
        <f>ОРИГІНАЛ!BZ13</f>
        <v>45563</v>
      </c>
      <c r="C320" s="1108" t="str">
        <f>IF(MONTH(B320)=ДАТИ!$B$1,IFERROR(AND(MATCH(DAY(B320),D320:P320,0)&gt;0,COUNT(D320:P320)=1),"помилка"),"")</f>
        <v/>
      </c>
      <c r="D320" s="883"/>
      <c r="E320" s="888"/>
      <c r="F320" s="281"/>
      <c r="G320" s="873"/>
      <c r="H320" s="878"/>
      <c r="I320" s="888"/>
      <c r="J320" s="281"/>
      <c r="K320" s="892"/>
      <c r="L320" s="1042" t="str">
        <f>IF(MONTH(B320)=ДАТИ!$B$1,DAY(B320),"")</f>
        <v/>
      </c>
      <c r="M320" s="250"/>
      <c r="N320" s="250"/>
      <c r="O320" s="250"/>
      <c r="P320" s="250"/>
      <c r="Q320" s="60"/>
      <c r="S320" s="27">
        <v>15</v>
      </c>
      <c r="T320" s="27"/>
      <c r="U320" s="259" t="s">
        <v>2089</v>
      </c>
      <c r="V320" s="54" t="s">
        <v>43</v>
      </c>
      <c r="W320" s="27"/>
      <c r="X320" s="35" t="s">
        <v>2092</v>
      </c>
      <c r="Y320" s="186" t="s">
        <v>1333</v>
      </c>
      <c r="Z320" s="186" t="s">
        <v>1332</v>
      </c>
    </row>
    <row r="321" spans="1:26" ht="25.5">
      <c r="A321" s="261" t="s">
        <v>2093</v>
      </c>
      <c r="B321" s="849">
        <f>ОРИГІНАЛ!EJ11</f>
        <v>45382</v>
      </c>
      <c r="C321" s="1108" t="str">
        <f>IF(MONTH(B321)=ДАТИ!$B$1,IFERROR(AND(MATCH(DAY(B321),D321:P321,0)&gt;0,COUNT(D321:P321)=1),"помилка"),"")</f>
        <v/>
      </c>
      <c r="D321" s="883"/>
      <c r="E321" s="888"/>
      <c r="F321" s="281"/>
      <c r="G321" s="873"/>
      <c r="H321" s="878"/>
      <c r="I321" s="888"/>
      <c r="J321" s="281"/>
      <c r="K321" s="892"/>
      <c r="L321" s="1042" t="str">
        <f>IF(MONTH(B321)=ДАТИ!$B$1,DAY(B321),"")</f>
        <v/>
      </c>
      <c r="M321" s="250"/>
      <c r="N321" s="250"/>
      <c r="O321" s="250"/>
      <c r="P321" s="250"/>
      <c r="Q321" s="60"/>
      <c r="R321" s="27"/>
      <c r="S321" s="27">
        <v>14</v>
      </c>
      <c r="T321" s="27"/>
      <c r="U321" s="259" t="s">
        <v>2094</v>
      </c>
      <c r="V321" s="54" t="s">
        <v>43</v>
      </c>
      <c r="W321" s="27"/>
      <c r="X321" s="35" t="s">
        <v>2095</v>
      </c>
      <c r="Y321" s="186" t="s">
        <v>1333</v>
      </c>
      <c r="Z321" s="186" t="s">
        <v>1332</v>
      </c>
    </row>
    <row r="322" spans="1:26" ht="38.25">
      <c r="A322" s="261" t="s">
        <v>2093</v>
      </c>
      <c r="B322" s="849">
        <f>ОРИГІНАЛ!EK11</f>
        <v>45382</v>
      </c>
      <c r="C322" s="1108" t="str">
        <f>IF(MONTH(B322)=ДАТИ!$B$1,IFERROR(AND(MATCH(DAY(B322),D322:P322,0)&gt;0,COUNT(D322:P322)=1),"помилка"),"")</f>
        <v/>
      </c>
      <c r="D322" s="883"/>
      <c r="E322" s="888"/>
      <c r="F322" s="281"/>
      <c r="G322" s="873"/>
      <c r="H322" s="878"/>
      <c r="I322" s="888"/>
      <c r="J322" s="281"/>
      <c r="K322" s="892"/>
      <c r="L322" s="1042" t="str">
        <f>IF(MONTH(B322)=ДАТИ!$B$1,DAY(B322),"")</f>
        <v/>
      </c>
      <c r="M322" s="250"/>
      <c r="N322" s="250"/>
      <c r="O322" s="250"/>
      <c r="P322" s="250"/>
      <c r="Q322" s="60"/>
      <c r="R322" s="27"/>
      <c r="S322" s="27">
        <v>14</v>
      </c>
      <c r="T322" s="27"/>
      <c r="U322" s="259" t="s">
        <v>2094</v>
      </c>
      <c r="V322" s="54" t="s">
        <v>43</v>
      </c>
      <c r="W322" s="27"/>
      <c r="X322" s="35" t="s">
        <v>2096</v>
      </c>
      <c r="Y322" s="186" t="s">
        <v>1333</v>
      </c>
      <c r="Z322" s="186" t="s">
        <v>1332</v>
      </c>
    </row>
    <row r="323" spans="1:26" ht="25.5">
      <c r="A323" s="261" t="s">
        <v>2093</v>
      </c>
      <c r="B323" s="849">
        <f>ОРИГІНАЛ!EL11</f>
        <v>45382</v>
      </c>
      <c r="C323" s="1108" t="str">
        <f>IF(MONTH(B323)=ДАТИ!$B$1,IFERROR(AND(MATCH(DAY(B323),D323:P323,0)&gt;0,COUNT(D323:P323)=1),"помилка"),"")</f>
        <v/>
      </c>
      <c r="D323" s="883"/>
      <c r="E323" s="888"/>
      <c r="F323" s="281"/>
      <c r="G323" s="873"/>
      <c r="H323" s="878"/>
      <c r="I323" s="888"/>
      <c r="J323" s="281"/>
      <c r="K323" s="892"/>
      <c r="L323" s="1042" t="str">
        <f>IF(MONTH(B323)=ДАТИ!$B$1,DAY(B323),"")</f>
        <v/>
      </c>
      <c r="M323" s="250"/>
      <c r="N323" s="250"/>
      <c r="O323" s="250"/>
      <c r="P323" s="250"/>
      <c r="Q323" s="60"/>
      <c r="R323" s="27"/>
      <c r="S323" s="27">
        <v>14</v>
      </c>
      <c r="T323" s="27"/>
      <c r="U323" s="259" t="s">
        <v>2094</v>
      </c>
      <c r="V323" s="54" t="s">
        <v>43</v>
      </c>
      <c r="W323" s="27"/>
      <c r="X323" s="35" t="s">
        <v>2097</v>
      </c>
      <c r="Y323" s="186" t="s">
        <v>1333</v>
      </c>
      <c r="Z323" s="186" t="s">
        <v>1332</v>
      </c>
    </row>
    <row r="324" spans="1:26" ht="38.25">
      <c r="A324" s="262" t="s">
        <v>2098</v>
      </c>
      <c r="B324" s="850">
        <f>ОРИГІНАЛ!DF11</f>
        <v>45382</v>
      </c>
      <c r="C324" s="1108" t="str">
        <f>IF(MONTH(B324)=ДАТИ!$B$1,IFERROR(AND(MATCH(DAY(B324),D324:P324,0)&gt;0,COUNT(D324:P324)=1),"помилка"),"")</f>
        <v/>
      </c>
      <c r="D324" s="883"/>
      <c r="E324" s="888"/>
      <c r="F324" s="281"/>
      <c r="G324" s="873"/>
      <c r="H324" s="878"/>
      <c r="I324" s="888"/>
      <c r="J324" s="281"/>
      <c r="K324" s="892"/>
      <c r="L324" s="1042" t="str">
        <f>IF(MONTH(B324)=ДАТИ!$B$1,DAY(B324),"")</f>
        <v/>
      </c>
      <c r="M324" s="250"/>
      <c r="N324" s="250"/>
      <c r="O324" s="250"/>
      <c r="P324" s="250"/>
      <c r="Q324" s="60"/>
      <c r="R324" s="27"/>
      <c r="S324" s="27">
        <v>15</v>
      </c>
      <c r="T324" s="27"/>
      <c r="U324" s="259" t="s">
        <v>2099</v>
      </c>
      <c r="V324" s="54" t="s">
        <v>43</v>
      </c>
      <c r="W324" s="27"/>
      <c r="X324" s="35" t="s">
        <v>2100</v>
      </c>
      <c r="Y324" s="186" t="s">
        <v>1333</v>
      </c>
      <c r="Z324" s="186" t="s">
        <v>1332</v>
      </c>
    </row>
    <row r="325" spans="1:26" ht="38.25">
      <c r="A325" s="262" t="s">
        <v>2101</v>
      </c>
      <c r="B325" s="850">
        <f>ОРИГІНАЛ!DN11</f>
        <v>45382</v>
      </c>
      <c r="C325" s="1108" t="str">
        <f>IF(MONTH(B325)=ДАТИ!$B$1,IFERROR(AND(MATCH(DAY(B325),D325:P325,0)&gt;0,COUNT(D325:P325)=1),"помилка"),"")</f>
        <v/>
      </c>
      <c r="D325" s="883"/>
      <c r="E325" s="888"/>
      <c r="F325" s="281"/>
      <c r="G325" s="873"/>
      <c r="H325" s="878"/>
      <c r="I325" s="888"/>
      <c r="J325" s="281"/>
      <c r="K325" s="892"/>
      <c r="L325" s="1042" t="str">
        <f>IF(MONTH(B325)=ДАТИ!$B$1,DAY(B325),"")</f>
        <v/>
      </c>
      <c r="M325" s="250"/>
      <c r="N325" s="250"/>
      <c r="O325" s="250"/>
      <c r="P325" s="250"/>
      <c r="Q325" s="60"/>
      <c r="R325" s="27"/>
      <c r="S325" s="27">
        <v>13</v>
      </c>
      <c r="T325" s="27"/>
      <c r="U325" s="259" t="s">
        <v>2102</v>
      </c>
      <c r="V325" s="54" t="s">
        <v>43</v>
      </c>
      <c r="W325" s="27"/>
      <c r="X325" s="35" t="s">
        <v>2103</v>
      </c>
      <c r="Y325" s="186" t="s">
        <v>1333</v>
      </c>
      <c r="Z325" s="186" t="s">
        <v>1332</v>
      </c>
    </row>
    <row r="326" spans="1:26">
      <c r="A326" s="262" t="s">
        <v>2104</v>
      </c>
      <c r="B326" s="850">
        <f>ОРИГІНАЛ!T11</f>
        <v>45382</v>
      </c>
      <c r="C326" s="1108" t="str">
        <f>IF(MONTH(B326)=ДАТИ!$B$1,IFERROR(AND(MATCH(DAY(B326),D326:P326,0)&gt;0,COUNT(D326:P326)=1),"помилка"),"")</f>
        <v/>
      </c>
      <c r="D326" s="883"/>
      <c r="E326" s="888"/>
      <c r="F326" s="281"/>
      <c r="G326" s="873"/>
      <c r="H326" s="878"/>
      <c r="I326" s="888"/>
      <c r="J326" s="281"/>
      <c r="K326" s="892"/>
      <c r="L326" s="1042" t="str">
        <f>IF(MONTH(B326)=ДАТИ!$B$1,DAY(B326),"")</f>
        <v/>
      </c>
      <c r="M326" s="250"/>
      <c r="N326" s="250"/>
      <c r="O326" s="250"/>
      <c r="P326" s="250"/>
      <c r="Q326" s="60"/>
      <c r="R326" s="27"/>
      <c r="S326" s="27">
        <v>6</v>
      </c>
      <c r="T326" s="27"/>
      <c r="U326" s="259" t="s">
        <v>2046</v>
      </c>
      <c r="V326" s="54" t="s">
        <v>43</v>
      </c>
      <c r="W326" s="27"/>
      <c r="X326" s="35" t="s">
        <v>2105</v>
      </c>
      <c r="Y326" s="186" t="s">
        <v>1333</v>
      </c>
      <c r="Z326" s="186" t="s">
        <v>1332</v>
      </c>
    </row>
    <row r="327" spans="1:26" ht="25.5" hidden="1">
      <c r="A327" s="263" t="s">
        <v>1941</v>
      </c>
      <c r="B327" s="851"/>
      <c r="C327" s="864"/>
      <c r="D327" s="883"/>
      <c r="E327" s="888"/>
      <c r="F327" s="281"/>
      <c r="G327" s="873"/>
      <c r="H327" s="878"/>
      <c r="I327" s="888"/>
      <c r="J327" s="281"/>
      <c r="K327" s="892"/>
      <c r="L327" s="1042"/>
      <c r="M327" s="250"/>
      <c r="N327" s="250"/>
      <c r="O327" s="250"/>
      <c r="P327" s="250"/>
      <c r="Q327" s="60"/>
      <c r="R327" s="27">
        <v>9</v>
      </c>
      <c r="S327" s="27">
        <v>6</v>
      </c>
      <c r="T327" s="27"/>
      <c r="U327" s="259" t="s">
        <v>134</v>
      </c>
      <c r="V327" s="54"/>
      <c r="W327" s="27"/>
      <c r="X327" s="35" t="s">
        <v>1509</v>
      </c>
      <c r="Y327" s="186" t="s">
        <v>1333</v>
      </c>
      <c r="Z327" s="186" t="s">
        <v>1332</v>
      </c>
    </row>
    <row r="328" spans="1:26" ht="25.5" hidden="1">
      <c r="A328" s="263" t="s">
        <v>1942</v>
      </c>
      <c r="B328" s="851"/>
      <c r="C328" s="864"/>
      <c r="D328" s="883"/>
      <c r="E328" s="888"/>
      <c r="F328" s="281"/>
      <c r="G328" s="873"/>
      <c r="H328" s="878"/>
      <c r="I328" s="888"/>
      <c r="J328" s="281"/>
      <c r="K328" s="892"/>
      <c r="L328" s="1042"/>
      <c r="M328" s="250"/>
      <c r="N328" s="250"/>
      <c r="O328" s="250"/>
      <c r="P328" s="250"/>
      <c r="Q328" s="60"/>
      <c r="S328" s="27">
        <v>12</v>
      </c>
      <c r="T328" s="27"/>
      <c r="U328" s="259" t="s">
        <v>133</v>
      </c>
      <c r="V328" s="54"/>
      <c r="W328" s="27"/>
      <c r="X328" s="35" t="s">
        <v>1510</v>
      </c>
      <c r="Y328" s="186" t="s">
        <v>1333</v>
      </c>
      <c r="Z328" s="186" t="s">
        <v>1332</v>
      </c>
    </row>
    <row r="329" spans="1:26" ht="25.5" hidden="1">
      <c r="A329" s="200" t="s">
        <v>1943</v>
      </c>
      <c r="B329" s="846"/>
      <c r="C329" s="863"/>
      <c r="D329" s="883"/>
      <c r="E329" s="888"/>
      <c r="F329" s="281"/>
      <c r="G329" s="873"/>
      <c r="H329" s="878"/>
      <c r="I329" s="888"/>
      <c r="J329" s="281"/>
      <c r="K329" s="892"/>
      <c r="L329" s="1042"/>
      <c r="M329" s="250"/>
      <c r="N329" s="250"/>
      <c r="O329" s="250"/>
      <c r="P329" s="250"/>
      <c r="Q329" s="60"/>
      <c r="R329" s="27">
        <v>12</v>
      </c>
      <c r="S329" s="27">
        <v>6</v>
      </c>
      <c r="T329" s="27"/>
      <c r="U329" s="36" t="s">
        <v>168</v>
      </c>
      <c r="V329" s="54"/>
      <c r="W329" s="27"/>
      <c r="X329" s="35" t="s">
        <v>1511</v>
      </c>
      <c r="Y329" s="186" t="s">
        <v>1333</v>
      </c>
      <c r="Z329" s="186" t="s">
        <v>1332</v>
      </c>
    </row>
    <row r="330" spans="1:26" hidden="1">
      <c r="A330" s="200" t="s">
        <v>1944</v>
      </c>
      <c r="B330" s="846"/>
      <c r="C330" s="863"/>
      <c r="D330" s="883"/>
      <c r="E330" s="888"/>
      <c r="F330" s="281"/>
      <c r="G330" s="873"/>
      <c r="H330" s="878"/>
      <c r="I330" s="888"/>
      <c r="J330" s="281"/>
      <c r="K330" s="892"/>
      <c r="L330" s="1042"/>
      <c r="M330" s="250"/>
      <c r="N330" s="250"/>
      <c r="O330" s="250"/>
      <c r="P330" s="250"/>
      <c r="Q330" s="60"/>
      <c r="R330" s="27">
        <v>8</v>
      </c>
      <c r="S330" s="27">
        <v>1</v>
      </c>
      <c r="T330" s="27"/>
      <c r="U330" s="36" t="s">
        <v>165</v>
      </c>
      <c r="V330" s="54"/>
      <c r="W330" s="27"/>
      <c r="X330" s="26" t="s">
        <v>1512</v>
      </c>
      <c r="Y330" s="186" t="s">
        <v>1333</v>
      </c>
      <c r="Z330" s="186" t="s">
        <v>1332</v>
      </c>
    </row>
    <row r="331" spans="1:26" ht="25.5" hidden="1">
      <c r="A331" s="200" t="s">
        <v>1945</v>
      </c>
      <c r="B331" s="846"/>
      <c r="C331" s="863"/>
      <c r="D331" s="883"/>
      <c r="E331" s="888"/>
      <c r="F331" s="281"/>
      <c r="G331" s="873"/>
      <c r="H331" s="878"/>
      <c r="I331" s="888"/>
      <c r="J331" s="281"/>
      <c r="K331" s="892"/>
      <c r="L331" s="1042"/>
      <c r="M331" s="250"/>
      <c r="N331" s="250"/>
      <c r="O331" s="250"/>
      <c r="P331" s="250"/>
      <c r="Q331" s="60"/>
      <c r="R331" s="27">
        <v>15</v>
      </c>
      <c r="S331" s="27"/>
      <c r="T331" s="27"/>
      <c r="U331" s="36" t="s">
        <v>156</v>
      </c>
      <c r="V331" s="54"/>
      <c r="W331" s="27"/>
      <c r="X331" s="26" t="s">
        <v>1513</v>
      </c>
      <c r="Y331" s="186" t="s">
        <v>1333</v>
      </c>
      <c r="Z331" s="186" t="s">
        <v>1332</v>
      </c>
    </row>
    <row r="332" spans="1:26" ht="25.5" hidden="1">
      <c r="A332" s="200" t="s">
        <v>1946</v>
      </c>
      <c r="B332" s="846"/>
      <c r="C332" s="863"/>
      <c r="D332" s="883"/>
      <c r="E332" s="888"/>
      <c r="F332" s="281"/>
      <c r="G332" s="873"/>
      <c r="H332" s="878"/>
      <c r="I332" s="888"/>
      <c r="J332" s="281"/>
      <c r="K332" s="892"/>
      <c r="L332" s="1042"/>
      <c r="M332" s="250"/>
      <c r="N332" s="250"/>
      <c r="O332" s="250"/>
      <c r="P332" s="250"/>
      <c r="Q332" s="60"/>
      <c r="R332" s="27"/>
      <c r="S332" s="27">
        <v>17</v>
      </c>
      <c r="T332" s="27"/>
      <c r="U332" s="36" t="s">
        <v>158</v>
      </c>
      <c r="V332" s="54"/>
      <c r="W332" s="27"/>
      <c r="X332" s="26" t="s">
        <v>1514</v>
      </c>
      <c r="Y332" s="186" t="s">
        <v>1333</v>
      </c>
      <c r="Z332" s="186" t="s">
        <v>1332</v>
      </c>
    </row>
    <row r="333" spans="1:26" ht="25.5" hidden="1">
      <c r="A333" s="200" t="s">
        <v>1947</v>
      </c>
      <c r="B333" s="846"/>
      <c r="C333" s="863"/>
      <c r="D333" s="883"/>
      <c r="E333" s="888"/>
      <c r="F333" s="281"/>
      <c r="G333" s="873"/>
      <c r="H333" s="878"/>
      <c r="I333" s="888"/>
      <c r="J333" s="281"/>
      <c r="K333" s="892"/>
      <c r="L333" s="1042"/>
      <c r="M333" s="250"/>
      <c r="N333" s="250"/>
      <c r="O333" s="250"/>
      <c r="P333" s="250"/>
      <c r="Q333" s="60"/>
      <c r="R333" s="27">
        <v>12</v>
      </c>
      <c r="S333" s="27">
        <v>5</v>
      </c>
      <c r="T333" s="27"/>
      <c r="U333" s="36" t="s">
        <v>166</v>
      </c>
      <c r="V333" s="54"/>
      <c r="W333" s="27"/>
      <c r="X333" s="35" t="s">
        <v>1515</v>
      </c>
      <c r="Y333" s="186" t="s">
        <v>1334</v>
      </c>
      <c r="Z333" s="186" t="s">
        <v>1334</v>
      </c>
    </row>
    <row r="334" spans="1:26" ht="25.5" hidden="1">
      <c r="A334" s="200" t="s">
        <v>1948</v>
      </c>
      <c r="B334" s="846"/>
      <c r="C334" s="863"/>
      <c r="D334" s="883"/>
      <c r="E334" s="888"/>
      <c r="F334" s="281"/>
      <c r="G334" s="873"/>
      <c r="H334" s="878"/>
      <c r="I334" s="888"/>
      <c r="J334" s="281"/>
      <c r="K334" s="892"/>
      <c r="L334" s="1042"/>
      <c r="M334" s="250"/>
      <c r="N334" s="250"/>
      <c r="O334" s="250"/>
      <c r="P334" s="250"/>
      <c r="Q334" s="60"/>
      <c r="R334" s="27">
        <v>11</v>
      </c>
      <c r="S334" s="27"/>
      <c r="T334" s="27"/>
      <c r="U334" s="36" t="s">
        <v>191</v>
      </c>
      <c r="V334" s="54"/>
      <c r="W334" s="27"/>
      <c r="X334" s="35" t="s">
        <v>1516</v>
      </c>
      <c r="Y334" s="186" t="s">
        <v>1334</v>
      </c>
      <c r="Z334" s="186" t="s">
        <v>1334</v>
      </c>
    </row>
    <row r="335" spans="1:26" ht="25.5" hidden="1">
      <c r="A335" s="200" t="s">
        <v>1949</v>
      </c>
      <c r="B335" s="846"/>
      <c r="C335" s="863"/>
      <c r="D335" s="883"/>
      <c r="E335" s="888"/>
      <c r="F335" s="281"/>
      <c r="G335" s="873"/>
      <c r="H335" s="878"/>
      <c r="I335" s="888"/>
      <c r="J335" s="281"/>
      <c r="K335" s="892"/>
      <c r="L335" s="1042"/>
      <c r="M335" s="250"/>
      <c r="N335" s="250"/>
      <c r="O335" s="250"/>
      <c r="P335" s="250"/>
      <c r="Q335" s="60"/>
      <c r="R335" s="27"/>
      <c r="S335" s="27">
        <v>12</v>
      </c>
      <c r="T335" s="27"/>
      <c r="U335" s="36" t="s">
        <v>192</v>
      </c>
      <c r="V335" s="54"/>
      <c r="W335" s="27"/>
      <c r="X335" s="35" t="s">
        <v>1517</v>
      </c>
      <c r="Y335" s="186" t="s">
        <v>1334</v>
      </c>
      <c r="Z335" s="186" t="s">
        <v>1334</v>
      </c>
    </row>
    <row r="336" spans="1:26" ht="25.5" hidden="1">
      <c r="A336" s="200" t="s">
        <v>1950</v>
      </c>
      <c r="B336" s="846"/>
      <c r="C336" s="863"/>
      <c r="D336" s="883"/>
      <c r="E336" s="888"/>
      <c r="F336" s="281"/>
      <c r="G336" s="873"/>
      <c r="H336" s="878"/>
      <c r="I336" s="888"/>
      <c r="J336" s="281"/>
      <c r="K336" s="892"/>
      <c r="L336" s="1042"/>
      <c r="M336" s="250"/>
      <c r="N336" s="250"/>
      <c r="O336" s="250"/>
      <c r="P336" s="250"/>
      <c r="Q336" s="60"/>
      <c r="R336" s="27">
        <v>8</v>
      </c>
      <c r="S336" s="27">
        <v>4</v>
      </c>
      <c r="T336" s="27"/>
      <c r="U336" s="36" t="s">
        <v>167</v>
      </c>
      <c r="V336" s="54"/>
      <c r="W336" s="27"/>
      <c r="X336" s="35" t="s">
        <v>1518</v>
      </c>
      <c r="Y336" s="186" t="s">
        <v>1334</v>
      </c>
      <c r="Z336" s="186" t="s">
        <v>1334</v>
      </c>
    </row>
    <row r="337" spans="1:26" ht="25.5" hidden="1">
      <c r="A337" s="200" t="s">
        <v>1951</v>
      </c>
      <c r="B337" s="846"/>
      <c r="C337" s="863"/>
      <c r="D337" s="883"/>
      <c r="E337" s="888"/>
      <c r="F337" s="281"/>
      <c r="G337" s="873"/>
      <c r="H337" s="878"/>
      <c r="I337" s="888"/>
      <c r="J337" s="281"/>
      <c r="K337" s="892"/>
      <c r="L337" s="1042"/>
      <c r="M337" s="250"/>
      <c r="N337" s="250"/>
      <c r="O337" s="250"/>
      <c r="P337" s="250"/>
      <c r="Q337" s="60"/>
      <c r="R337" s="27">
        <v>14</v>
      </c>
      <c r="S337" s="27"/>
      <c r="T337" s="27"/>
      <c r="U337" s="36" t="s">
        <v>171</v>
      </c>
      <c r="V337" s="54"/>
      <c r="W337" s="27"/>
      <c r="X337" s="35" t="s">
        <v>1519</v>
      </c>
      <c r="Y337" s="186" t="s">
        <v>1334</v>
      </c>
      <c r="Z337" s="186" t="s">
        <v>1334</v>
      </c>
    </row>
    <row r="338" spans="1:26" ht="25.5" hidden="1">
      <c r="A338" s="200" t="s">
        <v>1952</v>
      </c>
      <c r="B338" s="846"/>
      <c r="C338" s="863"/>
      <c r="D338" s="883"/>
      <c r="E338" s="888"/>
      <c r="F338" s="281"/>
      <c r="G338" s="873"/>
      <c r="H338" s="878"/>
      <c r="I338" s="888"/>
      <c r="J338" s="281"/>
      <c r="K338" s="892"/>
      <c r="L338" s="1042"/>
      <c r="M338" s="250"/>
      <c r="N338" s="250"/>
      <c r="O338" s="250"/>
      <c r="P338" s="250"/>
      <c r="Q338" s="60"/>
      <c r="R338" s="27"/>
      <c r="S338" s="27">
        <v>12</v>
      </c>
      <c r="T338" s="27"/>
      <c r="U338" s="36" t="s">
        <v>172</v>
      </c>
      <c r="V338" s="54"/>
      <c r="W338" s="27"/>
      <c r="X338" s="35" t="s">
        <v>1520</v>
      </c>
      <c r="Y338" s="186" t="s">
        <v>1334</v>
      </c>
      <c r="Z338" s="186" t="s">
        <v>1334</v>
      </c>
    </row>
    <row r="339" spans="1:26" ht="25.5" hidden="1">
      <c r="A339" s="200" t="s">
        <v>1953</v>
      </c>
      <c r="B339" s="846"/>
      <c r="C339" s="863"/>
      <c r="D339" s="883"/>
      <c r="E339" s="888"/>
      <c r="F339" s="281"/>
      <c r="G339" s="873"/>
      <c r="H339" s="878"/>
      <c r="I339" s="888"/>
      <c r="J339" s="281"/>
      <c r="K339" s="892"/>
      <c r="L339" s="1042"/>
      <c r="M339" s="250"/>
      <c r="N339" s="250"/>
      <c r="O339" s="250"/>
      <c r="P339" s="250"/>
      <c r="Q339" s="60"/>
      <c r="R339" s="27">
        <v>7</v>
      </c>
      <c r="S339" s="27">
        <v>7</v>
      </c>
      <c r="T339" s="27"/>
      <c r="U339" s="36" t="s">
        <v>169</v>
      </c>
      <c r="V339" s="54"/>
      <c r="W339" s="27"/>
      <c r="X339" s="35" t="s">
        <v>1521</v>
      </c>
      <c r="Y339" s="186" t="s">
        <v>1333</v>
      </c>
      <c r="Z339" s="186" t="s">
        <v>1332</v>
      </c>
    </row>
    <row r="340" spans="1:26" ht="25.5" hidden="1">
      <c r="A340" s="200" t="s">
        <v>984</v>
      </c>
      <c r="B340" s="846"/>
      <c r="C340" s="863"/>
      <c r="D340" s="883"/>
      <c r="E340" s="888"/>
      <c r="F340" s="281"/>
      <c r="G340" s="873"/>
      <c r="H340" s="878"/>
      <c r="I340" s="888"/>
      <c r="J340" s="281"/>
      <c r="K340" s="892"/>
      <c r="L340" s="1042"/>
      <c r="M340" s="250"/>
      <c r="N340" s="250"/>
      <c r="O340" s="250"/>
      <c r="P340" s="250"/>
      <c r="Q340" s="60"/>
      <c r="R340" s="27">
        <v>7</v>
      </c>
      <c r="S340" s="27">
        <v>9</v>
      </c>
      <c r="T340" s="27"/>
      <c r="U340" s="36" t="s">
        <v>985</v>
      </c>
      <c r="V340" s="54"/>
      <c r="W340" s="27"/>
      <c r="X340" s="35" t="s">
        <v>1522</v>
      </c>
      <c r="Y340" s="186" t="s">
        <v>1333</v>
      </c>
      <c r="Z340" s="186" t="s">
        <v>1332</v>
      </c>
    </row>
    <row r="341" spans="1:26" ht="25.5" hidden="1">
      <c r="A341" s="200" t="s">
        <v>1954</v>
      </c>
      <c r="B341" s="846"/>
      <c r="C341" s="863"/>
      <c r="D341" s="883"/>
      <c r="E341" s="888"/>
      <c r="F341" s="281"/>
      <c r="G341" s="873"/>
      <c r="H341" s="878"/>
      <c r="I341" s="888"/>
      <c r="J341" s="281"/>
      <c r="K341" s="892"/>
      <c r="L341" s="1042"/>
      <c r="M341" s="250"/>
      <c r="N341" s="250"/>
      <c r="O341" s="250"/>
      <c r="P341" s="250"/>
      <c r="Q341" s="60"/>
      <c r="R341" s="27">
        <v>10</v>
      </c>
      <c r="S341" s="27">
        <v>9</v>
      </c>
      <c r="T341" s="27"/>
      <c r="U341" s="36" t="s">
        <v>170</v>
      </c>
      <c r="V341" s="54"/>
      <c r="W341" s="27"/>
      <c r="X341" s="35" t="s">
        <v>1523</v>
      </c>
      <c r="Y341" s="186" t="s">
        <v>1333</v>
      </c>
      <c r="Z341" s="186" t="s">
        <v>1332</v>
      </c>
    </row>
    <row r="342" spans="1:26" ht="38.25" hidden="1">
      <c r="A342" s="200" t="s">
        <v>1955</v>
      </c>
      <c r="B342" s="846"/>
      <c r="C342" s="863"/>
      <c r="D342" s="883"/>
      <c r="E342" s="888"/>
      <c r="F342" s="281"/>
      <c r="G342" s="873"/>
      <c r="H342" s="878"/>
      <c r="I342" s="888"/>
      <c r="J342" s="281"/>
      <c r="K342" s="892"/>
      <c r="L342" s="1042"/>
      <c r="M342" s="250"/>
      <c r="N342" s="250"/>
      <c r="O342" s="250"/>
      <c r="P342" s="250"/>
      <c r="Q342" s="60"/>
      <c r="R342" s="27">
        <v>17</v>
      </c>
      <c r="S342" s="27">
        <v>13</v>
      </c>
      <c r="T342" s="27"/>
      <c r="U342" s="36" t="s">
        <v>180</v>
      </c>
      <c r="V342" s="54"/>
      <c r="W342" s="27"/>
      <c r="X342" s="35" t="s">
        <v>1524</v>
      </c>
      <c r="Y342" s="186" t="s">
        <v>1333</v>
      </c>
      <c r="Z342" s="186" t="s">
        <v>1332</v>
      </c>
    </row>
    <row r="343" spans="1:26" hidden="1">
      <c r="A343" s="165" t="s">
        <v>1491</v>
      </c>
      <c r="B343" s="837"/>
      <c r="C343" s="860"/>
      <c r="D343" s="883"/>
      <c r="E343" s="888"/>
      <c r="F343" s="281"/>
      <c r="G343" s="873"/>
      <c r="H343" s="878"/>
      <c r="I343" s="888"/>
      <c r="J343" s="281"/>
      <c r="K343" s="892"/>
      <c r="L343" s="1042"/>
      <c r="M343" s="250"/>
      <c r="N343" s="250"/>
      <c r="O343" s="250"/>
      <c r="P343" s="250"/>
      <c r="Q343" s="60"/>
      <c r="R343" s="27"/>
      <c r="S343" s="27"/>
      <c r="T343" s="27">
        <v>44</v>
      </c>
      <c r="U343" s="30" t="s">
        <v>505</v>
      </c>
      <c r="V343" s="54" t="s">
        <v>19</v>
      </c>
      <c r="W343" s="27" t="s">
        <v>341</v>
      </c>
      <c r="X343" s="27" t="s">
        <v>358</v>
      </c>
      <c r="Y343" s="186" t="s">
        <v>1331</v>
      </c>
      <c r="Z343" s="186" t="s">
        <v>1332</v>
      </c>
    </row>
    <row r="344" spans="1:26" ht="25.5" hidden="1">
      <c r="A344" s="165" t="s">
        <v>1492</v>
      </c>
      <c r="B344" s="837"/>
      <c r="C344" s="860"/>
      <c r="D344" s="883"/>
      <c r="E344" s="888"/>
      <c r="F344" s="281"/>
      <c r="G344" s="873"/>
      <c r="H344" s="878"/>
      <c r="I344" s="888"/>
      <c r="J344" s="281"/>
      <c r="K344" s="892"/>
      <c r="L344" s="1042"/>
      <c r="M344" s="250"/>
      <c r="N344" s="250"/>
      <c r="O344" s="250"/>
      <c r="P344" s="250"/>
      <c r="Q344" s="60"/>
      <c r="R344" s="27"/>
      <c r="S344" s="27"/>
      <c r="T344" s="27">
        <v>43</v>
      </c>
      <c r="U344" s="30" t="s">
        <v>505</v>
      </c>
      <c r="V344" s="54" t="s">
        <v>19</v>
      </c>
      <c r="W344" s="27" t="s">
        <v>1453</v>
      </c>
      <c r="X344" s="27" t="s">
        <v>358</v>
      </c>
      <c r="Y344" s="186" t="s">
        <v>1331</v>
      </c>
      <c r="Z344" s="186" t="s">
        <v>1332</v>
      </c>
    </row>
    <row r="345" spans="1:26" ht="25.5" hidden="1">
      <c r="A345" s="165" t="s">
        <v>1493</v>
      </c>
      <c r="B345" s="837"/>
      <c r="C345" s="860"/>
      <c r="D345" s="883"/>
      <c r="E345" s="888"/>
      <c r="F345" s="281"/>
      <c r="G345" s="873"/>
      <c r="H345" s="878"/>
      <c r="I345" s="888"/>
      <c r="J345" s="281"/>
      <c r="K345" s="892"/>
      <c r="L345" s="1042"/>
      <c r="M345" s="250"/>
      <c r="N345" s="250"/>
      <c r="O345" s="250"/>
      <c r="P345" s="250"/>
      <c r="Q345" s="60"/>
      <c r="R345" s="27"/>
      <c r="S345" s="27"/>
      <c r="T345" s="27">
        <v>37</v>
      </c>
      <c r="U345" s="30" t="s">
        <v>505</v>
      </c>
      <c r="V345" s="54" t="s">
        <v>19</v>
      </c>
      <c r="W345" s="27" t="s">
        <v>1454</v>
      </c>
      <c r="X345" s="27" t="s">
        <v>358</v>
      </c>
      <c r="Y345" s="186" t="s">
        <v>1331</v>
      </c>
      <c r="Z345" s="186" t="s">
        <v>1332</v>
      </c>
    </row>
    <row r="346" spans="1:26" hidden="1">
      <c r="A346" s="165" t="s">
        <v>1494</v>
      </c>
      <c r="B346" s="837"/>
      <c r="C346" s="860"/>
      <c r="D346" s="883"/>
      <c r="E346" s="888"/>
      <c r="F346" s="281"/>
      <c r="G346" s="873"/>
      <c r="H346" s="878"/>
      <c r="I346" s="888"/>
      <c r="J346" s="281"/>
      <c r="K346" s="892"/>
      <c r="L346" s="1042"/>
      <c r="M346" s="250"/>
      <c r="N346" s="250"/>
      <c r="O346" s="250"/>
      <c r="P346" s="250"/>
      <c r="Q346" s="60"/>
      <c r="R346" s="27"/>
      <c r="S346" s="27"/>
      <c r="T346" s="27">
        <v>40</v>
      </c>
      <c r="U346" s="30" t="s">
        <v>505</v>
      </c>
      <c r="V346" s="54" t="s">
        <v>19</v>
      </c>
      <c r="W346" s="27" t="s">
        <v>1455</v>
      </c>
      <c r="X346" s="27" t="s">
        <v>358</v>
      </c>
      <c r="Y346" s="186" t="s">
        <v>1331</v>
      </c>
      <c r="Z346" s="186" t="s">
        <v>1332</v>
      </c>
    </row>
    <row r="347" spans="1:26" ht="25.5" hidden="1">
      <c r="A347" s="165" t="s">
        <v>1495</v>
      </c>
      <c r="B347" s="837"/>
      <c r="C347" s="860"/>
      <c r="D347" s="883"/>
      <c r="E347" s="888"/>
      <c r="F347" s="281"/>
      <c r="G347" s="873"/>
      <c r="H347" s="878"/>
      <c r="I347" s="888"/>
      <c r="J347" s="281"/>
      <c r="K347" s="892"/>
      <c r="L347" s="1042"/>
      <c r="M347" s="250"/>
      <c r="N347" s="250"/>
      <c r="O347" s="250"/>
      <c r="P347" s="250"/>
      <c r="Q347" s="60"/>
      <c r="R347" s="27"/>
      <c r="S347" s="27"/>
      <c r="T347" s="27">
        <v>42</v>
      </c>
      <c r="U347" s="30" t="s">
        <v>505</v>
      </c>
      <c r="V347" s="54" t="s">
        <v>19</v>
      </c>
      <c r="W347" s="27" t="s">
        <v>1456</v>
      </c>
      <c r="X347" s="27" t="s">
        <v>358</v>
      </c>
      <c r="Y347" s="186" t="s">
        <v>1331</v>
      </c>
      <c r="Z347" s="186" t="s">
        <v>1332</v>
      </c>
    </row>
    <row r="348" spans="1:26" hidden="1">
      <c r="A348" s="165" t="s">
        <v>1496</v>
      </c>
      <c r="B348" s="837"/>
      <c r="C348" s="860"/>
      <c r="D348" s="883"/>
      <c r="E348" s="888"/>
      <c r="F348" s="281"/>
      <c r="G348" s="873"/>
      <c r="H348" s="878"/>
      <c r="I348" s="888"/>
      <c r="J348" s="281"/>
      <c r="K348" s="892"/>
      <c r="L348" s="1042"/>
      <c r="M348" s="250"/>
      <c r="N348" s="250"/>
      <c r="O348" s="250"/>
      <c r="P348" s="250"/>
      <c r="Q348" s="60"/>
      <c r="R348" s="27"/>
      <c r="S348" s="27"/>
      <c r="T348" s="27">
        <v>42</v>
      </c>
      <c r="U348" s="30" t="s">
        <v>505</v>
      </c>
      <c r="V348" s="54" t="s">
        <v>19</v>
      </c>
      <c r="W348" s="27" t="s">
        <v>1457</v>
      </c>
      <c r="X348" s="27" t="s">
        <v>358</v>
      </c>
      <c r="Y348" s="186" t="s">
        <v>1331</v>
      </c>
      <c r="Z348" s="186" t="s">
        <v>1332</v>
      </c>
    </row>
    <row r="349" spans="1:26" hidden="1">
      <c r="A349" s="165" t="s">
        <v>1497</v>
      </c>
      <c r="B349" s="837"/>
      <c r="C349" s="860"/>
      <c r="D349" s="883"/>
      <c r="E349" s="888"/>
      <c r="F349" s="281"/>
      <c r="G349" s="873"/>
      <c r="H349" s="878"/>
      <c r="I349" s="888"/>
      <c r="J349" s="281"/>
      <c r="K349" s="892"/>
      <c r="L349" s="1042"/>
      <c r="M349" s="250"/>
      <c r="N349" s="250"/>
      <c r="O349" s="250"/>
      <c r="P349" s="250"/>
      <c r="Q349" s="60"/>
      <c r="R349" s="27"/>
      <c r="S349" s="27"/>
      <c r="T349" s="27">
        <v>40</v>
      </c>
      <c r="U349" s="30" t="s">
        <v>505</v>
      </c>
      <c r="V349" s="54" t="s">
        <v>19</v>
      </c>
      <c r="W349" s="27" t="s">
        <v>1458</v>
      </c>
      <c r="X349" s="27" t="s">
        <v>358</v>
      </c>
      <c r="Y349" s="186" t="s">
        <v>1331</v>
      </c>
      <c r="Z349" s="186" t="s">
        <v>1332</v>
      </c>
    </row>
    <row r="350" spans="1:26" hidden="1">
      <c r="A350" s="165" t="s">
        <v>1497</v>
      </c>
      <c r="B350" s="837"/>
      <c r="C350" s="860"/>
      <c r="D350" s="883"/>
      <c r="E350" s="888"/>
      <c r="F350" s="281"/>
      <c r="G350" s="873"/>
      <c r="H350" s="878"/>
      <c r="I350" s="888"/>
      <c r="J350" s="281"/>
      <c r="K350" s="892"/>
      <c r="L350" s="1042"/>
      <c r="M350" s="250"/>
      <c r="N350" s="250"/>
      <c r="O350" s="250"/>
      <c r="P350" s="250"/>
      <c r="Q350" s="60"/>
      <c r="R350" s="27"/>
      <c r="S350" s="27"/>
      <c r="T350" s="27">
        <v>40</v>
      </c>
      <c r="U350" s="30" t="s">
        <v>505</v>
      </c>
      <c r="V350" s="54" t="s">
        <v>19</v>
      </c>
      <c r="W350" s="27" t="s">
        <v>1459</v>
      </c>
      <c r="X350" s="27" t="s">
        <v>358</v>
      </c>
      <c r="Y350" s="186" t="s">
        <v>1331</v>
      </c>
      <c r="Z350" s="186" t="s">
        <v>1332</v>
      </c>
    </row>
    <row r="351" spans="1:26" hidden="1">
      <c r="A351" s="165" t="s">
        <v>1498</v>
      </c>
      <c r="B351" s="837"/>
      <c r="C351" s="860"/>
      <c r="D351" s="883"/>
      <c r="E351" s="888"/>
      <c r="F351" s="281"/>
      <c r="G351" s="873"/>
      <c r="H351" s="878"/>
      <c r="I351" s="888"/>
      <c r="J351" s="281"/>
      <c r="K351" s="892"/>
      <c r="L351" s="1042"/>
      <c r="M351" s="250"/>
      <c r="N351" s="250"/>
      <c r="O351" s="250"/>
      <c r="P351" s="250"/>
      <c r="Q351" s="60"/>
      <c r="R351" s="27"/>
      <c r="S351" s="27"/>
      <c r="T351" s="27">
        <v>40</v>
      </c>
      <c r="U351" s="30" t="s">
        <v>505</v>
      </c>
      <c r="V351" s="54" t="s">
        <v>19</v>
      </c>
      <c r="W351" s="27" t="s">
        <v>1460</v>
      </c>
      <c r="X351" s="27" t="s">
        <v>358</v>
      </c>
      <c r="Y351" s="186" t="s">
        <v>1333</v>
      </c>
      <c r="Z351" s="186" t="s">
        <v>1332</v>
      </c>
    </row>
    <row r="352" spans="1:26" ht="25.5" hidden="1">
      <c r="A352" s="165" t="s">
        <v>1499</v>
      </c>
      <c r="B352" s="837"/>
      <c r="C352" s="860"/>
      <c r="D352" s="883"/>
      <c r="E352" s="888"/>
      <c r="F352" s="281"/>
      <c r="G352" s="873"/>
      <c r="H352" s="878"/>
      <c r="I352" s="888"/>
      <c r="J352" s="281"/>
      <c r="K352" s="892"/>
      <c r="L352" s="1042"/>
      <c r="M352" s="250"/>
      <c r="N352" s="250"/>
      <c r="O352" s="250"/>
      <c r="P352" s="250"/>
      <c r="Q352" s="60"/>
      <c r="R352" s="27"/>
      <c r="S352" s="27"/>
      <c r="T352" s="27">
        <v>45</v>
      </c>
      <c r="U352" s="30" t="s">
        <v>505</v>
      </c>
      <c r="V352" s="54" t="s">
        <v>19</v>
      </c>
      <c r="W352" s="27" t="s">
        <v>1461</v>
      </c>
      <c r="X352" s="27" t="s">
        <v>358</v>
      </c>
      <c r="Y352" s="186" t="s">
        <v>1333</v>
      </c>
      <c r="Z352" s="186" t="s">
        <v>1332</v>
      </c>
    </row>
    <row r="353" spans="1:26" ht="25.5" hidden="1">
      <c r="A353" s="165" t="s">
        <v>760</v>
      </c>
      <c r="B353" s="837"/>
      <c r="C353" s="860"/>
      <c r="D353" s="883"/>
      <c r="E353" s="888"/>
      <c r="F353" s="281"/>
      <c r="G353" s="873"/>
      <c r="H353" s="878"/>
      <c r="I353" s="888"/>
      <c r="J353" s="281"/>
      <c r="K353" s="892"/>
      <c r="L353" s="1042"/>
      <c r="M353" s="250"/>
      <c r="N353" s="250"/>
      <c r="O353" s="250"/>
      <c r="P353" s="250"/>
      <c r="Q353" s="60"/>
      <c r="R353" s="27"/>
      <c r="S353" s="27"/>
      <c r="T353" s="27">
        <v>36</v>
      </c>
      <c r="U353" s="30" t="s">
        <v>766</v>
      </c>
      <c r="V353" s="54" t="s">
        <v>19</v>
      </c>
      <c r="W353" s="27" t="s">
        <v>1462</v>
      </c>
      <c r="X353" s="27" t="s">
        <v>358</v>
      </c>
      <c r="Y353" s="186" t="s">
        <v>1333</v>
      </c>
      <c r="Z353" s="186" t="s">
        <v>1332</v>
      </c>
    </row>
    <row r="354" spans="1:26" hidden="1">
      <c r="A354" s="165" t="s">
        <v>760</v>
      </c>
      <c r="B354" s="837"/>
      <c r="C354" s="860"/>
      <c r="D354" s="883"/>
      <c r="E354" s="888"/>
      <c r="F354" s="281"/>
      <c r="G354" s="873"/>
      <c r="H354" s="878"/>
      <c r="I354" s="888"/>
      <c r="J354" s="281"/>
      <c r="K354" s="892"/>
      <c r="L354" s="1042"/>
      <c r="M354" s="250"/>
      <c r="N354" s="250"/>
      <c r="O354" s="250"/>
      <c r="P354" s="250"/>
      <c r="Q354" s="60"/>
      <c r="R354" s="27"/>
      <c r="S354" s="27"/>
      <c r="T354" s="27">
        <v>42</v>
      </c>
      <c r="U354" s="30" t="s">
        <v>445</v>
      </c>
      <c r="V354" s="54" t="s">
        <v>19</v>
      </c>
      <c r="W354" s="27" t="s">
        <v>1463</v>
      </c>
      <c r="X354" s="27" t="s">
        <v>358</v>
      </c>
      <c r="Y354" s="186" t="s">
        <v>1333</v>
      </c>
      <c r="Z354" s="186" t="s">
        <v>1332</v>
      </c>
    </row>
    <row r="355" spans="1:26" hidden="1">
      <c r="A355" s="165" t="s">
        <v>761</v>
      </c>
      <c r="B355" s="837"/>
      <c r="C355" s="860"/>
      <c r="D355" s="883"/>
      <c r="E355" s="888"/>
      <c r="F355" s="281"/>
      <c r="G355" s="873"/>
      <c r="H355" s="878"/>
      <c r="I355" s="888"/>
      <c r="J355" s="281"/>
      <c r="K355" s="892"/>
      <c r="L355" s="1042"/>
      <c r="M355" s="250"/>
      <c r="N355" s="250"/>
      <c r="O355" s="250"/>
      <c r="P355" s="250"/>
      <c r="Q355" s="60"/>
      <c r="R355" s="27"/>
      <c r="S355" s="27"/>
      <c r="T355" s="27">
        <v>42</v>
      </c>
      <c r="U355" s="30" t="s">
        <v>445</v>
      </c>
      <c r="V355" s="54" t="s">
        <v>19</v>
      </c>
      <c r="W355" s="27" t="s">
        <v>1464</v>
      </c>
      <c r="X355" s="27" t="s">
        <v>358</v>
      </c>
      <c r="Y355" s="186" t="s">
        <v>1333</v>
      </c>
      <c r="Z355" s="186" t="s">
        <v>1332</v>
      </c>
    </row>
    <row r="356" spans="1:26" hidden="1">
      <c r="A356" s="165" t="s">
        <v>761</v>
      </c>
      <c r="B356" s="837"/>
      <c r="C356" s="860"/>
      <c r="D356" s="883"/>
      <c r="E356" s="888"/>
      <c r="F356" s="281"/>
      <c r="G356" s="873"/>
      <c r="H356" s="878"/>
      <c r="I356" s="888"/>
      <c r="J356" s="281"/>
      <c r="K356" s="892"/>
      <c r="L356" s="1042"/>
      <c r="M356" s="250"/>
      <c r="N356" s="250"/>
      <c r="O356" s="250"/>
      <c r="P356" s="250"/>
      <c r="Q356" s="60"/>
      <c r="R356" s="27"/>
      <c r="S356" s="27"/>
      <c r="T356" s="27">
        <v>44</v>
      </c>
      <c r="U356" s="30" t="s">
        <v>445</v>
      </c>
      <c r="V356" s="54" t="s">
        <v>19</v>
      </c>
      <c r="W356" s="27" t="s">
        <v>1465</v>
      </c>
      <c r="X356" s="27" t="s">
        <v>358</v>
      </c>
      <c r="Y356" s="186" t="s">
        <v>1333</v>
      </c>
      <c r="Z356" s="186" t="s">
        <v>1332</v>
      </c>
    </row>
    <row r="357" spans="1:26" hidden="1">
      <c r="A357" s="165" t="s">
        <v>762</v>
      </c>
      <c r="B357" s="837"/>
      <c r="C357" s="860"/>
      <c r="D357" s="883"/>
      <c r="E357" s="888"/>
      <c r="F357" s="281"/>
      <c r="G357" s="873"/>
      <c r="H357" s="878"/>
      <c r="I357" s="888"/>
      <c r="J357" s="281"/>
      <c r="K357" s="892"/>
      <c r="L357" s="1042"/>
      <c r="M357" s="250"/>
      <c r="N357" s="250"/>
      <c r="O357" s="250"/>
      <c r="P357" s="250"/>
      <c r="Q357" s="60"/>
      <c r="R357" s="27"/>
      <c r="S357" s="27"/>
      <c r="T357" s="27">
        <v>42</v>
      </c>
      <c r="U357" s="30" t="s">
        <v>445</v>
      </c>
      <c r="V357" s="54" t="s">
        <v>19</v>
      </c>
      <c r="W357" s="27" t="s">
        <v>1466</v>
      </c>
      <c r="X357" s="27" t="s">
        <v>358</v>
      </c>
      <c r="Y357" s="186" t="s">
        <v>1333</v>
      </c>
      <c r="Z357" s="186" t="s">
        <v>1332</v>
      </c>
    </row>
    <row r="358" spans="1:26" hidden="1">
      <c r="A358" s="165" t="s">
        <v>762</v>
      </c>
      <c r="B358" s="837"/>
      <c r="C358" s="860"/>
      <c r="D358" s="883"/>
      <c r="E358" s="888"/>
      <c r="F358" s="281"/>
      <c r="G358" s="873"/>
      <c r="H358" s="878"/>
      <c r="I358" s="888"/>
      <c r="J358" s="281"/>
      <c r="K358" s="892"/>
      <c r="L358" s="1042"/>
      <c r="M358" s="250"/>
      <c r="N358" s="250"/>
      <c r="O358" s="250"/>
      <c r="P358" s="250"/>
      <c r="Q358" s="60"/>
      <c r="R358" s="27"/>
      <c r="S358" s="27"/>
      <c r="T358" s="27">
        <v>43</v>
      </c>
      <c r="U358" s="30" t="s">
        <v>445</v>
      </c>
      <c r="V358" s="54" t="s">
        <v>19</v>
      </c>
      <c r="W358" s="27" t="s">
        <v>1467</v>
      </c>
      <c r="X358" s="27" t="s">
        <v>358</v>
      </c>
      <c r="Y358" s="186" t="s">
        <v>1333</v>
      </c>
      <c r="Z358" s="186" t="s">
        <v>1332</v>
      </c>
    </row>
    <row r="359" spans="1:26" hidden="1">
      <c r="A359" s="165" t="s">
        <v>763</v>
      </c>
      <c r="B359" s="837"/>
      <c r="C359" s="860"/>
      <c r="D359" s="883"/>
      <c r="E359" s="888"/>
      <c r="F359" s="281"/>
      <c r="G359" s="873"/>
      <c r="H359" s="878"/>
      <c r="I359" s="888"/>
      <c r="J359" s="281"/>
      <c r="K359" s="892"/>
      <c r="L359" s="1042"/>
      <c r="M359" s="250"/>
      <c r="N359" s="250"/>
      <c r="O359" s="250"/>
      <c r="P359" s="250"/>
      <c r="Q359" s="60"/>
      <c r="R359" s="27"/>
      <c r="S359" s="27"/>
      <c r="T359" s="27">
        <v>40</v>
      </c>
      <c r="U359" s="30" t="s">
        <v>445</v>
      </c>
      <c r="V359" s="54" t="s">
        <v>19</v>
      </c>
      <c r="W359" s="27" t="s">
        <v>1468</v>
      </c>
      <c r="X359" s="27" t="s">
        <v>358</v>
      </c>
      <c r="Y359" s="186" t="s">
        <v>1333</v>
      </c>
      <c r="Z359" s="186" t="s">
        <v>1332</v>
      </c>
    </row>
    <row r="360" spans="1:26" hidden="1">
      <c r="A360" s="165" t="s">
        <v>763</v>
      </c>
      <c r="B360" s="837"/>
      <c r="C360" s="860"/>
      <c r="D360" s="883"/>
      <c r="E360" s="888"/>
      <c r="F360" s="281"/>
      <c r="G360" s="873"/>
      <c r="H360" s="878"/>
      <c r="I360" s="888"/>
      <c r="J360" s="281"/>
      <c r="K360" s="892"/>
      <c r="L360" s="1042"/>
      <c r="M360" s="250"/>
      <c r="N360" s="250"/>
      <c r="O360" s="250"/>
      <c r="P360" s="250"/>
      <c r="Q360" s="60"/>
      <c r="R360" s="27"/>
      <c r="S360" s="27"/>
      <c r="T360" s="27">
        <v>42</v>
      </c>
      <c r="U360" s="30" t="s">
        <v>445</v>
      </c>
      <c r="V360" s="54" t="s">
        <v>19</v>
      </c>
      <c r="W360" s="27" t="s">
        <v>1469</v>
      </c>
      <c r="X360" s="27" t="s">
        <v>358</v>
      </c>
      <c r="Y360" s="186" t="s">
        <v>1333</v>
      </c>
      <c r="Z360" s="186" t="s">
        <v>1332</v>
      </c>
    </row>
    <row r="361" spans="1:26" hidden="1">
      <c r="A361" s="165" t="s">
        <v>764</v>
      </c>
      <c r="B361" s="837"/>
      <c r="C361" s="860"/>
      <c r="D361" s="883"/>
      <c r="E361" s="888"/>
      <c r="F361" s="281"/>
      <c r="G361" s="873"/>
      <c r="H361" s="878"/>
      <c r="I361" s="888"/>
      <c r="J361" s="281"/>
      <c r="K361" s="892"/>
      <c r="L361" s="1042"/>
      <c r="M361" s="250"/>
      <c r="N361" s="250"/>
      <c r="O361" s="250"/>
      <c r="P361" s="250"/>
      <c r="Q361" s="60"/>
      <c r="R361" s="27"/>
      <c r="S361" s="27"/>
      <c r="T361" s="27">
        <v>38</v>
      </c>
      <c r="U361" s="30" t="s">
        <v>445</v>
      </c>
      <c r="V361" s="54" t="s">
        <v>19</v>
      </c>
      <c r="W361" s="27" t="s">
        <v>1470</v>
      </c>
      <c r="X361" s="27" t="s">
        <v>358</v>
      </c>
      <c r="Y361" s="186" t="s">
        <v>1333</v>
      </c>
      <c r="Z361" s="186" t="s">
        <v>1332</v>
      </c>
    </row>
    <row r="362" spans="1:26" hidden="1">
      <c r="A362" s="165" t="s">
        <v>764</v>
      </c>
      <c r="B362" s="837"/>
      <c r="C362" s="860"/>
      <c r="D362" s="883"/>
      <c r="E362" s="888"/>
      <c r="F362" s="281"/>
      <c r="G362" s="873"/>
      <c r="H362" s="878"/>
      <c r="I362" s="888"/>
      <c r="J362" s="281"/>
      <c r="K362" s="892"/>
      <c r="L362" s="1042"/>
      <c r="M362" s="250"/>
      <c r="N362" s="250"/>
      <c r="O362" s="250"/>
      <c r="P362" s="250"/>
      <c r="Q362" s="60"/>
      <c r="R362" s="27"/>
      <c r="S362" s="27"/>
      <c r="T362" s="27">
        <v>42</v>
      </c>
      <c r="U362" s="30" t="s">
        <v>445</v>
      </c>
      <c r="V362" s="54" t="s">
        <v>19</v>
      </c>
      <c r="W362" s="27" t="s">
        <v>1471</v>
      </c>
      <c r="X362" s="27" t="s">
        <v>358</v>
      </c>
      <c r="Y362" s="186" t="s">
        <v>1333</v>
      </c>
      <c r="Z362" s="186" t="s">
        <v>1332</v>
      </c>
    </row>
    <row r="363" spans="1:26" ht="25.5" hidden="1">
      <c r="A363" s="165" t="s">
        <v>1577</v>
      </c>
      <c r="B363" s="837"/>
      <c r="C363" s="860"/>
      <c r="D363" s="883"/>
      <c r="E363" s="888"/>
      <c r="F363" s="281"/>
      <c r="G363" s="873"/>
      <c r="H363" s="878"/>
      <c r="I363" s="888"/>
      <c r="J363" s="281"/>
      <c r="K363" s="892"/>
      <c r="L363" s="1042"/>
      <c r="M363" s="250"/>
      <c r="N363" s="250"/>
      <c r="O363" s="250"/>
      <c r="P363" s="250"/>
      <c r="Q363" s="60"/>
      <c r="R363" s="27"/>
      <c r="S363" s="27"/>
      <c r="T363" s="27">
        <v>42</v>
      </c>
      <c r="U363" s="30" t="s">
        <v>1563</v>
      </c>
      <c r="V363" s="54" t="s">
        <v>19</v>
      </c>
      <c r="W363" s="27" t="s">
        <v>1561</v>
      </c>
      <c r="X363" s="27" t="s">
        <v>358</v>
      </c>
      <c r="Y363" s="186" t="s">
        <v>1333</v>
      </c>
      <c r="Z363" s="186" t="s">
        <v>1332</v>
      </c>
    </row>
    <row r="364" spans="1:26" ht="25.5" hidden="1">
      <c r="A364" s="165" t="s">
        <v>1578</v>
      </c>
      <c r="B364" s="837"/>
      <c r="C364" s="860"/>
      <c r="D364" s="883"/>
      <c r="E364" s="888"/>
      <c r="F364" s="281"/>
      <c r="G364" s="873"/>
      <c r="H364" s="878"/>
      <c r="I364" s="888"/>
      <c r="J364" s="281"/>
      <c r="K364" s="892"/>
      <c r="L364" s="1042"/>
      <c r="M364" s="250"/>
      <c r="N364" s="250"/>
      <c r="O364" s="250"/>
      <c r="P364" s="250"/>
      <c r="Q364" s="60"/>
      <c r="R364" s="27"/>
      <c r="S364" s="27"/>
      <c r="T364" s="27">
        <v>34</v>
      </c>
      <c r="U364" s="30" t="s">
        <v>307</v>
      </c>
      <c r="V364" s="54" t="s">
        <v>19</v>
      </c>
      <c r="W364" s="27" t="s">
        <v>1562</v>
      </c>
      <c r="X364" s="27" t="s">
        <v>358</v>
      </c>
      <c r="Y364" s="186" t="s">
        <v>1333</v>
      </c>
      <c r="Z364" s="186" t="s">
        <v>1332</v>
      </c>
    </row>
    <row r="365" spans="1:26" hidden="1">
      <c r="A365" s="165" t="s">
        <v>765</v>
      </c>
      <c r="B365" s="837"/>
      <c r="C365" s="860"/>
      <c r="D365" s="883"/>
      <c r="E365" s="888"/>
      <c r="F365" s="281"/>
      <c r="G365" s="873"/>
      <c r="H365" s="878"/>
      <c r="I365" s="888"/>
      <c r="J365" s="281"/>
      <c r="K365" s="892"/>
      <c r="L365" s="1042"/>
      <c r="M365" s="250"/>
      <c r="N365" s="250"/>
      <c r="O365" s="250"/>
      <c r="P365" s="250"/>
      <c r="Q365" s="60"/>
      <c r="R365" s="27"/>
      <c r="S365" s="27"/>
      <c r="T365" s="27">
        <v>49</v>
      </c>
      <c r="U365" s="30" t="s">
        <v>307</v>
      </c>
      <c r="V365" s="54" t="s">
        <v>19</v>
      </c>
      <c r="W365" s="27" t="s">
        <v>1564</v>
      </c>
      <c r="X365" s="27" t="s">
        <v>358</v>
      </c>
      <c r="Y365" s="186" t="s">
        <v>1333</v>
      </c>
      <c r="Z365" s="186" t="s">
        <v>1332</v>
      </c>
    </row>
    <row r="366" spans="1:26" ht="25.5" hidden="1">
      <c r="A366" s="165" t="s">
        <v>779</v>
      </c>
      <c r="B366" s="837"/>
      <c r="C366" s="860"/>
      <c r="D366" s="883"/>
      <c r="E366" s="888"/>
      <c r="F366" s="281"/>
      <c r="G366" s="873"/>
      <c r="H366" s="878"/>
      <c r="I366" s="888"/>
      <c r="J366" s="281"/>
      <c r="K366" s="892"/>
      <c r="L366" s="1042"/>
      <c r="M366" s="250"/>
      <c r="N366" s="250"/>
      <c r="O366" s="250"/>
      <c r="P366" s="250"/>
      <c r="Q366" s="60"/>
      <c r="R366" s="27"/>
      <c r="S366" s="27"/>
      <c r="T366" s="27">
        <v>43</v>
      </c>
      <c r="U366" s="30" t="s">
        <v>1567</v>
      </c>
      <c r="V366" s="54" t="s">
        <v>19</v>
      </c>
      <c r="W366" s="27" t="s">
        <v>1565</v>
      </c>
      <c r="X366" s="27" t="s">
        <v>358</v>
      </c>
      <c r="Y366" s="186" t="s">
        <v>1333</v>
      </c>
      <c r="Z366" s="186" t="s">
        <v>1332</v>
      </c>
    </row>
    <row r="367" spans="1:26" hidden="1">
      <c r="A367" s="165" t="s">
        <v>780</v>
      </c>
      <c r="B367" s="837"/>
      <c r="C367" s="860"/>
      <c r="D367" s="883"/>
      <c r="E367" s="888"/>
      <c r="F367" s="281"/>
      <c r="G367" s="873"/>
      <c r="H367" s="878"/>
      <c r="I367" s="888"/>
      <c r="J367" s="281"/>
      <c r="K367" s="892"/>
      <c r="L367" s="1042"/>
      <c r="M367" s="250"/>
      <c r="N367" s="250"/>
      <c r="O367" s="250"/>
      <c r="P367" s="250"/>
      <c r="Q367" s="60"/>
      <c r="R367" s="27"/>
      <c r="S367" s="27"/>
      <c r="T367" s="27">
        <v>36</v>
      </c>
      <c r="U367" s="30" t="s">
        <v>20</v>
      </c>
      <c r="V367" s="54" t="s">
        <v>19</v>
      </c>
      <c r="W367" s="27" t="s">
        <v>1566</v>
      </c>
      <c r="X367" s="27" t="s">
        <v>358</v>
      </c>
      <c r="Y367" s="186" t="s">
        <v>1333</v>
      </c>
      <c r="Z367" s="186" t="s">
        <v>1332</v>
      </c>
    </row>
    <row r="368" spans="1:26" ht="25.5" hidden="1">
      <c r="A368" s="165" t="s">
        <v>781</v>
      </c>
      <c r="B368" s="837"/>
      <c r="C368" s="860"/>
      <c r="D368" s="883"/>
      <c r="E368" s="888"/>
      <c r="F368" s="281"/>
      <c r="G368" s="873"/>
      <c r="H368" s="878"/>
      <c r="I368" s="888"/>
      <c r="J368" s="281"/>
      <c r="K368" s="892"/>
      <c r="L368" s="1042"/>
      <c r="M368" s="250"/>
      <c r="N368" s="250"/>
      <c r="O368" s="250"/>
      <c r="P368" s="250"/>
      <c r="Q368" s="60"/>
      <c r="R368" s="27"/>
      <c r="S368" s="27"/>
      <c r="T368" s="27">
        <v>38</v>
      </c>
      <c r="U368" s="30" t="s">
        <v>20</v>
      </c>
      <c r="V368" s="54" t="s">
        <v>19</v>
      </c>
      <c r="W368" s="27" t="s">
        <v>1568</v>
      </c>
      <c r="X368" s="27" t="s">
        <v>358</v>
      </c>
      <c r="Y368" s="186" t="s">
        <v>1333</v>
      </c>
      <c r="Z368" s="186" t="s">
        <v>1332</v>
      </c>
    </row>
    <row r="369" spans="1:26" hidden="1">
      <c r="A369" s="165" t="s">
        <v>782</v>
      </c>
      <c r="B369" s="837"/>
      <c r="C369" s="860"/>
      <c r="D369" s="883"/>
      <c r="E369" s="888"/>
      <c r="F369" s="281"/>
      <c r="G369" s="873"/>
      <c r="H369" s="878"/>
      <c r="I369" s="888"/>
      <c r="J369" s="281"/>
      <c r="K369" s="892"/>
      <c r="L369" s="1042"/>
      <c r="M369" s="250"/>
      <c r="N369" s="250"/>
      <c r="O369" s="250"/>
      <c r="P369" s="250"/>
      <c r="Q369" s="60"/>
      <c r="R369" s="27"/>
      <c r="S369" s="27"/>
      <c r="T369" s="27">
        <v>42</v>
      </c>
      <c r="U369" s="30" t="s">
        <v>20</v>
      </c>
      <c r="V369" s="54" t="s">
        <v>19</v>
      </c>
      <c r="W369" s="27" t="s">
        <v>417</v>
      </c>
      <c r="X369" s="27" t="s">
        <v>358</v>
      </c>
      <c r="Y369" s="186" t="s">
        <v>1333</v>
      </c>
      <c r="Z369" s="186" t="s">
        <v>1332</v>
      </c>
    </row>
    <row r="370" spans="1:26" ht="25.5" hidden="1">
      <c r="A370" s="165" t="s">
        <v>783</v>
      </c>
      <c r="B370" s="837"/>
      <c r="C370" s="860"/>
      <c r="D370" s="883"/>
      <c r="E370" s="888"/>
      <c r="F370" s="281"/>
      <c r="G370" s="873"/>
      <c r="H370" s="878"/>
      <c r="I370" s="888"/>
      <c r="J370" s="281"/>
      <c r="K370" s="892"/>
      <c r="L370" s="1042"/>
      <c r="M370" s="250"/>
      <c r="N370" s="250"/>
      <c r="O370" s="250"/>
      <c r="P370" s="250"/>
      <c r="Q370" s="60"/>
      <c r="R370" s="27"/>
      <c r="S370" s="27"/>
      <c r="T370" s="27">
        <v>38</v>
      </c>
      <c r="U370" s="30" t="s">
        <v>20</v>
      </c>
      <c r="V370" s="54" t="s">
        <v>19</v>
      </c>
      <c r="W370" s="27" t="s">
        <v>1569</v>
      </c>
      <c r="X370" s="27" t="s">
        <v>358</v>
      </c>
      <c r="Y370" s="186" t="s">
        <v>1333</v>
      </c>
      <c r="Z370" s="186" t="s">
        <v>1332</v>
      </c>
    </row>
    <row r="371" spans="1:26" hidden="1">
      <c r="A371" s="165" t="s">
        <v>784</v>
      </c>
      <c r="B371" s="837"/>
      <c r="C371" s="860"/>
      <c r="D371" s="883"/>
      <c r="E371" s="888"/>
      <c r="F371" s="281"/>
      <c r="G371" s="873"/>
      <c r="H371" s="878"/>
      <c r="I371" s="888"/>
      <c r="J371" s="281"/>
      <c r="K371" s="892"/>
      <c r="L371" s="1042"/>
      <c r="M371" s="250"/>
      <c r="N371" s="250"/>
      <c r="O371" s="250"/>
      <c r="P371" s="250"/>
      <c r="Q371" s="60"/>
      <c r="R371" s="27"/>
      <c r="S371" s="27"/>
      <c r="T371" s="27">
        <v>32</v>
      </c>
      <c r="U371" s="30" t="s">
        <v>20</v>
      </c>
      <c r="V371" s="54" t="s">
        <v>19</v>
      </c>
      <c r="W371" s="27" t="s">
        <v>1570</v>
      </c>
      <c r="X371" s="27" t="s">
        <v>358</v>
      </c>
      <c r="Y371" s="186" t="s">
        <v>1333</v>
      </c>
      <c r="Z371" s="186" t="s">
        <v>1332</v>
      </c>
    </row>
    <row r="372" spans="1:26" hidden="1">
      <c r="A372" s="165" t="s">
        <v>784</v>
      </c>
      <c r="B372" s="837"/>
      <c r="C372" s="860"/>
      <c r="D372" s="883"/>
      <c r="E372" s="888"/>
      <c r="F372" s="281"/>
      <c r="G372" s="873"/>
      <c r="H372" s="878"/>
      <c r="I372" s="888"/>
      <c r="J372" s="281"/>
      <c r="K372" s="892"/>
      <c r="L372" s="1042"/>
      <c r="M372" s="250"/>
      <c r="N372" s="250"/>
      <c r="O372" s="250"/>
      <c r="P372" s="250"/>
      <c r="Q372" s="60"/>
      <c r="R372" s="27"/>
      <c r="S372" s="27"/>
      <c r="T372" s="27">
        <v>45</v>
      </c>
      <c r="U372" s="30" t="s">
        <v>20</v>
      </c>
      <c r="V372" s="54" t="s">
        <v>19</v>
      </c>
      <c r="W372" s="27" t="s">
        <v>1571</v>
      </c>
      <c r="X372" s="27" t="s">
        <v>358</v>
      </c>
      <c r="Y372" s="186" t="s">
        <v>1333</v>
      </c>
      <c r="Z372" s="186" t="s">
        <v>1332</v>
      </c>
    </row>
    <row r="373" spans="1:26" hidden="1">
      <c r="A373" s="165" t="s">
        <v>785</v>
      </c>
      <c r="B373" s="837"/>
      <c r="C373" s="860"/>
      <c r="D373" s="883"/>
      <c r="E373" s="888"/>
      <c r="F373" s="281"/>
      <c r="G373" s="873"/>
      <c r="H373" s="878"/>
      <c r="I373" s="888"/>
      <c r="J373" s="281"/>
      <c r="K373" s="892"/>
      <c r="L373" s="1042"/>
      <c r="M373" s="250"/>
      <c r="N373" s="250"/>
      <c r="O373" s="250"/>
      <c r="P373" s="250"/>
      <c r="Q373" s="60"/>
      <c r="R373" s="27"/>
      <c r="S373" s="27"/>
      <c r="T373" s="27">
        <v>37</v>
      </c>
      <c r="U373" s="30" t="s">
        <v>20</v>
      </c>
      <c r="V373" s="54" t="s">
        <v>19</v>
      </c>
      <c r="W373" s="27" t="s">
        <v>1572</v>
      </c>
      <c r="X373" s="27" t="s">
        <v>358</v>
      </c>
      <c r="Y373" s="186" t="s">
        <v>1333</v>
      </c>
      <c r="Z373" s="186" t="s">
        <v>1332</v>
      </c>
    </row>
    <row r="374" spans="1:26" hidden="1">
      <c r="A374" s="165" t="s">
        <v>785</v>
      </c>
      <c r="B374" s="837"/>
      <c r="C374" s="860"/>
      <c r="D374" s="883"/>
      <c r="E374" s="888"/>
      <c r="F374" s="281"/>
      <c r="G374" s="873"/>
      <c r="H374" s="878"/>
      <c r="I374" s="888"/>
      <c r="J374" s="281"/>
      <c r="K374" s="892"/>
      <c r="L374" s="1042"/>
      <c r="M374" s="250"/>
      <c r="N374" s="250"/>
      <c r="O374" s="250"/>
      <c r="P374" s="250"/>
      <c r="Q374" s="60"/>
      <c r="R374" s="27"/>
      <c r="S374" s="27"/>
      <c r="T374" s="27">
        <v>44</v>
      </c>
      <c r="U374" s="30" t="s">
        <v>20</v>
      </c>
      <c r="V374" s="54" t="s">
        <v>19</v>
      </c>
      <c r="W374" s="27" t="s">
        <v>1573</v>
      </c>
      <c r="X374" s="27" t="s">
        <v>358</v>
      </c>
      <c r="Y374" s="186" t="s">
        <v>1333</v>
      </c>
      <c r="Z374" s="186" t="s">
        <v>1332</v>
      </c>
    </row>
    <row r="375" spans="1:26" ht="25.5" hidden="1">
      <c r="A375" s="165" t="s">
        <v>786</v>
      </c>
      <c r="B375" s="837"/>
      <c r="C375" s="860"/>
      <c r="D375" s="883"/>
      <c r="E375" s="888"/>
      <c r="F375" s="281"/>
      <c r="G375" s="873"/>
      <c r="H375" s="878"/>
      <c r="I375" s="888"/>
      <c r="J375" s="281"/>
      <c r="K375" s="892"/>
      <c r="L375" s="1042"/>
      <c r="M375" s="250"/>
      <c r="N375" s="250"/>
      <c r="O375" s="250"/>
      <c r="P375" s="250"/>
      <c r="Q375" s="60"/>
      <c r="R375" s="27"/>
      <c r="S375" s="27"/>
      <c r="T375" s="27">
        <v>36</v>
      </c>
      <c r="U375" s="30" t="s">
        <v>20</v>
      </c>
      <c r="V375" s="54" t="s">
        <v>19</v>
      </c>
      <c r="W375" s="27" t="s">
        <v>1574</v>
      </c>
      <c r="X375" s="27" t="s">
        <v>358</v>
      </c>
      <c r="Y375" s="186" t="s">
        <v>1333</v>
      </c>
      <c r="Z375" s="186" t="s">
        <v>1332</v>
      </c>
    </row>
    <row r="376" spans="1:26" hidden="1">
      <c r="A376" s="165" t="s">
        <v>787</v>
      </c>
      <c r="B376" s="837"/>
      <c r="C376" s="860"/>
      <c r="D376" s="883"/>
      <c r="E376" s="888"/>
      <c r="F376" s="281"/>
      <c r="G376" s="873"/>
      <c r="H376" s="878"/>
      <c r="I376" s="888"/>
      <c r="J376" s="281"/>
      <c r="K376" s="892"/>
      <c r="L376" s="1042"/>
      <c r="M376" s="250"/>
      <c r="N376" s="250"/>
      <c r="O376" s="250"/>
      <c r="P376" s="250"/>
      <c r="Q376" s="60"/>
      <c r="R376" s="27"/>
      <c r="S376" s="27"/>
      <c r="T376" s="27">
        <v>42</v>
      </c>
      <c r="U376" s="30" t="s">
        <v>20</v>
      </c>
      <c r="V376" s="54" t="s">
        <v>19</v>
      </c>
      <c r="W376" s="27" t="s">
        <v>1575</v>
      </c>
      <c r="X376" s="27" t="s">
        <v>358</v>
      </c>
      <c r="Y376" s="186" t="s">
        <v>1333</v>
      </c>
      <c r="Z376" s="186" t="s">
        <v>1332</v>
      </c>
    </row>
    <row r="377" spans="1:26" ht="25.5" hidden="1">
      <c r="A377" s="165" t="s">
        <v>788</v>
      </c>
      <c r="B377" s="837"/>
      <c r="C377" s="860"/>
      <c r="D377" s="883"/>
      <c r="E377" s="888"/>
      <c r="F377" s="281"/>
      <c r="G377" s="873"/>
      <c r="H377" s="878"/>
      <c r="I377" s="888"/>
      <c r="J377" s="281"/>
      <c r="K377" s="892"/>
      <c r="L377" s="1042"/>
      <c r="M377" s="250"/>
      <c r="N377" s="250"/>
      <c r="O377" s="250"/>
      <c r="P377" s="250"/>
      <c r="Q377" s="60"/>
      <c r="R377" s="27"/>
      <c r="S377" s="27"/>
      <c r="T377" s="27">
        <v>38</v>
      </c>
      <c r="U377" s="30" t="s">
        <v>20</v>
      </c>
      <c r="V377" s="54" t="s">
        <v>19</v>
      </c>
      <c r="W377" s="27" t="s">
        <v>1576</v>
      </c>
      <c r="X377" s="27" t="s">
        <v>358</v>
      </c>
      <c r="Y377" s="186" t="s">
        <v>1333</v>
      </c>
      <c r="Z377" s="186" t="s">
        <v>1332</v>
      </c>
    </row>
    <row r="378" spans="1:26" hidden="1">
      <c r="A378" s="165" t="s">
        <v>789</v>
      </c>
      <c r="B378" s="837"/>
      <c r="C378" s="860"/>
      <c r="D378" s="883"/>
      <c r="E378" s="888"/>
      <c r="F378" s="281"/>
      <c r="G378" s="873"/>
      <c r="H378" s="878"/>
      <c r="I378" s="888"/>
      <c r="J378" s="281"/>
      <c r="K378" s="892"/>
      <c r="L378" s="1042"/>
      <c r="M378" s="250"/>
      <c r="N378" s="250"/>
      <c r="O378" s="250"/>
      <c r="P378" s="250"/>
      <c r="Q378" s="60"/>
      <c r="R378" s="27"/>
      <c r="S378" s="27"/>
      <c r="T378" s="27">
        <v>35</v>
      </c>
      <c r="U378" s="30" t="s">
        <v>20</v>
      </c>
      <c r="V378" s="54" t="s">
        <v>19</v>
      </c>
      <c r="W378" s="27" t="s">
        <v>828</v>
      </c>
      <c r="X378" s="27" t="s">
        <v>358</v>
      </c>
      <c r="Y378" s="186" t="s">
        <v>1333</v>
      </c>
      <c r="Z378" s="186" t="s">
        <v>1332</v>
      </c>
    </row>
    <row r="379" spans="1:26" hidden="1">
      <c r="A379" s="165" t="s">
        <v>789</v>
      </c>
      <c r="B379" s="837"/>
      <c r="C379" s="860"/>
      <c r="D379" s="883"/>
      <c r="E379" s="888"/>
      <c r="F379" s="281"/>
      <c r="G379" s="873"/>
      <c r="H379" s="878"/>
      <c r="I379" s="888"/>
      <c r="J379" s="281"/>
      <c r="K379" s="892"/>
      <c r="L379" s="1042"/>
      <c r="M379" s="250"/>
      <c r="N379" s="250"/>
      <c r="O379" s="250"/>
      <c r="P379" s="250"/>
      <c r="Q379" s="60"/>
      <c r="R379" s="27"/>
      <c r="S379" s="27"/>
      <c r="T379" s="27">
        <v>40</v>
      </c>
      <c r="U379" s="30" t="s">
        <v>20</v>
      </c>
      <c r="V379" s="54" t="s">
        <v>19</v>
      </c>
      <c r="W379" s="27" t="s">
        <v>1614</v>
      </c>
      <c r="X379" s="27" t="s">
        <v>358</v>
      </c>
      <c r="Y379" s="186" t="s">
        <v>1333</v>
      </c>
      <c r="Z379" s="186" t="s">
        <v>1332</v>
      </c>
    </row>
    <row r="380" spans="1:26" hidden="1">
      <c r="A380" s="165" t="s">
        <v>1626</v>
      </c>
      <c r="B380" s="837"/>
      <c r="C380" s="860"/>
      <c r="D380" s="883"/>
      <c r="E380" s="888"/>
      <c r="F380" s="281"/>
      <c r="G380" s="873"/>
      <c r="H380" s="878"/>
      <c r="I380" s="888"/>
      <c r="J380" s="281"/>
      <c r="K380" s="892"/>
      <c r="L380" s="1042"/>
      <c r="M380" s="250"/>
      <c r="N380" s="250"/>
      <c r="O380" s="250"/>
      <c r="P380" s="250"/>
      <c r="Q380" s="60"/>
      <c r="R380" s="27"/>
      <c r="S380" s="27"/>
      <c r="T380" s="27">
        <v>47</v>
      </c>
      <c r="U380" s="30" t="s">
        <v>20</v>
      </c>
      <c r="V380" s="54" t="s">
        <v>19</v>
      </c>
      <c r="W380" s="27" t="s">
        <v>1615</v>
      </c>
      <c r="X380" s="27" t="s">
        <v>358</v>
      </c>
      <c r="Y380" s="186" t="s">
        <v>1333</v>
      </c>
      <c r="Z380" s="186" t="s">
        <v>1332</v>
      </c>
    </row>
    <row r="381" spans="1:26" hidden="1">
      <c r="A381" s="165" t="s">
        <v>1626</v>
      </c>
      <c r="B381" s="837"/>
      <c r="C381" s="860"/>
      <c r="D381" s="883"/>
      <c r="E381" s="888"/>
      <c r="F381" s="281"/>
      <c r="G381" s="873"/>
      <c r="H381" s="878"/>
      <c r="I381" s="888"/>
      <c r="J381" s="281"/>
      <c r="K381" s="892"/>
      <c r="L381" s="1042"/>
      <c r="M381" s="250"/>
      <c r="N381" s="250"/>
      <c r="O381" s="250"/>
      <c r="P381" s="250"/>
      <c r="Q381" s="60"/>
      <c r="R381" s="27"/>
      <c r="S381" s="27"/>
      <c r="T381" s="27">
        <v>39</v>
      </c>
      <c r="U381" s="30" t="s">
        <v>20</v>
      </c>
      <c r="V381" s="54" t="s">
        <v>19</v>
      </c>
      <c r="W381" s="27" t="s">
        <v>1616</v>
      </c>
      <c r="X381" s="27" t="s">
        <v>358</v>
      </c>
      <c r="Y381" s="186" t="s">
        <v>1333</v>
      </c>
      <c r="Z381" s="186" t="s">
        <v>1332</v>
      </c>
    </row>
    <row r="382" spans="1:26" ht="25.5" hidden="1">
      <c r="A382" s="165" t="s">
        <v>790</v>
      </c>
      <c r="B382" s="837"/>
      <c r="C382" s="860"/>
      <c r="D382" s="883"/>
      <c r="E382" s="888"/>
      <c r="F382" s="281"/>
      <c r="G382" s="873"/>
      <c r="H382" s="878"/>
      <c r="I382" s="888"/>
      <c r="J382" s="281"/>
      <c r="K382" s="892"/>
      <c r="L382" s="1042"/>
      <c r="M382" s="250"/>
      <c r="N382" s="250"/>
      <c r="O382" s="250"/>
      <c r="P382" s="250"/>
      <c r="Q382" s="60"/>
      <c r="R382" s="27"/>
      <c r="S382" s="27"/>
      <c r="T382" s="27">
        <v>43</v>
      </c>
      <c r="U382" s="30" t="s">
        <v>20</v>
      </c>
      <c r="V382" s="54" t="s">
        <v>19</v>
      </c>
      <c r="W382" s="27" t="s">
        <v>1617</v>
      </c>
      <c r="X382" s="27" t="s">
        <v>358</v>
      </c>
      <c r="Y382" s="186" t="s">
        <v>1333</v>
      </c>
      <c r="Z382" s="186" t="s">
        <v>1332</v>
      </c>
    </row>
    <row r="383" spans="1:26" hidden="1">
      <c r="A383" s="165" t="s">
        <v>791</v>
      </c>
      <c r="B383" s="837"/>
      <c r="C383" s="860"/>
      <c r="D383" s="883"/>
      <c r="E383" s="888"/>
      <c r="F383" s="281"/>
      <c r="G383" s="873"/>
      <c r="H383" s="878"/>
      <c r="I383" s="888"/>
      <c r="J383" s="281"/>
      <c r="K383" s="892"/>
      <c r="L383" s="1042"/>
      <c r="M383" s="250"/>
      <c r="N383" s="250"/>
      <c r="O383" s="250"/>
      <c r="P383" s="250"/>
      <c r="Q383" s="60"/>
      <c r="R383" s="27"/>
      <c r="S383" s="27"/>
      <c r="T383" s="27">
        <v>37</v>
      </c>
      <c r="U383" s="30" t="s">
        <v>20</v>
      </c>
      <c r="V383" s="54" t="s">
        <v>19</v>
      </c>
      <c r="W383" s="27" t="s">
        <v>1618</v>
      </c>
      <c r="X383" s="27" t="s">
        <v>358</v>
      </c>
      <c r="Y383" s="186" t="s">
        <v>1333</v>
      </c>
      <c r="Z383" s="186" t="s">
        <v>1332</v>
      </c>
    </row>
    <row r="384" spans="1:26" ht="25.5" hidden="1">
      <c r="A384" s="165" t="s">
        <v>792</v>
      </c>
      <c r="B384" s="837"/>
      <c r="C384" s="860"/>
      <c r="D384" s="883"/>
      <c r="E384" s="888"/>
      <c r="F384" s="281"/>
      <c r="G384" s="873"/>
      <c r="H384" s="878"/>
      <c r="I384" s="888"/>
      <c r="J384" s="281"/>
      <c r="K384" s="892"/>
      <c r="L384" s="1042"/>
      <c r="M384" s="250"/>
      <c r="N384" s="250"/>
      <c r="O384" s="250"/>
      <c r="P384" s="250"/>
      <c r="Q384" s="60"/>
      <c r="R384" s="27"/>
      <c r="S384" s="27"/>
      <c r="T384" s="27">
        <v>42</v>
      </c>
      <c r="U384" s="30" t="s">
        <v>20</v>
      </c>
      <c r="V384" s="54" t="s">
        <v>19</v>
      </c>
      <c r="W384" s="27" t="s">
        <v>1619</v>
      </c>
      <c r="X384" s="27" t="s">
        <v>358</v>
      </c>
      <c r="Y384" s="186" t="s">
        <v>1333</v>
      </c>
      <c r="Z384" s="186" t="s">
        <v>1332</v>
      </c>
    </row>
    <row r="385" spans="1:26" hidden="1">
      <c r="A385" s="165" t="s">
        <v>793</v>
      </c>
      <c r="B385" s="837"/>
      <c r="C385" s="860"/>
      <c r="D385" s="883"/>
      <c r="E385" s="888"/>
      <c r="F385" s="281"/>
      <c r="G385" s="873"/>
      <c r="H385" s="878"/>
      <c r="I385" s="888"/>
      <c r="J385" s="281"/>
      <c r="K385" s="892"/>
      <c r="L385" s="1042"/>
      <c r="M385" s="250"/>
      <c r="N385" s="250"/>
      <c r="O385" s="250"/>
      <c r="P385" s="250"/>
      <c r="Q385" s="60"/>
      <c r="R385" s="27"/>
      <c r="S385" s="27"/>
      <c r="T385" s="27">
        <v>45</v>
      </c>
      <c r="U385" s="30" t="s">
        <v>20</v>
      </c>
      <c r="V385" s="54" t="s">
        <v>19</v>
      </c>
      <c r="W385" s="27" t="s">
        <v>1620</v>
      </c>
      <c r="X385" s="27" t="s">
        <v>358</v>
      </c>
      <c r="Y385" s="186" t="s">
        <v>1333</v>
      </c>
      <c r="Z385" s="186" t="s">
        <v>1332</v>
      </c>
    </row>
    <row r="386" spans="1:26" ht="25.5" hidden="1">
      <c r="A386" s="165" t="s">
        <v>794</v>
      </c>
      <c r="B386" s="837"/>
      <c r="C386" s="860"/>
      <c r="D386" s="883"/>
      <c r="E386" s="888"/>
      <c r="F386" s="281"/>
      <c r="G386" s="873"/>
      <c r="H386" s="878"/>
      <c r="I386" s="888"/>
      <c r="J386" s="281"/>
      <c r="K386" s="892"/>
      <c r="L386" s="1042"/>
      <c r="M386" s="250"/>
      <c r="N386" s="250"/>
      <c r="O386" s="250"/>
      <c r="P386" s="250"/>
      <c r="Q386" s="60"/>
      <c r="R386" s="27"/>
      <c r="S386" s="27"/>
      <c r="T386" s="27">
        <v>51</v>
      </c>
      <c r="U386" s="30" t="s">
        <v>20</v>
      </c>
      <c r="V386" s="54" t="s">
        <v>19</v>
      </c>
      <c r="W386" s="27" t="s">
        <v>1621</v>
      </c>
      <c r="X386" s="27" t="s">
        <v>358</v>
      </c>
      <c r="Y386" s="186" t="s">
        <v>1333</v>
      </c>
      <c r="Z386" s="186" t="s">
        <v>1332</v>
      </c>
    </row>
    <row r="387" spans="1:26" hidden="1">
      <c r="A387" s="165" t="s">
        <v>795</v>
      </c>
      <c r="B387" s="837"/>
      <c r="C387" s="860"/>
      <c r="D387" s="883"/>
      <c r="E387" s="888"/>
      <c r="F387" s="281"/>
      <c r="G387" s="873"/>
      <c r="H387" s="878"/>
      <c r="I387" s="888"/>
      <c r="J387" s="281"/>
      <c r="K387" s="892"/>
      <c r="L387" s="1042"/>
      <c r="M387" s="250"/>
      <c r="N387" s="250"/>
      <c r="O387" s="250"/>
      <c r="P387" s="250"/>
      <c r="Q387" s="60"/>
      <c r="R387" s="27"/>
      <c r="S387" s="27"/>
      <c r="T387" s="27">
        <v>42</v>
      </c>
      <c r="U387" s="30" t="s">
        <v>20</v>
      </c>
      <c r="V387" s="54" t="s">
        <v>19</v>
      </c>
      <c r="W387" s="27" t="s">
        <v>1622</v>
      </c>
      <c r="X387" s="27" t="s">
        <v>358</v>
      </c>
      <c r="Y387" s="186" t="s">
        <v>1333</v>
      </c>
      <c r="Z387" s="186" t="s">
        <v>1332</v>
      </c>
    </row>
    <row r="388" spans="1:26" ht="25.5" hidden="1">
      <c r="A388" s="165" t="s">
        <v>1627</v>
      </c>
      <c r="B388" s="837"/>
      <c r="C388" s="860"/>
      <c r="D388" s="883"/>
      <c r="E388" s="888"/>
      <c r="F388" s="281"/>
      <c r="G388" s="873"/>
      <c r="H388" s="878"/>
      <c r="I388" s="888"/>
      <c r="J388" s="281"/>
      <c r="K388" s="892"/>
      <c r="L388" s="1042"/>
      <c r="M388" s="250"/>
      <c r="N388" s="250"/>
      <c r="O388" s="250"/>
      <c r="P388" s="250"/>
      <c r="Q388" s="60"/>
      <c r="R388" s="27"/>
      <c r="S388" s="27"/>
      <c r="T388" s="27">
        <v>40</v>
      </c>
      <c r="U388" s="30" t="s">
        <v>426</v>
      </c>
      <c r="V388" s="54" t="s">
        <v>19</v>
      </c>
      <c r="W388" s="27" t="s">
        <v>1623</v>
      </c>
      <c r="X388" s="27" t="s">
        <v>358</v>
      </c>
      <c r="Y388" s="186" t="s">
        <v>1333</v>
      </c>
      <c r="Z388" s="186" t="s">
        <v>1332</v>
      </c>
    </row>
    <row r="389" spans="1:26" ht="25.5" hidden="1">
      <c r="A389" s="165" t="s">
        <v>830</v>
      </c>
      <c r="B389" s="837"/>
      <c r="C389" s="860"/>
      <c r="D389" s="883"/>
      <c r="E389" s="888"/>
      <c r="F389" s="281"/>
      <c r="G389" s="873"/>
      <c r="H389" s="878"/>
      <c r="I389" s="888"/>
      <c r="J389" s="281"/>
      <c r="K389" s="892"/>
      <c r="L389" s="1042"/>
      <c r="M389" s="250"/>
      <c r="N389" s="250"/>
      <c r="O389" s="250"/>
      <c r="P389" s="250"/>
      <c r="Q389" s="60"/>
      <c r="R389" s="27"/>
      <c r="S389" s="27"/>
      <c r="T389" s="27">
        <v>34</v>
      </c>
      <c r="U389" s="30" t="s">
        <v>153</v>
      </c>
      <c r="V389" s="54" t="s">
        <v>19</v>
      </c>
      <c r="W389" s="27" t="s">
        <v>1624</v>
      </c>
      <c r="X389" s="27" t="s">
        <v>358</v>
      </c>
      <c r="Y389" s="186" t="s">
        <v>1333</v>
      </c>
      <c r="Z389" s="186" t="s">
        <v>1332</v>
      </c>
    </row>
    <row r="390" spans="1:26" hidden="1">
      <c r="A390" s="165" t="s">
        <v>796</v>
      </c>
      <c r="B390" s="837"/>
      <c r="C390" s="860"/>
      <c r="D390" s="883"/>
      <c r="E390" s="888"/>
      <c r="F390" s="281"/>
      <c r="G390" s="873"/>
      <c r="H390" s="878"/>
      <c r="I390" s="888"/>
      <c r="J390" s="281"/>
      <c r="K390" s="892"/>
      <c r="L390" s="1042"/>
      <c r="M390" s="250"/>
      <c r="N390" s="250"/>
      <c r="O390" s="250"/>
      <c r="P390" s="250"/>
      <c r="Q390" s="60"/>
      <c r="R390" s="27"/>
      <c r="S390" s="27"/>
      <c r="T390" s="27">
        <v>42</v>
      </c>
      <c r="U390" s="30" t="s">
        <v>153</v>
      </c>
      <c r="V390" s="54" t="s">
        <v>19</v>
      </c>
      <c r="W390" s="27" t="s">
        <v>1625</v>
      </c>
      <c r="X390" s="27" t="s">
        <v>358</v>
      </c>
      <c r="Y390" s="186" t="s">
        <v>1333</v>
      </c>
      <c r="Z390" s="186" t="s">
        <v>1332</v>
      </c>
    </row>
    <row r="391" spans="1:26" ht="25.5" hidden="1">
      <c r="A391" s="165" t="s">
        <v>829</v>
      </c>
      <c r="B391" s="837"/>
      <c r="C391" s="860"/>
      <c r="D391" s="883"/>
      <c r="E391" s="888"/>
      <c r="F391" s="281"/>
      <c r="G391" s="873"/>
      <c r="H391" s="878"/>
      <c r="I391" s="888"/>
      <c r="J391" s="281"/>
      <c r="K391" s="892"/>
      <c r="L391" s="1042"/>
      <c r="M391" s="250"/>
      <c r="N391" s="250"/>
      <c r="O391" s="250"/>
      <c r="P391" s="250"/>
      <c r="Q391" s="60"/>
      <c r="R391" s="27"/>
      <c r="S391" s="27"/>
      <c r="T391" s="27">
        <v>40</v>
      </c>
      <c r="U391" s="30" t="s">
        <v>153</v>
      </c>
      <c r="V391" s="54" t="s">
        <v>19</v>
      </c>
      <c r="W391" s="27" t="s">
        <v>1656</v>
      </c>
      <c r="X391" s="27" t="s">
        <v>358</v>
      </c>
      <c r="Y391" s="186" t="s">
        <v>1333</v>
      </c>
      <c r="Z391" s="186" t="s">
        <v>1332</v>
      </c>
    </row>
    <row r="392" spans="1:26" hidden="1">
      <c r="A392" s="165" t="s">
        <v>1676</v>
      </c>
      <c r="B392" s="837"/>
      <c r="C392" s="860"/>
      <c r="D392" s="883"/>
      <c r="E392" s="888"/>
      <c r="F392" s="281"/>
      <c r="G392" s="873"/>
      <c r="H392" s="878"/>
      <c r="I392" s="888"/>
      <c r="J392" s="281"/>
      <c r="K392" s="892"/>
      <c r="L392" s="1042"/>
      <c r="M392" s="250"/>
      <c r="N392" s="250"/>
      <c r="O392" s="250"/>
      <c r="P392" s="250"/>
      <c r="Q392" s="60"/>
      <c r="R392" s="27"/>
      <c r="S392" s="27"/>
      <c r="T392" s="27">
        <v>36</v>
      </c>
      <c r="U392" s="30" t="s">
        <v>153</v>
      </c>
      <c r="V392" s="54" t="s">
        <v>19</v>
      </c>
      <c r="W392" s="27" t="s">
        <v>1659</v>
      </c>
      <c r="X392" s="27" t="s">
        <v>358</v>
      </c>
      <c r="Y392" s="186" t="s">
        <v>1333</v>
      </c>
      <c r="Z392" s="186" t="s">
        <v>1332</v>
      </c>
    </row>
    <row r="393" spans="1:26" ht="25.5" hidden="1">
      <c r="A393" s="165" t="s">
        <v>797</v>
      </c>
      <c r="B393" s="837"/>
      <c r="C393" s="860"/>
      <c r="D393" s="883"/>
      <c r="E393" s="888"/>
      <c r="F393" s="281"/>
      <c r="G393" s="873"/>
      <c r="H393" s="878"/>
      <c r="I393" s="888"/>
      <c r="J393" s="281"/>
      <c r="K393" s="892"/>
      <c r="L393" s="1042"/>
      <c r="M393" s="250"/>
      <c r="N393" s="250"/>
      <c r="O393" s="250"/>
      <c r="P393" s="250"/>
      <c r="Q393" s="60"/>
      <c r="R393" s="27"/>
      <c r="S393" s="27"/>
      <c r="T393" s="27">
        <v>42</v>
      </c>
      <c r="U393" s="30" t="s">
        <v>153</v>
      </c>
      <c r="V393" s="54" t="s">
        <v>19</v>
      </c>
      <c r="W393" s="27" t="s">
        <v>1660</v>
      </c>
      <c r="X393" s="27" t="s">
        <v>358</v>
      </c>
      <c r="Y393" s="186" t="s">
        <v>1333</v>
      </c>
      <c r="Z393" s="186" t="s">
        <v>1332</v>
      </c>
    </row>
    <row r="394" spans="1:26" hidden="1">
      <c r="A394" s="165" t="s">
        <v>798</v>
      </c>
      <c r="B394" s="837"/>
      <c r="C394" s="860"/>
      <c r="D394" s="883"/>
      <c r="E394" s="888"/>
      <c r="F394" s="281"/>
      <c r="G394" s="873"/>
      <c r="H394" s="878"/>
      <c r="I394" s="888"/>
      <c r="J394" s="281"/>
      <c r="K394" s="892"/>
      <c r="L394" s="1042"/>
      <c r="M394" s="250"/>
      <c r="N394" s="250"/>
      <c r="O394" s="250"/>
      <c r="P394" s="250"/>
      <c r="Q394" s="60"/>
      <c r="R394" s="27"/>
      <c r="S394" s="27"/>
      <c r="T394" s="27">
        <v>42</v>
      </c>
      <c r="U394" s="30" t="s">
        <v>153</v>
      </c>
      <c r="V394" s="54" t="s">
        <v>19</v>
      </c>
      <c r="W394" s="27" t="s">
        <v>1661</v>
      </c>
      <c r="X394" s="27" t="s">
        <v>358</v>
      </c>
      <c r="Y394" s="186" t="s">
        <v>1333</v>
      </c>
      <c r="Z394" s="186" t="s">
        <v>1332</v>
      </c>
    </row>
    <row r="395" spans="1:26" ht="25.5" hidden="1">
      <c r="A395" s="165" t="s">
        <v>799</v>
      </c>
      <c r="B395" s="837"/>
      <c r="C395" s="860"/>
      <c r="D395" s="883"/>
      <c r="E395" s="888"/>
      <c r="F395" s="281"/>
      <c r="G395" s="873"/>
      <c r="H395" s="878"/>
      <c r="I395" s="888"/>
      <c r="J395" s="281"/>
      <c r="K395" s="892"/>
      <c r="L395" s="1042"/>
      <c r="M395" s="250"/>
      <c r="N395" s="250"/>
      <c r="O395" s="250"/>
      <c r="P395" s="250"/>
      <c r="Q395" s="60"/>
      <c r="R395" s="27"/>
      <c r="S395" s="27"/>
      <c r="T395" s="27">
        <v>42</v>
      </c>
      <c r="U395" s="30" t="s">
        <v>153</v>
      </c>
      <c r="V395" s="54" t="s">
        <v>19</v>
      </c>
      <c r="W395" s="27" t="s">
        <v>1662</v>
      </c>
      <c r="X395" s="27" t="s">
        <v>358</v>
      </c>
      <c r="Y395" s="186" t="s">
        <v>1333</v>
      </c>
      <c r="Z395" s="186" t="s">
        <v>1332</v>
      </c>
    </row>
    <row r="396" spans="1:26" hidden="1">
      <c r="A396" s="165" t="s">
        <v>800</v>
      </c>
      <c r="B396" s="837"/>
      <c r="C396" s="860"/>
      <c r="D396" s="883"/>
      <c r="E396" s="888"/>
      <c r="F396" s="281"/>
      <c r="G396" s="873"/>
      <c r="H396" s="878"/>
      <c r="I396" s="888"/>
      <c r="J396" s="281"/>
      <c r="K396" s="892"/>
      <c r="L396" s="1042"/>
      <c r="M396" s="250"/>
      <c r="N396" s="250"/>
      <c r="O396" s="250"/>
      <c r="P396" s="250"/>
      <c r="Q396" s="60"/>
      <c r="R396" s="27"/>
      <c r="S396" s="27"/>
      <c r="T396" s="27">
        <v>36</v>
      </c>
      <c r="U396" s="30" t="s">
        <v>153</v>
      </c>
      <c r="V396" s="54" t="s">
        <v>19</v>
      </c>
      <c r="W396" s="27" t="s">
        <v>1663</v>
      </c>
      <c r="X396" s="27" t="s">
        <v>358</v>
      </c>
      <c r="Y396" s="186" t="s">
        <v>1333</v>
      </c>
      <c r="Z396" s="186" t="s">
        <v>1332</v>
      </c>
    </row>
    <row r="397" spans="1:26" ht="25.5" hidden="1">
      <c r="A397" s="165" t="s">
        <v>1677</v>
      </c>
      <c r="B397" s="837"/>
      <c r="C397" s="860"/>
      <c r="D397" s="883"/>
      <c r="E397" s="888"/>
      <c r="F397" s="281"/>
      <c r="G397" s="873"/>
      <c r="H397" s="878"/>
      <c r="I397" s="888"/>
      <c r="J397" s="281"/>
      <c r="K397" s="892"/>
      <c r="L397" s="1042"/>
      <c r="M397" s="250"/>
      <c r="N397" s="250"/>
      <c r="O397" s="250"/>
      <c r="P397" s="250"/>
      <c r="Q397" s="60"/>
      <c r="R397" s="27"/>
      <c r="S397" s="27"/>
      <c r="T397" s="27">
        <v>40</v>
      </c>
      <c r="U397" s="30" t="s">
        <v>153</v>
      </c>
      <c r="V397" s="54" t="s">
        <v>19</v>
      </c>
      <c r="W397" s="27" t="s">
        <v>1664</v>
      </c>
      <c r="X397" s="27" t="s">
        <v>358</v>
      </c>
      <c r="Y397" s="186" t="s">
        <v>1333</v>
      </c>
      <c r="Z397" s="186" t="s">
        <v>1332</v>
      </c>
    </row>
    <row r="398" spans="1:26" hidden="1">
      <c r="A398" s="165" t="s">
        <v>801</v>
      </c>
      <c r="B398" s="837"/>
      <c r="C398" s="860"/>
      <c r="D398" s="883"/>
      <c r="E398" s="888"/>
      <c r="F398" s="281"/>
      <c r="G398" s="873"/>
      <c r="H398" s="878"/>
      <c r="I398" s="888"/>
      <c r="J398" s="281"/>
      <c r="K398" s="892"/>
      <c r="L398" s="1042"/>
      <c r="M398" s="250"/>
      <c r="N398" s="250"/>
      <c r="O398" s="250"/>
      <c r="P398" s="250"/>
      <c r="Q398" s="60"/>
      <c r="R398" s="27"/>
      <c r="S398" s="27"/>
      <c r="T398" s="27">
        <v>42</v>
      </c>
      <c r="U398" s="30" t="s">
        <v>844</v>
      </c>
      <c r="V398" s="54" t="s">
        <v>19</v>
      </c>
      <c r="W398" s="27" t="s">
        <v>1665</v>
      </c>
      <c r="X398" s="27" t="s">
        <v>358</v>
      </c>
      <c r="Y398" s="186" t="s">
        <v>1333</v>
      </c>
      <c r="Z398" s="186" t="s">
        <v>1332</v>
      </c>
    </row>
    <row r="399" spans="1:26" ht="25.5" hidden="1">
      <c r="A399" s="165" t="s">
        <v>1675</v>
      </c>
      <c r="B399" s="837"/>
      <c r="C399" s="860"/>
      <c r="D399" s="883"/>
      <c r="E399" s="888"/>
      <c r="F399" s="281"/>
      <c r="G399" s="873"/>
      <c r="H399" s="878"/>
      <c r="I399" s="888"/>
      <c r="J399" s="281"/>
      <c r="K399" s="892"/>
      <c r="L399" s="1042"/>
      <c r="M399" s="250"/>
      <c r="N399" s="250"/>
      <c r="O399" s="250"/>
      <c r="P399" s="250"/>
      <c r="Q399" s="60"/>
      <c r="R399" s="27"/>
      <c r="S399" s="27"/>
      <c r="T399" s="27">
        <v>36</v>
      </c>
      <c r="U399" s="30" t="s">
        <v>844</v>
      </c>
      <c r="V399" s="54" t="s">
        <v>19</v>
      </c>
      <c r="W399" s="27" t="s">
        <v>1666</v>
      </c>
      <c r="X399" s="27" t="s">
        <v>358</v>
      </c>
      <c r="Y399" s="186" t="s">
        <v>1333</v>
      </c>
      <c r="Z399" s="186" t="s">
        <v>1332</v>
      </c>
    </row>
    <row r="400" spans="1:26" hidden="1">
      <c r="A400" s="165" t="s">
        <v>831</v>
      </c>
      <c r="B400" s="837"/>
      <c r="C400" s="860"/>
      <c r="D400" s="883"/>
      <c r="E400" s="888"/>
      <c r="F400" s="281"/>
      <c r="G400" s="873"/>
      <c r="H400" s="878"/>
      <c r="I400" s="888"/>
      <c r="J400" s="281"/>
      <c r="K400" s="892"/>
      <c r="L400" s="1042"/>
      <c r="M400" s="250"/>
      <c r="N400" s="250"/>
      <c r="O400" s="250"/>
      <c r="P400" s="250"/>
      <c r="Q400" s="60"/>
      <c r="R400" s="27"/>
      <c r="S400" s="27"/>
      <c r="T400" s="27">
        <v>42</v>
      </c>
      <c r="U400" s="30" t="s">
        <v>844</v>
      </c>
      <c r="V400" s="54" t="s">
        <v>19</v>
      </c>
      <c r="W400" s="27" t="s">
        <v>1667</v>
      </c>
      <c r="X400" s="27" t="s">
        <v>358</v>
      </c>
      <c r="Y400" s="186" t="s">
        <v>1333</v>
      </c>
      <c r="Z400" s="186" t="s">
        <v>1332</v>
      </c>
    </row>
    <row r="401" spans="1:26" ht="25.5" hidden="1">
      <c r="A401" s="165" t="s">
        <v>1674</v>
      </c>
      <c r="B401" s="837"/>
      <c r="C401" s="860"/>
      <c r="D401" s="883"/>
      <c r="E401" s="888"/>
      <c r="F401" s="281"/>
      <c r="G401" s="873"/>
      <c r="H401" s="878"/>
      <c r="I401" s="888"/>
      <c r="J401" s="281"/>
      <c r="K401" s="892"/>
      <c r="L401" s="1042"/>
      <c r="M401" s="250"/>
      <c r="N401" s="250"/>
      <c r="O401" s="250"/>
      <c r="P401" s="250"/>
      <c r="Q401" s="60"/>
      <c r="R401" s="27"/>
      <c r="S401" s="27"/>
      <c r="T401" s="27">
        <v>40</v>
      </c>
      <c r="U401" s="30" t="s">
        <v>844</v>
      </c>
      <c r="V401" s="54" t="s">
        <v>19</v>
      </c>
      <c r="W401" s="27" t="s">
        <v>1668</v>
      </c>
      <c r="X401" s="27" t="s">
        <v>358</v>
      </c>
      <c r="Y401" s="186" t="s">
        <v>1333</v>
      </c>
      <c r="Z401" s="186" t="s">
        <v>1332</v>
      </c>
    </row>
    <row r="402" spans="1:26" hidden="1">
      <c r="A402" s="165" t="s">
        <v>832</v>
      </c>
      <c r="B402" s="837"/>
      <c r="C402" s="860"/>
      <c r="D402" s="883"/>
      <c r="E402" s="888"/>
      <c r="F402" s="281"/>
      <c r="G402" s="873"/>
      <c r="H402" s="878"/>
      <c r="I402" s="888"/>
      <c r="J402" s="281"/>
      <c r="K402" s="892"/>
      <c r="L402" s="1042"/>
      <c r="M402" s="250"/>
      <c r="N402" s="250"/>
      <c r="O402" s="250"/>
      <c r="P402" s="250"/>
      <c r="Q402" s="60"/>
      <c r="R402" s="27"/>
      <c r="S402" s="27"/>
      <c r="T402" s="27">
        <v>36</v>
      </c>
      <c r="U402" s="30" t="s">
        <v>844</v>
      </c>
      <c r="V402" s="54" t="s">
        <v>19</v>
      </c>
      <c r="W402" s="27" t="s">
        <v>1669</v>
      </c>
      <c r="X402" s="27" t="s">
        <v>358</v>
      </c>
      <c r="Y402" s="186" t="s">
        <v>1333</v>
      </c>
      <c r="Z402" s="186" t="s">
        <v>1332</v>
      </c>
    </row>
    <row r="403" spans="1:26" hidden="1">
      <c r="A403" s="165" t="s">
        <v>832</v>
      </c>
      <c r="B403" s="837"/>
      <c r="C403" s="860"/>
      <c r="D403" s="883"/>
      <c r="E403" s="888"/>
      <c r="F403" s="281"/>
      <c r="G403" s="873"/>
      <c r="H403" s="878"/>
      <c r="I403" s="888"/>
      <c r="J403" s="281"/>
      <c r="K403" s="892"/>
      <c r="L403" s="1042"/>
      <c r="M403" s="250"/>
      <c r="N403" s="250"/>
      <c r="O403" s="250"/>
      <c r="P403" s="250"/>
      <c r="Q403" s="60"/>
      <c r="R403" s="27"/>
      <c r="S403" s="27"/>
      <c r="T403" s="27">
        <v>36</v>
      </c>
      <c r="U403" s="30" t="s">
        <v>844</v>
      </c>
      <c r="V403" s="54" t="s">
        <v>19</v>
      </c>
      <c r="W403" s="27" t="s">
        <v>847</v>
      </c>
      <c r="X403" s="27" t="s">
        <v>358</v>
      </c>
      <c r="Y403" s="186" t="s">
        <v>1333</v>
      </c>
      <c r="Z403" s="186" t="s">
        <v>1332</v>
      </c>
    </row>
    <row r="404" spans="1:26" ht="25.5" hidden="1">
      <c r="A404" s="165" t="s">
        <v>834</v>
      </c>
      <c r="B404" s="837"/>
      <c r="C404" s="860"/>
      <c r="D404" s="883"/>
      <c r="E404" s="888"/>
      <c r="F404" s="281"/>
      <c r="G404" s="873"/>
      <c r="H404" s="878"/>
      <c r="I404" s="888"/>
      <c r="J404" s="281"/>
      <c r="K404" s="892"/>
      <c r="L404" s="1042"/>
      <c r="M404" s="250"/>
      <c r="N404" s="250"/>
      <c r="O404" s="250"/>
      <c r="P404" s="250"/>
      <c r="Q404" s="60"/>
      <c r="R404" s="27"/>
      <c r="S404" s="27"/>
      <c r="T404" s="27">
        <v>36</v>
      </c>
      <c r="U404" s="30" t="s">
        <v>844</v>
      </c>
      <c r="V404" s="54" t="s">
        <v>19</v>
      </c>
      <c r="W404" s="27" t="s">
        <v>848</v>
      </c>
      <c r="X404" s="27" t="s">
        <v>358</v>
      </c>
      <c r="Y404" s="186" t="s">
        <v>1333</v>
      </c>
      <c r="Z404" s="186" t="s">
        <v>1332</v>
      </c>
    </row>
    <row r="405" spans="1:26" hidden="1">
      <c r="A405" s="165" t="s">
        <v>833</v>
      </c>
      <c r="B405" s="837"/>
      <c r="C405" s="860"/>
      <c r="D405" s="883"/>
      <c r="E405" s="888"/>
      <c r="F405" s="281"/>
      <c r="G405" s="873"/>
      <c r="H405" s="878"/>
      <c r="I405" s="888"/>
      <c r="J405" s="281"/>
      <c r="K405" s="892"/>
      <c r="L405" s="1042"/>
      <c r="M405" s="250"/>
      <c r="N405" s="250"/>
      <c r="O405" s="250"/>
      <c r="P405" s="250"/>
      <c r="Q405" s="60"/>
      <c r="R405" s="27"/>
      <c r="S405" s="27"/>
      <c r="T405" s="27">
        <v>40</v>
      </c>
      <c r="U405" s="30" t="s">
        <v>844</v>
      </c>
      <c r="V405" s="54" t="s">
        <v>19</v>
      </c>
      <c r="W405" s="27" t="s">
        <v>849</v>
      </c>
      <c r="X405" s="27" t="s">
        <v>358</v>
      </c>
      <c r="Y405" s="186" t="s">
        <v>1333</v>
      </c>
      <c r="Z405" s="186" t="s">
        <v>1332</v>
      </c>
    </row>
    <row r="406" spans="1:26" ht="25.5" hidden="1">
      <c r="A406" s="165" t="s">
        <v>835</v>
      </c>
      <c r="B406" s="837"/>
      <c r="C406" s="860"/>
      <c r="D406" s="883"/>
      <c r="E406" s="888"/>
      <c r="F406" s="281"/>
      <c r="G406" s="873"/>
      <c r="H406" s="878"/>
      <c r="I406" s="888"/>
      <c r="J406" s="281"/>
      <c r="K406" s="892"/>
      <c r="L406" s="1042"/>
      <c r="M406" s="250"/>
      <c r="N406" s="250"/>
      <c r="O406" s="250"/>
      <c r="P406" s="250"/>
      <c r="Q406" s="60"/>
      <c r="R406" s="27"/>
      <c r="S406" s="27"/>
      <c r="T406" s="27">
        <v>40</v>
      </c>
      <c r="U406" s="30" t="s">
        <v>844</v>
      </c>
      <c r="V406" s="54" t="s">
        <v>19</v>
      </c>
      <c r="W406" s="27" t="s">
        <v>850</v>
      </c>
      <c r="X406" s="27" t="s">
        <v>358</v>
      </c>
      <c r="Y406" s="186" t="s">
        <v>1333</v>
      </c>
      <c r="Z406" s="186" t="s">
        <v>1332</v>
      </c>
    </row>
    <row r="407" spans="1:26" hidden="1">
      <c r="A407" s="165" t="s">
        <v>836</v>
      </c>
      <c r="B407" s="837"/>
      <c r="C407" s="860"/>
      <c r="D407" s="883"/>
      <c r="E407" s="888"/>
      <c r="F407" s="281"/>
      <c r="G407" s="873"/>
      <c r="H407" s="878"/>
      <c r="I407" s="888"/>
      <c r="J407" s="281"/>
      <c r="K407" s="892"/>
      <c r="L407" s="1042"/>
      <c r="M407" s="250"/>
      <c r="N407" s="250"/>
      <c r="O407" s="250"/>
      <c r="P407" s="250"/>
      <c r="Q407" s="60"/>
      <c r="R407" s="27"/>
      <c r="S407" s="27"/>
      <c r="T407" s="27">
        <v>36</v>
      </c>
      <c r="U407" s="30" t="s">
        <v>844</v>
      </c>
      <c r="V407" s="54" t="s">
        <v>19</v>
      </c>
      <c r="W407" s="27" t="s">
        <v>1670</v>
      </c>
      <c r="X407" s="27" t="s">
        <v>358</v>
      </c>
      <c r="Y407" s="186" t="s">
        <v>1333</v>
      </c>
      <c r="Z407" s="186" t="s">
        <v>1332</v>
      </c>
    </row>
    <row r="408" spans="1:26" ht="25.5" hidden="1">
      <c r="A408" s="165" t="s">
        <v>837</v>
      </c>
      <c r="B408" s="837"/>
      <c r="C408" s="860"/>
      <c r="D408" s="883"/>
      <c r="E408" s="888"/>
      <c r="F408" s="281"/>
      <c r="G408" s="873"/>
      <c r="H408" s="878"/>
      <c r="I408" s="888"/>
      <c r="J408" s="281"/>
      <c r="K408" s="892"/>
      <c r="L408" s="1042"/>
      <c r="M408" s="250"/>
      <c r="N408" s="250"/>
      <c r="O408" s="250"/>
      <c r="P408" s="250"/>
      <c r="Q408" s="60"/>
      <c r="R408" s="27"/>
      <c r="S408" s="27"/>
      <c r="T408" s="27">
        <v>40</v>
      </c>
      <c r="U408" s="30" t="s">
        <v>844</v>
      </c>
      <c r="V408" s="54" t="s">
        <v>19</v>
      </c>
      <c r="W408" s="27" t="s">
        <v>1671</v>
      </c>
      <c r="X408" s="27" t="s">
        <v>358</v>
      </c>
      <c r="Y408" s="186" t="s">
        <v>1333</v>
      </c>
      <c r="Z408" s="186" t="s">
        <v>1332</v>
      </c>
    </row>
    <row r="409" spans="1:26" hidden="1">
      <c r="A409" s="165" t="s">
        <v>838</v>
      </c>
      <c r="B409" s="837"/>
      <c r="C409" s="860"/>
      <c r="D409" s="883"/>
      <c r="E409" s="888"/>
      <c r="F409" s="281"/>
      <c r="G409" s="873"/>
      <c r="H409" s="878"/>
      <c r="I409" s="888"/>
      <c r="J409" s="281"/>
      <c r="K409" s="892"/>
      <c r="L409" s="1042"/>
      <c r="M409" s="250"/>
      <c r="N409" s="250"/>
      <c r="O409" s="250"/>
      <c r="P409" s="250"/>
      <c r="Q409" s="60"/>
      <c r="R409" s="27"/>
      <c r="S409" s="27"/>
      <c r="T409" s="27">
        <v>40</v>
      </c>
      <c r="U409" s="30" t="s">
        <v>844</v>
      </c>
      <c r="V409" s="54" t="s">
        <v>19</v>
      </c>
      <c r="W409" s="27" t="s">
        <v>1672</v>
      </c>
      <c r="X409" s="27" t="s">
        <v>358</v>
      </c>
      <c r="Y409" s="186" t="s">
        <v>1333</v>
      </c>
      <c r="Z409" s="186" t="s">
        <v>1332</v>
      </c>
    </row>
    <row r="410" spans="1:26" ht="25.5" hidden="1">
      <c r="A410" s="165" t="s">
        <v>839</v>
      </c>
      <c r="B410" s="837"/>
      <c r="C410" s="860"/>
      <c r="D410" s="883"/>
      <c r="E410" s="888"/>
      <c r="F410" s="281"/>
      <c r="G410" s="873"/>
      <c r="H410" s="878"/>
      <c r="I410" s="888"/>
      <c r="J410" s="281"/>
      <c r="K410" s="892"/>
      <c r="L410" s="1042"/>
      <c r="M410" s="250"/>
      <c r="N410" s="250"/>
      <c r="O410" s="250"/>
      <c r="P410" s="250"/>
      <c r="Q410" s="60"/>
      <c r="R410" s="27"/>
      <c r="S410" s="27"/>
      <c r="T410" s="27">
        <v>41</v>
      </c>
      <c r="U410" s="30" t="s">
        <v>844</v>
      </c>
      <c r="V410" s="54" t="s">
        <v>19</v>
      </c>
      <c r="W410" s="27" t="s">
        <v>1673</v>
      </c>
      <c r="X410" s="27" t="s">
        <v>358</v>
      </c>
      <c r="Y410" s="186" t="s">
        <v>1333</v>
      </c>
      <c r="Z410" s="186" t="s">
        <v>1332</v>
      </c>
    </row>
    <row r="411" spans="1:26" hidden="1">
      <c r="A411" s="165" t="s">
        <v>840</v>
      </c>
      <c r="B411" s="837"/>
      <c r="C411" s="860"/>
      <c r="D411" s="883"/>
      <c r="E411" s="888"/>
      <c r="F411" s="281"/>
      <c r="G411" s="873"/>
      <c r="H411" s="878"/>
      <c r="I411" s="888"/>
      <c r="J411" s="281"/>
      <c r="K411" s="892"/>
      <c r="L411" s="1042"/>
      <c r="M411" s="250"/>
      <c r="N411" s="250"/>
      <c r="O411" s="250"/>
      <c r="P411" s="250"/>
      <c r="Q411" s="60"/>
      <c r="R411" s="27"/>
      <c r="S411" s="27"/>
      <c r="T411" s="27">
        <v>40</v>
      </c>
      <c r="U411" s="30" t="s">
        <v>844</v>
      </c>
      <c r="V411" s="54" t="s">
        <v>19</v>
      </c>
      <c r="W411" s="27" t="s">
        <v>1718</v>
      </c>
      <c r="X411" s="27" t="s">
        <v>358</v>
      </c>
      <c r="Y411" s="186" t="s">
        <v>1333</v>
      </c>
      <c r="Z411" s="186" t="s">
        <v>1332</v>
      </c>
    </row>
    <row r="412" spans="1:26" ht="25.5" hidden="1">
      <c r="A412" s="165" t="s">
        <v>841</v>
      </c>
      <c r="B412" s="837"/>
      <c r="C412" s="860"/>
      <c r="D412" s="883"/>
      <c r="E412" s="888"/>
      <c r="F412" s="281"/>
      <c r="G412" s="873"/>
      <c r="H412" s="878"/>
      <c r="I412" s="888"/>
      <c r="J412" s="281"/>
      <c r="K412" s="892"/>
      <c r="L412" s="1042"/>
      <c r="M412" s="250"/>
      <c r="N412" s="250"/>
      <c r="O412" s="250"/>
      <c r="P412" s="250"/>
      <c r="Q412" s="60"/>
      <c r="R412" s="27"/>
      <c r="S412" s="27"/>
      <c r="T412" s="27">
        <v>42</v>
      </c>
      <c r="U412" s="30" t="s">
        <v>844</v>
      </c>
      <c r="V412" s="54" t="s">
        <v>19</v>
      </c>
      <c r="W412" s="27" t="s">
        <v>1722</v>
      </c>
      <c r="X412" s="27" t="s">
        <v>358</v>
      </c>
      <c r="Y412" s="186" t="s">
        <v>1333</v>
      </c>
      <c r="Z412" s="186" t="s">
        <v>1332</v>
      </c>
    </row>
    <row r="413" spans="1:26" hidden="1">
      <c r="A413" s="165" t="s">
        <v>842</v>
      </c>
      <c r="B413" s="837"/>
      <c r="C413" s="860"/>
      <c r="D413" s="883"/>
      <c r="E413" s="888"/>
      <c r="F413" s="281"/>
      <c r="G413" s="873"/>
      <c r="H413" s="878"/>
      <c r="I413" s="888"/>
      <c r="J413" s="281"/>
      <c r="K413" s="892"/>
      <c r="L413" s="1042"/>
      <c r="M413" s="250"/>
      <c r="N413" s="250"/>
      <c r="O413" s="250"/>
      <c r="P413" s="250"/>
      <c r="Q413" s="60"/>
      <c r="R413" s="27"/>
      <c r="S413" s="27"/>
      <c r="T413" s="27">
        <v>42</v>
      </c>
      <c r="U413" s="30" t="s">
        <v>844</v>
      </c>
      <c r="V413" s="54" t="s">
        <v>19</v>
      </c>
      <c r="W413" s="27" t="s">
        <v>1721</v>
      </c>
      <c r="X413" s="27" t="s">
        <v>358</v>
      </c>
      <c r="Y413" s="186" t="s">
        <v>1333</v>
      </c>
      <c r="Z413" s="186" t="s">
        <v>1332</v>
      </c>
    </row>
    <row r="414" spans="1:26" ht="25.5" hidden="1">
      <c r="A414" s="165" t="s">
        <v>843</v>
      </c>
      <c r="B414" s="837"/>
      <c r="C414" s="860"/>
      <c r="D414" s="883"/>
      <c r="E414" s="888"/>
      <c r="F414" s="281"/>
      <c r="G414" s="873"/>
      <c r="H414" s="878"/>
      <c r="I414" s="888"/>
      <c r="J414" s="281"/>
      <c r="K414" s="892"/>
      <c r="L414" s="1042"/>
      <c r="M414" s="250"/>
      <c r="N414" s="250"/>
      <c r="O414" s="250"/>
      <c r="P414" s="250"/>
      <c r="Q414" s="60"/>
      <c r="R414" s="27"/>
      <c r="S414" s="27"/>
      <c r="T414" s="27">
        <v>40</v>
      </c>
      <c r="U414" s="30" t="s">
        <v>844</v>
      </c>
      <c r="V414" s="54" t="s">
        <v>19</v>
      </c>
      <c r="W414" s="27" t="s">
        <v>1720</v>
      </c>
      <c r="X414" s="27" t="s">
        <v>358</v>
      </c>
      <c r="Y414" s="186" t="s">
        <v>1333</v>
      </c>
      <c r="Z414" s="186" t="s">
        <v>1332</v>
      </c>
    </row>
    <row r="415" spans="1:26" hidden="1">
      <c r="A415" s="165" t="s">
        <v>843</v>
      </c>
      <c r="B415" s="837"/>
      <c r="C415" s="860"/>
      <c r="D415" s="883"/>
      <c r="E415" s="888"/>
      <c r="F415" s="281"/>
      <c r="G415" s="873"/>
      <c r="H415" s="878"/>
      <c r="I415" s="888"/>
      <c r="J415" s="281"/>
      <c r="K415" s="892"/>
      <c r="L415" s="1042"/>
      <c r="M415" s="250"/>
      <c r="N415" s="250"/>
      <c r="O415" s="250"/>
      <c r="P415" s="250"/>
      <c r="Q415" s="60"/>
      <c r="R415" s="27"/>
      <c r="S415" s="27"/>
      <c r="T415" s="27">
        <v>42</v>
      </c>
      <c r="U415" s="30" t="s">
        <v>844</v>
      </c>
      <c r="V415" s="54" t="s">
        <v>19</v>
      </c>
      <c r="W415" s="27" t="s">
        <v>1719</v>
      </c>
      <c r="X415" s="27" t="s">
        <v>358</v>
      </c>
      <c r="Y415" s="186" t="s">
        <v>1333</v>
      </c>
      <c r="Z415" s="186" t="s">
        <v>1332</v>
      </c>
    </row>
    <row r="416" spans="1:26" hidden="1">
      <c r="A416" s="61"/>
      <c r="B416" s="852"/>
      <c r="C416" s="865"/>
      <c r="D416" s="883"/>
      <c r="E416" s="888"/>
      <c r="F416" s="281"/>
      <c r="G416" s="873"/>
      <c r="H416" s="878"/>
      <c r="I416" s="888"/>
      <c r="J416" s="281"/>
      <c r="K416" s="892"/>
      <c r="L416" s="1042"/>
      <c r="M416" s="190"/>
      <c r="N416" s="190"/>
      <c r="O416" s="190"/>
      <c r="P416" s="190"/>
      <c r="Q416" s="49"/>
      <c r="R416" s="27"/>
      <c r="S416" s="27"/>
      <c r="T416" s="27"/>
      <c r="U416" s="37"/>
      <c r="V416" s="54"/>
      <c r="W416" s="27"/>
      <c r="X416" s="27"/>
      <c r="Y416" s="186"/>
      <c r="Z416" s="186"/>
    </row>
    <row r="417" spans="1:26" ht="25.5" hidden="1">
      <c r="A417" s="165" t="s">
        <v>1723</v>
      </c>
      <c r="B417" s="837"/>
      <c r="C417" s="860"/>
      <c r="D417" s="883"/>
      <c r="E417" s="888"/>
      <c r="F417" s="281"/>
      <c r="G417" s="873"/>
      <c r="H417" s="878"/>
      <c r="I417" s="888"/>
      <c r="J417" s="281"/>
      <c r="K417" s="892"/>
      <c r="L417" s="1042"/>
      <c r="M417" s="175"/>
      <c r="N417" s="175"/>
      <c r="O417" s="175"/>
      <c r="P417" s="175"/>
      <c r="Q417" s="60"/>
      <c r="R417" s="27"/>
      <c r="S417" s="27"/>
      <c r="T417" s="27">
        <v>35</v>
      </c>
      <c r="U417" s="30" t="s">
        <v>845</v>
      </c>
      <c r="V417" s="54" t="s">
        <v>1724</v>
      </c>
      <c r="W417" s="27" t="s">
        <v>1725</v>
      </c>
      <c r="X417" s="27" t="s">
        <v>358</v>
      </c>
      <c r="Y417" s="186" t="s">
        <v>1333</v>
      </c>
      <c r="Z417" s="186" t="s">
        <v>1332</v>
      </c>
    </row>
    <row r="418" spans="1:26" hidden="1">
      <c r="A418" s="165" t="s">
        <v>768</v>
      </c>
      <c r="B418" s="837"/>
      <c r="C418" s="860"/>
      <c r="D418" s="883"/>
      <c r="E418" s="888"/>
      <c r="F418" s="281"/>
      <c r="G418" s="873"/>
      <c r="H418" s="878"/>
      <c r="I418" s="888"/>
      <c r="J418" s="281"/>
      <c r="K418" s="892"/>
      <c r="L418" s="1042"/>
      <c r="M418" s="175"/>
      <c r="N418" s="175"/>
      <c r="O418" s="175"/>
      <c r="P418" s="175"/>
      <c r="Q418" s="60"/>
      <c r="R418" s="27"/>
      <c r="S418" s="27"/>
      <c r="T418" s="27">
        <v>42</v>
      </c>
      <c r="U418" s="30" t="s">
        <v>845</v>
      </c>
      <c r="V418" s="54" t="s">
        <v>21</v>
      </c>
      <c r="W418" s="27" t="s">
        <v>1726</v>
      </c>
      <c r="X418" s="27" t="s">
        <v>358</v>
      </c>
      <c r="Y418" s="186" t="s">
        <v>1333</v>
      </c>
      <c r="Z418" s="186" t="s">
        <v>1332</v>
      </c>
    </row>
    <row r="419" spans="1:26" hidden="1">
      <c r="A419" s="165" t="s">
        <v>768</v>
      </c>
      <c r="B419" s="837"/>
      <c r="C419" s="860"/>
      <c r="D419" s="883"/>
      <c r="E419" s="888"/>
      <c r="F419" s="281"/>
      <c r="G419" s="873"/>
      <c r="H419" s="878"/>
      <c r="I419" s="888"/>
      <c r="J419" s="281"/>
      <c r="K419" s="892"/>
      <c r="L419" s="1042"/>
      <c r="M419" s="175"/>
      <c r="N419" s="175"/>
      <c r="O419" s="175"/>
      <c r="P419" s="175"/>
      <c r="Q419" s="60"/>
      <c r="R419" s="27"/>
      <c r="S419" s="27"/>
      <c r="T419" s="27">
        <v>40</v>
      </c>
      <c r="U419" s="30" t="s">
        <v>845</v>
      </c>
      <c r="V419" s="54" t="s">
        <v>21</v>
      </c>
      <c r="W419" s="27" t="s">
        <v>1727</v>
      </c>
      <c r="X419" s="27" t="s">
        <v>358</v>
      </c>
      <c r="Y419" s="186" t="s">
        <v>1333</v>
      </c>
      <c r="Z419" s="186" t="s">
        <v>1332</v>
      </c>
    </row>
    <row r="420" spans="1:26" ht="25.5" hidden="1">
      <c r="A420" s="165" t="s">
        <v>1732</v>
      </c>
      <c r="B420" s="837"/>
      <c r="C420" s="860"/>
      <c r="D420" s="883"/>
      <c r="E420" s="888"/>
      <c r="F420" s="281"/>
      <c r="G420" s="873"/>
      <c r="H420" s="878"/>
      <c r="I420" s="888"/>
      <c r="J420" s="281"/>
      <c r="K420" s="892"/>
      <c r="L420" s="1042"/>
      <c r="M420" s="175"/>
      <c r="N420" s="175"/>
      <c r="O420" s="175"/>
      <c r="P420" s="175"/>
      <c r="Q420" s="60"/>
      <c r="R420" s="27"/>
      <c r="S420" s="27"/>
      <c r="T420" s="27">
        <v>41</v>
      </c>
      <c r="U420" s="30" t="s">
        <v>845</v>
      </c>
      <c r="V420" s="54" t="s">
        <v>21</v>
      </c>
      <c r="W420" s="27" t="s">
        <v>1728</v>
      </c>
      <c r="X420" s="27" t="s">
        <v>358</v>
      </c>
      <c r="Y420" s="186" t="s">
        <v>1333</v>
      </c>
      <c r="Z420" s="186" t="s">
        <v>1332</v>
      </c>
    </row>
    <row r="421" spans="1:26" hidden="1">
      <c r="A421" s="165" t="s">
        <v>769</v>
      </c>
      <c r="B421" s="837"/>
      <c r="C421" s="860"/>
      <c r="D421" s="883"/>
      <c r="E421" s="888"/>
      <c r="F421" s="281"/>
      <c r="G421" s="873"/>
      <c r="H421" s="878"/>
      <c r="I421" s="888"/>
      <c r="J421" s="281"/>
      <c r="K421" s="892"/>
      <c r="L421" s="1042"/>
      <c r="M421" s="175"/>
      <c r="N421" s="175"/>
      <c r="O421" s="175"/>
      <c r="P421" s="175"/>
      <c r="Q421" s="60"/>
      <c r="R421" s="27"/>
      <c r="S421" s="27"/>
      <c r="T421" s="27">
        <v>36</v>
      </c>
      <c r="U421" s="30" t="s">
        <v>845</v>
      </c>
      <c r="V421" s="54" t="s">
        <v>21</v>
      </c>
      <c r="W421" s="27" t="s">
        <v>1729</v>
      </c>
      <c r="X421" s="27" t="s">
        <v>358</v>
      </c>
      <c r="Y421" s="186" t="s">
        <v>1333</v>
      </c>
      <c r="Z421" s="186" t="s">
        <v>1332</v>
      </c>
    </row>
    <row r="422" spans="1:26" hidden="1">
      <c r="A422" s="165" t="s">
        <v>769</v>
      </c>
      <c r="B422" s="837"/>
      <c r="C422" s="860"/>
      <c r="D422" s="883"/>
      <c r="E422" s="888"/>
      <c r="F422" s="281"/>
      <c r="G422" s="873"/>
      <c r="H422" s="878"/>
      <c r="I422" s="888"/>
      <c r="J422" s="281"/>
      <c r="K422" s="892"/>
      <c r="L422" s="1042"/>
      <c r="M422" s="175"/>
      <c r="N422" s="175"/>
      <c r="O422" s="175"/>
      <c r="P422" s="175"/>
      <c r="Q422" s="60"/>
      <c r="R422" s="27"/>
      <c r="S422" s="27"/>
      <c r="T422" s="27">
        <v>37</v>
      </c>
      <c r="U422" s="30" t="s">
        <v>845</v>
      </c>
      <c r="V422" s="54" t="s">
        <v>21</v>
      </c>
      <c r="W422" s="27" t="s">
        <v>1730</v>
      </c>
      <c r="X422" s="27" t="s">
        <v>358</v>
      </c>
      <c r="Y422" s="186" t="s">
        <v>1333</v>
      </c>
      <c r="Z422" s="186" t="s">
        <v>1332</v>
      </c>
    </row>
    <row r="423" spans="1:26" hidden="1">
      <c r="A423" s="165" t="s">
        <v>769</v>
      </c>
      <c r="B423" s="837"/>
      <c r="C423" s="860"/>
      <c r="D423" s="883"/>
      <c r="E423" s="888"/>
      <c r="F423" s="281"/>
      <c r="G423" s="873"/>
      <c r="H423" s="878"/>
      <c r="I423" s="888"/>
      <c r="J423" s="281"/>
      <c r="K423" s="892"/>
      <c r="L423" s="1042"/>
      <c r="M423" s="175"/>
      <c r="N423" s="175"/>
      <c r="O423" s="175"/>
      <c r="P423" s="175"/>
      <c r="Q423" s="60"/>
      <c r="R423" s="27"/>
      <c r="S423" s="27"/>
      <c r="T423" s="27">
        <v>35</v>
      </c>
      <c r="U423" s="30" t="s">
        <v>845</v>
      </c>
      <c r="V423" s="54" t="s">
        <v>21</v>
      </c>
      <c r="W423" s="27" t="s">
        <v>1731</v>
      </c>
      <c r="X423" s="27" t="s">
        <v>358</v>
      </c>
      <c r="Y423" s="186" t="s">
        <v>1333</v>
      </c>
      <c r="Z423" s="186" t="s">
        <v>1332</v>
      </c>
    </row>
    <row r="424" spans="1:26" hidden="1">
      <c r="A424" s="165" t="s">
        <v>769</v>
      </c>
      <c r="B424" s="837"/>
      <c r="C424" s="860"/>
      <c r="D424" s="883"/>
      <c r="E424" s="888"/>
      <c r="F424" s="281"/>
      <c r="G424" s="873"/>
      <c r="H424" s="878"/>
      <c r="I424" s="888"/>
      <c r="J424" s="281"/>
      <c r="K424" s="892"/>
      <c r="L424" s="1042"/>
      <c r="M424" s="175"/>
      <c r="N424" s="175"/>
      <c r="O424" s="175"/>
      <c r="P424" s="175"/>
      <c r="Q424" s="60"/>
      <c r="R424" s="27"/>
      <c r="S424" s="27"/>
      <c r="T424" s="27">
        <v>48</v>
      </c>
      <c r="U424" s="30" t="s">
        <v>845</v>
      </c>
      <c r="V424" s="54" t="s">
        <v>21</v>
      </c>
      <c r="W424" s="27" t="s">
        <v>767</v>
      </c>
      <c r="X424" s="27" t="s">
        <v>358</v>
      </c>
      <c r="Y424" s="186" t="s">
        <v>1333</v>
      </c>
      <c r="Z424" s="186" t="s">
        <v>1332</v>
      </c>
    </row>
    <row r="425" spans="1:26" hidden="1">
      <c r="A425" s="165" t="s">
        <v>770</v>
      </c>
      <c r="B425" s="837"/>
      <c r="C425" s="860"/>
      <c r="D425" s="883"/>
      <c r="E425" s="888"/>
      <c r="F425" s="281"/>
      <c r="G425" s="873"/>
      <c r="H425" s="878"/>
      <c r="I425" s="888"/>
      <c r="J425" s="281"/>
      <c r="K425" s="892"/>
      <c r="L425" s="1042"/>
      <c r="M425" s="175"/>
      <c r="N425" s="175"/>
      <c r="O425" s="175"/>
      <c r="P425" s="175"/>
      <c r="Q425" s="60"/>
      <c r="R425" s="27"/>
      <c r="S425" s="27"/>
      <c r="T425" s="27">
        <v>39</v>
      </c>
      <c r="U425" s="30" t="s">
        <v>845</v>
      </c>
      <c r="V425" s="54" t="s">
        <v>21</v>
      </c>
      <c r="W425" s="27" t="s">
        <v>646</v>
      </c>
      <c r="X425" s="27" t="s">
        <v>358</v>
      </c>
      <c r="Y425" s="186" t="s">
        <v>1333</v>
      </c>
      <c r="Z425" s="186" t="s">
        <v>1332</v>
      </c>
    </row>
    <row r="426" spans="1:26" hidden="1">
      <c r="A426" s="165" t="s">
        <v>770</v>
      </c>
      <c r="B426" s="837"/>
      <c r="C426" s="860"/>
      <c r="D426" s="883"/>
      <c r="E426" s="888"/>
      <c r="F426" s="281"/>
      <c r="G426" s="873"/>
      <c r="H426" s="878"/>
      <c r="I426" s="888"/>
      <c r="J426" s="281"/>
      <c r="K426" s="892"/>
      <c r="L426" s="1042"/>
      <c r="M426" s="175"/>
      <c r="N426" s="175"/>
      <c r="O426" s="175"/>
      <c r="P426" s="175"/>
      <c r="Q426" s="60"/>
      <c r="R426" s="27"/>
      <c r="S426" s="27"/>
      <c r="T426" s="27">
        <v>40</v>
      </c>
      <c r="U426" s="30" t="s">
        <v>845</v>
      </c>
      <c r="V426" s="54" t="s">
        <v>21</v>
      </c>
      <c r="W426" s="27" t="s">
        <v>647</v>
      </c>
      <c r="X426" s="27" t="s">
        <v>358</v>
      </c>
      <c r="Y426" s="186" t="s">
        <v>1333</v>
      </c>
      <c r="Z426" s="186" t="s">
        <v>1332</v>
      </c>
    </row>
    <row r="427" spans="1:26" hidden="1">
      <c r="A427" s="165" t="s">
        <v>771</v>
      </c>
      <c r="B427" s="837"/>
      <c r="C427" s="860"/>
      <c r="D427" s="883"/>
      <c r="E427" s="888"/>
      <c r="F427" s="281"/>
      <c r="G427" s="873"/>
      <c r="H427" s="878"/>
      <c r="I427" s="888"/>
      <c r="J427" s="281"/>
      <c r="K427" s="892"/>
      <c r="L427" s="1042"/>
      <c r="M427" s="175"/>
      <c r="N427" s="175"/>
      <c r="O427" s="175"/>
      <c r="P427" s="175"/>
      <c r="Q427" s="60"/>
      <c r="R427" s="27"/>
      <c r="S427" s="27"/>
      <c r="T427" s="27">
        <v>40</v>
      </c>
      <c r="U427" s="30" t="s">
        <v>845</v>
      </c>
      <c r="V427" s="54" t="s">
        <v>21</v>
      </c>
      <c r="W427" s="27" t="s">
        <v>432</v>
      </c>
      <c r="X427" s="27" t="s">
        <v>358</v>
      </c>
      <c r="Y427" s="186" t="s">
        <v>1333</v>
      </c>
      <c r="Z427" s="186" t="s">
        <v>1332</v>
      </c>
    </row>
    <row r="428" spans="1:26" hidden="1">
      <c r="A428" s="165" t="s">
        <v>771</v>
      </c>
      <c r="B428" s="837"/>
      <c r="C428" s="860"/>
      <c r="D428" s="883"/>
      <c r="E428" s="888"/>
      <c r="F428" s="281"/>
      <c r="G428" s="873"/>
      <c r="H428" s="878"/>
      <c r="I428" s="888"/>
      <c r="J428" s="281"/>
      <c r="K428" s="892"/>
      <c r="L428" s="1042"/>
      <c r="M428" s="175"/>
      <c r="N428" s="175"/>
      <c r="O428" s="175"/>
      <c r="P428" s="175"/>
      <c r="Q428" s="60"/>
      <c r="R428" s="27"/>
      <c r="S428" s="27"/>
      <c r="T428" s="27">
        <v>40</v>
      </c>
      <c r="U428" s="30" t="s">
        <v>845</v>
      </c>
      <c r="V428" s="54" t="s">
        <v>21</v>
      </c>
      <c r="W428" s="27" t="s">
        <v>433</v>
      </c>
      <c r="X428" s="27" t="s">
        <v>358</v>
      </c>
      <c r="Y428" s="186" t="s">
        <v>1333</v>
      </c>
      <c r="Z428" s="186" t="s">
        <v>1332</v>
      </c>
    </row>
    <row r="429" spans="1:26" hidden="1">
      <c r="A429" s="165" t="s">
        <v>772</v>
      </c>
      <c r="B429" s="837"/>
      <c r="C429" s="860"/>
      <c r="D429" s="883"/>
      <c r="E429" s="888"/>
      <c r="F429" s="281"/>
      <c r="G429" s="873"/>
      <c r="H429" s="878"/>
      <c r="I429" s="888"/>
      <c r="J429" s="281"/>
      <c r="K429" s="892"/>
      <c r="L429" s="1042"/>
      <c r="M429" s="175"/>
      <c r="N429" s="175"/>
      <c r="O429" s="175"/>
      <c r="P429" s="175"/>
      <c r="Q429" s="60"/>
      <c r="R429" s="27"/>
      <c r="S429" s="27"/>
      <c r="T429" s="27">
        <v>40</v>
      </c>
      <c r="U429" s="30" t="s">
        <v>845</v>
      </c>
      <c r="V429" s="54" t="s">
        <v>21</v>
      </c>
      <c r="W429" s="27" t="s">
        <v>648</v>
      </c>
      <c r="X429" s="27" t="s">
        <v>358</v>
      </c>
      <c r="Y429" s="186" t="s">
        <v>1333</v>
      </c>
      <c r="Z429" s="186" t="s">
        <v>1332</v>
      </c>
    </row>
    <row r="430" spans="1:26" hidden="1">
      <c r="A430" s="165" t="s">
        <v>772</v>
      </c>
      <c r="B430" s="837"/>
      <c r="C430" s="860"/>
      <c r="D430" s="883"/>
      <c r="E430" s="888"/>
      <c r="F430" s="281"/>
      <c r="G430" s="873"/>
      <c r="H430" s="878"/>
      <c r="I430" s="888"/>
      <c r="J430" s="281"/>
      <c r="K430" s="892"/>
      <c r="L430" s="1042"/>
      <c r="M430" s="175"/>
      <c r="N430" s="175"/>
      <c r="O430" s="175"/>
      <c r="P430" s="175"/>
      <c r="Q430" s="60"/>
      <c r="R430" s="27"/>
      <c r="S430" s="27"/>
      <c r="T430" s="27">
        <v>40</v>
      </c>
      <c r="U430" s="30" t="s">
        <v>845</v>
      </c>
      <c r="V430" s="54" t="s">
        <v>21</v>
      </c>
      <c r="W430" s="27" t="s">
        <v>649</v>
      </c>
      <c r="X430" s="27" t="s">
        <v>358</v>
      </c>
      <c r="Y430" s="186" t="s">
        <v>1333</v>
      </c>
      <c r="Z430" s="186" t="s">
        <v>1332</v>
      </c>
    </row>
    <row r="431" spans="1:26" hidden="1">
      <c r="A431" s="165" t="s">
        <v>1779</v>
      </c>
      <c r="B431" s="837"/>
      <c r="C431" s="860"/>
      <c r="D431" s="883"/>
      <c r="E431" s="888"/>
      <c r="F431" s="281"/>
      <c r="G431" s="873"/>
      <c r="H431" s="878"/>
      <c r="I431" s="888"/>
      <c r="J431" s="281"/>
      <c r="K431" s="892"/>
      <c r="L431" s="1042"/>
      <c r="M431" s="175"/>
      <c r="N431" s="175"/>
      <c r="O431" s="175"/>
      <c r="P431" s="175"/>
      <c r="Q431" s="60"/>
      <c r="R431" s="27"/>
      <c r="S431" s="27"/>
      <c r="T431" s="27">
        <v>40</v>
      </c>
      <c r="U431" s="30" t="s">
        <v>845</v>
      </c>
      <c r="V431" s="54" t="s">
        <v>21</v>
      </c>
      <c r="W431" s="27" t="s">
        <v>651</v>
      </c>
      <c r="X431" s="27" t="s">
        <v>358</v>
      </c>
      <c r="Y431" s="186" t="s">
        <v>1333</v>
      </c>
      <c r="Z431" s="186" t="s">
        <v>1332</v>
      </c>
    </row>
    <row r="432" spans="1:26" hidden="1">
      <c r="A432" s="165" t="s">
        <v>1779</v>
      </c>
      <c r="B432" s="837"/>
      <c r="C432" s="860"/>
      <c r="D432" s="883"/>
      <c r="E432" s="888"/>
      <c r="F432" s="281"/>
      <c r="G432" s="873"/>
      <c r="H432" s="878"/>
      <c r="I432" s="888"/>
      <c r="J432" s="281"/>
      <c r="K432" s="892"/>
      <c r="L432" s="1042"/>
      <c r="M432" s="175"/>
      <c r="N432" s="175"/>
      <c r="O432" s="175"/>
      <c r="P432" s="175"/>
      <c r="Q432" s="60"/>
      <c r="R432" s="27"/>
      <c r="S432" s="27"/>
      <c r="T432" s="27">
        <v>42</v>
      </c>
      <c r="U432" s="30" t="s">
        <v>845</v>
      </c>
      <c r="V432" s="54" t="s">
        <v>21</v>
      </c>
      <c r="W432" s="27" t="s">
        <v>650</v>
      </c>
      <c r="X432" s="27" t="s">
        <v>358</v>
      </c>
      <c r="Y432" s="186" t="s">
        <v>1333</v>
      </c>
      <c r="Z432" s="186" t="s">
        <v>1332</v>
      </c>
    </row>
    <row r="433" spans="1:26" hidden="1">
      <c r="A433" s="165" t="s">
        <v>1778</v>
      </c>
      <c r="B433" s="837"/>
      <c r="C433" s="860"/>
      <c r="D433" s="883"/>
      <c r="E433" s="888"/>
      <c r="F433" s="281"/>
      <c r="G433" s="873"/>
      <c r="H433" s="878"/>
      <c r="I433" s="888"/>
      <c r="J433" s="281"/>
      <c r="K433" s="892"/>
      <c r="L433" s="1042"/>
      <c r="M433" s="175"/>
      <c r="N433" s="175"/>
      <c r="O433" s="175"/>
      <c r="P433" s="175"/>
      <c r="Q433" s="60"/>
      <c r="R433" s="27"/>
      <c r="S433" s="27"/>
      <c r="T433" s="27">
        <v>40</v>
      </c>
      <c r="U433" s="30" t="s">
        <v>845</v>
      </c>
      <c r="V433" s="54" t="s">
        <v>21</v>
      </c>
      <c r="W433" s="27" t="s">
        <v>652</v>
      </c>
      <c r="X433" s="27" t="s">
        <v>358</v>
      </c>
      <c r="Y433" s="186" t="s">
        <v>1333</v>
      </c>
      <c r="Z433" s="186" t="s">
        <v>1332</v>
      </c>
    </row>
    <row r="434" spans="1:26" hidden="1">
      <c r="A434" s="165" t="s">
        <v>1778</v>
      </c>
      <c r="B434" s="837"/>
      <c r="C434" s="860"/>
      <c r="D434" s="883"/>
      <c r="E434" s="888"/>
      <c r="F434" s="281"/>
      <c r="G434" s="873"/>
      <c r="H434" s="878"/>
      <c r="I434" s="888"/>
      <c r="J434" s="281"/>
      <c r="K434" s="892"/>
      <c r="L434" s="1042"/>
      <c r="M434" s="175"/>
      <c r="N434" s="175"/>
      <c r="O434" s="175"/>
      <c r="P434" s="175"/>
      <c r="Q434" s="60"/>
      <c r="R434" s="27"/>
      <c r="S434" s="27"/>
      <c r="T434" s="27">
        <v>43</v>
      </c>
      <c r="U434" s="30" t="s">
        <v>845</v>
      </c>
      <c r="V434" s="54" t="s">
        <v>21</v>
      </c>
      <c r="W434" s="27" t="s">
        <v>653</v>
      </c>
      <c r="X434" s="27" t="s">
        <v>358</v>
      </c>
      <c r="Y434" s="186" t="s">
        <v>1333</v>
      </c>
      <c r="Z434" s="186" t="s">
        <v>1332</v>
      </c>
    </row>
    <row r="435" spans="1:26" hidden="1">
      <c r="A435" s="165" t="s">
        <v>1777</v>
      </c>
      <c r="B435" s="837"/>
      <c r="C435" s="860"/>
      <c r="D435" s="883"/>
      <c r="E435" s="888"/>
      <c r="F435" s="281"/>
      <c r="G435" s="873"/>
      <c r="H435" s="878"/>
      <c r="I435" s="888"/>
      <c r="J435" s="281"/>
      <c r="K435" s="892"/>
      <c r="L435" s="1042"/>
      <c r="M435" s="175"/>
      <c r="N435" s="175"/>
      <c r="O435" s="175"/>
      <c r="P435" s="175"/>
      <c r="Q435" s="60"/>
      <c r="R435" s="27"/>
      <c r="S435" s="27"/>
      <c r="T435" s="27">
        <v>42</v>
      </c>
      <c r="U435" s="30" t="s">
        <v>845</v>
      </c>
      <c r="V435" s="54" t="s">
        <v>21</v>
      </c>
      <c r="W435" s="27" t="s">
        <v>1755</v>
      </c>
      <c r="X435" s="27" t="s">
        <v>358</v>
      </c>
      <c r="Y435" s="186" t="s">
        <v>1333</v>
      </c>
      <c r="Z435" s="186" t="s">
        <v>1332</v>
      </c>
    </row>
    <row r="436" spans="1:26" hidden="1">
      <c r="A436" s="165" t="s">
        <v>1777</v>
      </c>
      <c r="B436" s="837"/>
      <c r="C436" s="860"/>
      <c r="D436" s="883"/>
      <c r="E436" s="888"/>
      <c r="F436" s="281"/>
      <c r="G436" s="873"/>
      <c r="H436" s="878"/>
      <c r="I436" s="888"/>
      <c r="J436" s="281"/>
      <c r="K436" s="892"/>
      <c r="L436" s="1042"/>
      <c r="M436" s="175"/>
      <c r="N436" s="175"/>
      <c r="O436" s="175"/>
      <c r="P436" s="175"/>
      <c r="Q436" s="60"/>
      <c r="R436" s="27"/>
      <c r="S436" s="27"/>
      <c r="T436" s="27">
        <v>38</v>
      </c>
      <c r="U436" s="30" t="s">
        <v>845</v>
      </c>
      <c r="V436" s="54" t="s">
        <v>21</v>
      </c>
      <c r="W436" s="27" t="s">
        <v>1756</v>
      </c>
      <c r="X436" s="27" t="s">
        <v>358</v>
      </c>
      <c r="Y436" s="186" t="s">
        <v>1333</v>
      </c>
      <c r="Z436" s="186" t="s">
        <v>1332</v>
      </c>
    </row>
    <row r="437" spans="1:26" ht="25.5" hidden="1">
      <c r="A437" s="165" t="s">
        <v>1775</v>
      </c>
      <c r="B437" s="837"/>
      <c r="C437" s="860"/>
      <c r="D437" s="883"/>
      <c r="E437" s="888"/>
      <c r="F437" s="281"/>
      <c r="G437" s="873"/>
      <c r="H437" s="878"/>
      <c r="I437" s="888"/>
      <c r="J437" s="281"/>
      <c r="K437" s="892"/>
      <c r="L437" s="1042"/>
      <c r="M437" s="175"/>
      <c r="N437" s="175"/>
      <c r="O437" s="175"/>
      <c r="P437" s="175"/>
      <c r="Q437" s="60"/>
      <c r="R437" s="27"/>
      <c r="S437" s="27"/>
      <c r="T437" s="27">
        <v>38</v>
      </c>
      <c r="U437" s="30" t="s">
        <v>845</v>
      </c>
      <c r="V437" s="54" t="s">
        <v>21</v>
      </c>
      <c r="W437" s="27" t="s">
        <v>1757</v>
      </c>
      <c r="X437" s="27" t="s">
        <v>358</v>
      </c>
      <c r="Y437" s="186" t="s">
        <v>1333</v>
      </c>
      <c r="Z437" s="186" t="s">
        <v>1332</v>
      </c>
    </row>
    <row r="438" spans="1:26" ht="25.5" hidden="1">
      <c r="A438" s="165" t="s">
        <v>1776</v>
      </c>
      <c r="B438" s="837"/>
      <c r="C438" s="860"/>
      <c r="D438" s="883"/>
      <c r="E438" s="888"/>
      <c r="F438" s="281"/>
      <c r="G438" s="873"/>
      <c r="H438" s="878"/>
      <c r="I438" s="888"/>
      <c r="J438" s="281"/>
      <c r="K438" s="892"/>
      <c r="L438" s="1042"/>
      <c r="M438" s="175"/>
      <c r="N438" s="175"/>
      <c r="O438" s="175"/>
      <c r="P438" s="175"/>
      <c r="Q438" s="60"/>
      <c r="R438" s="27"/>
      <c r="S438" s="27"/>
      <c r="T438" s="27">
        <v>43</v>
      </c>
      <c r="U438" s="30" t="s">
        <v>846</v>
      </c>
      <c r="V438" s="54" t="s">
        <v>21</v>
      </c>
      <c r="W438" s="27" t="s">
        <v>1758</v>
      </c>
      <c r="X438" s="27" t="s">
        <v>358</v>
      </c>
      <c r="Y438" s="186" t="s">
        <v>1333</v>
      </c>
      <c r="Z438" s="186" t="s">
        <v>1332</v>
      </c>
    </row>
    <row r="439" spans="1:26" ht="25.5" hidden="1">
      <c r="A439" s="165" t="s">
        <v>1780</v>
      </c>
      <c r="B439" s="837"/>
      <c r="C439" s="860"/>
      <c r="D439" s="883"/>
      <c r="E439" s="888"/>
      <c r="F439" s="281"/>
      <c r="G439" s="873"/>
      <c r="H439" s="878"/>
      <c r="I439" s="888"/>
      <c r="J439" s="281"/>
      <c r="K439" s="892"/>
      <c r="L439" s="1042"/>
      <c r="M439" s="175"/>
      <c r="N439" s="175"/>
      <c r="O439" s="175"/>
      <c r="P439" s="175"/>
      <c r="Q439" s="60"/>
      <c r="R439" s="27"/>
      <c r="S439" s="27"/>
      <c r="T439" s="27">
        <v>37</v>
      </c>
      <c r="U439" s="30" t="s">
        <v>153</v>
      </c>
      <c r="V439" s="54" t="s">
        <v>21</v>
      </c>
      <c r="W439" s="27" t="s">
        <v>1759</v>
      </c>
      <c r="X439" s="27" t="s">
        <v>358</v>
      </c>
      <c r="Y439" s="186" t="s">
        <v>1333</v>
      </c>
      <c r="Z439" s="186" t="s">
        <v>1332</v>
      </c>
    </row>
    <row r="440" spans="1:26" hidden="1">
      <c r="A440" s="165" t="s">
        <v>802</v>
      </c>
      <c r="B440" s="837"/>
      <c r="C440" s="860"/>
      <c r="D440" s="883"/>
      <c r="E440" s="888"/>
      <c r="F440" s="281"/>
      <c r="G440" s="873"/>
      <c r="H440" s="878"/>
      <c r="I440" s="888"/>
      <c r="J440" s="281"/>
      <c r="K440" s="892"/>
      <c r="L440" s="1042"/>
      <c r="M440" s="175"/>
      <c r="N440" s="175"/>
      <c r="O440" s="175"/>
      <c r="P440" s="175"/>
      <c r="Q440" s="60"/>
      <c r="R440" s="27"/>
      <c r="S440" s="27"/>
      <c r="T440" s="27">
        <v>42</v>
      </c>
      <c r="U440" s="30" t="s">
        <v>153</v>
      </c>
      <c r="V440" s="54" t="s">
        <v>21</v>
      </c>
      <c r="W440" s="27" t="s">
        <v>1760</v>
      </c>
      <c r="X440" s="27" t="s">
        <v>358</v>
      </c>
      <c r="Y440" s="186" t="s">
        <v>1333</v>
      </c>
      <c r="Z440" s="186" t="s">
        <v>1332</v>
      </c>
    </row>
    <row r="441" spans="1:26" ht="25.5" hidden="1">
      <c r="A441" s="165" t="s">
        <v>804</v>
      </c>
      <c r="B441" s="837"/>
      <c r="C441" s="860"/>
      <c r="D441" s="883"/>
      <c r="E441" s="888"/>
      <c r="F441" s="281"/>
      <c r="G441" s="873"/>
      <c r="H441" s="878"/>
      <c r="I441" s="888"/>
      <c r="J441" s="281"/>
      <c r="K441" s="892"/>
      <c r="L441" s="1042"/>
      <c r="M441" s="175"/>
      <c r="N441" s="175"/>
      <c r="O441" s="175"/>
      <c r="P441" s="175"/>
      <c r="Q441" s="60"/>
      <c r="R441" s="27"/>
      <c r="S441" s="27"/>
      <c r="T441" s="27">
        <v>40</v>
      </c>
      <c r="U441" s="30" t="s">
        <v>153</v>
      </c>
      <c r="V441" s="54" t="s">
        <v>21</v>
      </c>
      <c r="W441" s="27" t="s">
        <v>1761</v>
      </c>
      <c r="X441" s="27" t="s">
        <v>358</v>
      </c>
      <c r="Y441" s="186" t="s">
        <v>1333</v>
      </c>
      <c r="Z441" s="186" t="s">
        <v>1332</v>
      </c>
    </row>
    <row r="442" spans="1:26" hidden="1">
      <c r="A442" s="165" t="s">
        <v>803</v>
      </c>
      <c r="B442" s="837"/>
      <c r="C442" s="860"/>
      <c r="D442" s="883"/>
      <c r="E442" s="888"/>
      <c r="F442" s="281"/>
      <c r="G442" s="873"/>
      <c r="H442" s="878"/>
      <c r="I442" s="888"/>
      <c r="J442" s="281"/>
      <c r="K442" s="892"/>
      <c r="L442" s="1042"/>
      <c r="M442" s="175"/>
      <c r="N442" s="175"/>
      <c r="O442" s="175"/>
      <c r="P442" s="175"/>
      <c r="Q442" s="60"/>
      <c r="R442" s="27"/>
      <c r="S442" s="27"/>
      <c r="T442" s="27">
        <v>39</v>
      </c>
      <c r="U442" s="30" t="s">
        <v>153</v>
      </c>
      <c r="V442" s="54" t="s">
        <v>21</v>
      </c>
      <c r="W442" s="27" t="s">
        <v>1762</v>
      </c>
      <c r="X442" s="27" t="s">
        <v>358</v>
      </c>
      <c r="Y442" s="186" t="s">
        <v>1333</v>
      </c>
      <c r="Z442" s="186" t="s">
        <v>1332</v>
      </c>
    </row>
    <row r="443" spans="1:26" hidden="1">
      <c r="A443" s="165" t="s">
        <v>1781</v>
      </c>
      <c r="B443" s="837"/>
      <c r="C443" s="860"/>
      <c r="D443" s="883"/>
      <c r="E443" s="888"/>
      <c r="F443" s="281"/>
      <c r="G443" s="873"/>
      <c r="H443" s="878"/>
      <c r="I443" s="888"/>
      <c r="J443" s="281"/>
      <c r="K443" s="892"/>
      <c r="L443" s="1042"/>
      <c r="M443" s="175"/>
      <c r="N443" s="175"/>
      <c r="O443" s="175"/>
      <c r="P443" s="175"/>
      <c r="Q443" s="60"/>
      <c r="R443" s="27"/>
      <c r="S443" s="27"/>
      <c r="T443" s="27">
        <v>35</v>
      </c>
      <c r="U443" s="30" t="s">
        <v>153</v>
      </c>
      <c r="V443" s="54" t="s">
        <v>21</v>
      </c>
      <c r="W443" s="27" t="s">
        <v>1763</v>
      </c>
      <c r="X443" s="27" t="s">
        <v>358</v>
      </c>
      <c r="Y443" s="186" t="s">
        <v>1333</v>
      </c>
      <c r="Z443" s="186" t="s">
        <v>1332</v>
      </c>
    </row>
    <row r="444" spans="1:26" ht="25.5" hidden="1">
      <c r="A444" s="165" t="s">
        <v>1782</v>
      </c>
      <c r="B444" s="837"/>
      <c r="C444" s="860"/>
      <c r="D444" s="883"/>
      <c r="E444" s="888"/>
      <c r="F444" s="281"/>
      <c r="G444" s="873"/>
      <c r="H444" s="878"/>
      <c r="I444" s="888"/>
      <c r="J444" s="281"/>
      <c r="K444" s="892"/>
      <c r="L444" s="1042"/>
      <c r="M444" s="175"/>
      <c r="N444" s="175"/>
      <c r="O444" s="175"/>
      <c r="P444" s="175"/>
      <c r="Q444" s="60"/>
      <c r="R444" s="27"/>
      <c r="S444" s="27"/>
      <c r="T444" s="27">
        <v>43</v>
      </c>
      <c r="U444" s="30" t="s">
        <v>153</v>
      </c>
      <c r="V444" s="54" t="s">
        <v>811</v>
      </c>
      <c r="W444" s="27" t="s">
        <v>1764</v>
      </c>
      <c r="X444" s="27" t="s">
        <v>358</v>
      </c>
      <c r="Y444" s="186" t="s">
        <v>1333</v>
      </c>
      <c r="Z444" s="186" t="s">
        <v>1332</v>
      </c>
    </row>
    <row r="445" spans="1:26" hidden="1">
      <c r="A445" s="165" t="s">
        <v>1784</v>
      </c>
      <c r="B445" s="837"/>
      <c r="C445" s="860"/>
      <c r="D445" s="883"/>
      <c r="E445" s="888"/>
      <c r="F445" s="281"/>
      <c r="G445" s="873"/>
      <c r="H445" s="878"/>
      <c r="I445" s="888"/>
      <c r="J445" s="281"/>
      <c r="K445" s="892"/>
      <c r="L445" s="1042"/>
      <c r="M445" s="175"/>
      <c r="N445" s="175"/>
      <c r="O445" s="175"/>
      <c r="P445" s="175"/>
      <c r="Q445" s="60"/>
      <c r="R445" s="27"/>
      <c r="S445" s="27"/>
      <c r="T445" s="27">
        <v>36</v>
      </c>
      <c r="U445" s="30" t="s">
        <v>153</v>
      </c>
      <c r="V445" s="54" t="s">
        <v>1783</v>
      </c>
      <c r="W445" s="27" t="s">
        <v>1765</v>
      </c>
      <c r="X445" s="27" t="s">
        <v>358</v>
      </c>
      <c r="Y445" s="186" t="s">
        <v>1333</v>
      </c>
      <c r="Z445" s="186" t="s">
        <v>1332</v>
      </c>
    </row>
    <row r="446" spans="1:26" ht="25.5" hidden="1">
      <c r="A446" s="165" t="s">
        <v>1785</v>
      </c>
      <c r="B446" s="837"/>
      <c r="C446" s="860"/>
      <c r="D446" s="883"/>
      <c r="E446" s="888"/>
      <c r="F446" s="281"/>
      <c r="G446" s="873"/>
      <c r="H446" s="878"/>
      <c r="I446" s="888"/>
      <c r="J446" s="281"/>
      <c r="K446" s="892"/>
      <c r="L446" s="1042"/>
      <c r="M446" s="175"/>
      <c r="N446" s="175"/>
      <c r="O446" s="175"/>
      <c r="P446" s="175"/>
      <c r="Q446" s="60"/>
      <c r="R446" s="27"/>
      <c r="S446" s="27"/>
      <c r="T446" s="27">
        <v>39</v>
      </c>
      <c r="U446" s="30" t="s">
        <v>153</v>
      </c>
      <c r="V446" s="54" t="s">
        <v>812</v>
      </c>
      <c r="W446" s="27" t="s">
        <v>1766</v>
      </c>
      <c r="X446" s="27" t="s">
        <v>358</v>
      </c>
      <c r="Y446" s="186" t="s">
        <v>1333</v>
      </c>
      <c r="Z446" s="186" t="s">
        <v>1332</v>
      </c>
    </row>
    <row r="447" spans="1:26" hidden="1">
      <c r="A447" s="61"/>
      <c r="B447" s="852"/>
      <c r="C447" s="865"/>
      <c r="D447" s="883"/>
      <c r="E447" s="888"/>
      <c r="F447" s="281"/>
      <c r="G447" s="873"/>
      <c r="H447" s="878"/>
      <c r="I447" s="888"/>
      <c r="J447" s="281"/>
      <c r="K447" s="892"/>
      <c r="L447" s="1042"/>
      <c r="M447" s="190"/>
      <c r="N447" s="190"/>
      <c r="O447" s="190"/>
      <c r="P447" s="190"/>
      <c r="Q447" s="49"/>
      <c r="R447" s="27"/>
      <c r="S447" s="27"/>
      <c r="T447" s="27"/>
      <c r="U447" s="37"/>
      <c r="V447" s="54"/>
      <c r="W447" s="27"/>
      <c r="X447" s="27"/>
      <c r="Z447" s="186"/>
    </row>
    <row r="448" spans="1:26" ht="25.5" hidden="1">
      <c r="A448" s="165" t="s">
        <v>806</v>
      </c>
      <c r="B448" s="837"/>
      <c r="C448" s="860"/>
      <c r="D448" s="883"/>
      <c r="E448" s="888"/>
      <c r="F448" s="281"/>
      <c r="G448" s="873"/>
      <c r="H448" s="878"/>
      <c r="I448" s="888"/>
      <c r="J448" s="281"/>
      <c r="K448" s="892"/>
      <c r="L448" s="1042"/>
      <c r="M448" s="175"/>
      <c r="N448" s="175"/>
      <c r="O448" s="175"/>
      <c r="P448" s="175"/>
      <c r="Q448" s="60"/>
      <c r="R448" s="27"/>
      <c r="S448" s="27"/>
      <c r="T448" s="27">
        <v>39</v>
      </c>
      <c r="U448" s="30" t="s">
        <v>805</v>
      </c>
      <c r="V448" s="54" t="s">
        <v>21</v>
      </c>
      <c r="W448" s="27" t="s">
        <v>813</v>
      </c>
      <c r="X448" s="27" t="s">
        <v>358</v>
      </c>
      <c r="Y448" s="186" t="s">
        <v>1333</v>
      </c>
      <c r="Z448" s="186" t="s">
        <v>1332</v>
      </c>
    </row>
    <row r="449" spans="1:26" hidden="1">
      <c r="A449" s="165" t="s">
        <v>807</v>
      </c>
      <c r="B449" s="837"/>
      <c r="C449" s="860"/>
      <c r="D449" s="883"/>
      <c r="E449" s="888"/>
      <c r="F449" s="281"/>
      <c r="G449" s="873"/>
      <c r="H449" s="878"/>
      <c r="I449" s="888"/>
      <c r="J449" s="281"/>
      <c r="K449" s="892"/>
      <c r="L449" s="1042"/>
      <c r="M449" s="175"/>
      <c r="N449" s="175"/>
      <c r="O449" s="175"/>
      <c r="P449" s="175"/>
      <c r="Q449" s="60"/>
      <c r="R449" s="27"/>
      <c r="S449" s="27"/>
      <c r="T449" s="27">
        <v>39</v>
      </c>
      <c r="U449" s="30" t="s">
        <v>805</v>
      </c>
      <c r="V449" s="54" t="s">
        <v>21</v>
      </c>
      <c r="W449" s="27" t="s">
        <v>1786</v>
      </c>
      <c r="X449" s="27" t="s">
        <v>358</v>
      </c>
      <c r="Y449" s="186" t="s">
        <v>1333</v>
      </c>
      <c r="Z449" s="186" t="s">
        <v>1332</v>
      </c>
    </row>
    <row r="450" spans="1:26" hidden="1">
      <c r="A450" s="165" t="s">
        <v>807</v>
      </c>
      <c r="B450" s="837"/>
      <c r="C450" s="860"/>
      <c r="D450" s="883"/>
      <c r="E450" s="888"/>
      <c r="F450" s="281"/>
      <c r="G450" s="873"/>
      <c r="H450" s="878"/>
      <c r="I450" s="888"/>
      <c r="J450" s="281"/>
      <c r="K450" s="892"/>
      <c r="L450" s="1042"/>
      <c r="M450" s="175"/>
      <c r="N450" s="175"/>
      <c r="O450" s="175"/>
      <c r="P450" s="175"/>
      <c r="Q450" s="60"/>
      <c r="R450" s="27"/>
      <c r="S450" s="27"/>
      <c r="T450" s="27">
        <v>46</v>
      </c>
      <c r="U450" s="30" t="s">
        <v>805</v>
      </c>
      <c r="V450" s="54" t="s">
        <v>21</v>
      </c>
      <c r="W450" s="27" t="s">
        <v>1787</v>
      </c>
      <c r="X450" s="27" t="s">
        <v>358</v>
      </c>
      <c r="Y450" s="186" t="s">
        <v>1333</v>
      </c>
      <c r="Z450" s="186" t="s">
        <v>1332</v>
      </c>
    </row>
    <row r="451" spans="1:26" ht="25.5" hidden="1">
      <c r="A451" s="165" t="s">
        <v>1075</v>
      </c>
      <c r="B451" s="837"/>
      <c r="C451" s="860"/>
      <c r="D451" s="883"/>
      <c r="E451" s="888"/>
      <c r="F451" s="281"/>
      <c r="G451" s="873"/>
      <c r="H451" s="878"/>
      <c r="I451" s="888"/>
      <c r="J451" s="281"/>
      <c r="K451" s="892"/>
      <c r="L451" s="1042"/>
      <c r="M451" s="175"/>
      <c r="N451" s="175"/>
      <c r="O451" s="175"/>
      <c r="P451" s="175"/>
      <c r="Q451" s="60"/>
      <c r="R451" s="27"/>
      <c r="S451" s="27"/>
      <c r="T451" s="27">
        <v>42</v>
      </c>
      <c r="U451" s="30" t="s">
        <v>805</v>
      </c>
      <c r="V451" s="54" t="s">
        <v>810</v>
      </c>
      <c r="W451" s="27" t="s">
        <v>1788</v>
      </c>
      <c r="X451" s="27" t="s">
        <v>358</v>
      </c>
      <c r="Y451" s="186" t="s">
        <v>1333</v>
      </c>
      <c r="Z451" s="186" t="s">
        <v>1332</v>
      </c>
    </row>
    <row r="452" spans="1:26" ht="25.5" hidden="1">
      <c r="A452" s="165" t="s">
        <v>808</v>
      </c>
      <c r="B452" s="837"/>
      <c r="C452" s="860"/>
      <c r="D452" s="883"/>
      <c r="E452" s="888"/>
      <c r="F452" s="281"/>
      <c r="G452" s="873"/>
      <c r="H452" s="878"/>
      <c r="I452" s="888"/>
      <c r="J452" s="281"/>
      <c r="K452" s="892"/>
      <c r="L452" s="1042"/>
      <c r="M452" s="175"/>
      <c r="N452" s="175"/>
      <c r="O452" s="175"/>
      <c r="P452" s="175"/>
      <c r="Q452" s="60"/>
      <c r="R452" s="27"/>
      <c r="S452" s="27"/>
      <c r="T452" s="27">
        <v>40</v>
      </c>
      <c r="U452" s="30" t="s">
        <v>805</v>
      </c>
      <c r="V452" s="54" t="s">
        <v>55</v>
      </c>
      <c r="W452" s="27" t="s">
        <v>1789</v>
      </c>
      <c r="X452" s="27" t="s">
        <v>358</v>
      </c>
      <c r="Y452" s="186" t="s">
        <v>1333</v>
      </c>
      <c r="Z452" s="186" t="s">
        <v>1332</v>
      </c>
    </row>
    <row r="453" spans="1:26" hidden="1">
      <c r="A453" s="165" t="s">
        <v>1794</v>
      </c>
      <c r="B453" s="837"/>
      <c r="C453" s="860"/>
      <c r="D453" s="883"/>
      <c r="E453" s="888"/>
      <c r="F453" s="281"/>
      <c r="G453" s="873"/>
      <c r="H453" s="878"/>
      <c r="I453" s="888"/>
      <c r="J453" s="281"/>
      <c r="K453" s="892"/>
      <c r="L453" s="1042"/>
      <c r="M453" s="175"/>
      <c r="N453" s="175"/>
      <c r="O453" s="175"/>
      <c r="P453" s="175"/>
      <c r="Q453" s="60"/>
      <c r="R453" s="27"/>
      <c r="S453" s="27"/>
      <c r="T453" s="27">
        <v>40</v>
      </c>
      <c r="U453" s="30" t="s">
        <v>805</v>
      </c>
      <c r="V453" s="54" t="s">
        <v>55</v>
      </c>
      <c r="W453" s="27" t="s">
        <v>1790</v>
      </c>
      <c r="X453" s="27" t="s">
        <v>358</v>
      </c>
      <c r="Y453" s="186" t="s">
        <v>1333</v>
      </c>
      <c r="Z453" s="186" t="s">
        <v>1332</v>
      </c>
    </row>
    <row r="454" spans="1:26" ht="25.5" hidden="1">
      <c r="A454" s="165" t="s">
        <v>809</v>
      </c>
      <c r="B454" s="837"/>
      <c r="C454" s="860"/>
      <c r="D454" s="883"/>
      <c r="E454" s="888"/>
      <c r="F454" s="281"/>
      <c r="G454" s="873"/>
      <c r="H454" s="878"/>
      <c r="I454" s="888"/>
      <c r="J454" s="281"/>
      <c r="K454" s="892"/>
      <c r="L454" s="1042"/>
      <c r="M454" s="175"/>
      <c r="N454" s="175"/>
      <c r="O454" s="175"/>
      <c r="P454" s="175"/>
      <c r="Q454" s="60"/>
      <c r="R454" s="27"/>
      <c r="S454" s="27"/>
      <c r="T454" s="27">
        <v>40</v>
      </c>
      <c r="U454" s="30" t="s">
        <v>1074</v>
      </c>
      <c r="V454" s="54" t="s">
        <v>55</v>
      </c>
      <c r="W454" s="27" t="s">
        <v>1791</v>
      </c>
      <c r="X454" s="27" t="s">
        <v>358</v>
      </c>
      <c r="Y454" s="186" t="s">
        <v>1333</v>
      </c>
      <c r="Z454" s="186" t="s">
        <v>1332</v>
      </c>
    </row>
    <row r="455" spans="1:26" ht="25.5" hidden="1">
      <c r="A455" s="165" t="s">
        <v>1793</v>
      </c>
      <c r="B455" s="837"/>
      <c r="C455" s="860"/>
      <c r="D455" s="883"/>
      <c r="E455" s="888"/>
      <c r="F455" s="281"/>
      <c r="G455" s="873"/>
      <c r="H455" s="878"/>
      <c r="I455" s="888"/>
      <c r="J455" s="281"/>
      <c r="K455" s="892"/>
      <c r="L455" s="1042"/>
      <c r="M455" s="175"/>
      <c r="N455" s="175"/>
      <c r="O455" s="175"/>
      <c r="P455" s="175"/>
      <c r="Q455" s="60"/>
      <c r="R455" s="27"/>
      <c r="S455" s="27"/>
      <c r="T455" s="27">
        <v>41</v>
      </c>
      <c r="U455" s="30" t="s">
        <v>304</v>
      </c>
      <c r="V455" s="54" t="s">
        <v>55</v>
      </c>
      <c r="W455" s="27" t="s">
        <v>1792</v>
      </c>
      <c r="X455" s="27" t="s">
        <v>358</v>
      </c>
      <c r="Y455" s="186" t="s">
        <v>1333</v>
      </c>
      <c r="Z455" s="186" t="s">
        <v>1332</v>
      </c>
    </row>
    <row r="456" spans="1:26" hidden="1">
      <c r="A456" s="61"/>
      <c r="B456" s="852"/>
      <c r="C456" s="865"/>
      <c r="D456" s="883"/>
      <c r="E456" s="888"/>
      <c r="F456" s="281"/>
      <c r="G456" s="873"/>
      <c r="H456" s="878"/>
      <c r="I456" s="888"/>
      <c r="J456" s="281"/>
      <c r="K456" s="892"/>
      <c r="L456" s="1042"/>
      <c r="M456" s="190"/>
      <c r="N456" s="190"/>
      <c r="O456" s="190"/>
      <c r="P456" s="190"/>
      <c r="Q456" s="49"/>
      <c r="R456" s="27"/>
      <c r="S456" s="27"/>
      <c r="T456" s="27"/>
      <c r="U456" s="37"/>
      <c r="V456" s="54"/>
      <c r="W456" s="27"/>
      <c r="X456" s="27"/>
      <c r="Y456" s="186"/>
      <c r="Z456" s="186"/>
    </row>
    <row r="457" spans="1:26" hidden="1">
      <c r="A457" s="165" t="s">
        <v>1872</v>
      </c>
      <c r="B457" s="837"/>
      <c r="C457" s="860"/>
      <c r="D457" s="883"/>
      <c r="E457" s="888"/>
      <c r="F457" s="281"/>
      <c r="G457" s="873"/>
      <c r="H457" s="878"/>
      <c r="I457" s="888"/>
      <c r="J457" s="281"/>
      <c r="K457" s="892"/>
      <c r="L457" s="1042"/>
      <c r="M457" s="175"/>
      <c r="N457" s="175"/>
      <c r="O457" s="175"/>
      <c r="P457" s="175"/>
      <c r="Q457" s="60"/>
      <c r="R457" s="27"/>
      <c r="S457" s="27"/>
      <c r="T457" s="27">
        <v>40</v>
      </c>
      <c r="U457" s="30" t="s">
        <v>1795</v>
      </c>
      <c r="V457" s="54" t="s">
        <v>21</v>
      </c>
      <c r="W457" s="27" t="s">
        <v>1767</v>
      </c>
      <c r="X457" s="27" t="s">
        <v>358</v>
      </c>
      <c r="Y457" s="186" t="s">
        <v>1333</v>
      </c>
      <c r="Z457" s="186" t="s">
        <v>1332</v>
      </c>
    </row>
    <row r="458" spans="1:26" ht="25.5" hidden="1">
      <c r="A458" s="165" t="s">
        <v>900</v>
      </c>
      <c r="B458" s="837"/>
      <c r="C458" s="860"/>
      <c r="D458" s="883"/>
      <c r="E458" s="888"/>
      <c r="F458" s="281"/>
      <c r="G458" s="873"/>
      <c r="H458" s="878"/>
      <c r="I458" s="888"/>
      <c r="J458" s="281"/>
      <c r="K458" s="892"/>
      <c r="L458" s="1042"/>
      <c r="M458" s="175"/>
      <c r="N458" s="175"/>
      <c r="O458" s="175"/>
      <c r="P458" s="175"/>
      <c r="Q458" s="60"/>
      <c r="R458" s="27"/>
      <c r="S458" s="27"/>
      <c r="T458" s="27">
        <v>44</v>
      </c>
      <c r="U458" s="30" t="s">
        <v>899</v>
      </c>
      <c r="V458" s="54" t="s">
        <v>21</v>
      </c>
      <c r="W458" s="27" t="s">
        <v>1768</v>
      </c>
      <c r="X458" s="27" t="s">
        <v>358</v>
      </c>
      <c r="Y458" s="186" t="s">
        <v>1333</v>
      </c>
      <c r="Z458" s="186" t="s">
        <v>1332</v>
      </c>
    </row>
    <row r="459" spans="1:26" hidden="1">
      <c r="A459" s="165" t="s">
        <v>655</v>
      </c>
      <c r="B459" s="837"/>
      <c r="C459" s="860"/>
      <c r="D459" s="883"/>
      <c r="E459" s="888"/>
      <c r="F459" s="281"/>
      <c r="G459" s="873"/>
      <c r="H459" s="878"/>
      <c r="I459" s="888"/>
      <c r="J459" s="281"/>
      <c r="K459" s="892"/>
      <c r="L459" s="1042"/>
      <c r="M459" s="175"/>
      <c r="N459" s="175"/>
      <c r="O459" s="175"/>
      <c r="P459" s="175"/>
      <c r="Q459" s="60"/>
      <c r="R459" s="27"/>
      <c r="S459" s="27"/>
      <c r="T459" s="27">
        <v>40</v>
      </c>
      <c r="U459" s="30" t="s">
        <v>22</v>
      </c>
      <c r="V459" s="54" t="s">
        <v>21</v>
      </c>
      <c r="W459" s="27" t="s">
        <v>1769</v>
      </c>
      <c r="X459" s="27" t="s">
        <v>358</v>
      </c>
      <c r="Y459" s="186" t="s">
        <v>1333</v>
      </c>
      <c r="Z459" s="186" t="s">
        <v>1332</v>
      </c>
    </row>
    <row r="460" spans="1:26" ht="25.5" hidden="1">
      <c r="A460" s="165" t="s">
        <v>1871</v>
      </c>
      <c r="B460" s="837"/>
      <c r="C460" s="860"/>
      <c r="D460" s="883"/>
      <c r="E460" s="888"/>
      <c r="F460" s="281"/>
      <c r="G460" s="873"/>
      <c r="H460" s="878"/>
      <c r="I460" s="888"/>
      <c r="J460" s="281"/>
      <c r="K460" s="892"/>
      <c r="L460" s="1042"/>
      <c r="M460" s="175"/>
      <c r="N460" s="175"/>
      <c r="O460" s="175"/>
      <c r="P460" s="175"/>
      <c r="Q460" s="60"/>
      <c r="R460" s="27"/>
      <c r="S460" s="27"/>
      <c r="T460" s="27">
        <v>36</v>
      </c>
      <c r="U460" s="30" t="s">
        <v>22</v>
      </c>
      <c r="V460" s="54" t="s">
        <v>21</v>
      </c>
      <c r="W460" s="27" t="s">
        <v>1770</v>
      </c>
      <c r="X460" s="27" t="s">
        <v>358</v>
      </c>
      <c r="Y460" s="186" t="s">
        <v>1333</v>
      </c>
      <c r="Z460" s="186" t="s">
        <v>1332</v>
      </c>
    </row>
    <row r="461" spans="1:26" hidden="1">
      <c r="A461" s="165" t="s">
        <v>656</v>
      </c>
      <c r="B461" s="837"/>
      <c r="C461" s="860"/>
      <c r="D461" s="883"/>
      <c r="E461" s="888"/>
      <c r="F461" s="281"/>
      <c r="G461" s="873"/>
      <c r="H461" s="878"/>
      <c r="I461" s="888"/>
      <c r="J461" s="281"/>
      <c r="K461" s="892"/>
      <c r="L461" s="1042"/>
      <c r="M461" s="175"/>
      <c r="N461" s="175"/>
      <c r="O461" s="175"/>
      <c r="P461" s="175"/>
      <c r="Q461" s="60"/>
      <c r="R461" s="27"/>
      <c r="S461" s="27"/>
      <c r="T461" s="27">
        <v>40</v>
      </c>
      <c r="U461" s="30" t="s">
        <v>22</v>
      </c>
      <c r="V461" s="54" t="s">
        <v>21</v>
      </c>
      <c r="W461" s="27" t="s">
        <v>1771</v>
      </c>
      <c r="X461" s="27" t="s">
        <v>358</v>
      </c>
      <c r="Y461" s="186" t="s">
        <v>1333</v>
      </c>
      <c r="Z461" s="186" t="s">
        <v>1332</v>
      </c>
    </row>
    <row r="462" spans="1:26" ht="25.5" hidden="1">
      <c r="A462" s="165" t="s">
        <v>1870</v>
      </c>
      <c r="B462" s="837"/>
      <c r="C462" s="860"/>
      <c r="D462" s="883"/>
      <c r="E462" s="888"/>
      <c r="F462" s="281"/>
      <c r="G462" s="873"/>
      <c r="H462" s="878"/>
      <c r="I462" s="888"/>
      <c r="J462" s="281"/>
      <c r="K462" s="892"/>
      <c r="L462" s="1042"/>
      <c r="M462" s="175"/>
      <c r="N462" s="175"/>
      <c r="O462" s="175"/>
      <c r="P462" s="175"/>
      <c r="Q462" s="60"/>
      <c r="R462" s="27"/>
      <c r="S462" s="27"/>
      <c r="T462" s="27">
        <v>38</v>
      </c>
      <c r="U462" s="30" t="s">
        <v>22</v>
      </c>
      <c r="V462" s="54" t="s">
        <v>21</v>
      </c>
      <c r="W462" s="27" t="s">
        <v>1772</v>
      </c>
      <c r="X462" s="27" t="s">
        <v>358</v>
      </c>
      <c r="Y462" s="186" t="s">
        <v>1333</v>
      </c>
      <c r="Z462" s="186" t="s">
        <v>1332</v>
      </c>
    </row>
    <row r="463" spans="1:26" hidden="1">
      <c r="A463" s="165" t="s">
        <v>657</v>
      </c>
      <c r="B463" s="837"/>
      <c r="C463" s="860"/>
      <c r="D463" s="883"/>
      <c r="E463" s="888"/>
      <c r="F463" s="281"/>
      <c r="G463" s="873"/>
      <c r="H463" s="878"/>
      <c r="I463" s="888"/>
      <c r="J463" s="281"/>
      <c r="K463" s="892"/>
      <c r="L463" s="1042"/>
      <c r="M463" s="175"/>
      <c r="N463" s="175"/>
      <c r="O463" s="175"/>
      <c r="P463" s="175"/>
      <c r="Q463" s="60"/>
      <c r="R463" s="27"/>
      <c r="S463" s="27"/>
      <c r="T463" s="27">
        <v>44</v>
      </c>
      <c r="U463" s="30" t="s">
        <v>22</v>
      </c>
      <c r="V463" s="54" t="s">
        <v>21</v>
      </c>
      <c r="W463" s="27" t="s">
        <v>1773</v>
      </c>
      <c r="X463" s="27" t="s">
        <v>358</v>
      </c>
      <c r="Y463" s="186" t="s">
        <v>1333</v>
      </c>
      <c r="Z463" s="186" t="s">
        <v>1332</v>
      </c>
    </row>
    <row r="464" spans="1:26" ht="25.5" hidden="1">
      <c r="A464" s="165" t="s">
        <v>915</v>
      </c>
      <c r="B464" s="837"/>
      <c r="C464" s="860"/>
      <c r="D464" s="883"/>
      <c r="E464" s="888"/>
      <c r="F464" s="281"/>
      <c r="G464" s="873"/>
      <c r="H464" s="878"/>
      <c r="I464" s="888"/>
      <c r="J464" s="281"/>
      <c r="K464" s="892"/>
      <c r="L464" s="1042"/>
      <c r="M464" s="175"/>
      <c r="N464" s="175"/>
      <c r="O464" s="175"/>
      <c r="P464" s="175"/>
      <c r="Q464" s="60"/>
      <c r="R464" s="27"/>
      <c r="S464" s="27"/>
      <c r="T464" s="27">
        <v>42</v>
      </c>
      <c r="U464" s="30" t="s">
        <v>22</v>
      </c>
      <c r="V464" s="54" t="s">
        <v>21</v>
      </c>
      <c r="W464" s="27" t="s">
        <v>1774</v>
      </c>
      <c r="X464" s="27" t="s">
        <v>358</v>
      </c>
      <c r="Y464" s="186" t="s">
        <v>1333</v>
      </c>
      <c r="Z464" s="186" t="s">
        <v>1332</v>
      </c>
    </row>
    <row r="465" spans="1:26" hidden="1">
      <c r="A465" s="165" t="s">
        <v>658</v>
      </c>
      <c r="B465" s="837"/>
      <c r="C465" s="860"/>
      <c r="D465" s="883"/>
      <c r="E465" s="888"/>
      <c r="F465" s="281"/>
      <c r="G465" s="873"/>
      <c r="H465" s="878"/>
      <c r="I465" s="888"/>
      <c r="J465" s="281"/>
      <c r="K465" s="892"/>
      <c r="L465" s="1042"/>
      <c r="M465" s="175"/>
      <c r="N465" s="175"/>
      <c r="O465" s="175"/>
      <c r="P465" s="175"/>
      <c r="Q465" s="60"/>
      <c r="R465" s="27"/>
      <c r="S465" s="27"/>
      <c r="T465" s="27">
        <v>43</v>
      </c>
      <c r="U465" s="30" t="s">
        <v>22</v>
      </c>
      <c r="V465" s="54" t="s">
        <v>21</v>
      </c>
      <c r="W465" s="27" t="s">
        <v>1855</v>
      </c>
      <c r="X465" s="27" t="s">
        <v>358</v>
      </c>
      <c r="Y465" s="186" t="s">
        <v>1333</v>
      </c>
      <c r="Z465" s="186" t="s">
        <v>1332</v>
      </c>
    </row>
    <row r="466" spans="1:26" ht="25.5" hidden="1">
      <c r="A466" s="165" t="s">
        <v>916</v>
      </c>
      <c r="B466" s="837"/>
      <c r="C466" s="860"/>
      <c r="D466" s="883"/>
      <c r="E466" s="888"/>
      <c r="F466" s="281"/>
      <c r="G466" s="873"/>
      <c r="H466" s="878"/>
      <c r="I466" s="888"/>
      <c r="J466" s="281"/>
      <c r="K466" s="892"/>
      <c r="L466" s="1042"/>
      <c r="M466" s="175"/>
      <c r="N466" s="175"/>
      <c r="O466" s="175"/>
      <c r="P466" s="175"/>
      <c r="Q466" s="60"/>
      <c r="R466" s="27"/>
      <c r="S466" s="27"/>
      <c r="T466" s="27">
        <v>42</v>
      </c>
      <c r="U466" s="30" t="s">
        <v>22</v>
      </c>
      <c r="V466" s="54" t="s">
        <v>21</v>
      </c>
      <c r="W466" s="27" t="s">
        <v>1856</v>
      </c>
      <c r="X466" s="27" t="s">
        <v>358</v>
      </c>
      <c r="Y466" s="186" t="s">
        <v>1333</v>
      </c>
      <c r="Z466" s="186" t="s">
        <v>1332</v>
      </c>
    </row>
    <row r="467" spans="1:26" hidden="1">
      <c r="A467" s="165" t="s">
        <v>659</v>
      </c>
      <c r="B467" s="837"/>
      <c r="C467" s="860"/>
      <c r="D467" s="883"/>
      <c r="E467" s="888"/>
      <c r="F467" s="281"/>
      <c r="G467" s="873"/>
      <c r="H467" s="878"/>
      <c r="I467" s="888"/>
      <c r="J467" s="281"/>
      <c r="K467" s="892"/>
      <c r="L467" s="1042"/>
      <c r="M467" s="175"/>
      <c r="N467" s="175"/>
      <c r="O467" s="175"/>
      <c r="P467" s="175"/>
      <c r="Q467" s="60"/>
      <c r="R467" s="27"/>
      <c r="S467" s="27"/>
      <c r="T467" s="27">
        <v>42</v>
      </c>
      <c r="U467" s="30" t="s">
        <v>22</v>
      </c>
      <c r="V467" s="54" t="s">
        <v>21</v>
      </c>
      <c r="W467" s="27" t="s">
        <v>1857</v>
      </c>
      <c r="X467" s="27" t="s">
        <v>358</v>
      </c>
      <c r="Y467" s="186" t="s">
        <v>1333</v>
      </c>
      <c r="Z467" s="186" t="s">
        <v>1332</v>
      </c>
    </row>
    <row r="468" spans="1:26" hidden="1">
      <c r="A468" s="165" t="s">
        <v>660</v>
      </c>
      <c r="B468" s="837"/>
      <c r="C468" s="860"/>
      <c r="D468" s="883"/>
      <c r="E468" s="888"/>
      <c r="F468" s="281"/>
      <c r="G468" s="873"/>
      <c r="H468" s="878"/>
      <c r="I468" s="888"/>
      <c r="J468" s="281"/>
      <c r="K468" s="892"/>
      <c r="L468" s="1042"/>
      <c r="M468" s="175"/>
      <c r="N468" s="175"/>
      <c r="O468" s="175"/>
      <c r="P468" s="175"/>
      <c r="Q468" s="60"/>
      <c r="R468" s="27"/>
      <c r="S468" s="27"/>
      <c r="T468" s="27">
        <v>44</v>
      </c>
      <c r="U468" s="30" t="s">
        <v>22</v>
      </c>
      <c r="V468" s="54" t="s">
        <v>21</v>
      </c>
      <c r="W468" s="27" t="s">
        <v>1858</v>
      </c>
      <c r="X468" s="27" t="s">
        <v>358</v>
      </c>
      <c r="Y468" s="186" t="s">
        <v>1333</v>
      </c>
      <c r="Z468" s="186" t="s">
        <v>1332</v>
      </c>
    </row>
    <row r="469" spans="1:26" hidden="1">
      <c r="A469" s="165" t="s">
        <v>660</v>
      </c>
      <c r="B469" s="837"/>
      <c r="C469" s="860"/>
      <c r="D469" s="883"/>
      <c r="E469" s="888"/>
      <c r="F469" s="281"/>
      <c r="G469" s="873"/>
      <c r="H469" s="878"/>
      <c r="I469" s="888"/>
      <c r="J469" s="281"/>
      <c r="K469" s="892"/>
      <c r="L469" s="1042"/>
      <c r="M469" s="175"/>
      <c r="N469" s="175"/>
      <c r="O469" s="175"/>
      <c r="P469" s="175"/>
      <c r="Q469" s="60"/>
      <c r="R469" s="27"/>
      <c r="S469" s="27"/>
      <c r="T469" s="27">
        <v>40</v>
      </c>
      <c r="U469" s="30" t="s">
        <v>22</v>
      </c>
      <c r="V469" s="54" t="s">
        <v>21</v>
      </c>
      <c r="W469" s="27" t="s">
        <v>1859</v>
      </c>
      <c r="X469" s="27" t="s">
        <v>358</v>
      </c>
      <c r="Y469" s="186" t="s">
        <v>1333</v>
      </c>
      <c r="Z469" s="186" t="s">
        <v>1332</v>
      </c>
    </row>
    <row r="470" spans="1:26" hidden="1">
      <c r="A470" s="165" t="s">
        <v>661</v>
      </c>
      <c r="B470" s="837"/>
      <c r="C470" s="860"/>
      <c r="D470" s="883"/>
      <c r="E470" s="888"/>
      <c r="F470" s="281"/>
      <c r="G470" s="873"/>
      <c r="H470" s="878"/>
      <c r="I470" s="888"/>
      <c r="J470" s="281"/>
      <c r="K470" s="892"/>
      <c r="L470" s="1042"/>
      <c r="M470" s="175"/>
      <c r="N470" s="175"/>
      <c r="O470" s="175"/>
      <c r="P470" s="175"/>
      <c r="Q470" s="60"/>
      <c r="R470" s="27"/>
      <c r="S470" s="27"/>
      <c r="T470" s="27">
        <v>42</v>
      </c>
      <c r="U470" s="30" t="s">
        <v>22</v>
      </c>
      <c r="V470" s="54" t="s">
        <v>21</v>
      </c>
      <c r="W470" s="27" t="s">
        <v>1860</v>
      </c>
      <c r="X470" s="27" t="s">
        <v>358</v>
      </c>
      <c r="Y470" s="186" t="s">
        <v>1333</v>
      </c>
      <c r="Z470" s="186" t="s">
        <v>1332</v>
      </c>
    </row>
    <row r="471" spans="1:26" hidden="1">
      <c r="A471" s="165" t="s">
        <v>661</v>
      </c>
      <c r="B471" s="837"/>
      <c r="C471" s="860"/>
      <c r="D471" s="883"/>
      <c r="E471" s="888"/>
      <c r="F471" s="281"/>
      <c r="G471" s="873"/>
      <c r="H471" s="878"/>
      <c r="I471" s="888"/>
      <c r="J471" s="281"/>
      <c r="K471" s="892"/>
      <c r="L471" s="1042"/>
      <c r="M471" s="175"/>
      <c r="N471" s="175"/>
      <c r="O471" s="175"/>
      <c r="P471" s="175"/>
      <c r="Q471" s="60"/>
      <c r="R471" s="27"/>
      <c r="S471" s="27"/>
      <c r="T471" s="27">
        <v>40</v>
      </c>
      <c r="U471" s="30" t="s">
        <v>22</v>
      </c>
      <c r="V471" s="54" t="s">
        <v>21</v>
      </c>
      <c r="W471" s="27" t="s">
        <v>1861</v>
      </c>
      <c r="X471" s="27" t="s">
        <v>358</v>
      </c>
      <c r="Y471" s="186" t="s">
        <v>1333</v>
      </c>
      <c r="Z471" s="186" t="s">
        <v>1332</v>
      </c>
    </row>
    <row r="472" spans="1:26" hidden="1">
      <c r="A472" s="165" t="s">
        <v>1869</v>
      </c>
      <c r="B472" s="837"/>
      <c r="C472" s="860"/>
      <c r="D472" s="883"/>
      <c r="E472" s="888"/>
      <c r="F472" s="281"/>
      <c r="G472" s="873"/>
      <c r="H472" s="878"/>
      <c r="I472" s="888"/>
      <c r="J472" s="281"/>
      <c r="K472" s="892"/>
      <c r="L472" s="1042"/>
      <c r="M472" s="175"/>
      <c r="N472" s="175"/>
      <c r="O472" s="175"/>
      <c r="P472" s="175"/>
      <c r="Q472" s="60"/>
      <c r="R472" s="27"/>
      <c r="S472" s="27"/>
      <c r="T472" s="27">
        <v>44</v>
      </c>
      <c r="U472" s="30" t="s">
        <v>22</v>
      </c>
      <c r="V472" s="54" t="s">
        <v>21</v>
      </c>
      <c r="W472" s="27" t="s">
        <v>1862</v>
      </c>
      <c r="X472" s="27" t="s">
        <v>358</v>
      </c>
      <c r="Y472" s="186" t="s">
        <v>1333</v>
      </c>
      <c r="Z472" s="186" t="s">
        <v>1332</v>
      </c>
    </row>
    <row r="473" spans="1:26" ht="25.5" hidden="1">
      <c r="A473" s="165" t="s">
        <v>667</v>
      </c>
      <c r="B473" s="837"/>
      <c r="C473" s="860"/>
      <c r="D473" s="883"/>
      <c r="E473" s="888"/>
      <c r="F473" s="281"/>
      <c r="G473" s="873"/>
      <c r="H473" s="878"/>
      <c r="I473" s="888"/>
      <c r="J473" s="281"/>
      <c r="K473" s="892"/>
      <c r="L473" s="1042"/>
      <c r="M473" s="175"/>
      <c r="N473" s="175"/>
      <c r="O473" s="175"/>
      <c r="P473" s="175"/>
      <c r="Q473" s="60"/>
      <c r="R473" s="27"/>
      <c r="S473" s="27"/>
      <c r="T473" s="27">
        <v>42</v>
      </c>
      <c r="U473" s="30" t="s">
        <v>22</v>
      </c>
      <c r="V473" s="54" t="s">
        <v>21</v>
      </c>
      <c r="W473" s="27" t="s">
        <v>1863</v>
      </c>
      <c r="X473" s="27" t="s">
        <v>358</v>
      </c>
      <c r="Y473" s="186" t="s">
        <v>1333</v>
      </c>
      <c r="Z473" s="186" t="s">
        <v>1332</v>
      </c>
    </row>
    <row r="474" spans="1:26" hidden="1">
      <c r="A474" s="165" t="s">
        <v>662</v>
      </c>
      <c r="B474" s="837"/>
      <c r="C474" s="860"/>
      <c r="D474" s="883"/>
      <c r="E474" s="888"/>
      <c r="F474" s="281"/>
      <c r="G474" s="873"/>
      <c r="H474" s="878"/>
      <c r="I474" s="888"/>
      <c r="J474" s="281"/>
      <c r="K474" s="892"/>
      <c r="L474" s="1042"/>
      <c r="M474" s="175"/>
      <c r="N474" s="175"/>
      <c r="O474" s="175"/>
      <c r="P474" s="175"/>
      <c r="Q474" s="60"/>
      <c r="R474" s="27"/>
      <c r="S474" s="27"/>
      <c r="T474" s="27">
        <v>40</v>
      </c>
      <c r="U474" s="30" t="s">
        <v>22</v>
      </c>
      <c r="V474" s="54" t="s">
        <v>21</v>
      </c>
      <c r="W474" s="27" t="s">
        <v>1864</v>
      </c>
      <c r="X474" s="27" t="s">
        <v>358</v>
      </c>
      <c r="Y474" s="186" t="s">
        <v>1333</v>
      </c>
      <c r="Z474" s="186" t="s">
        <v>1332</v>
      </c>
    </row>
    <row r="475" spans="1:26" hidden="1">
      <c r="A475" s="165" t="s">
        <v>662</v>
      </c>
      <c r="B475" s="837"/>
      <c r="C475" s="860"/>
      <c r="D475" s="883"/>
      <c r="E475" s="888"/>
      <c r="F475" s="281"/>
      <c r="G475" s="873"/>
      <c r="H475" s="878"/>
      <c r="I475" s="888"/>
      <c r="J475" s="281"/>
      <c r="K475" s="892"/>
      <c r="L475" s="1042"/>
      <c r="M475" s="175"/>
      <c r="N475" s="175"/>
      <c r="O475" s="175"/>
      <c r="P475" s="175"/>
      <c r="Q475" s="60"/>
      <c r="R475" s="27"/>
      <c r="S475" s="27"/>
      <c r="T475" s="27">
        <v>38</v>
      </c>
      <c r="U475" s="30" t="s">
        <v>22</v>
      </c>
      <c r="V475" s="54" t="s">
        <v>21</v>
      </c>
      <c r="W475" s="27" t="s">
        <v>1865</v>
      </c>
      <c r="X475" s="27" t="s">
        <v>358</v>
      </c>
      <c r="Y475" s="186" t="s">
        <v>1333</v>
      </c>
      <c r="Z475" s="186" t="s">
        <v>1332</v>
      </c>
    </row>
    <row r="476" spans="1:26" hidden="1">
      <c r="A476" s="165" t="s">
        <v>663</v>
      </c>
      <c r="B476" s="837"/>
      <c r="C476" s="860"/>
      <c r="D476" s="883"/>
      <c r="E476" s="888"/>
      <c r="F476" s="281"/>
      <c r="G476" s="873"/>
      <c r="H476" s="878"/>
      <c r="I476" s="888"/>
      <c r="J476" s="281"/>
      <c r="K476" s="892"/>
      <c r="L476" s="1042"/>
      <c r="M476" s="175"/>
      <c r="N476" s="175"/>
      <c r="O476" s="175"/>
      <c r="P476" s="175"/>
      <c r="Q476" s="60"/>
      <c r="R476" s="27"/>
      <c r="S476" s="27"/>
      <c r="T476" s="27">
        <v>40</v>
      </c>
      <c r="U476" s="30" t="s">
        <v>22</v>
      </c>
      <c r="V476" s="54" t="s">
        <v>21</v>
      </c>
      <c r="W476" s="27" t="s">
        <v>1866</v>
      </c>
      <c r="X476" s="27" t="s">
        <v>358</v>
      </c>
      <c r="Y476" s="186" t="s">
        <v>1333</v>
      </c>
      <c r="Z476" s="186" t="s">
        <v>1332</v>
      </c>
    </row>
    <row r="477" spans="1:26" hidden="1">
      <c r="A477" s="165" t="s">
        <v>663</v>
      </c>
      <c r="B477" s="837"/>
      <c r="C477" s="860"/>
      <c r="D477" s="883"/>
      <c r="E477" s="888"/>
      <c r="F477" s="281"/>
      <c r="G477" s="873"/>
      <c r="H477" s="878"/>
      <c r="I477" s="888"/>
      <c r="J477" s="281"/>
      <c r="K477" s="892"/>
      <c r="L477" s="1042"/>
      <c r="M477" s="175"/>
      <c r="N477" s="175"/>
      <c r="O477" s="175"/>
      <c r="P477" s="175"/>
      <c r="Q477" s="60"/>
      <c r="R477" s="27"/>
      <c r="S477" s="27"/>
      <c r="T477" s="27">
        <v>37</v>
      </c>
      <c r="U477" s="30" t="s">
        <v>22</v>
      </c>
      <c r="V477" s="54" t="s">
        <v>21</v>
      </c>
      <c r="W477" s="27" t="s">
        <v>1867</v>
      </c>
      <c r="X477" s="27" t="s">
        <v>358</v>
      </c>
      <c r="Y477" s="186" t="s">
        <v>1333</v>
      </c>
      <c r="Z477" s="186" t="s">
        <v>1332</v>
      </c>
    </row>
    <row r="478" spans="1:26" ht="25.5" hidden="1">
      <c r="A478" s="165" t="s">
        <v>1007</v>
      </c>
      <c r="B478" s="837"/>
      <c r="C478" s="860"/>
      <c r="D478" s="883"/>
      <c r="E478" s="888"/>
      <c r="F478" s="281"/>
      <c r="G478" s="873"/>
      <c r="H478" s="878"/>
      <c r="I478" s="888"/>
      <c r="J478" s="281"/>
      <c r="K478" s="892"/>
      <c r="L478" s="1042"/>
      <c r="M478" s="175"/>
      <c r="N478" s="175"/>
      <c r="O478" s="175"/>
      <c r="P478" s="175"/>
      <c r="Q478" s="60"/>
      <c r="R478" s="27"/>
      <c r="S478" s="27"/>
      <c r="T478" s="27">
        <v>43</v>
      </c>
      <c r="U478" s="30" t="s">
        <v>312</v>
      </c>
      <c r="V478" s="54" t="s">
        <v>21</v>
      </c>
      <c r="W478" s="27" t="s">
        <v>1868</v>
      </c>
      <c r="X478" s="27" t="s">
        <v>358</v>
      </c>
      <c r="Y478" s="186" t="s">
        <v>1333</v>
      </c>
      <c r="Z478" s="186" t="s">
        <v>1332</v>
      </c>
    </row>
    <row r="479" spans="1:26" ht="25.5" hidden="1">
      <c r="A479" s="63" t="s">
        <v>1010</v>
      </c>
      <c r="B479" s="838"/>
      <c r="C479" s="862"/>
      <c r="D479" s="883"/>
      <c r="E479" s="888"/>
      <c r="F479" s="281"/>
      <c r="G479" s="873"/>
      <c r="H479" s="878"/>
      <c r="I479" s="888"/>
      <c r="J479" s="281"/>
      <c r="K479" s="892"/>
      <c r="L479" s="1042"/>
      <c r="M479" s="175"/>
      <c r="N479" s="175"/>
      <c r="O479" s="175"/>
      <c r="P479" s="175"/>
      <c r="Q479" s="60"/>
      <c r="R479" s="27"/>
      <c r="S479" s="27"/>
      <c r="T479" s="27">
        <v>40</v>
      </c>
      <c r="U479" s="30" t="s">
        <v>307</v>
      </c>
      <c r="V479" s="54" t="s">
        <v>21</v>
      </c>
      <c r="W479" s="27" t="s">
        <v>1009</v>
      </c>
      <c r="X479" s="27" t="s">
        <v>358</v>
      </c>
      <c r="Y479" s="186" t="s">
        <v>1333</v>
      </c>
      <c r="Z479" s="186" t="s">
        <v>1332</v>
      </c>
    </row>
    <row r="480" spans="1:26" ht="25.5" hidden="1">
      <c r="A480" s="63" t="s">
        <v>520</v>
      </c>
      <c r="B480" s="838"/>
      <c r="C480" s="862"/>
      <c r="D480" s="883"/>
      <c r="E480" s="888"/>
      <c r="F480" s="281"/>
      <c r="G480" s="873"/>
      <c r="H480" s="878"/>
      <c r="I480" s="888"/>
      <c r="J480" s="281"/>
      <c r="K480" s="892"/>
      <c r="L480" s="1042"/>
      <c r="M480" s="175"/>
      <c r="N480" s="175"/>
      <c r="O480" s="175"/>
      <c r="P480" s="175"/>
      <c r="Q480" s="60"/>
      <c r="R480" s="27"/>
      <c r="S480" s="27"/>
      <c r="T480" s="27">
        <v>44</v>
      </c>
      <c r="U480" s="30" t="s">
        <v>519</v>
      </c>
      <c r="V480" s="54" t="s">
        <v>21</v>
      </c>
      <c r="W480" s="27" t="s">
        <v>1013</v>
      </c>
      <c r="X480" s="27" t="s">
        <v>358</v>
      </c>
      <c r="Y480" s="186" t="s">
        <v>1333</v>
      </c>
      <c r="Z480" s="186" t="s">
        <v>1332</v>
      </c>
    </row>
    <row r="481" spans="1:26" hidden="1">
      <c r="A481" s="63" t="s">
        <v>1011</v>
      </c>
      <c r="B481" s="838"/>
      <c r="C481" s="862"/>
      <c r="D481" s="883"/>
      <c r="E481" s="888"/>
      <c r="F481" s="281"/>
      <c r="G481" s="873"/>
      <c r="H481" s="878"/>
      <c r="I481" s="888"/>
      <c r="J481" s="281"/>
      <c r="K481" s="892"/>
      <c r="L481" s="1042"/>
      <c r="M481" s="175"/>
      <c r="N481" s="175"/>
      <c r="O481" s="175"/>
      <c r="P481" s="175"/>
      <c r="Q481" s="60"/>
      <c r="R481" s="27"/>
      <c r="S481" s="27"/>
      <c r="T481" s="27">
        <v>42</v>
      </c>
      <c r="U481" s="30" t="s">
        <v>446</v>
      </c>
      <c r="V481" s="54" t="s">
        <v>21</v>
      </c>
      <c r="W481" s="27" t="s">
        <v>1012</v>
      </c>
      <c r="X481" s="27" t="s">
        <v>358</v>
      </c>
      <c r="Y481" s="186" t="s">
        <v>1333</v>
      </c>
      <c r="Z481" s="186" t="s">
        <v>1332</v>
      </c>
    </row>
    <row r="482" spans="1:26" ht="25.5" hidden="1">
      <c r="A482" s="63" t="s">
        <v>521</v>
      </c>
      <c r="B482" s="838"/>
      <c r="C482" s="862"/>
      <c r="D482" s="883"/>
      <c r="E482" s="888"/>
      <c r="F482" s="281"/>
      <c r="G482" s="873"/>
      <c r="H482" s="878"/>
      <c r="I482" s="888"/>
      <c r="J482" s="281"/>
      <c r="K482" s="892"/>
      <c r="L482" s="1042"/>
      <c r="M482" s="175"/>
      <c r="N482" s="175"/>
      <c r="O482" s="175"/>
      <c r="P482" s="175"/>
      <c r="Q482" s="60"/>
      <c r="R482" s="27"/>
      <c r="S482" s="27"/>
      <c r="T482" s="27">
        <v>42</v>
      </c>
      <c r="U482" s="30" t="s">
        <v>446</v>
      </c>
      <c r="V482" s="54" t="s">
        <v>21</v>
      </c>
      <c r="W482" s="27" t="s">
        <v>1014</v>
      </c>
      <c r="X482" s="27" t="s">
        <v>358</v>
      </c>
      <c r="Y482" s="186" t="s">
        <v>1333</v>
      </c>
      <c r="Z482" s="186" t="s">
        <v>1332</v>
      </c>
    </row>
    <row r="483" spans="1:26" hidden="1">
      <c r="A483" s="165" t="s">
        <v>1015</v>
      </c>
      <c r="B483" s="837"/>
      <c r="C483" s="860"/>
      <c r="D483" s="883"/>
      <c r="E483" s="888"/>
      <c r="F483" s="281"/>
      <c r="G483" s="873"/>
      <c r="H483" s="878"/>
      <c r="I483" s="888"/>
      <c r="J483" s="281"/>
      <c r="K483" s="892"/>
      <c r="L483" s="1042"/>
      <c r="M483" s="175"/>
      <c r="N483" s="175"/>
      <c r="O483" s="175"/>
      <c r="P483" s="175"/>
      <c r="Q483" s="60"/>
      <c r="R483" s="27"/>
      <c r="S483" s="27"/>
      <c r="T483" s="27">
        <v>40</v>
      </c>
      <c r="U483" s="30" t="s">
        <v>446</v>
      </c>
      <c r="V483" s="54" t="s">
        <v>21</v>
      </c>
      <c r="W483" s="27" t="s">
        <v>1016</v>
      </c>
      <c r="X483" s="27" t="s">
        <v>358</v>
      </c>
      <c r="Y483" s="186" t="s">
        <v>1333</v>
      </c>
      <c r="Z483" s="186" t="s">
        <v>1332</v>
      </c>
    </row>
    <row r="484" spans="1:26" hidden="1">
      <c r="A484" s="165" t="s">
        <v>1015</v>
      </c>
      <c r="B484" s="837"/>
      <c r="C484" s="860"/>
      <c r="D484" s="883"/>
      <c r="E484" s="888"/>
      <c r="F484" s="281"/>
      <c r="G484" s="873"/>
      <c r="H484" s="878"/>
      <c r="I484" s="888"/>
      <c r="J484" s="281"/>
      <c r="K484" s="892"/>
      <c r="L484" s="1042"/>
      <c r="M484" s="175"/>
      <c r="N484" s="175"/>
      <c r="O484" s="175"/>
      <c r="P484" s="175"/>
      <c r="Q484" s="60"/>
      <c r="R484" s="27"/>
      <c r="S484" s="27"/>
      <c r="T484" s="27">
        <v>40</v>
      </c>
      <c r="U484" s="30" t="s">
        <v>446</v>
      </c>
      <c r="V484" s="54" t="s">
        <v>21</v>
      </c>
      <c r="W484" s="27" t="s">
        <v>1017</v>
      </c>
      <c r="X484" s="27" t="s">
        <v>358</v>
      </c>
      <c r="Y484" s="186" t="s">
        <v>1333</v>
      </c>
      <c r="Z484" s="186" t="s">
        <v>1332</v>
      </c>
    </row>
    <row r="485" spans="1:26" hidden="1">
      <c r="A485" s="165" t="s">
        <v>1018</v>
      </c>
      <c r="B485" s="837"/>
      <c r="C485" s="860"/>
      <c r="D485" s="883"/>
      <c r="E485" s="888"/>
      <c r="F485" s="281"/>
      <c r="G485" s="873"/>
      <c r="H485" s="878"/>
      <c r="I485" s="888"/>
      <c r="J485" s="281"/>
      <c r="K485" s="892"/>
      <c r="L485" s="1042"/>
      <c r="M485" s="175"/>
      <c r="N485" s="175"/>
      <c r="O485" s="175"/>
      <c r="P485" s="175"/>
      <c r="Q485" s="60"/>
      <c r="R485" s="27"/>
      <c r="S485" s="27"/>
      <c r="T485" s="27">
        <v>42</v>
      </c>
      <c r="U485" s="30" t="s">
        <v>446</v>
      </c>
      <c r="V485" s="54" t="s">
        <v>21</v>
      </c>
      <c r="W485" s="27" t="s">
        <v>1019</v>
      </c>
      <c r="X485" s="27" t="s">
        <v>358</v>
      </c>
      <c r="Y485" s="186" t="s">
        <v>1333</v>
      </c>
      <c r="Z485" s="186" t="s">
        <v>1332</v>
      </c>
    </row>
    <row r="486" spans="1:26" hidden="1">
      <c r="A486" s="165" t="s">
        <v>1018</v>
      </c>
      <c r="B486" s="837"/>
      <c r="C486" s="860"/>
      <c r="D486" s="883"/>
      <c r="E486" s="888"/>
      <c r="F486" s="281"/>
      <c r="G486" s="873"/>
      <c r="H486" s="878"/>
      <c r="I486" s="888"/>
      <c r="J486" s="281"/>
      <c r="K486" s="892"/>
      <c r="L486" s="1042"/>
      <c r="M486" s="175"/>
      <c r="N486" s="175"/>
      <c r="O486" s="175"/>
      <c r="P486" s="175"/>
      <c r="Q486" s="60"/>
      <c r="R486" s="27"/>
      <c r="S486" s="27"/>
      <c r="T486" s="27">
        <v>42</v>
      </c>
      <c r="U486" s="30" t="s">
        <v>446</v>
      </c>
      <c r="V486" s="54" t="s">
        <v>21</v>
      </c>
      <c r="W486" s="27" t="s">
        <v>1020</v>
      </c>
      <c r="X486" s="27" t="s">
        <v>358</v>
      </c>
      <c r="Y486" s="186" t="s">
        <v>1333</v>
      </c>
      <c r="Z486" s="186" t="s">
        <v>1332</v>
      </c>
    </row>
    <row r="487" spans="1:26" hidden="1">
      <c r="A487" s="165" t="s">
        <v>1021</v>
      </c>
      <c r="B487" s="837"/>
      <c r="C487" s="860"/>
      <c r="D487" s="883"/>
      <c r="E487" s="888"/>
      <c r="F487" s="281"/>
      <c r="G487" s="873"/>
      <c r="H487" s="878"/>
      <c r="I487" s="888"/>
      <c r="J487" s="281"/>
      <c r="K487" s="892"/>
      <c r="L487" s="1042"/>
      <c r="M487" s="175"/>
      <c r="N487" s="175"/>
      <c r="O487" s="175"/>
      <c r="P487" s="175"/>
      <c r="Q487" s="60"/>
      <c r="R487" s="27"/>
      <c r="S487" s="27"/>
      <c r="T487" s="27">
        <v>40</v>
      </c>
      <c r="U487" s="30" t="s">
        <v>446</v>
      </c>
      <c r="V487" s="54" t="s">
        <v>21</v>
      </c>
      <c r="W487" s="27" t="s">
        <v>1022</v>
      </c>
      <c r="X487" s="27" t="s">
        <v>358</v>
      </c>
      <c r="Y487" s="186" t="s">
        <v>1333</v>
      </c>
      <c r="Z487" s="186" t="s">
        <v>1332</v>
      </c>
    </row>
    <row r="488" spans="1:26" hidden="1">
      <c r="A488" s="165" t="s">
        <v>1021</v>
      </c>
      <c r="B488" s="837"/>
      <c r="C488" s="860"/>
      <c r="D488" s="883"/>
      <c r="E488" s="888"/>
      <c r="F488" s="281"/>
      <c r="G488" s="873"/>
      <c r="H488" s="878"/>
      <c r="I488" s="888"/>
      <c r="J488" s="281"/>
      <c r="K488" s="892"/>
      <c r="L488" s="1042"/>
      <c r="M488" s="175"/>
      <c r="N488" s="175"/>
      <c r="O488" s="175"/>
      <c r="P488" s="175"/>
      <c r="Q488" s="60"/>
      <c r="R488" s="27"/>
      <c r="S488" s="27"/>
      <c r="T488" s="27">
        <v>40</v>
      </c>
      <c r="U488" s="30" t="s">
        <v>446</v>
      </c>
      <c r="V488" s="54" t="s">
        <v>21</v>
      </c>
      <c r="W488" s="27" t="s">
        <v>1023</v>
      </c>
      <c r="X488" s="27" t="s">
        <v>358</v>
      </c>
      <c r="Y488" s="186" t="s">
        <v>1333</v>
      </c>
      <c r="Z488" s="186" t="s">
        <v>1332</v>
      </c>
    </row>
    <row r="489" spans="1:26" hidden="1">
      <c r="A489" s="165" t="s">
        <v>1024</v>
      </c>
      <c r="B489" s="837"/>
      <c r="C489" s="860"/>
      <c r="D489" s="883"/>
      <c r="E489" s="888"/>
      <c r="F489" s="281"/>
      <c r="G489" s="873"/>
      <c r="H489" s="878"/>
      <c r="I489" s="888"/>
      <c r="J489" s="281"/>
      <c r="K489" s="892"/>
      <c r="L489" s="1042"/>
      <c r="M489" s="175"/>
      <c r="N489" s="175"/>
      <c r="O489" s="175"/>
      <c r="P489" s="175"/>
      <c r="Q489" s="60"/>
      <c r="R489" s="27"/>
      <c r="S489" s="27"/>
      <c r="T489" s="27">
        <v>42</v>
      </c>
      <c r="U489" s="30" t="s">
        <v>446</v>
      </c>
      <c r="V489" s="54" t="s">
        <v>21</v>
      </c>
      <c r="W489" s="27" t="s">
        <v>1025</v>
      </c>
      <c r="X489" s="27" t="s">
        <v>358</v>
      </c>
      <c r="Y489" s="186" t="s">
        <v>1333</v>
      </c>
      <c r="Z489" s="186" t="s">
        <v>1332</v>
      </c>
    </row>
    <row r="490" spans="1:26" hidden="1">
      <c r="A490" s="165" t="s">
        <v>1024</v>
      </c>
      <c r="B490" s="837"/>
      <c r="C490" s="860"/>
      <c r="D490" s="883"/>
      <c r="E490" s="888"/>
      <c r="F490" s="281"/>
      <c r="G490" s="873"/>
      <c r="H490" s="878"/>
      <c r="I490" s="888"/>
      <c r="J490" s="281"/>
      <c r="K490" s="892"/>
      <c r="L490" s="1042"/>
      <c r="M490" s="175"/>
      <c r="N490" s="175"/>
      <c r="O490" s="175"/>
      <c r="P490" s="175"/>
      <c r="Q490" s="60"/>
      <c r="R490" s="27"/>
      <c r="S490" s="27"/>
      <c r="T490" s="27">
        <v>42</v>
      </c>
      <c r="U490" s="30" t="s">
        <v>446</v>
      </c>
      <c r="V490" s="54" t="s">
        <v>21</v>
      </c>
      <c r="W490" s="27" t="s">
        <v>1026</v>
      </c>
      <c r="X490" s="27" t="s">
        <v>358</v>
      </c>
      <c r="Y490" s="186" t="s">
        <v>1333</v>
      </c>
      <c r="Z490" s="186" t="s">
        <v>1332</v>
      </c>
    </row>
    <row r="491" spans="1:26" hidden="1">
      <c r="A491" s="165" t="s">
        <v>1027</v>
      </c>
      <c r="B491" s="837"/>
      <c r="C491" s="860"/>
      <c r="D491" s="883"/>
      <c r="E491" s="888"/>
      <c r="F491" s="281"/>
      <c r="G491" s="873"/>
      <c r="H491" s="878"/>
      <c r="I491" s="888"/>
      <c r="J491" s="281"/>
      <c r="K491" s="892"/>
      <c r="L491" s="1042"/>
      <c r="M491" s="175"/>
      <c r="N491" s="175"/>
      <c r="O491" s="175"/>
      <c r="P491" s="175"/>
      <c r="Q491" s="60"/>
      <c r="R491" s="27"/>
      <c r="S491" s="27"/>
      <c r="T491" s="27">
        <v>44</v>
      </c>
      <c r="U491" s="30" t="s">
        <v>446</v>
      </c>
      <c r="V491" s="54" t="s">
        <v>21</v>
      </c>
      <c r="W491" s="27" t="s">
        <v>1028</v>
      </c>
      <c r="X491" s="27" t="s">
        <v>358</v>
      </c>
      <c r="Y491" s="186" t="s">
        <v>1333</v>
      </c>
      <c r="Z491" s="186" t="s">
        <v>1332</v>
      </c>
    </row>
    <row r="492" spans="1:26" hidden="1">
      <c r="A492" s="165" t="s">
        <v>1027</v>
      </c>
      <c r="B492" s="837"/>
      <c r="C492" s="860"/>
      <c r="D492" s="883"/>
      <c r="E492" s="888"/>
      <c r="F492" s="281"/>
      <c r="G492" s="873"/>
      <c r="H492" s="878"/>
      <c r="I492" s="888"/>
      <c r="J492" s="281"/>
      <c r="K492" s="892"/>
      <c r="L492" s="1042"/>
      <c r="M492" s="175"/>
      <c r="N492" s="175"/>
      <c r="O492" s="175"/>
      <c r="P492" s="175"/>
      <c r="Q492" s="60"/>
      <c r="R492" s="27"/>
      <c r="S492" s="27"/>
      <c r="T492" s="27">
        <v>40</v>
      </c>
      <c r="U492" s="30" t="s">
        <v>446</v>
      </c>
      <c r="V492" s="54" t="s">
        <v>21</v>
      </c>
      <c r="W492" s="27" t="s">
        <v>1029</v>
      </c>
      <c r="X492" s="27" t="s">
        <v>358</v>
      </c>
      <c r="Y492" s="186" t="s">
        <v>1333</v>
      </c>
      <c r="Z492" s="186" t="s">
        <v>1332</v>
      </c>
    </row>
    <row r="493" spans="1:26" hidden="1">
      <c r="A493" s="165" t="s">
        <v>1033</v>
      </c>
      <c r="B493" s="837"/>
      <c r="C493" s="860"/>
      <c r="D493" s="883"/>
      <c r="E493" s="888"/>
      <c r="F493" s="281"/>
      <c r="G493" s="873"/>
      <c r="H493" s="878"/>
      <c r="I493" s="888"/>
      <c r="J493" s="281"/>
      <c r="K493" s="892"/>
      <c r="L493" s="1042"/>
      <c r="M493" s="175"/>
      <c r="N493" s="175"/>
      <c r="O493" s="175"/>
      <c r="P493" s="175"/>
      <c r="Q493" s="60"/>
      <c r="R493" s="27"/>
      <c r="S493" s="27"/>
      <c r="T493" s="27">
        <v>44</v>
      </c>
      <c r="U493" s="30" t="s">
        <v>505</v>
      </c>
      <c r="V493" s="54" t="s">
        <v>21</v>
      </c>
      <c r="W493" s="27" t="s">
        <v>1030</v>
      </c>
      <c r="X493" s="27" t="s">
        <v>358</v>
      </c>
      <c r="Y493" s="186" t="s">
        <v>1331</v>
      </c>
      <c r="Z493" s="186" t="s">
        <v>1332</v>
      </c>
    </row>
    <row r="494" spans="1:26" hidden="1">
      <c r="A494" s="165" t="s">
        <v>1033</v>
      </c>
      <c r="B494" s="837"/>
      <c r="C494" s="860"/>
      <c r="D494" s="883"/>
      <c r="E494" s="888"/>
      <c r="F494" s="281"/>
      <c r="G494" s="873"/>
      <c r="H494" s="878"/>
      <c r="I494" s="888"/>
      <c r="J494" s="281"/>
      <c r="K494" s="892"/>
      <c r="L494" s="1042"/>
      <c r="M494" s="175"/>
      <c r="N494" s="175"/>
      <c r="O494" s="175"/>
      <c r="P494" s="175"/>
      <c r="Q494" s="60"/>
      <c r="R494" s="27"/>
      <c r="S494" s="27"/>
      <c r="T494" s="27">
        <v>35</v>
      </c>
      <c r="U494" s="30" t="s">
        <v>505</v>
      </c>
      <c r="V494" s="54" t="s">
        <v>21</v>
      </c>
      <c r="W494" s="27" t="s">
        <v>1031</v>
      </c>
      <c r="X494" s="27" t="s">
        <v>358</v>
      </c>
      <c r="Y494" s="186" t="s">
        <v>1331</v>
      </c>
      <c r="Z494" s="186" t="s">
        <v>1332</v>
      </c>
    </row>
    <row r="495" spans="1:26" hidden="1">
      <c r="A495" s="165" t="s">
        <v>1032</v>
      </c>
      <c r="B495" s="837"/>
      <c r="C495" s="860"/>
      <c r="D495" s="883"/>
      <c r="E495" s="888"/>
      <c r="F495" s="281"/>
      <c r="G495" s="873"/>
      <c r="H495" s="878"/>
      <c r="I495" s="888"/>
      <c r="J495" s="281"/>
      <c r="K495" s="892"/>
      <c r="L495" s="1042"/>
      <c r="M495" s="175"/>
      <c r="N495" s="175"/>
      <c r="O495" s="175"/>
      <c r="P495" s="175"/>
      <c r="Q495" s="60"/>
      <c r="R495" s="27"/>
      <c r="S495" s="27"/>
      <c r="T495" s="27">
        <v>39</v>
      </c>
      <c r="U495" s="30" t="s">
        <v>505</v>
      </c>
      <c r="V495" s="54" t="s">
        <v>21</v>
      </c>
      <c r="W495" s="27" t="s">
        <v>1034</v>
      </c>
      <c r="X495" s="27" t="s">
        <v>358</v>
      </c>
      <c r="Y495" s="186" t="s">
        <v>1331</v>
      </c>
      <c r="Z495" s="186" t="s">
        <v>1332</v>
      </c>
    </row>
    <row r="496" spans="1:26" ht="25.5" hidden="1">
      <c r="A496" s="165" t="s">
        <v>523</v>
      </c>
      <c r="B496" s="837"/>
      <c r="C496" s="860"/>
      <c r="D496" s="883"/>
      <c r="E496" s="888"/>
      <c r="F496" s="281"/>
      <c r="G496" s="873"/>
      <c r="H496" s="878"/>
      <c r="I496" s="888"/>
      <c r="J496" s="281"/>
      <c r="K496" s="892"/>
      <c r="L496" s="1042"/>
      <c r="M496" s="175"/>
      <c r="N496" s="175"/>
      <c r="O496" s="175"/>
      <c r="P496" s="175"/>
      <c r="Q496" s="60"/>
      <c r="R496" s="27"/>
      <c r="S496" s="27"/>
      <c r="T496" s="27">
        <v>44</v>
      </c>
      <c r="U496" s="30" t="s">
        <v>505</v>
      </c>
      <c r="V496" s="54" t="s">
        <v>21</v>
      </c>
      <c r="W496" s="27" t="s">
        <v>1035</v>
      </c>
      <c r="X496" s="27" t="s">
        <v>358</v>
      </c>
      <c r="Y496" s="186" t="s">
        <v>1331</v>
      </c>
      <c r="Z496" s="186" t="s">
        <v>1332</v>
      </c>
    </row>
    <row r="497" spans="1:26" hidden="1">
      <c r="A497" s="165" t="s">
        <v>524</v>
      </c>
      <c r="B497" s="837"/>
      <c r="C497" s="860"/>
      <c r="D497" s="883"/>
      <c r="E497" s="888"/>
      <c r="F497" s="281"/>
      <c r="G497" s="873"/>
      <c r="H497" s="878"/>
      <c r="I497" s="888"/>
      <c r="J497" s="281"/>
      <c r="K497" s="892"/>
      <c r="L497" s="1042"/>
      <c r="M497" s="175"/>
      <c r="N497" s="175"/>
      <c r="O497" s="175"/>
      <c r="P497" s="175"/>
      <c r="Q497" s="60"/>
      <c r="R497" s="27"/>
      <c r="S497" s="27"/>
      <c r="T497" s="27">
        <v>36</v>
      </c>
      <c r="U497" s="30" t="s">
        <v>505</v>
      </c>
      <c r="V497" s="54" t="s">
        <v>21</v>
      </c>
      <c r="W497" s="27" t="s">
        <v>578</v>
      </c>
      <c r="X497" s="27" t="s">
        <v>358</v>
      </c>
      <c r="Y497" s="186" t="s">
        <v>1331</v>
      </c>
      <c r="Z497" s="186" t="s">
        <v>1332</v>
      </c>
    </row>
    <row r="498" spans="1:26" ht="25.5" hidden="1">
      <c r="A498" s="165" t="s">
        <v>525</v>
      </c>
      <c r="B498" s="837"/>
      <c r="C498" s="860"/>
      <c r="D498" s="883"/>
      <c r="E498" s="888"/>
      <c r="F498" s="281"/>
      <c r="G498" s="873"/>
      <c r="H498" s="878"/>
      <c r="I498" s="888"/>
      <c r="J498" s="281"/>
      <c r="K498" s="892"/>
      <c r="L498" s="1042"/>
      <c r="M498" s="175"/>
      <c r="N498" s="175"/>
      <c r="O498" s="175"/>
      <c r="P498" s="175"/>
      <c r="Q498" s="60"/>
      <c r="R498" s="27"/>
      <c r="S498" s="27"/>
      <c r="T498" s="27">
        <v>44</v>
      </c>
      <c r="U498" s="30" t="s">
        <v>505</v>
      </c>
      <c r="V498" s="54" t="s">
        <v>21</v>
      </c>
      <c r="W498" s="27" t="s">
        <v>579</v>
      </c>
      <c r="X498" s="27" t="s">
        <v>358</v>
      </c>
      <c r="Y498" s="186" t="s">
        <v>1331</v>
      </c>
      <c r="Z498" s="186" t="s">
        <v>1332</v>
      </c>
    </row>
    <row r="499" spans="1:26" hidden="1">
      <c r="A499" s="165" t="s">
        <v>526</v>
      </c>
      <c r="B499" s="837"/>
      <c r="C499" s="860"/>
      <c r="D499" s="883"/>
      <c r="E499" s="888"/>
      <c r="F499" s="281"/>
      <c r="G499" s="873"/>
      <c r="H499" s="878"/>
      <c r="I499" s="888"/>
      <c r="J499" s="281"/>
      <c r="K499" s="892"/>
      <c r="L499" s="1042"/>
      <c r="M499" s="175"/>
      <c r="N499" s="175"/>
      <c r="O499" s="175"/>
      <c r="P499" s="175"/>
      <c r="Q499" s="60"/>
      <c r="R499" s="27"/>
      <c r="S499" s="27"/>
      <c r="T499" s="27">
        <v>43</v>
      </c>
      <c r="U499" s="30" t="s">
        <v>505</v>
      </c>
      <c r="V499" s="54" t="s">
        <v>21</v>
      </c>
      <c r="W499" s="27" t="s">
        <v>506</v>
      </c>
      <c r="X499" s="27" t="s">
        <v>358</v>
      </c>
      <c r="Y499" s="186" t="s">
        <v>1331</v>
      </c>
      <c r="Z499" s="186" t="s">
        <v>1332</v>
      </c>
    </row>
    <row r="500" spans="1:26" hidden="1">
      <c r="A500" s="165" t="s">
        <v>527</v>
      </c>
      <c r="B500" s="837"/>
      <c r="C500" s="860"/>
      <c r="D500" s="883"/>
      <c r="E500" s="888"/>
      <c r="F500" s="281"/>
      <c r="G500" s="873"/>
      <c r="H500" s="878"/>
      <c r="I500" s="888"/>
      <c r="J500" s="281"/>
      <c r="K500" s="892"/>
      <c r="L500" s="1042"/>
      <c r="M500" s="175"/>
      <c r="N500" s="175"/>
      <c r="O500" s="175"/>
      <c r="P500" s="175"/>
      <c r="Q500" s="60"/>
      <c r="R500" s="27"/>
      <c r="S500" s="27"/>
      <c r="T500" s="27">
        <v>41</v>
      </c>
      <c r="U500" s="30" t="s">
        <v>505</v>
      </c>
      <c r="V500" s="54" t="s">
        <v>21</v>
      </c>
      <c r="W500" s="27" t="s">
        <v>507</v>
      </c>
      <c r="X500" s="27" t="s">
        <v>358</v>
      </c>
      <c r="Y500" s="186" t="s">
        <v>1331</v>
      </c>
      <c r="Z500" s="186" t="s">
        <v>1332</v>
      </c>
    </row>
    <row r="501" spans="1:26" hidden="1">
      <c r="A501" s="165" t="s">
        <v>1038</v>
      </c>
      <c r="B501" s="837"/>
      <c r="C501" s="860"/>
      <c r="D501" s="883"/>
      <c r="E501" s="888"/>
      <c r="F501" s="281"/>
      <c r="G501" s="873"/>
      <c r="H501" s="878"/>
      <c r="I501" s="888"/>
      <c r="J501" s="281"/>
      <c r="K501" s="892"/>
      <c r="L501" s="1042"/>
      <c r="M501" s="175"/>
      <c r="N501" s="175"/>
      <c r="O501" s="175"/>
      <c r="P501" s="175"/>
      <c r="Q501" s="60"/>
      <c r="R501" s="27"/>
      <c r="S501" s="27"/>
      <c r="T501" s="27">
        <v>39</v>
      </c>
      <c r="U501" s="30" t="s">
        <v>505</v>
      </c>
      <c r="V501" s="54" t="s">
        <v>21</v>
      </c>
      <c r="W501" s="27" t="s">
        <v>1037</v>
      </c>
      <c r="X501" s="27" t="s">
        <v>358</v>
      </c>
      <c r="Y501" s="186" t="s">
        <v>1331</v>
      </c>
      <c r="Z501" s="186" t="s">
        <v>1332</v>
      </c>
    </row>
    <row r="502" spans="1:26" ht="25.5" hidden="1">
      <c r="A502" s="165" t="s">
        <v>1039</v>
      </c>
      <c r="B502" s="837"/>
      <c r="C502" s="860"/>
      <c r="D502" s="883"/>
      <c r="E502" s="888"/>
      <c r="F502" s="281"/>
      <c r="G502" s="873"/>
      <c r="H502" s="878"/>
      <c r="I502" s="888"/>
      <c r="J502" s="281"/>
      <c r="K502" s="892"/>
      <c r="L502" s="1042"/>
      <c r="M502" s="175"/>
      <c r="N502" s="175"/>
      <c r="O502" s="175"/>
      <c r="P502" s="175"/>
      <c r="Q502" s="60"/>
      <c r="R502" s="27"/>
      <c r="S502" s="27"/>
      <c r="T502" s="27">
        <v>38</v>
      </c>
      <c r="U502" s="30" t="s">
        <v>505</v>
      </c>
      <c r="V502" s="54" t="s">
        <v>21</v>
      </c>
      <c r="W502" s="27" t="s">
        <v>1040</v>
      </c>
      <c r="X502" s="27" t="s">
        <v>358</v>
      </c>
      <c r="Y502" s="186" t="s">
        <v>1331</v>
      </c>
      <c r="Z502" s="186" t="s">
        <v>1332</v>
      </c>
    </row>
    <row r="503" spans="1:26" hidden="1">
      <c r="A503" s="165" t="s">
        <v>542</v>
      </c>
      <c r="B503" s="837"/>
      <c r="C503" s="860"/>
      <c r="D503" s="883"/>
      <c r="E503" s="888"/>
      <c r="F503" s="281"/>
      <c r="G503" s="873"/>
      <c r="H503" s="878"/>
      <c r="I503" s="888"/>
      <c r="J503" s="281"/>
      <c r="K503" s="892"/>
      <c r="L503" s="1042"/>
      <c r="M503" s="175"/>
      <c r="N503" s="175"/>
      <c r="O503" s="175"/>
      <c r="P503" s="175"/>
      <c r="Q503" s="60"/>
      <c r="R503" s="27"/>
      <c r="S503" s="27"/>
      <c r="T503" s="27">
        <v>40</v>
      </c>
      <c r="U503" s="30" t="s">
        <v>447</v>
      </c>
      <c r="V503" s="54" t="s">
        <v>21</v>
      </c>
      <c r="W503" s="27" t="s">
        <v>1041</v>
      </c>
      <c r="X503" s="27" t="s">
        <v>358</v>
      </c>
      <c r="Y503" s="186" t="s">
        <v>1331</v>
      </c>
      <c r="Z503" s="186" t="s">
        <v>1332</v>
      </c>
    </row>
    <row r="504" spans="1:26" ht="25.5" hidden="1">
      <c r="A504" s="165" t="s">
        <v>557</v>
      </c>
      <c r="B504" s="837"/>
      <c r="C504" s="860"/>
      <c r="D504" s="883"/>
      <c r="E504" s="888"/>
      <c r="F504" s="281"/>
      <c r="G504" s="873"/>
      <c r="H504" s="878"/>
      <c r="I504" s="888"/>
      <c r="J504" s="281"/>
      <c r="K504" s="892"/>
      <c r="L504" s="1042"/>
      <c r="M504" s="175"/>
      <c r="N504" s="175"/>
      <c r="O504" s="175"/>
      <c r="P504" s="175"/>
      <c r="Q504" s="60"/>
      <c r="R504" s="27"/>
      <c r="S504" s="27"/>
      <c r="T504" s="27">
        <v>40</v>
      </c>
      <c r="U504" s="30" t="s">
        <v>447</v>
      </c>
      <c r="V504" s="54" t="s">
        <v>21</v>
      </c>
      <c r="W504" s="27" t="s">
        <v>1042</v>
      </c>
      <c r="X504" s="27" t="s">
        <v>358</v>
      </c>
      <c r="Y504" s="186" t="s">
        <v>1331</v>
      </c>
      <c r="Z504" s="186" t="s">
        <v>1332</v>
      </c>
    </row>
    <row r="505" spans="1:26" hidden="1">
      <c r="A505" s="165" t="s">
        <v>543</v>
      </c>
      <c r="B505" s="837"/>
      <c r="C505" s="860"/>
      <c r="D505" s="883"/>
      <c r="E505" s="888"/>
      <c r="F505" s="281"/>
      <c r="G505" s="873"/>
      <c r="H505" s="878"/>
      <c r="I505" s="888"/>
      <c r="J505" s="281"/>
      <c r="K505" s="892"/>
      <c r="L505" s="1042"/>
      <c r="M505" s="175"/>
      <c r="N505" s="175"/>
      <c r="O505" s="175"/>
      <c r="P505" s="175"/>
      <c r="Q505" s="60"/>
      <c r="R505" s="27"/>
      <c r="S505" s="27"/>
      <c r="T505" s="27">
        <v>42</v>
      </c>
      <c r="U505" s="30" t="s">
        <v>447</v>
      </c>
      <c r="V505" s="54" t="s">
        <v>21</v>
      </c>
      <c r="W505" s="27" t="s">
        <v>558</v>
      </c>
      <c r="X505" s="27" t="s">
        <v>358</v>
      </c>
      <c r="Y505" s="186" t="s">
        <v>1331</v>
      </c>
      <c r="Z505" s="186" t="s">
        <v>1332</v>
      </c>
    </row>
    <row r="506" spans="1:26" ht="25.5" hidden="1">
      <c r="A506" s="165" t="s">
        <v>544</v>
      </c>
      <c r="B506" s="837"/>
      <c r="C506" s="860"/>
      <c r="D506" s="883"/>
      <c r="E506" s="888"/>
      <c r="F506" s="281"/>
      <c r="G506" s="873"/>
      <c r="H506" s="878"/>
      <c r="I506" s="888"/>
      <c r="J506" s="281"/>
      <c r="K506" s="892"/>
      <c r="L506" s="1042"/>
      <c r="M506" s="175"/>
      <c r="N506" s="175"/>
      <c r="O506" s="175"/>
      <c r="P506" s="175"/>
      <c r="Q506" s="60"/>
      <c r="R506" s="27"/>
      <c r="S506" s="27"/>
      <c r="T506" s="27">
        <v>42</v>
      </c>
      <c r="U506" s="30" t="s">
        <v>447</v>
      </c>
      <c r="V506" s="54" t="s">
        <v>21</v>
      </c>
      <c r="W506" s="27" t="s">
        <v>559</v>
      </c>
      <c r="X506" s="27" t="s">
        <v>358</v>
      </c>
      <c r="Y506" s="186" t="s">
        <v>1331</v>
      </c>
      <c r="Z506" s="186" t="s">
        <v>1332</v>
      </c>
    </row>
    <row r="507" spans="1:26" hidden="1">
      <c r="A507" s="165" t="s">
        <v>545</v>
      </c>
      <c r="B507" s="837"/>
      <c r="C507" s="860"/>
      <c r="D507" s="883"/>
      <c r="E507" s="888"/>
      <c r="F507" s="281"/>
      <c r="G507" s="873"/>
      <c r="H507" s="878"/>
      <c r="I507" s="888"/>
      <c r="J507" s="281"/>
      <c r="K507" s="892"/>
      <c r="L507" s="1042"/>
      <c r="M507" s="175"/>
      <c r="N507" s="175"/>
      <c r="O507" s="175"/>
      <c r="P507" s="175"/>
      <c r="Q507" s="60"/>
      <c r="R507" s="27"/>
      <c r="S507" s="27"/>
      <c r="T507" s="27">
        <v>40</v>
      </c>
      <c r="U507" s="30" t="s">
        <v>447</v>
      </c>
      <c r="V507" s="54" t="s">
        <v>21</v>
      </c>
      <c r="W507" s="27" t="s">
        <v>560</v>
      </c>
      <c r="X507" s="27" t="s">
        <v>358</v>
      </c>
      <c r="Y507" s="186" t="s">
        <v>1331</v>
      </c>
      <c r="Z507" s="186" t="s">
        <v>1332</v>
      </c>
    </row>
    <row r="508" spans="1:26" ht="25.5" hidden="1">
      <c r="A508" s="165" t="s">
        <v>561</v>
      </c>
      <c r="B508" s="837"/>
      <c r="C508" s="860"/>
      <c r="D508" s="883"/>
      <c r="E508" s="888"/>
      <c r="F508" s="281"/>
      <c r="G508" s="873"/>
      <c r="H508" s="878"/>
      <c r="I508" s="888"/>
      <c r="J508" s="281"/>
      <c r="K508" s="892"/>
      <c r="L508" s="1042"/>
      <c r="M508" s="175"/>
      <c r="N508" s="175"/>
      <c r="O508" s="175"/>
      <c r="P508" s="175"/>
      <c r="Q508" s="60"/>
      <c r="R508" s="27"/>
      <c r="S508" s="27"/>
      <c r="T508" s="27">
        <v>42</v>
      </c>
      <c r="U508" s="30" t="s">
        <v>447</v>
      </c>
      <c r="V508" s="54" t="s">
        <v>21</v>
      </c>
      <c r="W508" s="27" t="s">
        <v>562</v>
      </c>
      <c r="X508" s="27" t="s">
        <v>358</v>
      </c>
      <c r="Y508" s="186" t="s">
        <v>1331</v>
      </c>
      <c r="Z508" s="186" t="s">
        <v>1332</v>
      </c>
    </row>
    <row r="509" spans="1:26" hidden="1">
      <c r="A509" s="165" t="s">
        <v>546</v>
      </c>
      <c r="B509" s="837"/>
      <c r="C509" s="860"/>
      <c r="D509" s="883"/>
      <c r="E509" s="888"/>
      <c r="F509" s="281"/>
      <c r="G509" s="873"/>
      <c r="H509" s="878"/>
      <c r="I509" s="888"/>
      <c r="J509" s="281"/>
      <c r="K509" s="892"/>
      <c r="L509" s="1042"/>
      <c r="M509" s="175"/>
      <c r="N509" s="175"/>
      <c r="O509" s="175"/>
      <c r="P509" s="175"/>
      <c r="Q509" s="60"/>
      <c r="R509" s="27"/>
      <c r="S509" s="27"/>
      <c r="T509" s="27">
        <v>42</v>
      </c>
      <c r="U509" s="30" t="s">
        <v>447</v>
      </c>
      <c r="V509" s="54" t="s">
        <v>21</v>
      </c>
      <c r="W509" s="27" t="s">
        <v>563</v>
      </c>
      <c r="X509" s="27" t="s">
        <v>358</v>
      </c>
      <c r="Y509" s="186" t="s">
        <v>1331</v>
      </c>
      <c r="Z509" s="186" t="s">
        <v>1332</v>
      </c>
    </row>
    <row r="510" spans="1:26" ht="25.5" hidden="1">
      <c r="A510" s="165" t="s">
        <v>564</v>
      </c>
      <c r="B510" s="837"/>
      <c r="C510" s="860"/>
      <c r="D510" s="883"/>
      <c r="E510" s="888"/>
      <c r="F510" s="281"/>
      <c r="G510" s="873"/>
      <c r="H510" s="878"/>
      <c r="I510" s="888"/>
      <c r="J510" s="281"/>
      <c r="K510" s="892"/>
      <c r="L510" s="1042"/>
      <c r="M510" s="175"/>
      <c r="N510" s="175"/>
      <c r="O510" s="175"/>
      <c r="P510" s="175"/>
      <c r="Q510" s="60"/>
      <c r="R510" s="27"/>
      <c r="S510" s="27"/>
      <c r="T510" s="27">
        <v>40</v>
      </c>
      <c r="U510" s="30" t="s">
        <v>447</v>
      </c>
      <c r="V510" s="54" t="s">
        <v>21</v>
      </c>
      <c r="W510" s="27" t="s">
        <v>565</v>
      </c>
      <c r="X510" s="27" t="s">
        <v>358</v>
      </c>
      <c r="Y510" s="186" t="s">
        <v>1333</v>
      </c>
      <c r="Z510" s="186" t="s">
        <v>1332</v>
      </c>
    </row>
    <row r="511" spans="1:26" hidden="1">
      <c r="A511" s="165" t="s">
        <v>547</v>
      </c>
      <c r="B511" s="837"/>
      <c r="C511" s="860"/>
      <c r="D511" s="883"/>
      <c r="E511" s="888"/>
      <c r="F511" s="281"/>
      <c r="G511" s="873"/>
      <c r="H511" s="878"/>
      <c r="I511" s="888"/>
      <c r="J511" s="281"/>
      <c r="K511" s="892"/>
      <c r="L511" s="1042"/>
      <c r="M511" s="175"/>
      <c r="N511" s="175"/>
      <c r="O511" s="175"/>
      <c r="P511" s="175"/>
      <c r="Q511" s="60"/>
      <c r="R511" s="27"/>
      <c r="S511" s="27"/>
      <c r="T511" s="27">
        <v>42</v>
      </c>
      <c r="U511" s="30" t="s">
        <v>447</v>
      </c>
      <c r="V511" s="54" t="s">
        <v>21</v>
      </c>
      <c r="W511" s="27" t="s">
        <v>566</v>
      </c>
      <c r="X511" s="27" t="s">
        <v>358</v>
      </c>
      <c r="Y511" s="186" t="s">
        <v>1333</v>
      </c>
      <c r="Z511" s="186" t="s">
        <v>1332</v>
      </c>
    </row>
    <row r="512" spans="1:26" ht="25.5" hidden="1">
      <c r="A512" s="165" t="s">
        <v>592</v>
      </c>
      <c r="B512" s="837"/>
      <c r="C512" s="860"/>
      <c r="D512" s="883"/>
      <c r="E512" s="888"/>
      <c r="F512" s="281"/>
      <c r="G512" s="873"/>
      <c r="H512" s="878"/>
      <c r="I512" s="888"/>
      <c r="J512" s="281"/>
      <c r="K512" s="892"/>
      <c r="L512" s="1042"/>
      <c r="M512" s="175"/>
      <c r="N512" s="175"/>
      <c r="O512" s="175"/>
      <c r="P512" s="175"/>
      <c r="Q512" s="60"/>
      <c r="R512" s="27"/>
      <c r="S512" s="27"/>
      <c r="T512" s="27">
        <v>42</v>
      </c>
      <c r="U512" s="30" t="s">
        <v>447</v>
      </c>
      <c r="V512" s="54" t="s">
        <v>21</v>
      </c>
      <c r="W512" s="27" t="s">
        <v>567</v>
      </c>
      <c r="X512" s="27" t="s">
        <v>358</v>
      </c>
      <c r="Y512" s="186" t="s">
        <v>1333</v>
      </c>
      <c r="Z512" s="186" t="s">
        <v>1332</v>
      </c>
    </row>
    <row r="513" spans="1:26" hidden="1">
      <c r="A513" s="165" t="s">
        <v>591</v>
      </c>
      <c r="B513" s="837"/>
      <c r="C513" s="860"/>
      <c r="D513" s="883"/>
      <c r="E513" s="888"/>
      <c r="F513" s="281"/>
      <c r="G513" s="873"/>
      <c r="H513" s="878"/>
      <c r="I513" s="888"/>
      <c r="J513" s="281"/>
      <c r="K513" s="892"/>
      <c r="L513" s="1042"/>
      <c r="M513" s="175"/>
      <c r="N513" s="175"/>
      <c r="O513" s="175"/>
      <c r="P513" s="175"/>
      <c r="Q513" s="60"/>
      <c r="R513" s="27"/>
      <c r="S513" s="27"/>
      <c r="T513" s="27">
        <v>42</v>
      </c>
      <c r="U513" s="30" t="s">
        <v>447</v>
      </c>
      <c r="V513" s="54" t="s">
        <v>21</v>
      </c>
      <c r="W513" s="27" t="s">
        <v>594</v>
      </c>
      <c r="X513" s="27" t="s">
        <v>358</v>
      </c>
      <c r="Y513" s="186" t="s">
        <v>1333</v>
      </c>
      <c r="Z513" s="186" t="s">
        <v>1332</v>
      </c>
    </row>
    <row r="514" spans="1:26" ht="25.5" hidden="1">
      <c r="A514" s="165" t="s">
        <v>593</v>
      </c>
      <c r="B514" s="837"/>
      <c r="C514" s="860"/>
      <c r="D514" s="883"/>
      <c r="E514" s="888"/>
      <c r="F514" s="281"/>
      <c r="G514" s="873"/>
      <c r="H514" s="878"/>
      <c r="I514" s="888"/>
      <c r="J514" s="281"/>
      <c r="K514" s="892"/>
      <c r="L514" s="1042"/>
      <c r="M514" s="175"/>
      <c r="N514" s="175"/>
      <c r="O514" s="175"/>
      <c r="P514" s="175"/>
      <c r="Q514" s="60"/>
      <c r="R514" s="27"/>
      <c r="S514" s="27"/>
      <c r="T514" s="27">
        <v>42</v>
      </c>
      <c r="U514" s="30" t="s">
        <v>447</v>
      </c>
      <c r="V514" s="54" t="s">
        <v>21</v>
      </c>
      <c r="W514" s="27" t="s">
        <v>595</v>
      </c>
      <c r="X514" s="27" t="s">
        <v>358</v>
      </c>
      <c r="Y514" s="186" t="s">
        <v>1333</v>
      </c>
      <c r="Z514" s="186" t="s">
        <v>1332</v>
      </c>
    </row>
    <row r="515" spans="1:26" hidden="1">
      <c r="A515" s="165" t="s">
        <v>596</v>
      </c>
      <c r="B515" s="837"/>
      <c r="C515" s="860"/>
      <c r="D515" s="883"/>
      <c r="E515" s="888"/>
      <c r="F515" s="281"/>
      <c r="G515" s="873"/>
      <c r="H515" s="878"/>
      <c r="I515" s="888"/>
      <c r="J515" s="281"/>
      <c r="K515" s="892"/>
      <c r="L515" s="1042"/>
      <c r="M515" s="175"/>
      <c r="N515" s="175"/>
      <c r="O515" s="175"/>
      <c r="P515" s="175"/>
      <c r="Q515" s="60"/>
      <c r="R515" s="27"/>
      <c r="S515" s="27"/>
      <c r="T515" s="27">
        <v>37</v>
      </c>
      <c r="U515" s="30" t="s">
        <v>447</v>
      </c>
      <c r="V515" s="54" t="s">
        <v>21</v>
      </c>
      <c r="W515" s="27" t="s">
        <v>610</v>
      </c>
      <c r="X515" s="27" t="s">
        <v>358</v>
      </c>
      <c r="Y515" s="186" t="s">
        <v>1333</v>
      </c>
      <c r="Z515" s="186" t="s">
        <v>1332</v>
      </c>
    </row>
    <row r="516" spans="1:26" ht="25.5" hidden="1">
      <c r="A516" s="165" t="s">
        <v>597</v>
      </c>
      <c r="B516" s="837"/>
      <c r="C516" s="860"/>
      <c r="D516" s="883"/>
      <c r="E516" s="888"/>
      <c r="F516" s="281"/>
      <c r="G516" s="873"/>
      <c r="H516" s="878"/>
      <c r="I516" s="888"/>
      <c r="J516" s="281"/>
      <c r="K516" s="892"/>
      <c r="L516" s="1042"/>
      <c r="M516" s="175"/>
      <c r="N516" s="175"/>
      <c r="O516" s="175"/>
      <c r="P516" s="175"/>
      <c r="Q516" s="60"/>
      <c r="R516" s="27"/>
      <c r="S516" s="27"/>
      <c r="T516" s="27">
        <v>40</v>
      </c>
      <c r="U516" s="30" t="s">
        <v>447</v>
      </c>
      <c r="V516" s="54" t="s">
        <v>21</v>
      </c>
      <c r="W516" s="27" t="s">
        <v>611</v>
      </c>
      <c r="X516" s="27" t="s">
        <v>358</v>
      </c>
      <c r="Y516" s="186" t="s">
        <v>1333</v>
      </c>
      <c r="Z516" s="186" t="s">
        <v>1332</v>
      </c>
    </row>
    <row r="517" spans="1:26" hidden="1">
      <c r="A517" s="165" t="s">
        <v>598</v>
      </c>
      <c r="B517" s="837"/>
      <c r="C517" s="860"/>
      <c r="D517" s="883"/>
      <c r="E517" s="888"/>
      <c r="F517" s="281"/>
      <c r="G517" s="873"/>
      <c r="H517" s="878"/>
      <c r="I517" s="888"/>
      <c r="J517" s="281"/>
      <c r="K517" s="892"/>
      <c r="L517" s="1042"/>
      <c r="M517" s="175"/>
      <c r="N517" s="175"/>
      <c r="O517" s="175"/>
      <c r="P517" s="175"/>
      <c r="Q517" s="60"/>
      <c r="R517" s="27"/>
      <c r="S517" s="27"/>
      <c r="T517" s="27">
        <v>36</v>
      </c>
      <c r="U517" s="30" t="s">
        <v>447</v>
      </c>
      <c r="V517" s="54" t="s">
        <v>21</v>
      </c>
      <c r="W517" s="27" t="s">
        <v>612</v>
      </c>
      <c r="X517" s="27" t="s">
        <v>358</v>
      </c>
      <c r="Y517" s="186" t="s">
        <v>1333</v>
      </c>
      <c r="Z517" s="186" t="s">
        <v>1332</v>
      </c>
    </row>
    <row r="518" spans="1:26" ht="25.5" hidden="1">
      <c r="A518" s="165" t="s">
        <v>599</v>
      </c>
      <c r="B518" s="837"/>
      <c r="C518" s="860"/>
      <c r="D518" s="883"/>
      <c r="E518" s="888"/>
      <c r="F518" s="281"/>
      <c r="G518" s="873"/>
      <c r="H518" s="878"/>
      <c r="I518" s="888"/>
      <c r="J518" s="281"/>
      <c r="K518" s="892"/>
      <c r="L518" s="1042"/>
      <c r="M518" s="175"/>
      <c r="N518" s="175"/>
      <c r="O518" s="175"/>
      <c r="P518" s="175"/>
      <c r="Q518" s="60"/>
      <c r="R518" s="27"/>
      <c r="S518" s="27"/>
      <c r="T518" s="27">
        <v>43</v>
      </c>
      <c r="U518" s="30" t="s">
        <v>447</v>
      </c>
      <c r="V518" s="54" t="s">
        <v>21</v>
      </c>
      <c r="W518" s="27" t="s">
        <v>613</v>
      </c>
      <c r="X518" s="27" t="s">
        <v>358</v>
      </c>
      <c r="Y518" s="186" t="s">
        <v>1333</v>
      </c>
      <c r="Z518" s="186" t="s">
        <v>1332</v>
      </c>
    </row>
    <row r="519" spans="1:26" hidden="1">
      <c r="A519" s="63" t="s">
        <v>618</v>
      </c>
      <c r="B519" s="838"/>
      <c r="C519" s="862"/>
      <c r="D519" s="883"/>
      <c r="E519" s="888"/>
      <c r="F519" s="281"/>
      <c r="G519" s="873"/>
      <c r="H519" s="878"/>
      <c r="I519" s="888"/>
      <c r="J519" s="281"/>
      <c r="K519" s="892"/>
      <c r="L519" s="1042"/>
      <c r="M519" s="175"/>
      <c r="N519" s="175"/>
      <c r="O519" s="175"/>
      <c r="P519" s="175"/>
      <c r="Q519" s="60"/>
      <c r="R519" s="27"/>
      <c r="S519" s="27"/>
      <c r="T519" s="27">
        <v>38</v>
      </c>
      <c r="U519" s="30" t="s">
        <v>447</v>
      </c>
      <c r="V519" s="54" t="s">
        <v>21</v>
      </c>
      <c r="W519" s="27" t="s">
        <v>614</v>
      </c>
      <c r="X519" s="27" t="s">
        <v>358</v>
      </c>
      <c r="Y519" s="186" t="s">
        <v>1333</v>
      </c>
      <c r="Z519" s="186" t="s">
        <v>1332</v>
      </c>
    </row>
    <row r="520" spans="1:26" hidden="1">
      <c r="A520" s="63" t="s">
        <v>604</v>
      </c>
      <c r="B520" s="838"/>
      <c r="C520" s="862"/>
      <c r="D520" s="883"/>
      <c r="E520" s="888"/>
      <c r="F520" s="281"/>
      <c r="G520" s="873"/>
      <c r="H520" s="878"/>
      <c r="I520" s="888"/>
      <c r="J520" s="281"/>
      <c r="K520" s="892"/>
      <c r="L520" s="1042"/>
      <c r="M520" s="175"/>
      <c r="N520" s="175"/>
      <c r="O520" s="175"/>
      <c r="P520" s="175"/>
      <c r="Q520" s="60"/>
      <c r="R520" s="27"/>
      <c r="S520" s="27"/>
      <c r="T520" s="27">
        <v>36</v>
      </c>
      <c r="U520" s="30" t="s">
        <v>0</v>
      </c>
      <c r="V520" s="54" t="s">
        <v>21</v>
      </c>
      <c r="W520" s="27" t="s">
        <v>615</v>
      </c>
      <c r="X520" s="27" t="s">
        <v>358</v>
      </c>
      <c r="Y520" s="186" t="s">
        <v>1333</v>
      </c>
      <c r="Z520" s="186" t="s">
        <v>1332</v>
      </c>
    </row>
    <row r="521" spans="1:26" hidden="1">
      <c r="A521" s="63" t="s">
        <v>616</v>
      </c>
      <c r="B521" s="838"/>
      <c r="C521" s="862"/>
      <c r="D521" s="883"/>
      <c r="E521" s="888"/>
      <c r="F521" s="281"/>
      <c r="G521" s="873"/>
      <c r="H521" s="878"/>
      <c r="I521" s="888"/>
      <c r="J521" s="281"/>
      <c r="K521" s="892"/>
      <c r="L521" s="1042"/>
      <c r="M521" s="175"/>
      <c r="N521" s="175"/>
      <c r="O521" s="175"/>
      <c r="P521" s="175"/>
      <c r="Q521" s="60"/>
      <c r="R521" s="27"/>
      <c r="S521" s="27"/>
      <c r="T521" s="27">
        <v>38</v>
      </c>
      <c r="U521" s="30" t="s">
        <v>0</v>
      </c>
      <c r="V521" s="54" t="s">
        <v>21</v>
      </c>
      <c r="W521" s="27" t="s">
        <v>617</v>
      </c>
      <c r="X521" s="27" t="s">
        <v>358</v>
      </c>
      <c r="Y521" s="186" t="s">
        <v>1333</v>
      </c>
      <c r="Z521" s="186" t="s">
        <v>1332</v>
      </c>
    </row>
    <row r="522" spans="1:26" ht="25.5" hidden="1">
      <c r="A522" s="63" t="s">
        <v>605</v>
      </c>
      <c r="B522" s="838"/>
      <c r="C522" s="862"/>
      <c r="D522" s="883"/>
      <c r="E522" s="888"/>
      <c r="F522" s="281"/>
      <c r="G522" s="873"/>
      <c r="H522" s="878"/>
      <c r="I522" s="888"/>
      <c r="J522" s="281"/>
      <c r="K522" s="892"/>
      <c r="L522" s="1042"/>
      <c r="M522" s="175"/>
      <c r="N522" s="175"/>
      <c r="O522" s="175"/>
      <c r="P522" s="175"/>
      <c r="Q522" s="60"/>
      <c r="R522" s="27"/>
      <c r="S522" s="27"/>
      <c r="T522" s="27">
        <v>42</v>
      </c>
      <c r="U522" s="30" t="s">
        <v>0</v>
      </c>
      <c r="V522" s="54" t="s">
        <v>21</v>
      </c>
      <c r="W522" s="27" t="s">
        <v>600</v>
      </c>
      <c r="X522" s="27" t="s">
        <v>358</v>
      </c>
      <c r="Y522" s="186" t="s">
        <v>1333</v>
      </c>
      <c r="Z522" s="186" t="s">
        <v>1332</v>
      </c>
    </row>
    <row r="523" spans="1:26" hidden="1">
      <c r="A523" s="63" t="s">
        <v>606</v>
      </c>
      <c r="B523" s="838"/>
      <c r="C523" s="862"/>
      <c r="D523" s="883"/>
      <c r="E523" s="888"/>
      <c r="F523" s="281"/>
      <c r="G523" s="873"/>
      <c r="H523" s="878"/>
      <c r="I523" s="888"/>
      <c r="J523" s="281"/>
      <c r="K523" s="892"/>
      <c r="L523" s="1042"/>
      <c r="M523" s="175"/>
      <c r="N523" s="175"/>
      <c r="O523" s="175"/>
      <c r="P523" s="175"/>
      <c r="Q523" s="60"/>
      <c r="R523" s="27"/>
      <c r="S523" s="27"/>
      <c r="T523" s="27">
        <v>39</v>
      </c>
      <c r="U523" s="30" t="s">
        <v>0</v>
      </c>
      <c r="V523" s="54" t="s">
        <v>21</v>
      </c>
      <c r="W523" s="27" t="s">
        <v>601</v>
      </c>
      <c r="X523" s="27" t="s">
        <v>358</v>
      </c>
      <c r="Y523" s="186" t="s">
        <v>1333</v>
      </c>
      <c r="Z523" s="186" t="s">
        <v>1332</v>
      </c>
    </row>
    <row r="524" spans="1:26" ht="25.5" hidden="1">
      <c r="A524" s="63" t="s">
        <v>607</v>
      </c>
      <c r="B524" s="838"/>
      <c r="C524" s="862"/>
      <c r="D524" s="883"/>
      <c r="E524" s="888"/>
      <c r="F524" s="281"/>
      <c r="G524" s="873"/>
      <c r="H524" s="878"/>
      <c r="I524" s="888"/>
      <c r="J524" s="281"/>
      <c r="K524" s="892"/>
      <c r="L524" s="1042"/>
      <c r="M524" s="175"/>
      <c r="N524" s="175"/>
      <c r="O524" s="175"/>
      <c r="P524" s="175"/>
      <c r="Q524" s="60"/>
      <c r="R524" s="27"/>
      <c r="S524" s="27"/>
      <c r="T524" s="27">
        <v>40</v>
      </c>
      <c r="U524" s="30" t="s">
        <v>24</v>
      </c>
      <c r="V524" s="54" t="s">
        <v>21</v>
      </c>
      <c r="W524" s="27" t="s">
        <v>602</v>
      </c>
      <c r="X524" s="27" t="s">
        <v>358</v>
      </c>
      <c r="Y524" s="186" t="s">
        <v>1333</v>
      </c>
      <c r="Z524" s="186" t="s">
        <v>1332</v>
      </c>
    </row>
    <row r="525" spans="1:26" hidden="1">
      <c r="A525" s="165" t="s">
        <v>608</v>
      </c>
      <c r="B525" s="837"/>
      <c r="C525" s="860"/>
      <c r="D525" s="883"/>
      <c r="E525" s="888"/>
      <c r="F525" s="281"/>
      <c r="G525" s="873"/>
      <c r="H525" s="878"/>
      <c r="I525" s="888"/>
      <c r="J525" s="281"/>
      <c r="K525" s="892"/>
      <c r="L525" s="1042"/>
      <c r="M525" s="175"/>
      <c r="N525" s="175"/>
      <c r="O525" s="175"/>
      <c r="P525" s="175"/>
      <c r="Q525" s="60"/>
      <c r="R525" s="27"/>
      <c r="S525" s="27"/>
      <c r="T525" s="27">
        <v>40</v>
      </c>
      <c r="U525" s="30" t="s">
        <v>24</v>
      </c>
      <c r="V525" s="54" t="s">
        <v>21</v>
      </c>
      <c r="W525" s="27" t="s">
        <v>603</v>
      </c>
      <c r="X525" s="27" t="s">
        <v>358</v>
      </c>
      <c r="Y525" s="186" t="s">
        <v>1333</v>
      </c>
      <c r="Z525" s="186" t="s">
        <v>1332</v>
      </c>
    </row>
    <row r="526" spans="1:26" ht="25.5" hidden="1">
      <c r="A526" s="165" t="s">
        <v>1062</v>
      </c>
      <c r="B526" s="837"/>
      <c r="C526" s="860"/>
      <c r="D526" s="883"/>
      <c r="E526" s="888"/>
      <c r="F526" s="281"/>
      <c r="G526" s="873"/>
      <c r="H526" s="878"/>
      <c r="I526" s="888"/>
      <c r="J526" s="281"/>
      <c r="K526" s="892"/>
      <c r="L526" s="1042"/>
      <c r="M526" s="175"/>
      <c r="N526" s="175"/>
      <c r="O526" s="175"/>
      <c r="P526" s="175"/>
      <c r="Q526" s="60"/>
      <c r="R526" s="27"/>
      <c r="S526" s="27"/>
      <c r="T526" s="27">
        <v>40</v>
      </c>
      <c r="U526" s="30" t="s">
        <v>24</v>
      </c>
      <c r="V526" s="54" t="s">
        <v>21</v>
      </c>
      <c r="W526" s="27" t="s">
        <v>1059</v>
      </c>
      <c r="X526" s="27" t="s">
        <v>358</v>
      </c>
      <c r="Y526" s="186" t="s">
        <v>1333</v>
      </c>
      <c r="Z526" s="186" t="s">
        <v>1332</v>
      </c>
    </row>
    <row r="527" spans="1:26" hidden="1">
      <c r="A527" s="165" t="s">
        <v>609</v>
      </c>
      <c r="B527" s="837"/>
      <c r="C527" s="860"/>
      <c r="D527" s="883"/>
      <c r="E527" s="888"/>
      <c r="F527" s="281"/>
      <c r="G527" s="873"/>
      <c r="H527" s="878"/>
      <c r="I527" s="888"/>
      <c r="J527" s="281"/>
      <c r="K527" s="892"/>
      <c r="L527" s="1042"/>
      <c r="M527" s="175"/>
      <c r="N527" s="175"/>
      <c r="O527" s="175"/>
      <c r="P527" s="175"/>
      <c r="Q527" s="60"/>
      <c r="R527" s="27"/>
      <c r="S527" s="27"/>
      <c r="T527" s="27">
        <v>44</v>
      </c>
      <c r="U527" s="30" t="s">
        <v>24</v>
      </c>
      <c r="V527" s="54" t="s">
        <v>21</v>
      </c>
      <c r="W527" s="27" t="s">
        <v>1060</v>
      </c>
      <c r="X527" s="27" t="s">
        <v>358</v>
      </c>
      <c r="Y527" s="186" t="s">
        <v>1333</v>
      </c>
      <c r="Z527" s="186" t="s">
        <v>1332</v>
      </c>
    </row>
    <row r="528" spans="1:26" ht="25.5" hidden="1">
      <c r="A528" s="165" t="s">
        <v>1063</v>
      </c>
      <c r="B528" s="837"/>
      <c r="C528" s="860"/>
      <c r="D528" s="883"/>
      <c r="E528" s="888"/>
      <c r="F528" s="281"/>
      <c r="G528" s="873"/>
      <c r="H528" s="878"/>
      <c r="I528" s="888"/>
      <c r="J528" s="281"/>
      <c r="K528" s="892"/>
      <c r="L528" s="1042"/>
      <c r="M528" s="175"/>
      <c r="N528" s="175"/>
      <c r="O528" s="175"/>
      <c r="P528" s="175"/>
      <c r="Q528" s="60"/>
      <c r="R528" s="27"/>
      <c r="S528" s="27"/>
      <c r="T528" s="27">
        <v>39</v>
      </c>
      <c r="U528" s="30" t="s">
        <v>24</v>
      </c>
      <c r="V528" s="54" t="s">
        <v>21</v>
      </c>
      <c r="W528" s="27" t="s">
        <v>1061</v>
      </c>
      <c r="X528" s="27" t="s">
        <v>358</v>
      </c>
      <c r="Y528" s="186" t="s">
        <v>1333</v>
      </c>
      <c r="Z528" s="186" t="s">
        <v>1332</v>
      </c>
    </row>
    <row r="529" spans="1:26" hidden="1">
      <c r="A529" s="165" t="s">
        <v>628</v>
      </c>
      <c r="B529" s="837"/>
      <c r="C529" s="860"/>
      <c r="D529" s="883"/>
      <c r="E529" s="888"/>
      <c r="F529" s="281"/>
      <c r="G529" s="873"/>
      <c r="H529" s="878"/>
      <c r="I529" s="888"/>
      <c r="J529" s="281"/>
      <c r="K529" s="892"/>
      <c r="L529" s="1042"/>
      <c r="M529" s="175"/>
      <c r="N529" s="175"/>
      <c r="O529" s="175"/>
      <c r="P529" s="175"/>
      <c r="Q529" s="60"/>
      <c r="R529" s="27"/>
      <c r="S529" s="27"/>
      <c r="T529" s="27">
        <v>45</v>
      </c>
      <c r="U529" s="30" t="s">
        <v>24</v>
      </c>
      <c r="V529" s="54" t="s">
        <v>21</v>
      </c>
      <c r="W529" s="27" t="s">
        <v>1064</v>
      </c>
      <c r="X529" s="27" t="s">
        <v>358</v>
      </c>
      <c r="Y529" s="186" t="s">
        <v>1333</v>
      </c>
      <c r="Z529" s="186" t="s">
        <v>1332</v>
      </c>
    </row>
    <row r="530" spans="1:26" ht="25.5" hidden="1">
      <c r="A530" s="165" t="s">
        <v>1073</v>
      </c>
      <c r="B530" s="837"/>
      <c r="C530" s="860"/>
      <c r="D530" s="883"/>
      <c r="E530" s="888"/>
      <c r="F530" s="281"/>
      <c r="G530" s="873"/>
      <c r="H530" s="878"/>
      <c r="I530" s="888"/>
      <c r="J530" s="281"/>
      <c r="K530" s="892"/>
      <c r="L530" s="1042"/>
      <c r="M530" s="175"/>
      <c r="N530" s="175"/>
      <c r="O530" s="175"/>
      <c r="P530" s="175"/>
      <c r="Q530" s="60"/>
      <c r="R530" s="27"/>
      <c r="S530" s="27"/>
      <c r="T530" s="27">
        <v>43</v>
      </c>
      <c r="U530" s="30" t="s">
        <v>24</v>
      </c>
      <c r="V530" s="54" t="s">
        <v>21</v>
      </c>
      <c r="W530" s="27" t="s">
        <v>1065</v>
      </c>
      <c r="X530" s="27" t="s">
        <v>358</v>
      </c>
      <c r="Y530" s="186" t="s">
        <v>1333</v>
      </c>
      <c r="Z530" s="186" t="s">
        <v>1332</v>
      </c>
    </row>
    <row r="531" spans="1:26" hidden="1">
      <c r="A531" s="165" t="s">
        <v>629</v>
      </c>
      <c r="B531" s="837"/>
      <c r="C531" s="860"/>
      <c r="D531" s="883"/>
      <c r="E531" s="888"/>
      <c r="F531" s="281"/>
      <c r="G531" s="873"/>
      <c r="H531" s="878"/>
      <c r="I531" s="888"/>
      <c r="J531" s="281"/>
      <c r="K531" s="892"/>
      <c r="L531" s="1042"/>
      <c r="M531" s="175"/>
      <c r="N531" s="175"/>
      <c r="O531" s="175"/>
      <c r="P531" s="175"/>
      <c r="Q531" s="60"/>
      <c r="R531" s="27"/>
      <c r="S531" s="27"/>
      <c r="T531" s="27">
        <v>39</v>
      </c>
      <c r="U531" s="30" t="s">
        <v>24</v>
      </c>
      <c r="V531" s="54" t="s">
        <v>21</v>
      </c>
      <c r="W531" s="27" t="s">
        <v>1066</v>
      </c>
      <c r="X531" s="27" t="s">
        <v>358</v>
      </c>
      <c r="Y531" s="186" t="s">
        <v>1333</v>
      </c>
      <c r="Z531" s="186" t="s">
        <v>1332</v>
      </c>
    </row>
    <row r="532" spans="1:26" ht="25.5" hidden="1">
      <c r="A532" s="165" t="s">
        <v>1072</v>
      </c>
      <c r="B532" s="837"/>
      <c r="C532" s="860"/>
      <c r="D532" s="883"/>
      <c r="E532" s="888"/>
      <c r="F532" s="281"/>
      <c r="G532" s="873"/>
      <c r="H532" s="878"/>
      <c r="I532" s="888"/>
      <c r="J532" s="281"/>
      <c r="K532" s="892"/>
      <c r="L532" s="1042"/>
      <c r="M532" s="175"/>
      <c r="N532" s="175"/>
      <c r="O532" s="175"/>
      <c r="P532" s="175"/>
      <c r="Q532" s="60"/>
      <c r="R532" s="27"/>
      <c r="S532" s="27"/>
      <c r="T532" s="27">
        <v>35</v>
      </c>
      <c r="U532" s="30" t="s">
        <v>24</v>
      </c>
      <c r="V532" s="54" t="s">
        <v>21</v>
      </c>
      <c r="W532" s="27" t="s">
        <v>1067</v>
      </c>
      <c r="X532" s="27" t="s">
        <v>358</v>
      </c>
      <c r="Y532" s="186" t="s">
        <v>1333</v>
      </c>
      <c r="Z532" s="186" t="s">
        <v>1332</v>
      </c>
    </row>
    <row r="533" spans="1:26" hidden="1">
      <c r="A533" s="165" t="s">
        <v>630</v>
      </c>
      <c r="B533" s="837"/>
      <c r="C533" s="860"/>
      <c r="D533" s="883"/>
      <c r="E533" s="888"/>
      <c r="F533" s="281"/>
      <c r="G533" s="873"/>
      <c r="H533" s="878"/>
      <c r="I533" s="888"/>
      <c r="J533" s="281"/>
      <c r="K533" s="892"/>
      <c r="L533" s="1042"/>
      <c r="M533" s="175"/>
      <c r="N533" s="175"/>
      <c r="O533" s="175"/>
      <c r="P533" s="175"/>
      <c r="Q533" s="60"/>
      <c r="R533" s="27"/>
      <c r="S533" s="27"/>
      <c r="T533" s="27">
        <v>40</v>
      </c>
      <c r="U533" s="30" t="s">
        <v>24</v>
      </c>
      <c r="V533" s="54" t="s">
        <v>21</v>
      </c>
      <c r="W533" s="27" t="s">
        <v>1068</v>
      </c>
      <c r="X533" s="27" t="s">
        <v>358</v>
      </c>
      <c r="Y533" s="186" t="s">
        <v>1333</v>
      </c>
      <c r="Z533" s="186" t="s">
        <v>1332</v>
      </c>
    </row>
    <row r="534" spans="1:26" ht="25.5" hidden="1">
      <c r="A534" s="165" t="s">
        <v>640</v>
      </c>
      <c r="B534" s="837"/>
      <c r="C534" s="860"/>
      <c r="D534" s="883"/>
      <c r="E534" s="888"/>
      <c r="F534" s="281"/>
      <c r="G534" s="873"/>
      <c r="H534" s="878"/>
      <c r="I534" s="888"/>
      <c r="J534" s="281"/>
      <c r="K534" s="892"/>
      <c r="L534" s="1042"/>
      <c r="M534" s="175"/>
      <c r="N534" s="175"/>
      <c r="O534" s="175"/>
      <c r="P534" s="175"/>
      <c r="Q534" s="60"/>
      <c r="R534" s="27"/>
      <c r="S534" s="27"/>
      <c r="T534" s="27">
        <v>44</v>
      </c>
      <c r="U534" s="30" t="s">
        <v>24</v>
      </c>
      <c r="V534" s="54" t="s">
        <v>21</v>
      </c>
      <c r="W534" s="27" t="s">
        <v>1069</v>
      </c>
      <c r="X534" s="27" t="s">
        <v>358</v>
      </c>
      <c r="Y534" s="186" t="s">
        <v>1333</v>
      </c>
      <c r="Z534" s="186" t="s">
        <v>1332</v>
      </c>
    </row>
    <row r="535" spans="1:26" hidden="1">
      <c r="A535" s="165" t="s">
        <v>631</v>
      </c>
      <c r="B535" s="837"/>
      <c r="C535" s="860"/>
      <c r="D535" s="883"/>
      <c r="E535" s="888"/>
      <c r="F535" s="281"/>
      <c r="G535" s="873"/>
      <c r="H535" s="878"/>
      <c r="I535" s="888"/>
      <c r="J535" s="281"/>
      <c r="K535" s="892"/>
      <c r="L535" s="1042"/>
      <c r="M535" s="175"/>
      <c r="N535" s="175"/>
      <c r="O535" s="175"/>
      <c r="P535" s="175"/>
      <c r="Q535" s="60"/>
      <c r="R535" s="27"/>
      <c r="S535" s="27"/>
      <c r="T535" s="27">
        <v>38</v>
      </c>
      <c r="U535" s="30" t="s">
        <v>24</v>
      </c>
      <c r="V535" s="54" t="s">
        <v>21</v>
      </c>
      <c r="W535" s="27" t="s">
        <v>1070</v>
      </c>
      <c r="X535" s="27" t="s">
        <v>358</v>
      </c>
      <c r="Y535" s="186" t="s">
        <v>1333</v>
      </c>
      <c r="Z535" s="186" t="s">
        <v>1332</v>
      </c>
    </row>
    <row r="536" spans="1:26" ht="25.5" hidden="1">
      <c r="A536" s="165" t="s">
        <v>664</v>
      </c>
      <c r="B536" s="837"/>
      <c r="C536" s="860"/>
      <c r="D536" s="883"/>
      <c r="E536" s="888"/>
      <c r="F536" s="281"/>
      <c r="G536" s="873"/>
      <c r="H536" s="878"/>
      <c r="I536" s="888"/>
      <c r="J536" s="281"/>
      <c r="K536" s="892"/>
      <c r="L536" s="1042"/>
      <c r="M536" s="175"/>
      <c r="N536" s="175"/>
      <c r="O536" s="175"/>
      <c r="P536" s="175"/>
      <c r="Q536" s="60"/>
      <c r="R536" s="27"/>
      <c r="S536" s="27"/>
      <c r="T536" s="27">
        <v>37</v>
      </c>
      <c r="U536" s="30" t="s">
        <v>665</v>
      </c>
      <c r="V536" s="54" t="s">
        <v>21</v>
      </c>
      <c r="W536" s="27" t="s">
        <v>1071</v>
      </c>
      <c r="X536" s="27" t="s">
        <v>358</v>
      </c>
      <c r="Y536" s="186" t="s">
        <v>1333</v>
      </c>
      <c r="Z536" s="186" t="s">
        <v>1332</v>
      </c>
    </row>
    <row r="537" spans="1:26" ht="25.5" hidden="1">
      <c r="A537" s="165" t="s">
        <v>1115</v>
      </c>
      <c r="B537" s="837"/>
      <c r="C537" s="860"/>
      <c r="D537" s="883"/>
      <c r="E537" s="888"/>
      <c r="F537" s="281"/>
      <c r="G537" s="873"/>
      <c r="H537" s="878"/>
      <c r="I537" s="888"/>
      <c r="J537" s="281"/>
      <c r="K537" s="892"/>
      <c r="L537" s="1042"/>
      <c r="M537" s="175"/>
      <c r="N537" s="175"/>
      <c r="O537" s="175"/>
      <c r="P537" s="175"/>
      <c r="Q537" s="60"/>
      <c r="R537" s="27"/>
      <c r="S537" s="27"/>
      <c r="T537" s="27">
        <v>39</v>
      </c>
      <c r="U537" s="30" t="s">
        <v>393</v>
      </c>
      <c r="V537" s="54" t="s">
        <v>21</v>
      </c>
      <c r="W537" s="27" t="s">
        <v>1097</v>
      </c>
      <c r="X537" s="27" t="s">
        <v>358</v>
      </c>
      <c r="Y537" s="186" t="s">
        <v>1333</v>
      </c>
      <c r="Z537" s="186" t="s">
        <v>1332</v>
      </c>
    </row>
    <row r="538" spans="1:26" hidden="1">
      <c r="A538" s="165" t="s">
        <v>1116</v>
      </c>
      <c r="B538" s="837"/>
      <c r="C538" s="860"/>
      <c r="D538" s="883"/>
      <c r="E538" s="888"/>
      <c r="F538" s="281"/>
      <c r="G538" s="873"/>
      <c r="H538" s="878"/>
      <c r="I538" s="888"/>
      <c r="J538" s="281"/>
      <c r="K538" s="892"/>
      <c r="L538" s="1042"/>
      <c r="M538" s="175"/>
      <c r="N538" s="175"/>
      <c r="O538" s="175"/>
      <c r="P538" s="175"/>
      <c r="Q538" s="60"/>
      <c r="R538" s="27"/>
      <c r="S538" s="27"/>
      <c r="T538" s="27">
        <v>44</v>
      </c>
      <c r="U538" s="30" t="s">
        <v>393</v>
      </c>
      <c r="V538" s="54" t="s">
        <v>21</v>
      </c>
      <c r="W538" s="27" t="s">
        <v>1098</v>
      </c>
      <c r="X538" s="27" t="s">
        <v>358</v>
      </c>
      <c r="Y538" s="186" t="s">
        <v>1333</v>
      </c>
      <c r="Z538" s="186" t="s">
        <v>1332</v>
      </c>
    </row>
    <row r="539" spans="1:26" ht="25.5" hidden="1">
      <c r="A539" s="165" t="s">
        <v>1117</v>
      </c>
      <c r="B539" s="837"/>
      <c r="C539" s="860"/>
      <c r="D539" s="883"/>
      <c r="E539" s="888"/>
      <c r="F539" s="281"/>
      <c r="G539" s="873"/>
      <c r="H539" s="878"/>
      <c r="I539" s="888"/>
      <c r="J539" s="281"/>
      <c r="K539" s="892"/>
      <c r="L539" s="1042"/>
      <c r="M539" s="175"/>
      <c r="N539" s="175"/>
      <c r="O539" s="175"/>
      <c r="P539" s="175"/>
      <c r="Q539" s="60"/>
      <c r="R539" s="27"/>
      <c r="S539" s="27"/>
      <c r="T539" s="27">
        <v>41</v>
      </c>
      <c r="U539" s="30" t="s">
        <v>393</v>
      </c>
      <c r="V539" s="54" t="s">
        <v>21</v>
      </c>
      <c r="W539" s="27" t="s">
        <v>1099</v>
      </c>
      <c r="X539" s="27" t="s">
        <v>358</v>
      </c>
      <c r="Y539" s="186" t="s">
        <v>1333</v>
      </c>
      <c r="Z539" s="186" t="s">
        <v>1332</v>
      </c>
    </row>
    <row r="540" spans="1:26" hidden="1">
      <c r="A540" s="165" t="s">
        <v>1118</v>
      </c>
      <c r="B540" s="837"/>
      <c r="C540" s="860"/>
      <c r="D540" s="883"/>
      <c r="E540" s="888"/>
      <c r="F540" s="281"/>
      <c r="G540" s="873"/>
      <c r="H540" s="878"/>
      <c r="I540" s="888"/>
      <c r="J540" s="281"/>
      <c r="K540" s="892"/>
      <c r="L540" s="1042"/>
      <c r="M540" s="175"/>
      <c r="N540" s="175"/>
      <c r="O540" s="175"/>
      <c r="P540" s="175"/>
      <c r="Q540" s="60"/>
      <c r="R540" s="27"/>
      <c r="S540" s="27"/>
      <c r="T540" s="27">
        <v>40</v>
      </c>
      <c r="U540" s="30" t="s">
        <v>393</v>
      </c>
      <c r="V540" s="54" t="s">
        <v>21</v>
      </c>
      <c r="W540" s="27" t="s">
        <v>1100</v>
      </c>
      <c r="X540" s="27" t="s">
        <v>358</v>
      </c>
      <c r="Y540" s="186" t="s">
        <v>1333</v>
      </c>
      <c r="Z540" s="186" t="s">
        <v>1332</v>
      </c>
    </row>
    <row r="541" spans="1:26" ht="25.5" hidden="1">
      <c r="A541" s="165" t="s">
        <v>1121</v>
      </c>
      <c r="B541" s="837"/>
      <c r="C541" s="860"/>
      <c r="D541" s="883"/>
      <c r="E541" s="888"/>
      <c r="F541" s="281"/>
      <c r="G541" s="873"/>
      <c r="H541" s="878"/>
      <c r="I541" s="888"/>
      <c r="J541" s="281"/>
      <c r="K541" s="892"/>
      <c r="L541" s="1042"/>
      <c r="M541" s="175"/>
      <c r="N541" s="175"/>
      <c r="O541" s="175"/>
      <c r="P541" s="175"/>
      <c r="Q541" s="60"/>
      <c r="R541" s="27"/>
      <c r="S541" s="27"/>
      <c r="T541" s="27">
        <v>39</v>
      </c>
      <c r="U541" s="30" t="s">
        <v>393</v>
      </c>
      <c r="V541" s="54" t="s">
        <v>21</v>
      </c>
      <c r="W541" s="27" t="s">
        <v>1101</v>
      </c>
      <c r="X541" s="27" t="s">
        <v>358</v>
      </c>
      <c r="Y541" s="186" t="s">
        <v>1333</v>
      </c>
      <c r="Z541" s="186" t="s">
        <v>1332</v>
      </c>
    </row>
    <row r="542" spans="1:26" ht="25.5" hidden="1">
      <c r="A542" s="165" t="s">
        <v>1119</v>
      </c>
      <c r="B542" s="837"/>
      <c r="C542" s="860"/>
      <c r="D542" s="883"/>
      <c r="E542" s="888"/>
      <c r="F542" s="281"/>
      <c r="G542" s="873"/>
      <c r="H542" s="878"/>
      <c r="I542" s="888"/>
      <c r="J542" s="281"/>
      <c r="K542" s="892"/>
      <c r="L542" s="1042"/>
      <c r="M542" s="175"/>
      <c r="N542" s="175"/>
      <c r="O542" s="175"/>
      <c r="P542" s="175"/>
      <c r="Q542" s="60"/>
      <c r="R542" s="27"/>
      <c r="S542" s="27"/>
      <c r="T542" s="27">
        <v>39</v>
      </c>
      <c r="U542" s="30" t="s">
        <v>393</v>
      </c>
      <c r="V542" s="54" t="s">
        <v>21</v>
      </c>
      <c r="W542" s="27" t="s">
        <v>1102</v>
      </c>
      <c r="X542" s="27" t="s">
        <v>358</v>
      </c>
      <c r="Y542" s="186" t="s">
        <v>1333</v>
      </c>
      <c r="Z542" s="186" t="s">
        <v>1332</v>
      </c>
    </row>
    <row r="543" spans="1:26" hidden="1">
      <c r="A543" s="165" t="s">
        <v>1122</v>
      </c>
      <c r="B543" s="837"/>
      <c r="C543" s="860"/>
      <c r="D543" s="883"/>
      <c r="E543" s="888"/>
      <c r="F543" s="281"/>
      <c r="G543" s="873"/>
      <c r="H543" s="878"/>
      <c r="I543" s="888"/>
      <c r="J543" s="281"/>
      <c r="K543" s="892"/>
      <c r="L543" s="1042"/>
      <c r="M543" s="175"/>
      <c r="N543" s="175"/>
      <c r="O543" s="175"/>
      <c r="P543" s="175"/>
      <c r="Q543" s="60"/>
      <c r="R543" s="27"/>
      <c r="S543" s="27"/>
      <c r="T543" s="27">
        <v>40</v>
      </c>
      <c r="U543" s="30" t="s">
        <v>393</v>
      </c>
      <c r="V543" s="54" t="s">
        <v>21</v>
      </c>
      <c r="W543" s="27" t="s">
        <v>1103</v>
      </c>
      <c r="X543" s="27" t="s">
        <v>358</v>
      </c>
      <c r="Y543" s="186" t="s">
        <v>1333</v>
      </c>
      <c r="Z543" s="186" t="s">
        <v>1332</v>
      </c>
    </row>
    <row r="544" spans="1:26" ht="25.5" hidden="1">
      <c r="A544" s="165" t="s">
        <v>1120</v>
      </c>
      <c r="B544" s="837"/>
      <c r="C544" s="860"/>
      <c r="D544" s="883"/>
      <c r="E544" s="888"/>
      <c r="F544" s="281"/>
      <c r="G544" s="873"/>
      <c r="H544" s="878"/>
      <c r="I544" s="888"/>
      <c r="J544" s="281"/>
      <c r="K544" s="892"/>
      <c r="L544" s="1042"/>
      <c r="M544" s="175"/>
      <c r="N544" s="175"/>
      <c r="O544" s="175"/>
      <c r="P544" s="175"/>
      <c r="Q544" s="60"/>
      <c r="R544" s="27"/>
      <c r="S544" s="27"/>
      <c r="T544" s="27">
        <v>41</v>
      </c>
      <c r="U544" s="30" t="s">
        <v>393</v>
      </c>
      <c r="V544" s="54" t="s">
        <v>21</v>
      </c>
      <c r="W544" s="27" t="s">
        <v>1163</v>
      </c>
      <c r="X544" s="27" t="s">
        <v>358</v>
      </c>
      <c r="Y544" s="186" t="s">
        <v>1333</v>
      </c>
      <c r="Z544" s="186" t="s">
        <v>1332</v>
      </c>
    </row>
    <row r="545" spans="1:26" ht="25.5" hidden="1">
      <c r="A545" s="165" t="s">
        <v>1123</v>
      </c>
      <c r="B545" s="837"/>
      <c r="C545" s="860"/>
      <c r="D545" s="883"/>
      <c r="E545" s="888"/>
      <c r="F545" s="281"/>
      <c r="G545" s="873"/>
      <c r="H545" s="878"/>
      <c r="I545" s="888"/>
      <c r="J545" s="281"/>
      <c r="K545" s="892"/>
      <c r="L545" s="1042"/>
      <c r="M545" s="175"/>
      <c r="N545" s="175"/>
      <c r="O545" s="175"/>
      <c r="P545" s="175"/>
      <c r="Q545" s="60"/>
      <c r="R545" s="27"/>
      <c r="S545" s="27"/>
      <c r="T545" s="27">
        <v>39</v>
      </c>
      <c r="U545" s="30" t="s">
        <v>1106</v>
      </c>
      <c r="V545" s="54" t="s">
        <v>21</v>
      </c>
      <c r="W545" s="27" t="s">
        <v>1164</v>
      </c>
      <c r="X545" s="27" t="s">
        <v>358</v>
      </c>
      <c r="Y545" s="186" t="s">
        <v>1333</v>
      </c>
      <c r="Z545" s="186" t="s">
        <v>1332</v>
      </c>
    </row>
    <row r="546" spans="1:26" hidden="1">
      <c r="A546" s="165" t="s">
        <v>1127</v>
      </c>
      <c r="B546" s="837"/>
      <c r="C546" s="860"/>
      <c r="D546" s="883"/>
      <c r="E546" s="888"/>
      <c r="F546" s="281"/>
      <c r="G546" s="873"/>
      <c r="H546" s="878"/>
      <c r="I546" s="888"/>
      <c r="J546" s="281"/>
      <c r="K546" s="892"/>
      <c r="L546" s="1042"/>
      <c r="M546" s="175"/>
      <c r="N546" s="175"/>
      <c r="O546" s="175"/>
      <c r="P546" s="175"/>
      <c r="Q546" s="60"/>
      <c r="R546" s="27"/>
      <c r="S546" s="27"/>
      <c r="T546" s="27">
        <v>36</v>
      </c>
      <c r="U546" s="30" t="s">
        <v>73</v>
      </c>
      <c r="V546" s="54" t="s">
        <v>21</v>
      </c>
      <c r="W546" s="27" t="s">
        <v>1165</v>
      </c>
      <c r="X546" s="27" t="s">
        <v>358</v>
      </c>
      <c r="Y546" s="186" t="s">
        <v>1333</v>
      </c>
      <c r="Z546" s="186" t="s">
        <v>1332</v>
      </c>
    </row>
    <row r="547" spans="1:26" ht="25.5" hidden="1">
      <c r="A547" s="165" t="s">
        <v>1124</v>
      </c>
      <c r="B547" s="837"/>
      <c r="C547" s="860"/>
      <c r="D547" s="883"/>
      <c r="E547" s="888"/>
      <c r="F547" s="281"/>
      <c r="G547" s="873"/>
      <c r="H547" s="878"/>
      <c r="I547" s="888"/>
      <c r="J547" s="281"/>
      <c r="K547" s="892"/>
      <c r="L547" s="1042"/>
      <c r="M547" s="175"/>
      <c r="N547" s="175"/>
      <c r="O547" s="175"/>
      <c r="P547" s="175"/>
      <c r="Q547" s="60"/>
      <c r="R547" s="27"/>
      <c r="S547" s="27"/>
      <c r="T547" s="27">
        <v>43</v>
      </c>
      <c r="U547" s="30" t="s">
        <v>73</v>
      </c>
      <c r="V547" s="54" t="s">
        <v>21</v>
      </c>
      <c r="W547" s="27" t="s">
        <v>1166</v>
      </c>
      <c r="X547" s="27" t="s">
        <v>358</v>
      </c>
      <c r="Y547" s="186" t="s">
        <v>1333</v>
      </c>
      <c r="Z547" s="186" t="s">
        <v>1332</v>
      </c>
    </row>
    <row r="548" spans="1:26" hidden="1">
      <c r="A548" s="165" t="s">
        <v>1125</v>
      </c>
      <c r="B548" s="837"/>
      <c r="C548" s="860"/>
      <c r="D548" s="883"/>
      <c r="E548" s="888"/>
      <c r="F548" s="281"/>
      <c r="G548" s="873"/>
      <c r="H548" s="878"/>
      <c r="I548" s="888"/>
      <c r="J548" s="281"/>
      <c r="K548" s="892"/>
      <c r="L548" s="1042"/>
      <c r="M548" s="175"/>
      <c r="N548" s="175"/>
      <c r="O548" s="175"/>
      <c r="P548" s="175"/>
      <c r="Q548" s="60"/>
      <c r="R548" s="27"/>
      <c r="S548" s="27"/>
      <c r="T548" s="27">
        <v>38</v>
      </c>
      <c r="U548" s="30" t="s">
        <v>73</v>
      </c>
      <c r="V548" s="54" t="s">
        <v>21</v>
      </c>
      <c r="W548" s="27" t="s">
        <v>1167</v>
      </c>
      <c r="X548" s="27" t="s">
        <v>358</v>
      </c>
      <c r="Y548" s="186" t="s">
        <v>1333</v>
      </c>
      <c r="Z548" s="186" t="s">
        <v>1332</v>
      </c>
    </row>
    <row r="549" spans="1:26" hidden="1">
      <c r="A549" s="165" t="s">
        <v>1125</v>
      </c>
      <c r="B549" s="837"/>
      <c r="C549" s="860"/>
      <c r="D549" s="883"/>
      <c r="E549" s="888"/>
      <c r="F549" s="281"/>
      <c r="G549" s="873"/>
      <c r="H549" s="878"/>
      <c r="I549" s="888"/>
      <c r="J549" s="281"/>
      <c r="K549" s="892"/>
      <c r="L549" s="1042"/>
      <c r="M549" s="175"/>
      <c r="N549" s="175"/>
      <c r="O549" s="175"/>
      <c r="P549" s="175"/>
      <c r="Q549" s="60"/>
      <c r="R549" s="27"/>
      <c r="S549" s="27"/>
      <c r="T549" s="27">
        <v>43</v>
      </c>
      <c r="U549" s="30" t="s">
        <v>73</v>
      </c>
      <c r="V549" s="54" t="s">
        <v>21</v>
      </c>
      <c r="W549" s="27" t="s">
        <v>1168</v>
      </c>
      <c r="X549" s="27" t="s">
        <v>358</v>
      </c>
      <c r="Y549" s="186" t="s">
        <v>1333</v>
      </c>
      <c r="Z549" s="186" t="s">
        <v>1332</v>
      </c>
    </row>
    <row r="550" spans="1:26" hidden="1">
      <c r="A550" s="165" t="s">
        <v>1126</v>
      </c>
      <c r="B550" s="837"/>
      <c r="C550" s="860"/>
      <c r="D550" s="883"/>
      <c r="E550" s="888"/>
      <c r="F550" s="281"/>
      <c r="G550" s="873"/>
      <c r="H550" s="878"/>
      <c r="I550" s="888"/>
      <c r="J550" s="281"/>
      <c r="K550" s="892"/>
      <c r="L550" s="1042"/>
      <c r="M550" s="175"/>
      <c r="N550" s="175"/>
      <c r="O550" s="175"/>
      <c r="P550" s="175"/>
      <c r="Q550" s="60"/>
      <c r="R550" s="27"/>
      <c r="S550" s="27"/>
      <c r="T550" s="27">
        <v>45</v>
      </c>
      <c r="U550" s="30" t="s">
        <v>73</v>
      </c>
      <c r="V550" s="54" t="s">
        <v>21</v>
      </c>
      <c r="W550" s="27" t="s">
        <v>1169</v>
      </c>
      <c r="X550" s="27" t="s">
        <v>358</v>
      </c>
      <c r="Y550" s="186" t="s">
        <v>1333</v>
      </c>
      <c r="Z550" s="186" t="s">
        <v>1332</v>
      </c>
    </row>
    <row r="551" spans="1:26" hidden="1">
      <c r="A551" s="165" t="s">
        <v>1126</v>
      </c>
      <c r="B551" s="837"/>
      <c r="C551" s="860"/>
      <c r="D551" s="883"/>
      <c r="E551" s="888"/>
      <c r="F551" s="281"/>
      <c r="G551" s="873"/>
      <c r="H551" s="878"/>
      <c r="I551" s="888"/>
      <c r="J551" s="281"/>
      <c r="K551" s="892"/>
      <c r="L551" s="1042"/>
      <c r="M551" s="175"/>
      <c r="N551" s="175"/>
      <c r="O551" s="175"/>
      <c r="P551" s="175"/>
      <c r="Q551" s="60"/>
      <c r="R551" s="27"/>
      <c r="S551" s="27"/>
      <c r="T551" s="27">
        <v>37</v>
      </c>
      <c r="U551" s="30" t="s">
        <v>73</v>
      </c>
      <c r="V551" s="54" t="s">
        <v>21</v>
      </c>
      <c r="W551" s="27" t="s">
        <v>1184</v>
      </c>
      <c r="X551" s="27" t="s">
        <v>358</v>
      </c>
      <c r="Y551" s="186" t="s">
        <v>1333</v>
      </c>
      <c r="Z551" s="186" t="s">
        <v>1332</v>
      </c>
    </row>
    <row r="552" spans="1:26" ht="25.5" hidden="1">
      <c r="A552" s="165" t="s">
        <v>1170</v>
      </c>
      <c r="B552" s="837"/>
      <c r="C552" s="860"/>
      <c r="D552" s="883"/>
      <c r="E552" s="888"/>
      <c r="F552" s="281"/>
      <c r="G552" s="873"/>
      <c r="H552" s="878"/>
      <c r="I552" s="888"/>
      <c r="J552" s="281"/>
      <c r="K552" s="892"/>
      <c r="L552" s="1042"/>
      <c r="M552" s="175"/>
      <c r="N552" s="175"/>
      <c r="O552" s="175"/>
      <c r="P552" s="175"/>
      <c r="Q552" s="60"/>
      <c r="R552" s="27"/>
      <c r="S552" s="27"/>
      <c r="T552" s="27">
        <v>41</v>
      </c>
      <c r="U552" s="30" t="s">
        <v>73</v>
      </c>
      <c r="V552" s="54" t="s">
        <v>21</v>
      </c>
      <c r="W552" s="27" t="s">
        <v>1185</v>
      </c>
      <c r="X552" s="27" t="s">
        <v>358</v>
      </c>
      <c r="Y552" s="186" t="s">
        <v>1333</v>
      </c>
      <c r="Z552" s="186" t="s">
        <v>1332</v>
      </c>
    </row>
    <row r="553" spans="1:26" hidden="1">
      <c r="A553" s="165" t="s">
        <v>1128</v>
      </c>
      <c r="B553" s="837"/>
      <c r="C553" s="860"/>
      <c r="D553" s="883"/>
      <c r="E553" s="888"/>
      <c r="F553" s="281"/>
      <c r="G553" s="873"/>
      <c r="H553" s="878"/>
      <c r="I553" s="888"/>
      <c r="J553" s="281"/>
      <c r="K553" s="892"/>
      <c r="L553" s="1042"/>
      <c r="M553" s="175"/>
      <c r="N553" s="175"/>
      <c r="O553" s="175"/>
      <c r="P553" s="175"/>
      <c r="Q553" s="60"/>
      <c r="R553" s="27"/>
      <c r="S553" s="27"/>
      <c r="T553" s="27">
        <v>44</v>
      </c>
      <c r="U553" s="30" t="s">
        <v>73</v>
      </c>
      <c r="V553" s="54" t="s">
        <v>21</v>
      </c>
      <c r="W553" s="27" t="s">
        <v>1186</v>
      </c>
      <c r="X553" s="27" t="s">
        <v>358</v>
      </c>
      <c r="Y553" s="186" t="s">
        <v>1333</v>
      </c>
      <c r="Z553" s="186" t="s">
        <v>1332</v>
      </c>
    </row>
    <row r="554" spans="1:26" ht="25.5" hidden="1">
      <c r="A554" s="165" t="s">
        <v>1129</v>
      </c>
      <c r="B554" s="837"/>
      <c r="C554" s="860"/>
      <c r="D554" s="883"/>
      <c r="E554" s="888"/>
      <c r="F554" s="281"/>
      <c r="G554" s="873"/>
      <c r="H554" s="878"/>
      <c r="I554" s="888"/>
      <c r="J554" s="281"/>
      <c r="K554" s="892"/>
      <c r="L554" s="1042"/>
      <c r="M554" s="175"/>
      <c r="N554" s="175"/>
      <c r="O554" s="175"/>
      <c r="P554" s="175"/>
      <c r="Q554" s="60"/>
      <c r="R554" s="27"/>
      <c r="S554" s="27"/>
      <c r="T554" s="27">
        <v>42</v>
      </c>
      <c r="U554" s="30" t="s">
        <v>73</v>
      </c>
      <c r="V554" s="54" t="s">
        <v>21</v>
      </c>
      <c r="W554" s="27" t="s">
        <v>1187</v>
      </c>
      <c r="X554" s="27" t="s">
        <v>358</v>
      </c>
      <c r="Y554" s="186" t="s">
        <v>1333</v>
      </c>
      <c r="Z554" s="186" t="s">
        <v>1332</v>
      </c>
    </row>
    <row r="555" spans="1:26" hidden="1">
      <c r="A555" s="165" t="s">
        <v>1130</v>
      </c>
      <c r="B555" s="837"/>
      <c r="C555" s="860"/>
      <c r="D555" s="883"/>
      <c r="E555" s="888"/>
      <c r="F555" s="281"/>
      <c r="G555" s="873"/>
      <c r="H555" s="878"/>
      <c r="I555" s="888"/>
      <c r="J555" s="281"/>
      <c r="K555" s="892"/>
      <c r="L555" s="1042"/>
      <c r="M555" s="175"/>
      <c r="N555" s="175"/>
      <c r="O555" s="175"/>
      <c r="P555" s="175"/>
      <c r="Q555" s="60"/>
      <c r="R555" s="27"/>
      <c r="S555" s="27"/>
      <c r="T555" s="27">
        <v>45</v>
      </c>
      <c r="U555" s="171" t="s">
        <v>73</v>
      </c>
      <c r="V555" s="54" t="s">
        <v>21</v>
      </c>
      <c r="W555" s="27" t="s">
        <v>1263</v>
      </c>
      <c r="X555" s="27" t="s">
        <v>358</v>
      </c>
      <c r="Y555" s="186" t="s">
        <v>1333</v>
      </c>
      <c r="Z555" s="186" t="s">
        <v>1332</v>
      </c>
    </row>
    <row r="556" spans="1:26" ht="25.5" hidden="1">
      <c r="A556" s="165" t="s">
        <v>1240</v>
      </c>
      <c r="B556" s="837"/>
      <c r="C556" s="860"/>
      <c r="D556" s="883"/>
      <c r="E556" s="888"/>
      <c r="F556" s="281"/>
      <c r="G556" s="873"/>
      <c r="H556" s="878"/>
      <c r="I556" s="888"/>
      <c r="J556" s="281"/>
      <c r="K556" s="892"/>
      <c r="L556" s="1042"/>
      <c r="M556" s="175"/>
      <c r="N556" s="175"/>
      <c r="O556" s="175"/>
      <c r="P556" s="175"/>
      <c r="Q556" s="60"/>
      <c r="R556" s="27"/>
      <c r="S556" s="27"/>
      <c r="T556" s="27">
        <v>42</v>
      </c>
      <c r="U556" s="171" t="s">
        <v>73</v>
      </c>
      <c r="V556" s="54" t="s">
        <v>21</v>
      </c>
      <c r="W556" s="27" t="s">
        <v>1264</v>
      </c>
      <c r="X556" s="27" t="s">
        <v>358</v>
      </c>
      <c r="Y556" s="186" t="s">
        <v>1333</v>
      </c>
      <c r="Z556" s="186" t="s">
        <v>1332</v>
      </c>
    </row>
    <row r="557" spans="1:26" hidden="1">
      <c r="A557" s="165" t="s">
        <v>1241</v>
      </c>
      <c r="B557" s="837"/>
      <c r="C557" s="860"/>
      <c r="D557" s="883"/>
      <c r="E557" s="888"/>
      <c r="F557" s="281"/>
      <c r="G557" s="873"/>
      <c r="H557" s="878"/>
      <c r="I557" s="888"/>
      <c r="J557" s="281"/>
      <c r="K557" s="892"/>
      <c r="L557" s="1042"/>
      <c r="M557" s="175"/>
      <c r="N557" s="175"/>
      <c r="O557" s="175"/>
      <c r="P557" s="175"/>
      <c r="Q557" s="60"/>
      <c r="R557" s="27"/>
      <c r="S557" s="27"/>
      <c r="T557" s="27">
        <v>37</v>
      </c>
      <c r="U557" s="171" t="s">
        <v>73</v>
      </c>
      <c r="V557" s="54" t="s">
        <v>21</v>
      </c>
      <c r="W557" s="27" t="s">
        <v>1265</v>
      </c>
      <c r="X557" s="27" t="s">
        <v>358</v>
      </c>
      <c r="Y557" s="186" t="s">
        <v>1333</v>
      </c>
      <c r="Z557" s="186" t="s">
        <v>1332</v>
      </c>
    </row>
    <row r="558" spans="1:26" ht="25.5" hidden="1">
      <c r="A558" s="165" t="s">
        <v>1276</v>
      </c>
      <c r="B558" s="837"/>
      <c r="C558" s="860"/>
      <c r="D558" s="883"/>
      <c r="E558" s="888"/>
      <c r="F558" s="281"/>
      <c r="G558" s="873"/>
      <c r="H558" s="878"/>
      <c r="I558" s="888"/>
      <c r="J558" s="281"/>
      <c r="K558" s="892"/>
      <c r="L558" s="1042"/>
      <c r="M558" s="175"/>
      <c r="N558" s="175"/>
      <c r="O558" s="175"/>
      <c r="P558" s="175"/>
      <c r="Q558" s="60"/>
      <c r="R558" s="27"/>
      <c r="S558" s="27"/>
      <c r="T558" s="27">
        <v>43</v>
      </c>
      <c r="U558" s="171" t="s">
        <v>73</v>
      </c>
      <c r="V558" s="54" t="s">
        <v>21</v>
      </c>
      <c r="W558" s="27" t="s">
        <v>1266</v>
      </c>
      <c r="X558" s="27" t="s">
        <v>358</v>
      </c>
      <c r="Y558" s="186" t="s">
        <v>1333</v>
      </c>
      <c r="Z558" s="186" t="s">
        <v>1332</v>
      </c>
    </row>
    <row r="559" spans="1:26" hidden="1">
      <c r="A559" s="165" t="s">
        <v>1239</v>
      </c>
      <c r="B559" s="837"/>
      <c r="C559" s="860"/>
      <c r="D559" s="883"/>
      <c r="E559" s="888"/>
      <c r="F559" s="281"/>
      <c r="G559" s="873"/>
      <c r="H559" s="878"/>
      <c r="I559" s="888"/>
      <c r="J559" s="281"/>
      <c r="K559" s="892"/>
      <c r="L559" s="1042"/>
      <c r="M559" s="175"/>
      <c r="N559" s="175"/>
      <c r="O559" s="175"/>
      <c r="P559" s="175"/>
      <c r="Q559" s="60"/>
      <c r="R559" s="27"/>
      <c r="S559" s="27"/>
      <c r="T559" s="27">
        <v>41</v>
      </c>
      <c r="U559" s="171" t="s">
        <v>73</v>
      </c>
      <c r="V559" s="54" t="s">
        <v>21</v>
      </c>
      <c r="W559" s="27" t="s">
        <v>1267</v>
      </c>
      <c r="X559" s="27" t="s">
        <v>358</v>
      </c>
      <c r="Y559" s="186" t="s">
        <v>1333</v>
      </c>
      <c r="Z559" s="186" t="s">
        <v>1332</v>
      </c>
    </row>
    <row r="560" spans="1:26" ht="25.5" hidden="1">
      <c r="A560" s="165" t="s">
        <v>1277</v>
      </c>
      <c r="B560" s="837"/>
      <c r="C560" s="860"/>
      <c r="D560" s="883"/>
      <c r="E560" s="888"/>
      <c r="F560" s="281"/>
      <c r="G560" s="873"/>
      <c r="H560" s="878"/>
      <c r="I560" s="888"/>
      <c r="J560" s="281"/>
      <c r="K560" s="892"/>
      <c r="L560" s="1042"/>
      <c r="M560" s="175"/>
      <c r="N560" s="175"/>
      <c r="O560" s="175"/>
      <c r="P560" s="175"/>
      <c r="Q560" s="60"/>
      <c r="R560" s="27"/>
      <c r="S560" s="27"/>
      <c r="T560" s="27">
        <v>38</v>
      </c>
      <c r="U560" s="171" t="s">
        <v>73</v>
      </c>
      <c r="V560" s="54" t="s">
        <v>21</v>
      </c>
      <c r="W560" s="27" t="s">
        <v>1268</v>
      </c>
      <c r="X560" s="27" t="s">
        <v>358</v>
      </c>
      <c r="Y560" s="186" t="s">
        <v>1333</v>
      </c>
      <c r="Z560" s="186" t="s">
        <v>1332</v>
      </c>
    </row>
    <row r="561" spans="1:26" ht="25.5" hidden="1">
      <c r="A561" s="165" t="s">
        <v>1278</v>
      </c>
      <c r="B561" s="837"/>
      <c r="C561" s="860"/>
      <c r="D561" s="883"/>
      <c r="E561" s="888"/>
      <c r="F561" s="281"/>
      <c r="G561" s="873"/>
      <c r="H561" s="878"/>
      <c r="I561" s="888"/>
      <c r="J561" s="281"/>
      <c r="K561" s="892"/>
      <c r="L561" s="1042"/>
      <c r="M561" s="175"/>
      <c r="N561" s="175"/>
      <c r="O561" s="175"/>
      <c r="P561" s="175"/>
      <c r="Q561" s="60"/>
      <c r="R561" s="27"/>
      <c r="S561" s="27"/>
      <c r="T561" s="27">
        <v>42</v>
      </c>
      <c r="U561" s="171" t="s">
        <v>277</v>
      </c>
      <c r="V561" s="54" t="s">
        <v>21</v>
      </c>
      <c r="W561" s="27" t="s">
        <v>1269</v>
      </c>
      <c r="X561" s="27" t="s">
        <v>358</v>
      </c>
      <c r="Y561" s="186" t="s">
        <v>1333</v>
      </c>
      <c r="Z561" s="186" t="s">
        <v>1332</v>
      </c>
    </row>
    <row r="562" spans="1:26" ht="25.5" hidden="1">
      <c r="A562" s="165" t="s">
        <v>1242</v>
      </c>
      <c r="B562" s="837"/>
      <c r="C562" s="860"/>
      <c r="D562" s="883"/>
      <c r="E562" s="888"/>
      <c r="F562" s="281"/>
      <c r="G562" s="873"/>
      <c r="H562" s="878"/>
      <c r="I562" s="888"/>
      <c r="J562" s="281"/>
      <c r="K562" s="892"/>
      <c r="L562" s="1042"/>
      <c r="M562" s="175"/>
      <c r="N562" s="175"/>
      <c r="O562" s="175"/>
      <c r="P562" s="175"/>
      <c r="Q562" s="60"/>
      <c r="R562" s="27"/>
      <c r="S562" s="27"/>
      <c r="T562" s="27">
        <v>37</v>
      </c>
      <c r="U562" s="171" t="s">
        <v>434</v>
      </c>
      <c r="V562" s="54" t="s">
        <v>21</v>
      </c>
      <c r="W562" s="27" t="s">
        <v>1270</v>
      </c>
      <c r="X562" s="27" t="s">
        <v>358</v>
      </c>
      <c r="Y562" s="186" t="s">
        <v>1333</v>
      </c>
      <c r="Z562" s="186" t="s">
        <v>1332</v>
      </c>
    </row>
    <row r="563" spans="1:26" hidden="1">
      <c r="A563" s="165" t="s">
        <v>1243</v>
      </c>
      <c r="B563" s="837"/>
      <c r="C563" s="860"/>
      <c r="D563" s="883"/>
      <c r="E563" s="888"/>
      <c r="F563" s="281"/>
      <c r="G563" s="873"/>
      <c r="H563" s="878"/>
      <c r="I563" s="888"/>
      <c r="J563" s="281"/>
      <c r="K563" s="892"/>
      <c r="L563" s="1042"/>
      <c r="M563" s="175"/>
      <c r="N563" s="175"/>
      <c r="O563" s="175"/>
      <c r="P563" s="175"/>
      <c r="Q563" s="60"/>
      <c r="R563" s="27"/>
      <c r="S563" s="27"/>
      <c r="T563" s="27">
        <v>42</v>
      </c>
      <c r="U563" s="171" t="s">
        <v>434</v>
      </c>
      <c r="V563" s="54" t="s">
        <v>21</v>
      </c>
      <c r="W563" s="27" t="s">
        <v>1271</v>
      </c>
      <c r="X563" s="27" t="s">
        <v>358</v>
      </c>
      <c r="Y563" s="186" t="s">
        <v>1333</v>
      </c>
      <c r="Z563" s="186" t="s">
        <v>1332</v>
      </c>
    </row>
    <row r="564" spans="1:26" ht="25.5" hidden="1">
      <c r="A564" s="165" t="s">
        <v>1280</v>
      </c>
      <c r="B564" s="837"/>
      <c r="C564" s="860"/>
      <c r="D564" s="883"/>
      <c r="E564" s="888"/>
      <c r="F564" s="281"/>
      <c r="G564" s="873"/>
      <c r="H564" s="878"/>
      <c r="I564" s="888"/>
      <c r="J564" s="281"/>
      <c r="K564" s="892"/>
      <c r="L564" s="1042"/>
      <c r="M564" s="175"/>
      <c r="N564" s="175"/>
      <c r="O564" s="175"/>
      <c r="P564" s="175"/>
      <c r="Q564" s="60"/>
      <c r="R564" s="27"/>
      <c r="S564" s="27"/>
      <c r="T564" s="27">
        <v>40</v>
      </c>
      <c r="U564" s="171" t="s">
        <v>1279</v>
      </c>
      <c r="V564" s="54" t="s">
        <v>21</v>
      </c>
      <c r="W564" s="27" t="s">
        <v>1272</v>
      </c>
      <c r="X564" s="27" t="s">
        <v>358</v>
      </c>
      <c r="Y564" s="186" t="s">
        <v>1333</v>
      </c>
      <c r="Z564" s="186" t="s">
        <v>1332</v>
      </c>
    </row>
    <row r="565" spans="1:26" hidden="1">
      <c r="A565" s="165" t="s">
        <v>1244</v>
      </c>
      <c r="B565" s="837"/>
      <c r="C565" s="860"/>
      <c r="D565" s="883"/>
      <c r="E565" s="888"/>
      <c r="F565" s="281"/>
      <c r="G565" s="873"/>
      <c r="H565" s="878"/>
      <c r="I565" s="888"/>
      <c r="J565" s="281"/>
      <c r="K565" s="892"/>
      <c r="L565" s="1042"/>
      <c r="M565" s="175"/>
      <c r="N565" s="175"/>
      <c r="O565" s="175"/>
      <c r="P565" s="175"/>
      <c r="Q565" s="60"/>
      <c r="R565" s="27"/>
      <c r="S565" s="27"/>
      <c r="T565" s="27">
        <v>49</v>
      </c>
      <c r="U565" s="171" t="s">
        <v>232</v>
      </c>
      <c r="V565" s="54" t="s">
        <v>21</v>
      </c>
      <c r="W565" s="27" t="s">
        <v>1273</v>
      </c>
      <c r="X565" s="27" t="s">
        <v>358</v>
      </c>
      <c r="Y565" s="186" t="s">
        <v>1333</v>
      </c>
      <c r="Z565" s="186" t="s">
        <v>1332</v>
      </c>
    </row>
    <row r="566" spans="1:26" hidden="1">
      <c r="A566" s="165" t="s">
        <v>1244</v>
      </c>
      <c r="B566" s="837"/>
      <c r="C566" s="860"/>
      <c r="D566" s="883"/>
      <c r="E566" s="888"/>
      <c r="F566" s="281"/>
      <c r="G566" s="873"/>
      <c r="H566" s="878"/>
      <c r="I566" s="888"/>
      <c r="J566" s="281"/>
      <c r="K566" s="892"/>
      <c r="L566" s="1042"/>
      <c r="M566" s="175"/>
      <c r="N566" s="175"/>
      <c r="O566" s="175"/>
      <c r="P566" s="175"/>
      <c r="Q566" s="60"/>
      <c r="R566" s="27"/>
      <c r="S566" s="27"/>
      <c r="T566" s="27">
        <v>34</v>
      </c>
      <c r="U566" s="171" t="s">
        <v>232</v>
      </c>
      <c r="V566" s="54" t="s">
        <v>21</v>
      </c>
      <c r="W566" s="27" t="s">
        <v>548</v>
      </c>
      <c r="X566" s="27" t="s">
        <v>358</v>
      </c>
      <c r="Y566" s="186" t="s">
        <v>1333</v>
      </c>
      <c r="Z566" s="186" t="s">
        <v>1332</v>
      </c>
    </row>
    <row r="567" spans="1:26" hidden="1">
      <c r="A567" s="165" t="s">
        <v>1244</v>
      </c>
      <c r="B567" s="837"/>
      <c r="C567" s="860"/>
      <c r="D567" s="883"/>
      <c r="E567" s="888"/>
      <c r="F567" s="281"/>
      <c r="G567" s="873"/>
      <c r="H567" s="878"/>
      <c r="I567" s="888"/>
      <c r="J567" s="281"/>
      <c r="K567" s="892"/>
      <c r="L567" s="1042"/>
      <c r="M567" s="175"/>
      <c r="N567" s="175"/>
      <c r="O567" s="175"/>
      <c r="P567" s="175"/>
      <c r="Q567" s="60"/>
      <c r="R567" s="27"/>
      <c r="S567" s="27"/>
      <c r="T567" s="27">
        <v>39</v>
      </c>
      <c r="U567" s="171" t="s">
        <v>232</v>
      </c>
      <c r="V567" s="54" t="s">
        <v>21</v>
      </c>
      <c r="W567" s="27" t="s">
        <v>549</v>
      </c>
      <c r="X567" s="27" t="s">
        <v>358</v>
      </c>
      <c r="Y567" s="186" t="s">
        <v>1333</v>
      </c>
      <c r="Z567" s="186" t="s">
        <v>1332</v>
      </c>
    </row>
    <row r="568" spans="1:26" hidden="1">
      <c r="A568" s="165" t="s">
        <v>1245</v>
      </c>
      <c r="B568" s="837"/>
      <c r="C568" s="860"/>
      <c r="D568" s="883"/>
      <c r="E568" s="888"/>
      <c r="F568" s="281"/>
      <c r="G568" s="873"/>
      <c r="H568" s="878"/>
      <c r="I568" s="888"/>
      <c r="J568" s="281"/>
      <c r="K568" s="892"/>
      <c r="L568" s="1042"/>
      <c r="M568" s="175"/>
      <c r="N568" s="175"/>
      <c r="O568" s="175"/>
      <c r="P568" s="175"/>
      <c r="Q568" s="60"/>
      <c r="R568" s="27"/>
      <c r="S568" s="27"/>
      <c r="T568" s="27">
        <v>40</v>
      </c>
      <c r="U568" s="171" t="s">
        <v>232</v>
      </c>
      <c r="V568" s="54" t="s">
        <v>21</v>
      </c>
      <c r="W568" s="27" t="s">
        <v>550</v>
      </c>
      <c r="X568" s="27" t="s">
        <v>358</v>
      </c>
      <c r="Y568" s="186" t="s">
        <v>1333</v>
      </c>
      <c r="Z568" s="186" t="s">
        <v>1332</v>
      </c>
    </row>
    <row r="569" spans="1:26" hidden="1">
      <c r="A569" s="165" t="s">
        <v>1245</v>
      </c>
      <c r="B569" s="837"/>
      <c r="C569" s="860"/>
      <c r="D569" s="883"/>
      <c r="E569" s="888"/>
      <c r="F569" s="281"/>
      <c r="G569" s="873"/>
      <c r="H569" s="878"/>
      <c r="I569" s="888"/>
      <c r="J569" s="281"/>
      <c r="K569" s="892"/>
      <c r="L569" s="1042"/>
      <c r="M569" s="175"/>
      <c r="N569" s="175"/>
      <c r="O569" s="175"/>
      <c r="P569" s="175"/>
      <c r="Q569" s="60"/>
      <c r="R569" s="27"/>
      <c r="S569" s="27"/>
      <c r="T569" s="27">
        <v>49</v>
      </c>
      <c r="U569" s="171" t="s">
        <v>232</v>
      </c>
      <c r="V569" s="54" t="s">
        <v>21</v>
      </c>
      <c r="W569" s="27" t="s">
        <v>551</v>
      </c>
      <c r="X569" s="27" t="s">
        <v>358</v>
      </c>
      <c r="Y569" s="186" t="s">
        <v>1333</v>
      </c>
      <c r="Z569" s="186" t="s">
        <v>1332</v>
      </c>
    </row>
    <row r="570" spans="1:26" hidden="1">
      <c r="A570" s="165" t="s">
        <v>1245</v>
      </c>
      <c r="B570" s="837"/>
      <c r="C570" s="860"/>
      <c r="D570" s="883"/>
      <c r="E570" s="888"/>
      <c r="F570" s="281"/>
      <c r="G570" s="873"/>
      <c r="H570" s="878"/>
      <c r="I570" s="888"/>
      <c r="J570" s="281"/>
      <c r="K570" s="892"/>
      <c r="L570" s="1042"/>
      <c r="M570" s="175"/>
      <c r="N570" s="175"/>
      <c r="O570" s="175"/>
      <c r="P570" s="175"/>
      <c r="Q570" s="60"/>
      <c r="R570" s="27"/>
      <c r="S570" s="27"/>
      <c r="T570" s="27">
        <v>42</v>
      </c>
      <c r="U570" s="171" t="s">
        <v>232</v>
      </c>
      <c r="V570" s="54" t="s">
        <v>21</v>
      </c>
      <c r="W570" s="27" t="s">
        <v>552</v>
      </c>
      <c r="X570" s="27" t="s">
        <v>358</v>
      </c>
      <c r="Y570" s="186" t="s">
        <v>1333</v>
      </c>
      <c r="Z570" s="186" t="s">
        <v>1332</v>
      </c>
    </row>
    <row r="571" spans="1:26" hidden="1">
      <c r="A571" s="165" t="s">
        <v>1245</v>
      </c>
      <c r="B571" s="837"/>
      <c r="C571" s="860"/>
      <c r="D571" s="883"/>
      <c r="E571" s="888"/>
      <c r="F571" s="281"/>
      <c r="G571" s="873"/>
      <c r="H571" s="878"/>
      <c r="I571" s="888"/>
      <c r="J571" s="281"/>
      <c r="K571" s="892"/>
      <c r="L571" s="1042"/>
      <c r="M571" s="175"/>
      <c r="N571" s="175"/>
      <c r="O571" s="175"/>
      <c r="P571" s="175"/>
      <c r="Q571" s="60"/>
      <c r="R571" s="27"/>
      <c r="S571" s="27"/>
      <c r="T571" s="27">
        <v>37</v>
      </c>
      <c r="U571" s="171" t="s">
        <v>232</v>
      </c>
      <c r="V571" s="54" t="s">
        <v>21</v>
      </c>
      <c r="W571" s="27" t="s">
        <v>553</v>
      </c>
      <c r="X571" s="27" t="s">
        <v>358</v>
      </c>
      <c r="Y571" s="186" t="s">
        <v>1333</v>
      </c>
      <c r="Z571" s="186" t="s">
        <v>1332</v>
      </c>
    </row>
    <row r="572" spans="1:26" hidden="1">
      <c r="A572" s="165" t="s">
        <v>1246</v>
      </c>
      <c r="B572" s="837"/>
      <c r="C572" s="860"/>
      <c r="D572" s="883"/>
      <c r="E572" s="888"/>
      <c r="F572" s="281"/>
      <c r="G572" s="873"/>
      <c r="H572" s="878"/>
      <c r="I572" s="888"/>
      <c r="J572" s="281"/>
      <c r="K572" s="892"/>
      <c r="L572" s="1042"/>
      <c r="M572" s="175"/>
      <c r="N572" s="175"/>
      <c r="O572" s="175"/>
      <c r="P572" s="175"/>
      <c r="Q572" s="60"/>
      <c r="R572" s="27"/>
      <c r="S572" s="27"/>
      <c r="T572" s="27">
        <v>46</v>
      </c>
      <c r="U572" s="30" t="s">
        <v>232</v>
      </c>
      <c r="V572" s="54" t="s">
        <v>21</v>
      </c>
      <c r="W572" s="27" t="s">
        <v>554</v>
      </c>
      <c r="X572" s="27" t="s">
        <v>358</v>
      </c>
      <c r="Y572" s="186" t="s">
        <v>1333</v>
      </c>
      <c r="Z572" s="186" t="s">
        <v>1332</v>
      </c>
    </row>
    <row r="573" spans="1:26" hidden="1">
      <c r="A573" s="165" t="s">
        <v>1246</v>
      </c>
      <c r="B573" s="837"/>
      <c r="C573" s="860"/>
      <c r="D573" s="883"/>
      <c r="E573" s="888"/>
      <c r="F573" s="281"/>
      <c r="G573" s="873"/>
      <c r="H573" s="878"/>
      <c r="I573" s="888"/>
      <c r="J573" s="281"/>
      <c r="K573" s="892"/>
      <c r="L573" s="1042"/>
      <c r="M573" s="175"/>
      <c r="N573" s="175"/>
      <c r="O573" s="175"/>
      <c r="P573" s="175"/>
      <c r="Q573" s="60"/>
      <c r="R573" s="27"/>
      <c r="S573" s="27"/>
      <c r="T573" s="27">
        <v>31</v>
      </c>
      <c r="U573" s="30" t="s">
        <v>232</v>
      </c>
      <c r="V573" s="54" t="s">
        <v>21</v>
      </c>
      <c r="W573" s="27" t="s">
        <v>555</v>
      </c>
      <c r="X573" s="27" t="s">
        <v>358</v>
      </c>
      <c r="Y573" s="186" t="s">
        <v>1333</v>
      </c>
      <c r="Z573" s="186" t="s">
        <v>1332</v>
      </c>
    </row>
    <row r="574" spans="1:26" hidden="1">
      <c r="A574" s="165" t="s">
        <v>1246</v>
      </c>
      <c r="B574" s="837"/>
      <c r="C574" s="860"/>
      <c r="D574" s="883"/>
      <c r="E574" s="888"/>
      <c r="F574" s="281"/>
      <c r="G574" s="873"/>
      <c r="H574" s="878"/>
      <c r="I574" s="888"/>
      <c r="J574" s="281"/>
      <c r="K574" s="892"/>
      <c r="L574" s="1042"/>
      <c r="M574" s="175"/>
      <c r="N574" s="175"/>
      <c r="O574" s="175"/>
      <c r="P574" s="175"/>
      <c r="Q574" s="60"/>
      <c r="R574" s="27"/>
      <c r="S574" s="27"/>
      <c r="T574" s="27">
        <v>32</v>
      </c>
      <c r="U574" s="30" t="s">
        <v>232</v>
      </c>
      <c r="V574" s="54" t="s">
        <v>21</v>
      </c>
      <c r="W574" s="27" t="s">
        <v>1274</v>
      </c>
      <c r="X574" s="27" t="s">
        <v>358</v>
      </c>
      <c r="Y574" s="186" t="s">
        <v>1333</v>
      </c>
      <c r="Z574" s="186" t="s">
        <v>1332</v>
      </c>
    </row>
    <row r="575" spans="1:26" hidden="1">
      <c r="A575" s="165" t="s">
        <v>1246</v>
      </c>
      <c r="B575" s="837"/>
      <c r="C575" s="860"/>
      <c r="D575" s="883"/>
      <c r="E575" s="888"/>
      <c r="F575" s="281"/>
      <c r="G575" s="873"/>
      <c r="H575" s="878"/>
      <c r="I575" s="888"/>
      <c r="J575" s="281"/>
      <c r="K575" s="892"/>
      <c r="L575" s="1042"/>
      <c r="M575" s="175"/>
      <c r="N575" s="175"/>
      <c r="O575" s="175"/>
      <c r="P575" s="175"/>
      <c r="Q575" s="60"/>
      <c r="R575" s="27"/>
      <c r="S575" s="27"/>
      <c r="T575" s="27">
        <v>47</v>
      </c>
      <c r="U575" s="30" t="s">
        <v>232</v>
      </c>
      <c r="V575" s="54" t="s">
        <v>21</v>
      </c>
      <c r="W575" s="27" t="s">
        <v>1275</v>
      </c>
      <c r="X575" s="27" t="s">
        <v>358</v>
      </c>
      <c r="Y575" s="186" t="s">
        <v>1333</v>
      </c>
      <c r="Z575" s="186" t="s">
        <v>1332</v>
      </c>
    </row>
    <row r="576" spans="1:26" ht="12.75" hidden="1" customHeight="1">
      <c r="A576" s="165" t="s">
        <v>1247</v>
      </c>
      <c r="B576" s="837"/>
      <c r="C576" s="860"/>
      <c r="D576" s="883"/>
      <c r="E576" s="888"/>
      <c r="F576" s="281"/>
      <c r="G576" s="873"/>
      <c r="H576" s="878"/>
      <c r="I576" s="888"/>
      <c r="J576" s="281"/>
      <c r="K576" s="892"/>
      <c r="L576" s="1042"/>
      <c r="M576" s="175"/>
      <c r="N576" s="175"/>
      <c r="O576" s="175"/>
      <c r="P576" s="175"/>
      <c r="Q576" s="60"/>
      <c r="R576" s="27"/>
      <c r="S576" s="27"/>
      <c r="T576" s="27">
        <v>35</v>
      </c>
      <c r="U576" s="30" t="s">
        <v>232</v>
      </c>
      <c r="V576" s="54" t="s">
        <v>21</v>
      </c>
      <c r="W576" s="27" t="s">
        <v>568</v>
      </c>
      <c r="X576" s="27" t="s">
        <v>358</v>
      </c>
      <c r="Y576" s="186" t="s">
        <v>1333</v>
      </c>
      <c r="Z576" s="186" t="s">
        <v>1332</v>
      </c>
    </row>
    <row r="577" spans="1:26" ht="12.75" hidden="1" customHeight="1">
      <c r="A577" s="165" t="s">
        <v>1247</v>
      </c>
      <c r="B577" s="837"/>
      <c r="C577" s="860"/>
      <c r="D577" s="883"/>
      <c r="E577" s="888"/>
      <c r="F577" s="281"/>
      <c r="G577" s="873"/>
      <c r="H577" s="878"/>
      <c r="I577" s="888"/>
      <c r="J577" s="281"/>
      <c r="K577" s="892"/>
      <c r="L577" s="1042"/>
      <c r="M577" s="175"/>
      <c r="N577" s="175"/>
      <c r="O577" s="175"/>
      <c r="P577" s="175"/>
      <c r="Q577" s="60"/>
      <c r="R577" s="27"/>
      <c r="S577" s="27"/>
      <c r="T577" s="27">
        <v>43</v>
      </c>
      <c r="U577" s="30" t="s">
        <v>232</v>
      </c>
      <c r="V577" s="54" t="s">
        <v>21</v>
      </c>
      <c r="W577" s="27" t="s">
        <v>569</v>
      </c>
      <c r="X577" s="27" t="s">
        <v>358</v>
      </c>
      <c r="Y577" s="186" t="s">
        <v>1333</v>
      </c>
      <c r="Z577" s="186" t="s">
        <v>1332</v>
      </c>
    </row>
    <row r="578" spans="1:26" ht="12.75" hidden="1" customHeight="1">
      <c r="A578" s="165" t="s">
        <v>1247</v>
      </c>
      <c r="B578" s="837"/>
      <c r="C578" s="860"/>
      <c r="D578" s="883"/>
      <c r="E578" s="888"/>
      <c r="F578" s="281"/>
      <c r="G578" s="873"/>
      <c r="H578" s="878"/>
      <c r="I578" s="888"/>
      <c r="J578" s="281"/>
      <c r="K578" s="892"/>
      <c r="L578" s="1042"/>
      <c r="M578" s="175"/>
      <c r="N578" s="175"/>
      <c r="O578" s="175"/>
      <c r="P578" s="175"/>
      <c r="Q578" s="60"/>
      <c r="R578" s="27"/>
      <c r="S578" s="27"/>
      <c r="T578" s="27">
        <v>34</v>
      </c>
      <c r="U578" s="30" t="s">
        <v>232</v>
      </c>
      <c r="V578" s="54" t="s">
        <v>21</v>
      </c>
      <c r="W578" s="27" t="s">
        <v>1286</v>
      </c>
      <c r="X578" s="27" t="s">
        <v>358</v>
      </c>
      <c r="Y578" s="186" t="s">
        <v>1333</v>
      </c>
      <c r="Z578" s="186" t="s">
        <v>1332</v>
      </c>
    </row>
    <row r="579" spans="1:26" ht="12.75" hidden="1" customHeight="1">
      <c r="A579" s="165" t="s">
        <v>1247</v>
      </c>
      <c r="B579" s="837"/>
      <c r="C579" s="860"/>
      <c r="D579" s="883"/>
      <c r="E579" s="888"/>
      <c r="F579" s="281"/>
      <c r="G579" s="873"/>
      <c r="H579" s="878"/>
      <c r="I579" s="888"/>
      <c r="J579" s="281"/>
      <c r="K579" s="892"/>
      <c r="L579" s="1042"/>
      <c r="M579" s="175"/>
      <c r="N579" s="175"/>
      <c r="O579" s="175"/>
      <c r="P579" s="175"/>
      <c r="Q579" s="60"/>
      <c r="R579" s="27"/>
      <c r="S579" s="27"/>
      <c r="T579" s="27">
        <v>45</v>
      </c>
      <c r="U579" s="30" t="s">
        <v>232</v>
      </c>
      <c r="V579" s="54" t="s">
        <v>21</v>
      </c>
      <c r="W579" s="27" t="s">
        <v>1287</v>
      </c>
      <c r="X579" s="27" t="s">
        <v>358</v>
      </c>
      <c r="Y579" s="186" t="s">
        <v>1333</v>
      </c>
      <c r="Z579" s="186" t="s">
        <v>1332</v>
      </c>
    </row>
    <row r="580" spans="1:26" ht="25.5" hidden="1">
      <c r="A580" s="165" t="s">
        <v>1288</v>
      </c>
      <c r="B580" s="837"/>
      <c r="C580" s="860"/>
      <c r="D580" s="883"/>
      <c r="E580" s="888"/>
      <c r="F580" s="281"/>
      <c r="G580" s="873"/>
      <c r="H580" s="878"/>
      <c r="I580" s="888"/>
      <c r="J580" s="281"/>
      <c r="K580" s="892"/>
      <c r="L580" s="1042"/>
      <c r="M580" s="175"/>
      <c r="N580" s="175"/>
      <c r="O580" s="175"/>
      <c r="P580" s="175"/>
      <c r="Q580" s="60"/>
      <c r="R580" s="27"/>
      <c r="S580" s="27"/>
      <c r="T580" s="27">
        <v>35</v>
      </c>
      <c r="U580" s="30" t="s">
        <v>232</v>
      </c>
      <c r="V580" s="54" t="s">
        <v>21</v>
      </c>
      <c r="W580" s="27" t="s">
        <v>1289</v>
      </c>
      <c r="X580" s="27" t="s">
        <v>358</v>
      </c>
      <c r="Y580" s="186" t="s">
        <v>1333</v>
      </c>
      <c r="Z580" s="186" t="s">
        <v>1332</v>
      </c>
    </row>
    <row r="581" spans="1:26" ht="12.75" hidden="1" customHeight="1">
      <c r="A581" s="165" t="s">
        <v>1315</v>
      </c>
      <c r="B581" s="837"/>
      <c r="C581" s="860"/>
      <c r="D581" s="883"/>
      <c r="E581" s="888"/>
      <c r="F581" s="281"/>
      <c r="G581" s="873"/>
      <c r="H581" s="878"/>
      <c r="I581" s="888"/>
      <c r="J581" s="281"/>
      <c r="K581" s="892"/>
      <c r="L581" s="1042"/>
      <c r="M581" s="175"/>
      <c r="N581" s="175"/>
      <c r="O581" s="175"/>
      <c r="P581" s="175"/>
      <c r="Q581" s="60"/>
      <c r="R581" s="27"/>
      <c r="S581" s="27"/>
      <c r="T581" s="27">
        <v>48</v>
      </c>
      <c r="U581" s="30" t="s">
        <v>232</v>
      </c>
      <c r="V581" s="54" t="s">
        <v>21</v>
      </c>
      <c r="W581" s="27" t="s">
        <v>1290</v>
      </c>
      <c r="X581" s="27" t="s">
        <v>358</v>
      </c>
      <c r="Y581" s="186" t="s">
        <v>1333</v>
      </c>
      <c r="Z581" s="186" t="s">
        <v>1332</v>
      </c>
    </row>
    <row r="582" spans="1:26" ht="12.75" hidden="1" customHeight="1">
      <c r="A582" s="165" t="s">
        <v>1315</v>
      </c>
      <c r="B582" s="837"/>
      <c r="C582" s="860"/>
      <c r="D582" s="883"/>
      <c r="E582" s="888"/>
      <c r="F582" s="281"/>
      <c r="G582" s="873"/>
      <c r="H582" s="878"/>
      <c r="I582" s="888"/>
      <c r="J582" s="281"/>
      <c r="K582" s="892"/>
      <c r="L582" s="1042"/>
      <c r="M582" s="175"/>
      <c r="N582" s="175"/>
      <c r="O582" s="175"/>
      <c r="P582" s="175"/>
      <c r="Q582" s="60"/>
      <c r="R582" s="27"/>
      <c r="S582" s="27"/>
      <c r="T582" s="27">
        <v>42</v>
      </c>
      <c r="U582" s="30" t="s">
        <v>232</v>
      </c>
      <c r="V582" s="54" t="s">
        <v>21</v>
      </c>
      <c r="W582" s="27" t="s">
        <v>1291</v>
      </c>
      <c r="X582" s="27" t="s">
        <v>358</v>
      </c>
      <c r="Y582" s="186" t="s">
        <v>1333</v>
      </c>
      <c r="Z582" s="186" t="s">
        <v>1332</v>
      </c>
    </row>
    <row r="583" spans="1:26" ht="12.75" hidden="1" customHeight="1">
      <c r="A583" s="165" t="s">
        <v>1315</v>
      </c>
      <c r="B583" s="837"/>
      <c r="C583" s="860"/>
      <c r="D583" s="883"/>
      <c r="E583" s="888"/>
      <c r="F583" s="281"/>
      <c r="G583" s="873"/>
      <c r="H583" s="878"/>
      <c r="I583" s="888"/>
      <c r="J583" s="281"/>
      <c r="K583" s="892"/>
      <c r="L583" s="1042"/>
      <c r="M583" s="175"/>
      <c r="N583" s="175"/>
      <c r="O583" s="175"/>
      <c r="P583" s="175"/>
      <c r="Q583" s="60"/>
      <c r="R583" s="27"/>
      <c r="S583" s="27"/>
      <c r="T583" s="27">
        <v>37</v>
      </c>
      <c r="U583" s="30" t="s">
        <v>232</v>
      </c>
      <c r="V583" s="54" t="s">
        <v>21</v>
      </c>
      <c r="W583" s="27" t="s">
        <v>1292</v>
      </c>
      <c r="X583" s="27" t="s">
        <v>358</v>
      </c>
      <c r="Y583" s="186" t="s">
        <v>1333</v>
      </c>
      <c r="Z583" s="186" t="s">
        <v>1332</v>
      </c>
    </row>
    <row r="584" spans="1:26" ht="25.5" hidden="1">
      <c r="A584" s="165" t="s">
        <v>1293</v>
      </c>
      <c r="B584" s="837"/>
      <c r="C584" s="860"/>
      <c r="D584" s="883"/>
      <c r="E584" s="888"/>
      <c r="F584" s="281"/>
      <c r="G584" s="873"/>
      <c r="H584" s="878"/>
      <c r="I584" s="888"/>
      <c r="J584" s="281"/>
      <c r="K584" s="892"/>
      <c r="L584" s="1042"/>
      <c r="M584" s="175"/>
      <c r="N584" s="175"/>
      <c r="O584" s="175"/>
      <c r="P584" s="175"/>
      <c r="Q584" s="60"/>
      <c r="R584" s="27"/>
      <c r="S584" s="27"/>
      <c r="T584" s="27">
        <v>34</v>
      </c>
      <c r="U584" s="30" t="s">
        <v>232</v>
      </c>
      <c r="V584" s="54" t="s">
        <v>21</v>
      </c>
      <c r="W584" s="27" t="s">
        <v>1294</v>
      </c>
      <c r="X584" s="27" t="s">
        <v>358</v>
      </c>
      <c r="Y584" s="186" t="s">
        <v>1333</v>
      </c>
      <c r="Z584" s="186" t="s">
        <v>1332</v>
      </c>
    </row>
    <row r="585" spans="1:26" ht="12.75" hidden="1" customHeight="1">
      <c r="A585" s="165" t="s">
        <v>1316</v>
      </c>
      <c r="B585" s="837"/>
      <c r="C585" s="860"/>
      <c r="D585" s="883"/>
      <c r="E585" s="888"/>
      <c r="F585" s="281"/>
      <c r="G585" s="873"/>
      <c r="H585" s="878"/>
      <c r="I585" s="888"/>
      <c r="J585" s="281"/>
      <c r="K585" s="892"/>
      <c r="L585" s="1042"/>
      <c r="M585" s="175"/>
      <c r="N585" s="175"/>
      <c r="O585" s="175"/>
      <c r="P585" s="175"/>
      <c r="Q585" s="60"/>
      <c r="R585" s="27"/>
      <c r="S585" s="27"/>
      <c r="T585" s="27">
        <v>37</v>
      </c>
      <c r="U585" s="30" t="s">
        <v>232</v>
      </c>
      <c r="V585" s="54" t="s">
        <v>21</v>
      </c>
      <c r="W585" s="27" t="s">
        <v>1295</v>
      </c>
      <c r="X585" s="27" t="s">
        <v>358</v>
      </c>
      <c r="Y585" s="186" t="s">
        <v>1333</v>
      </c>
      <c r="Z585" s="186" t="s">
        <v>1332</v>
      </c>
    </row>
    <row r="586" spans="1:26" ht="12.75" hidden="1" customHeight="1">
      <c r="A586" s="165" t="s">
        <v>1316</v>
      </c>
      <c r="B586" s="837"/>
      <c r="C586" s="860"/>
      <c r="D586" s="883"/>
      <c r="E586" s="888"/>
      <c r="F586" s="281"/>
      <c r="G586" s="873"/>
      <c r="H586" s="878"/>
      <c r="I586" s="888"/>
      <c r="J586" s="281"/>
      <c r="K586" s="892"/>
      <c r="L586" s="1042"/>
      <c r="M586" s="175"/>
      <c r="N586" s="175"/>
      <c r="O586" s="175"/>
      <c r="P586" s="175"/>
      <c r="Q586" s="60"/>
      <c r="R586" s="27"/>
      <c r="S586" s="27"/>
      <c r="T586" s="27">
        <v>37</v>
      </c>
      <c r="U586" s="30" t="s">
        <v>232</v>
      </c>
      <c r="V586" s="54" t="s">
        <v>21</v>
      </c>
      <c r="W586" s="27" t="s">
        <v>1296</v>
      </c>
      <c r="X586" s="27" t="s">
        <v>358</v>
      </c>
      <c r="Y586" s="186" t="s">
        <v>1333</v>
      </c>
      <c r="Z586" s="186" t="s">
        <v>1332</v>
      </c>
    </row>
    <row r="587" spans="1:26" ht="12.75" hidden="1" customHeight="1">
      <c r="A587" s="165" t="s">
        <v>1316</v>
      </c>
      <c r="B587" s="837"/>
      <c r="C587" s="860"/>
      <c r="D587" s="883"/>
      <c r="E587" s="888"/>
      <c r="F587" s="281"/>
      <c r="G587" s="873"/>
      <c r="H587" s="878"/>
      <c r="I587" s="888"/>
      <c r="J587" s="281"/>
      <c r="K587" s="892"/>
      <c r="L587" s="1042"/>
      <c r="M587" s="175"/>
      <c r="N587" s="175"/>
      <c r="O587" s="175"/>
      <c r="P587" s="175"/>
      <c r="Q587" s="60"/>
      <c r="R587" s="27"/>
      <c r="S587" s="27"/>
      <c r="T587" s="27">
        <v>46</v>
      </c>
      <c r="U587" s="30" t="s">
        <v>232</v>
      </c>
      <c r="V587" s="54" t="s">
        <v>21</v>
      </c>
      <c r="W587" s="27" t="s">
        <v>1297</v>
      </c>
      <c r="X587" s="27" t="s">
        <v>358</v>
      </c>
      <c r="Y587" s="186" t="s">
        <v>1333</v>
      </c>
      <c r="Z587" s="186" t="s">
        <v>1332</v>
      </c>
    </row>
    <row r="588" spans="1:26" hidden="1">
      <c r="A588" s="165" t="s">
        <v>1316</v>
      </c>
      <c r="B588" s="837"/>
      <c r="C588" s="860"/>
      <c r="D588" s="883"/>
      <c r="E588" s="888"/>
      <c r="F588" s="281"/>
      <c r="G588" s="873"/>
      <c r="H588" s="878"/>
      <c r="I588" s="888"/>
      <c r="J588" s="281"/>
      <c r="K588" s="892"/>
      <c r="L588" s="1042"/>
      <c r="M588" s="175"/>
      <c r="N588" s="175"/>
      <c r="O588" s="175"/>
      <c r="P588" s="175"/>
      <c r="Q588" s="60"/>
      <c r="R588" s="27"/>
      <c r="S588" s="27"/>
      <c r="T588" s="27">
        <v>28</v>
      </c>
      <c r="U588" s="30" t="s">
        <v>232</v>
      </c>
      <c r="V588" s="54" t="s">
        <v>21</v>
      </c>
      <c r="W588" s="27" t="s">
        <v>1298</v>
      </c>
      <c r="X588" s="27" t="s">
        <v>358</v>
      </c>
      <c r="Y588" s="186" t="s">
        <v>1333</v>
      </c>
      <c r="Z588" s="186" t="s">
        <v>1332</v>
      </c>
    </row>
    <row r="589" spans="1:26" ht="12.75" hidden="1" customHeight="1">
      <c r="A589" s="165" t="s">
        <v>1317</v>
      </c>
      <c r="B589" s="837"/>
      <c r="C589" s="860"/>
      <c r="D589" s="883"/>
      <c r="E589" s="888"/>
      <c r="F589" s="281"/>
      <c r="G589" s="873"/>
      <c r="H589" s="878"/>
      <c r="I589" s="888"/>
      <c r="J589" s="281"/>
      <c r="K589" s="892"/>
      <c r="L589" s="1042"/>
      <c r="M589" s="175"/>
      <c r="N589" s="175"/>
      <c r="O589" s="175"/>
      <c r="P589" s="175"/>
      <c r="Q589" s="60"/>
      <c r="R589" s="27"/>
      <c r="S589" s="27"/>
      <c r="T589" s="27">
        <v>45</v>
      </c>
      <c r="U589" s="30" t="s">
        <v>232</v>
      </c>
      <c r="V589" s="54" t="s">
        <v>21</v>
      </c>
      <c r="W589" s="27" t="s">
        <v>1299</v>
      </c>
      <c r="X589" s="27" t="s">
        <v>358</v>
      </c>
      <c r="Y589" s="186" t="s">
        <v>1333</v>
      </c>
      <c r="Z589" s="186" t="s">
        <v>1332</v>
      </c>
    </row>
    <row r="590" spans="1:26" ht="12.75" hidden="1" customHeight="1">
      <c r="A590" s="165" t="s">
        <v>1317</v>
      </c>
      <c r="B590" s="837"/>
      <c r="C590" s="860"/>
      <c r="D590" s="883"/>
      <c r="E590" s="888"/>
      <c r="F590" s="281"/>
      <c r="G590" s="873"/>
      <c r="H590" s="878"/>
      <c r="I590" s="888"/>
      <c r="J590" s="281"/>
      <c r="K590" s="892"/>
      <c r="L590" s="1042"/>
      <c r="M590" s="175"/>
      <c r="N590" s="175"/>
      <c r="O590" s="175"/>
      <c r="P590" s="175"/>
      <c r="Q590" s="60"/>
      <c r="R590" s="27"/>
      <c r="S590" s="27"/>
      <c r="T590" s="27">
        <v>47</v>
      </c>
      <c r="U590" s="30" t="s">
        <v>232</v>
      </c>
      <c r="V590" s="54" t="s">
        <v>21</v>
      </c>
      <c r="W590" s="27" t="s">
        <v>1300</v>
      </c>
      <c r="X590" s="27" t="s">
        <v>358</v>
      </c>
      <c r="Y590" s="186" t="s">
        <v>1333</v>
      </c>
      <c r="Z590" s="186" t="s">
        <v>1332</v>
      </c>
    </row>
    <row r="591" spans="1:26" ht="12.75" hidden="1" customHeight="1">
      <c r="A591" s="165" t="s">
        <v>1317</v>
      </c>
      <c r="B591" s="837"/>
      <c r="C591" s="860"/>
      <c r="D591" s="883"/>
      <c r="E591" s="888"/>
      <c r="F591" s="281"/>
      <c r="G591" s="873"/>
      <c r="H591" s="878"/>
      <c r="I591" s="888"/>
      <c r="J591" s="281"/>
      <c r="K591" s="892"/>
      <c r="L591" s="1042"/>
      <c r="M591" s="175"/>
      <c r="N591" s="175"/>
      <c r="O591" s="175"/>
      <c r="P591" s="175"/>
      <c r="Q591" s="60"/>
      <c r="R591" s="27"/>
      <c r="S591" s="27"/>
      <c r="T591" s="27">
        <v>35</v>
      </c>
      <c r="U591" s="30" t="s">
        <v>232</v>
      </c>
      <c r="V591" s="54" t="s">
        <v>21</v>
      </c>
      <c r="W591" s="27" t="s">
        <v>1301</v>
      </c>
      <c r="X591" s="27" t="s">
        <v>358</v>
      </c>
      <c r="Y591" s="186" t="s">
        <v>1333</v>
      </c>
      <c r="Z591" s="186" t="s">
        <v>1332</v>
      </c>
    </row>
    <row r="592" spans="1:26" hidden="1">
      <c r="A592" s="165" t="s">
        <v>1317</v>
      </c>
      <c r="B592" s="837"/>
      <c r="C592" s="860"/>
      <c r="D592" s="883"/>
      <c r="E592" s="888"/>
      <c r="F592" s="281"/>
      <c r="G592" s="873"/>
      <c r="H592" s="878"/>
      <c r="I592" s="888"/>
      <c r="J592" s="281"/>
      <c r="K592" s="892"/>
      <c r="L592" s="1042"/>
      <c r="M592" s="175"/>
      <c r="N592" s="175"/>
      <c r="O592" s="175"/>
      <c r="P592" s="175"/>
      <c r="Q592" s="60"/>
      <c r="R592" s="27"/>
      <c r="S592" s="27"/>
      <c r="T592" s="27">
        <v>32</v>
      </c>
      <c r="U592" s="30" t="s">
        <v>232</v>
      </c>
      <c r="V592" s="54" t="s">
        <v>21</v>
      </c>
      <c r="W592" s="27" t="s">
        <v>1302</v>
      </c>
      <c r="X592" s="27" t="s">
        <v>358</v>
      </c>
      <c r="Y592" s="186" t="s">
        <v>1333</v>
      </c>
      <c r="Z592" s="186" t="s">
        <v>1332</v>
      </c>
    </row>
    <row r="593" spans="1:26" hidden="1">
      <c r="A593" s="165" t="s">
        <v>1318</v>
      </c>
      <c r="B593" s="837"/>
      <c r="C593" s="860"/>
      <c r="D593" s="883"/>
      <c r="E593" s="888"/>
      <c r="F593" s="281"/>
      <c r="G593" s="873"/>
      <c r="H593" s="878"/>
      <c r="I593" s="888"/>
      <c r="J593" s="281"/>
      <c r="K593" s="892"/>
      <c r="L593" s="1042"/>
      <c r="M593" s="175"/>
      <c r="N593" s="175"/>
      <c r="O593" s="175"/>
      <c r="P593" s="175"/>
      <c r="Q593" s="60"/>
      <c r="R593" s="27"/>
      <c r="S593" s="27"/>
      <c r="T593" s="27">
        <v>43</v>
      </c>
      <c r="U593" s="30" t="s">
        <v>232</v>
      </c>
      <c r="V593" s="54" t="s">
        <v>21</v>
      </c>
      <c r="W593" s="27" t="s">
        <v>1303</v>
      </c>
      <c r="X593" s="27" t="s">
        <v>358</v>
      </c>
      <c r="Y593" s="186" t="s">
        <v>1333</v>
      </c>
      <c r="Z593" s="186" t="s">
        <v>1332</v>
      </c>
    </row>
    <row r="594" spans="1:26" ht="25.5" hidden="1">
      <c r="A594" s="165" t="s">
        <v>1318</v>
      </c>
      <c r="B594" s="837"/>
      <c r="C594" s="860"/>
      <c r="D594" s="883"/>
      <c r="E594" s="888"/>
      <c r="F594" s="281"/>
      <c r="G594" s="873"/>
      <c r="H594" s="878"/>
      <c r="I594" s="888"/>
      <c r="J594" s="281"/>
      <c r="K594" s="892"/>
      <c r="L594" s="1042"/>
      <c r="M594" s="175"/>
      <c r="N594" s="175"/>
      <c r="O594" s="175"/>
      <c r="P594" s="175"/>
      <c r="Q594" s="60"/>
      <c r="R594" s="27"/>
      <c r="S594" s="27"/>
      <c r="T594" s="27">
        <v>35</v>
      </c>
      <c r="U594" s="30" t="s">
        <v>234</v>
      </c>
      <c r="V594" s="54" t="s">
        <v>21</v>
      </c>
      <c r="W594" s="27" t="s">
        <v>1327</v>
      </c>
      <c r="X594" s="27" t="s">
        <v>358</v>
      </c>
      <c r="Y594" s="186" t="s">
        <v>1333</v>
      </c>
      <c r="Z594" s="186" t="s">
        <v>1332</v>
      </c>
    </row>
    <row r="595" spans="1:26" ht="25.5" hidden="1">
      <c r="A595" s="165" t="s">
        <v>1314</v>
      </c>
      <c r="B595" s="837"/>
      <c r="C595" s="860"/>
      <c r="D595" s="883"/>
      <c r="E595" s="888"/>
      <c r="F595" s="281"/>
      <c r="G595" s="873"/>
      <c r="H595" s="878"/>
      <c r="I595" s="888"/>
      <c r="J595" s="281"/>
      <c r="K595" s="892"/>
      <c r="L595" s="1042"/>
      <c r="M595" s="175"/>
      <c r="N595" s="175"/>
      <c r="O595" s="175"/>
      <c r="P595" s="175"/>
      <c r="Q595" s="60"/>
      <c r="R595" s="27"/>
      <c r="S595" s="27"/>
      <c r="T595" s="27">
        <v>46</v>
      </c>
      <c r="U595" s="30" t="s">
        <v>233</v>
      </c>
      <c r="V595" s="54" t="s">
        <v>21</v>
      </c>
      <c r="W595" s="27" t="s">
        <v>1328</v>
      </c>
      <c r="X595" s="27" t="s">
        <v>358</v>
      </c>
      <c r="Y595" s="186" t="s">
        <v>1333</v>
      </c>
      <c r="Z595" s="186" t="s">
        <v>1332</v>
      </c>
    </row>
    <row r="596" spans="1:26" hidden="1">
      <c r="A596" s="165" t="s">
        <v>1314</v>
      </c>
      <c r="B596" s="837"/>
      <c r="C596" s="860"/>
      <c r="D596" s="883"/>
      <c r="E596" s="888"/>
      <c r="F596" s="281"/>
      <c r="G596" s="873"/>
      <c r="H596" s="878"/>
      <c r="I596" s="888"/>
      <c r="J596" s="281"/>
      <c r="K596" s="892"/>
      <c r="L596" s="1042"/>
      <c r="M596" s="175"/>
      <c r="N596" s="175"/>
      <c r="O596" s="175"/>
      <c r="P596" s="175"/>
      <c r="Q596" s="60"/>
      <c r="R596" s="27"/>
      <c r="S596" s="27"/>
      <c r="T596" s="27">
        <v>38</v>
      </c>
      <c r="U596" s="30" t="s">
        <v>233</v>
      </c>
      <c r="V596" s="54" t="s">
        <v>21</v>
      </c>
      <c r="W596" s="27" t="s">
        <v>1329</v>
      </c>
      <c r="X596" s="27" t="s">
        <v>358</v>
      </c>
      <c r="Y596" s="186" t="s">
        <v>1333</v>
      </c>
      <c r="Z596" s="186" t="s">
        <v>1332</v>
      </c>
    </row>
    <row r="597" spans="1:26" hidden="1">
      <c r="A597" s="165" t="s">
        <v>1313</v>
      </c>
      <c r="B597" s="837"/>
      <c r="C597" s="860"/>
      <c r="D597" s="883"/>
      <c r="E597" s="888"/>
      <c r="F597" s="281"/>
      <c r="G597" s="873"/>
      <c r="H597" s="878"/>
      <c r="I597" s="888"/>
      <c r="J597" s="281"/>
      <c r="K597" s="892"/>
      <c r="L597" s="1042"/>
      <c r="M597" s="175"/>
      <c r="N597" s="175"/>
      <c r="O597" s="175"/>
      <c r="P597" s="175"/>
      <c r="Q597" s="60"/>
      <c r="R597" s="27"/>
      <c r="S597" s="27"/>
      <c r="T597" s="27">
        <v>36</v>
      </c>
      <c r="U597" s="30" t="s">
        <v>233</v>
      </c>
      <c r="V597" s="54" t="s">
        <v>19</v>
      </c>
      <c r="W597" s="27" t="s">
        <v>512</v>
      </c>
      <c r="X597" s="27" t="s">
        <v>358</v>
      </c>
      <c r="Y597" s="186" t="s">
        <v>1333</v>
      </c>
      <c r="Z597" s="186" t="s">
        <v>1332</v>
      </c>
    </row>
    <row r="598" spans="1:26" ht="25.5" hidden="1">
      <c r="A598" s="165" t="s">
        <v>1312</v>
      </c>
      <c r="B598" s="837"/>
      <c r="C598" s="860"/>
      <c r="D598" s="883"/>
      <c r="E598" s="888"/>
      <c r="F598" s="281"/>
      <c r="G598" s="873"/>
      <c r="H598" s="878"/>
      <c r="I598" s="888"/>
      <c r="J598" s="281"/>
      <c r="K598" s="892"/>
      <c r="L598" s="1042"/>
      <c r="M598" s="175"/>
      <c r="N598" s="175"/>
      <c r="O598" s="175"/>
      <c r="P598" s="175"/>
      <c r="Q598" s="60"/>
      <c r="R598" s="27"/>
      <c r="S598" s="27"/>
      <c r="T598" s="27">
        <v>43</v>
      </c>
      <c r="U598" s="30" t="s">
        <v>233</v>
      </c>
      <c r="V598" s="54" t="s">
        <v>19</v>
      </c>
      <c r="W598" s="27" t="s">
        <v>522</v>
      </c>
      <c r="X598" s="27" t="s">
        <v>358</v>
      </c>
      <c r="Y598" s="186" t="s">
        <v>1333</v>
      </c>
      <c r="Z598" s="186" t="s">
        <v>1332</v>
      </c>
    </row>
    <row r="599" spans="1:26" hidden="1">
      <c r="A599" s="165" t="s">
        <v>1311</v>
      </c>
      <c r="B599" s="837"/>
      <c r="C599" s="860"/>
      <c r="D599" s="883"/>
      <c r="E599" s="888"/>
      <c r="F599" s="281"/>
      <c r="G599" s="873"/>
      <c r="H599" s="878"/>
      <c r="I599" s="888"/>
      <c r="J599" s="281"/>
      <c r="K599" s="892"/>
      <c r="L599" s="1042"/>
      <c r="M599" s="175"/>
      <c r="N599" s="175"/>
      <c r="O599" s="175"/>
      <c r="P599" s="175"/>
      <c r="Q599" s="60"/>
      <c r="R599" s="27"/>
      <c r="S599" s="27"/>
      <c r="T599" s="27">
        <v>41</v>
      </c>
      <c r="U599" s="30" t="s">
        <v>130</v>
      </c>
      <c r="V599" s="54" t="s">
        <v>19</v>
      </c>
      <c r="W599" s="27" t="s">
        <v>1304</v>
      </c>
      <c r="X599" s="27" t="s">
        <v>358</v>
      </c>
      <c r="Y599" s="186" t="s">
        <v>1333</v>
      </c>
      <c r="Z599" s="186" t="s">
        <v>1332</v>
      </c>
    </row>
    <row r="600" spans="1:26" hidden="1">
      <c r="A600" s="165" t="s">
        <v>1310</v>
      </c>
      <c r="B600" s="837"/>
      <c r="C600" s="860"/>
      <c r="D600" s="883"/>
      <c r="E600" s="888"/>
      <c r="F600" s="281"/>
      <c r="G600" s="873"/>
      <c r="H600" s="878"/>
      <c r="I600" s="888"/>
      <c r="J600" s="281"/>
      <c r="K600" s="892"/>
      <c r="L600" s="1042"/>
      <c r="M600" s="175"/>
      <c r="N600" s="175"/>
      <c r="O600" s="175"/>
      <c r="P600" s="175"/>
      <c r="Q600" s="60"/>
      <c r="R600" s="27"/>
      <c r="S600" s="27"/>
      <c r="T600" s="27">
        <v>42</v>
      </c>
      <c r="U600" s="30" t="s">
        <v>130</v>
      </c>
      <c r="V600" s="54" t="s">
        <v>19</v>
      </c>
      <c r="W600" s="27" t="s">
        <v>1305</v>
      </c>
      <c r="X600" s="27" t="s">
        <v>358</v>
      </c>
      <c r="Y600" s="186" t="s">
        <v>1333</v>
      </c>
      <c r="Z600" s="186" t="s">
        <v>1332</v>
      </c>
    </row>
    <row r="601" spans="1:26" hidden="1">
      <c r="A601" s="165" t="s">
        <v>1310</v>
      </c>
      <c r="B601" s="837"/>
      <c r="C601" s="860"/>
      <c r="D601" s="883"/>
      <c r="E601" s="888"/>
      <c r="F601" s="281"/>
      <c r="G601" s="873"/>
      <c r="H601" s="878"/>
      <c r="I601" s="888"/>
      <c r="J601" s="281"/>
      <c r="K601" s="892"/>
      <c r="L601" s="1042"/>
      <c r="M601" s="175"/>
      <c r="N601" s="175"/>
      <c r="O601" s="175"/>
      <c r="P601" s="175"/>
      <c r="Q601" s="60"/>
      <c r="R601" s="27"/>
      <c r="S601" s="27"/>
      <c r="T601" s="27">
        <v>37</v>
      </c>
      <c r="U601" s="30" t="s">
        <v>130</v>
      </c>
      <c r="V601" s="54" t="s">
        <v>19</v>
      </c>
      <c r="W601" s="27" t="s">
        <v>1306</v>
      </c>
      <c r="X601" s="27" t="s">
        <v>358</v>
      </c>
      <c r="Y601" s="186" t="s">
        <v>1333</v>
      </c>
      <c r="Z601" s="186" t="s">
        <v>1332</v>
      </c>
    </row>
    <row r="602" spans="1:26" hidden="1">
      <c r="A602" s="165" t="s">
        <v>1309</v>
      </c>
      <c r="B602" s="837"/>
      <c r="C602" s="860"/>
      <c r="D602" s="883"/>
      <c r="E602" s="888"/>
      <c r="F602" s="281"/>
      <c r="G602" s="873"/>
      <c r="H602" s="878"/>
      <c r="I602" s="888"/>
      <c r="J602" s="281"/>
      <c r="K602" s="892"/>
      <c r="L602" s="1042"/>
      <c r="M602" s="175"/>
      <c r="N602" s="175"/>
      <c r="O602" s="175"/>
      <c r="P602" s="175"/>
      <c r="Q602" s="60"/>
      <c r="R602" s="27"/>
      <c r="S602" s="27"/>
      <c r="T602" s="27">
        <v>40</v>
      </c>
      <c r="U602" s="30" t="s">
        <v>130</v>
      </c>
      <c r="V602" s="54" t="s">
        <v>19</v>
      </c>
      <c r="W602" s="27" t="s">
        <v>1307</v>
      </c>
      <c r="X602" s="27" t="s">
        <v>358</v>
      </c>
      <c r="Y602" s="186" t="s">
        <v>1333</v>
      </c>
      <c r="Z602" s="186" t="s">
        <v>1332</v>
      </c>
    </row>
    <row r="603" spans="1:26" hidden="1">
      <c r="A603" s="165" t="s">
        <v>1309</v>
      </c>
      <c r="B603" s="837"/>
      <c r="C603" s="860"/>
      <c r="D603" s="883"/>
      <c r="E603" s="888"/>
      <c r="F603" s="281"/>
      <c r="G603" s="873"/>
      <c r="H603" s="878"/>
      <c r="I603" s="888"/>
      <c r="J603" s="281"/>
      <c r="K603" s="892"/>
      <c r="L603" s="1042"/>
      <c r="M603" s="175"/>
      <c r="N603" s="175"/>
      <c r="O603" s="175"/>
      <c r="P603" s="175"/>
      <c r="Q603" s="60"/>
      <c r="R603" s="27"/>
      <c r="S603" s="27"/>
      <c r="T603" s="27">
        <v>40</v>
      </c>
      <c r="U603" s="30" t="s">
        <v>130</v>
      </c>
      <c r="V603" s="54" t="s">
        <v>19</v>
      </c>
      <c r="W603" s="27" t="s">
        <v>1308</v>
      </c>
      <c r="X603" s="27" t="s">
        <v>358</v>
      </c>
      <c r="Y603" s="186" t="s">
        <v>1333</v>
      </c>
      <c r="Z603" s="186" t="s">
        <v>1332</v>
      </c>
    </row>
    <row r="604" spans="1:26" hidden="1">
      <c r="A604" s="165" t="s">
        <v>1397</v>
      </c>
      <c r="B604" s="837"/>
      <c r="C604" s="860"/>
      <c r="D604" s="883"/>
      <c r="E604" s="888"/>
      <c r="F604" s="281"/>
      <c r="G604" s="873"/>
      <c r="H604" s="878"/>
      <c r="I604" s="888"/>
      <c r="J604" s="281"/>
      <c r="K604" s="892"/>
      <c r="L604" s="1042"/>
      <c r="M604" s="175"/>
      <c r="N604" s="175"/>
      <c r="O604" s="175"/>
      <c r="P604" s="175"/>
      <c r="Q604" s="60"/>
      <c r="R604" s="27"/>
      <c r="S604" s="27"/>
      <c r="T604" s="27">
        <v>44</v>
      </c>
      <c r="U604" s="30" t="s">
        <v>130</v>
      </c>
      <c r="V604" s="54" t="s">
        <v>19</v>
      </c>
      <c r="W604" s="27" t="s">
        <v>1319</v>
      </c>
      <c r="X604" s="27" t="s">
        <v>358</v>
      </c>
      <c r="Y604" s="186" t="s">
        <v>1333</v>
      </c>
      <c r="Z604" s="186" t="s">
        <v>1332</v>
      </c>
    </row>
    <row r="605" spans="1:26" hidden="1">
      <c r="A605" s="165" t="s">
        <v>1397</v>
      </c>
      <c r="B605" s="837"/>
      <c r="C605" s="860"/>
      <c r="D605" s="883"/>
      <c r="E605" s="888"/>
      <c r="F605" s="281"/>
      <c r="G605" s="873"/>
      <c r="H605" s="878"/>
      <c r="I605" s="888"/>
      <c r="J605" s="281"/>
      <c r="K605" s="892"/>
      <c r="L605" s="1042"/>
      <c r="M605" s="175"/>
      <c r="N605" s="175"/>
      <c r="O605" s="175"/>
      <c r="P605" s="175"/>
      <c r="Q605" s="60"/>
      <c r="R605" s="27"/>
      <c r="S605" s="27"/>
      <c r="T605" s="27">
        <v>40</v>
      </c>
      <c r="U605" s="30" t="s">
        <v>130</v>
      </c>
      <c r="V605" s="54" t="s">
        <v>19</v>
      </c>
      <c r="W605" s="27" t="s">
        <v>1320</v>
      </c>
      <c r="X605" s="27" t="s">
        <v>358</v>
      </c>
      <c r="Y605" s="186" t="s">
        <v>1333</v>
      </c>
      <c r="Z605" s="186" t="s">
        <v>1332</v>
      </c>
    </row>
    <row r="606" spans="1:26" hidden="1">
      <c r="A606" s="165" t="s">
        <v>1398</v>
      </c>
      <c r="B606" s="837"/>
      <c r="C606" s="860"/>
      <c r="D606" s="883"/>
      <c r="E606" s="888"/>
      <c r="F606" s="281"/>
      <c r="G606" s="873"/>
      <c r="H606" s="878"/>
      <c r="I606" s="888"/>
      <c r="J606" s="281"/>
      <c r="K606" s="892"/>
      <c r="L606" s="1042"/>
      <c r="M606" s="175"/>
      <c r="N606" s="175"/>
      <c r="O606" s="175"/>
      <c r="P606" s="175"/>
      <c r="Q606" s="60"/>
      <c r="R606" s="27"/>
      <c r="S606" s="27"/>
      <c r="T606" s="27">
        <v>36</v>
      </c>
      <c r="U606" s="30" t="s">
        <v>130</v>
      </c>
      <c r="V606" s="54" t="s">
        <v>19</v>
      </c>
      <c r="W606" s="27" t="s">
        <v>1321</v>
      </c>
      <c r="X606" s="27" t="s">
        <v>358</v>
      </c>
      <c r="Y606" s="186" t="s">
        <v>1333</v>
      </c>
      <c r="Z606" s="186" t="s">
        <v>1332</v>
      </c>
    </row>
    <row r="607" spans="1:26" hidden="1">
      <c r="A607" s="165" t="s">
        <v>1398</v>
      </c>
      <c r="B607" s="837"/>
      <c r="C607" s="860"/>
      <c r="D607" s="883"/>
      <c r="E607" s="888"/>
      <c r="F607" s="281"/>
      <c r="G607" s="873"/>
      <c r="H607" s="878"/>
      <c r="I607" s="888"/>
      <c r="J607" s="281"/>
      <c r="K607" s="892"/>
      <c r="L607" s="1042"/>
      <c r="M607" s="175"/>
      <c r="N607" s="175"/>
      <c r="O607" s="175"/>
      <c r="P607" s="175"/>
      <c r="Q607" s="60"/>
      <c r="R607" s="27"/>
      <c r="S607" s="27"/>
      <c r="T607" s="27">
        <v>42</v>
      </c>
      <c r="U607" s="30" t="s">
        <v>130</v>
      </c>
      <c r="V607" s="54" t="s">
        <v>19</v>
      </c>
      <c r="W607" s="27" t="s">
        <v>1322</v>
      </c>
      <c r="X607" s="27" t="s">
        <v>358</v>
      </c>
      <c r="Y607" s="186" t="s">
        <v>1333</v>
      </c>
      <c r="Z607" s="186" t="s">
        <v>1332</v>
      </c>
    </row>
    <row r="608" spans="1:26" hidden="1">
      <c r="A608" s="165" t="s">
        <v>1399</v>
      </c>
      <c r="B608" s="837"/>
      <c r="C608" s="860"/>
      <c r="D608" s="883"/>
      <c r="E608" s="888"/>
      <c r="F608" s="281"/>
      <c r="G608" s="873"/>
      <c r="H608" s="878"/>
      <c r="I608" s="888"/>
      <c r="J608" s="281"/>
      <c r="K608" s="892"/>
      <c r="L608" s="1042"/>
      <c r="M608" s="175"/>
      <c r="N608" s="175"/>
      <c r="O608" s="175"/>
      <c r="P608" s="175"/>
      <c r="Q608" s="60"/>
      <c r="R608" s="27"/>
      <c r="S608" s="27"/>
      <c r="T608" s="27">
        <v>42</v>
      </c>
      <c r="U608" s="30" t="s">
        <v>130</v>
      </c>
      <c r="V608" s="54" t="s">
        <v>19</v>
      </c>
      <c r="W608" s="27" t="s">
        <v>1323</v>
      </c>
      <c r="X608" s="27" t="s">
        <v>358</v>
      </c>
      <c r="Y608" s="186" t="s">
        <v>1333</v>
      </c>
      <c r="Z608" s="186" t="s">
        <v>1332</v>
      </c>
    </row>
    <row r="609" spans="1:26" hidden="1">
      <c r="A609" s="165" t="s">
        <v>1399</v>
      </c>
      <c r="B609" s="837"/>
      <c r="C609" s="860"/>
      <c r="D609" s="883"/>
      <c r="E609" s="888"/>
      <c r="F609" s="281"/>
      <c r="G609" s="873"/>
      <c r="H609" s="878"/>
      <c r="I609" s="888"/>
      <c r="J609" s="281"/>
      <c r="K609" s="892"/>
      <c r="L609" s="1042"/>
      <c r="M609" s="175"/>
      <c r="N609" s="175"/>
      <c r="O609" s="175"/>
      <c r="P609" s="175"/>
      <c r="Q609" s="60"/>
      <c r="R609" s="27"/>
      <c r="S609" s="27"/>
      <c r="T609" s="27">
        <v>42</v>
      </c>
      <c r="U609" s="30" t="s">
        <v>130</v>
      </c>
      <c r="V609" s="54" t="s">
        <v>19</v>
      </c>
      <c r="W609" s="27" t="s">
        <v>1324</v>
      </c>
      <c r="X609" s="27" t="s">
        <v>358</v>
      </c>
      <c r="Y609" s="186" t="s">
        <v>1333</v>
      </c>
      <c r="Z609" s="186" t="s">
        <v>1332</v>
      </c>
    </row>
    <row r="610" spans="1:26" hidden="1">
      <c r="A610" s="165" t="s">
        <v>1400</v>
      </c>
      <c r="B610" s="837"/>
      <c r="C610" s="860"/>
      <c r="D610" s="883"/>
      <c r="E610" s="888"/>
      <c r="F610" s="281"/>
      <c r="G610" s="873"/>
      <c r="H610" s="878"/>
      <c r="I610" s="888"/>
      <c r="J610" s="281"/>
      <c r="K610" s="892"/>
      <c r="L610" s="1042"/>
      <c r="M610" s="175"/>
      <c r="N610" s="175"/>
      <c r="O610" s="175"/>
      <c r="P610" s="175"/>
      <c r="Q610" s="60"/>
      <c r="R610" s="27"/>
      <c r="S610" s="27"/>
      <c r="T610" s="27">
        <v>37</v>
      </c>
      <c r="U610" s="30" t="s">
        <v>130</v>
      </c>
      <c r="V610" s="54" t="s">
        <v>19</v>
      </c>
      <c r="W610" s="27" t="s">
        <v>1325</v>
      </c>
      <c r="X610" s="27" t="s">
        <v>358</v>
      </c>
      <c r="Y610" s="186" t="s">
        <v>1333</v>
      </c>
      <c r="Z610" s="186" t="s">
        <v>1332</v>
      </c>
    </row>
    <row r="611" spans="1:26" hidden="1">
      <c r="A611" s="165" t="s">
        <v>1400</v>
      </c>
      <c r="B611" s="837"/>
      <c r="C611" s="860"/>
      <c r="D611" s="883"/>
      <c r="E611" s="888"/>
      <c r="F611" s="281"/>
      <c r="G611" s="873"/>
      <c r="H611" s="878"/>
      <c r="I611" s="888"/>
      <c r="J611" s="281"/>
      <c r="K611" s="892"/>
      <c r="L611" s="1042"/>
      <c r="M611" s="175"/>
      <c r="N611" s="175"/>
      <c r="O611" s="175"/>
      <c r="P611" s="175"/>
      <c r="Q611" s="60"/>
      <c r="R611" s="27"/>
      <c r="S611" s="27"/>
      <c r="T611" s="27">
        <v>36</v>
      </c>
      <c r="U611" s="30" t="s">
        <v>130</v>
      </c>
      <c r="V611" s="54" t="s">
        <v>19</v>
      </c>
      <c r="W611" s="27" t="s">
        <v>1326</v>
      </c>
      <c r="X611" s="27" t="s">
        <v>358</v>
      </c>
      <c r="Y611" s="186" t="s">
        <v>1333</v>
      </c>
      <c r="Z611" s="186" t="s">
        <v>1332</v>
      </c>
    </row>
    <row r="612" spans="1:26" ht="25.5" hidden="1">
      <c r="A612" s="165" t="s">
        <v>1401</v>
      </c>
      <c r="B612" s="837"/>
      <c r="C612" s="860"/>
      <c r="D612" s="883"/>
      <c r="E612" s="888"/>
      <c r="F612" s="281"/>
      <c r="G612" s="873"/>
      <c r="H612" s="878"/>
      <c r="I612" s="888"/>
      <c r="J612" s="281"/>
      <c r="K612" s="892"/>
      <c r="L612" s="1042"/>
      <c r="M612" s="175"/>
      <c r="N612" s="175"/>
      <c r="O612" s="175"/>
      <c r="P612" s="175"/>
      <c r="Q612" s="60"/>
      <c r="R612" s="27"/>
      <c r="S612" s="27"/>
      <c r="T612" s="27">
        <v>43</v>
      </c>
      <c r="U612" s="30" t="s">
        <v>130</v>
      </c>
      <c r="V612" s="54" t="s">
        <v>19</v>
      </c>
      <c r="W612" s="27" t="s">
        <v>1381</v>
      </c>
      <c r="X612" s="27" t="s">
        <v>358</v>
      </c>
      <c r="Y612" s="186" t="s">
        <v>1333</v>
      </c>
      <c r="Z612" s="186" t="s">
        <v>1332</v>
      </c>
    </row>
    <row r="613" spans="1:26" hidden="1">
      <c r="A613" s="165" t="s">
        <v>1402</v>
      </c>
      <c r="B613" s="837"/>
      <c r="C613" s="860"/>
      <c r="D613" s="883"/>
      <c r="E613" s="888"/>
      <c r="F613" s="281"/>
      <c r="G613" s="873"/>
      <c r="H613" s="878"/>
      <c r="I613" s="888"/>
      <c r="J613" s="281"/>
      <c r="K613" s="892"/>
      <c r="L613" s="1042"/>
      <c r="M613" s="175"/>
      <c r="N613" s="175"/>
      <c r="O613" s="175"/>
      <c r="P613" s="175"/>
      <c r="Q613" s="60"/>
      <c r="R613" s="27"/>
      <c r="S613" s="27"/>
      <c r="T613" s="27">
        <v>44</v>
      </c>
      <c r="U613" s="30" t="s">
        <v>130</v>
      </c>
      <c r="V613" s="54" t="s">
        <v>19</v>
      </c>
      <c r="W613" s="27" t="s">
        <v>1382</v>
      </c>
      <c r="X613" s="27" t="s">
        <v>358</v>
      </c>
      <c r="Y613" s="186" t="s">
        <v>1333</v>
      </c>
      <c r="Z613" s="186" t="s">
        <v>1332</v>
      </c>
    </row>
    <row r="614" spans="1:26" ht="25.5" hidden="1">
      <c r="A614" s="165" t="s">
        <v>1403</v>
      </c>
      <c r="B614" s="837"/>
      <c r="C614" s="860"/>
      <c r="D614" s="883"/>
      <c r="E614" s="888"/>
      <c r="F614" s="281"/>
      <c r="G614" s="873"/>
      <c r="H614" s="878"/>
      <c r="I614" s="888"/>
      <c r="J614" s="281"/>
      <c r="K614" s="892"/>
      <c r="L614" s="1042"/>
      <c r="M614" s="175"/>
      <c r="N614" s="175"/>
      <c r="O614" s="175"/>
      <c r="P614" s="175"/>
      <c r="Q614" s="60"/>
      <c r="R614" s="27"/>
      <c r="S614" s="27"/>
      <c r="T614" s="27">
        <v>42</v>
      </c>
      <c r="U614" s="30" t="s">
        <v>335</v>
      </c>
      <c r="V614" s="54" t="s">
        <v>19</v>
      </c>
      <c r="W614" s="27" t="s">
        <v>1383</v>
      </c>
      <c r="X614" s="27" t="s">
        <v>358</v>
      </c>
      <c r="Y614" s="186" t="s">
        <v>1333</v>
      </c>
      <c r="Z614" s="186" t="s">
        <v>1332</v>
      </c>
    </row>
    <row r="615" spans="1:26" hidden="1">
      <c r="A615" s="165" t="s">
        <v>1404</v>
      </c>
      <c r="B615" s="837"/>
      <c r="C615" s="860"/>
      <c r="D615" s="883"/>
      <c r="E615" s="888"/>
      <c r="F615" s="281"/>
      <c r="G615" s="873"/>
      <c r="H615" s="878"/>
      <c r="I615" s="888"/>
      <c r="J615" s="281"/>
      <c r="K615" s="892"/>
      <c r="L615" s="1042"/>
      <c r="M615" s="175"/>
      <c r="N615" s="175"/>
      <c r="O615" s="175"/>
      <c r="P615" s="175"/>
      <c r="Q615" s="60"/>
      <c r="R615" s="27"/>
      <c r="S615" s="27"/>
      <c r="T615" s="27">
        <v>40</v>
      </c>
      <c r="U615" s="30" t="s">
        <v>434</v>
      </c>
      <c r="V615" s="54" t="s">
        <v>19</v>
      </c>
      <c r="W615" s="27" t="s">
        <v>1384</v>
      </c>
      <c r="X615" s="27" t="s">
        <v>358</v>
      </c>
      <c r="Y615" s="186" t="s">
        <v>1333</v>
      </c>
      <c r="Z615" s="186" t="s">
        <v>1332</v>
      </c>
    </row>
    <row r="616" spans="1:26" ht="25.5" hidden="1">
      <c r="A616" s="165" t="s">
        <v>1405</v>
      </c>
      <c r="B616" s="837"/>
      <c r="C616" s="860"/>
      <c r="D616" s="883"/>
      <c r="E616" s="888"/>
      <c r="F616" s="281"/>
      <c r="G616" s="873"/>
      <c r="H616" s="878"/>
      <c r="I616" s="888"/>
      <c r="J616" s="281"/>
      <c r="K616" s="892"/>
      <c r="L616" s="1042"/>
      <c r="M616" s="175"/>
      <c r="N616" s="175"/>
      <c r="O616" s="175"/>
      <c r="P616" s="175"/>
      <c r="Q616" s="60"/>
      <c r="R616" s="27"/>
      <c r="S616" s="27"/>
      <c r="T616" s="27">
        <v>38</v>
      </c>
      <c r="U616" s="30" t="s">
        <v>677</v>
      </c>
      <c r="V616" s="54" t="s">
        <v>19</v>
      </c>
      <c r="W616" s="27" t="s">
        <v>1385</v>
      </c>
      <c r="X616" s="27" t="s">
        <v>358</v>
      </c>
      <c r="Y616" s="186" t="s">
        <v>1333</v>
      </c>
      <c r="Z616" s="186" t="s">
        <v>1332</v>
      </c>
    </row>
    <row r="617" spans="1:26" ht="25.5" hidden="1">
      <c r="A617" s="165" t="s">
        <v>1406</v>
      </c>
      <c r="B617" s="837"/>
      <c r="C617" s="860"/>
      <c r="D617" s="883"/>
      <c r="E617" s="888"/>
      <c r="F617" s="281"/>
      <c r="G617" s="873"/>
      <c r="H617" s="878"/>
      <c r="I617" s="888"/>
      <c r="J617" s="281"/>
      <c r="K617" s="892"/>
      <c r="L617" s="1042"/>
      <c r="M617" s="175"/>
      <c r="N617" s="175"/>
      <c r="O617" s="175"/>
      <c r="P617" s="175"/>
      <c r="Q617" s="60"/>
      <c r="R617" s="27"/>
      <c r="S617" s="27"/>
      <c r="T617" s="27">
        <v>40</v>
      </c>
      <c r="U617" s="30" t="s">
        <v>6</v>
      </c>
      <c r="V617" s="54" t="s">
        <v>19</v>
      </c>
      <c r="W617" s="27" t="s">
        <v>1386</v>
      </c>
      <c r="X617" s="27" t="s">
        <v>358</v>
      </c>
      <c r="Y617" s="186" t="s">
        <v>1333</v>
      </c>
      <c r="Z617" s="186" t="s">
        <v>1332</v>
      </c>
    </row>
    <row r="618" spans="1:26" hidden="1">
      <c r="A618" s="165" t="s">
        <v>1407</v>
      </c>
      <c r="B618" s="837"/>
      <c r="C618" s="860"/>
      <c r="D618" s="883"/>
      <c r="E618" s="888"/>
      <c r="F618" s="281"/>
      <c r="G618" s="873"/>
      <c r="H618" s="878"/>
      <c r="I618" s="888"/>
      <c r="J618" s="281"/>
      <c r="K618" s="892"/>
      <c r="L618" s="1042"/>
      <c r="M618" s="175"/>
      <c r="N618" s="175"/>
      <c r="O618" s="175"/>
      <c r="P618" s="175"/>
      <c r="Q618" s="60"/>
      <c r="R618" s="27"/>
      <c r="S618" s="27"/>
      <c r="T618" s="27">
        <v>43</v>
      </c>
      <c r="U618" s="30" t="s">
        <v>6</v>
      </c>
      <c r="V618" s="54" t="s">
        <v>19</v>
      </c>
      <c r="W618" s="27" t="s">
        <v>1387</v>
      </c>
      <c r="X618" s="27" t="s">
        <v>358</v>
      </c>
      <c r="Y618" s="186" t="s">
        <v>1333</v>
      </c>
      <c r="Z618" s="186" t="s">
        <v>1332</v>
      </c>
    </row>
    <row r="619" spans="1:26" ht="25.5" hidden="1">
      <c r="A619" s="165" t="s">
        <v>1408</v>
      </c>
      <c r="B619" s="837"/>
      <c r="C619" s="860"/>
      <c r="D619" s="883"/>
      <c r="E619" s="888"/>
      <c r="F619" s="281"/>
      <c r="G619" s="873"/>
      <c r="H619" s="878"/>
      <c r="I619" s="888"/>
      <c r="J619" s="281"/>
      <c r="K619" s="892"/>
      <c r="L619" s="1042"/>
      <c r="M619" s="175"/>
      <c r="N619" s="175"/>
      <c r="O619" s="175"/>
      <c r="P619" s="175"/>
      <c r="Q619" s="60"/>
      <c r="R619" s="27"/>
      <c r="S619" s="27"/>
      <c r="T619" s="27">
        <v>39</v>
      </c>
      <c r="U619" s="30" t="s">
        <v>6</v>
      </c>
      <c r="V619" s="54" t="s">
        <v>19</v>
      </c>
      <c r="W619" s="27" t="s">
        <v>1388</v>
      </c>
      <c r="X619" s="27" t="s">
        <v>358</v>
      </c>
      <c r="Y619" s="186" t="s">
        <v>1333</v>
      </c>
      <c r="Z619" s="186" t="s">
        <v>1332</v>
      </c>
    </row>
    <row r="620" spans="1:26" hidden="1">
      <c r="A620" s="165" t="s">
        <v>1409</v>
      </c>
      <c r="B620" s="837"/>
      <c r="C620" s="860"/>
      <c r="D620" s="883"/>
      <c r="E620" s="888"/>
      <c r="F620" s="281"/>
      <c r="G620" s="873"/>
      <c r="H620" s="878"/>
      <c r="I620" s="888"/>
      <c r="J620" s="281"/>
      <c r="K620" s="892"/>
      <c r="L620" s="1042"/>
      <c r="M620" s="175"/>
      <c r="N620" s="175"/>
      <c r="O620" s="175"/>
      <c r="P620" s="175"/>
      <c r="Q620" s="60"/>
      <c r="R620" s="27"/>
      <c r="S620" s="27"/>
      <c r="T620" s="27">
        <v>42</v>
      </c>
      <c r="U620" s="30" t="s">
        <v>6</v>
      </c>
      <c r="V620" s="54" t="s">
        <v>19</v>
      </c>
      <c r="W620" s="27" t="s">
        <v>1389</v>
      </c>
      <c r="X620" s="27" t="s">
        <v>358</v>
      </c>
      <c r="Y620" s="186" t="s">
        <v>1333</v>
      </c>
      <c r="Z620" s="186" t="s">
        <v>1332</v>
      </c>
    </row>
    <row r="621" spans="1:26" hidden="1">
      <c r="A621" s="165" t="s">
        <v>1410</v>
      </c>
      <c r="B621" s="837"/>
      <c r="C621" s="860"/>
      <c r="D621" s="883"/>
      <c r="E621" s="888"/>
      <c r="F621" s="281"/>
      <c r="G621" s="873"/>
      <c r="H621" s="878"/>
      <c r="I621" s="888"/>
      <c r="J621" s="281"/>
      <c r="K621" s="892"/>
      <c r="L621" s="1042"/>
      <c r="M621" s="175"/>
      <c r="N621" s="175"/>
      <c r="O621" s="175"/>
      <c r="P621" s="175"/>
      <c r="Q621" s="60"/>
      <c r="R621" s="27"/>
      <c r="S621" s="27"/>
      <c r="T621" s="27">
        <v>42</v>
      </c>
      <c r="U621" s="30" t="s">
        <v>6</v>
      </c>
      <c r="V621" s="54" t="s">
        <v>19</v>
      </c>
      <c r="W621" s="27" t="s">
        <v>1390</v>
      </c>
      <c r="X621" s="27" t="s">
        <v>358</v>
      </c>
      <c r="Y621" s="186" t="s">
        <v>1333</v>
      </c>
      <c r="Z621" s="186" t="s">
        <v>1332</v>
      </c>
    </row>
    <row r="622" spans="1:26" hidden="1">
      <c r="A622" s="165" t="s">
        <v>1410</v>
      </c>
      <c r="B622" s="837"/>
      <c r="C622" s="860"/>
      <c r="D622" s="883"/>
      <c r="E622" s="888"/>
      <c r="F622" s="281"/>
      <c r="G622" s="873"/>
      <c r="H622" s="878"/>
      <c r="I622" s="888"/>
      <c r="J622" s="281"/>
      <c r="K622" s="892"/>
      <c r="L622" s="1042"/>
      <c r="M622" s="175"/>
      <c r="N622" s="175"/>
      <c r="O622" s="175"/>
      <c r="P622" s="175"/>
      <c r="Q622" s="60"/>
      <c r="R622" s="27"/>
      <c r="S622" s="27"/>
      <c r="T622" s="27">
        <v>38</v>
      </c>
      <c r="U622" s="30" t="s">
        <v>6</v>
      </c>
      <c r="V622" s="54" t="s">
        <v>19</v>
      </c>
      <c r="W622" s="27" t="s">
        <v>1391</v>
      </c>
      <c r="X622" s="27" t="s">
        <v>358</v>
      </c>
      <c r="Y622" s="186" t="s">
        <v>1333</v>
      </c>
      <c r="Z622" s="186" t="s">
        <v>1332</v>
      </c>
    </row>
    <row r="623" spans="1:26" hidden="1">
      <c r="A623" s="165" t="s">
        <v>1411</v>
      </c>
      <c r="B623" s="837"/>
      <c r="C623" s="860"/>
      <c r="D623" s="883"/>
      <c r="E623" s="888"/>
      <c r="F623" s="281"/>
      <c r="G623" s="873"/>
      <c r="H623" s="878"/>
      <c r="I623" s="888"/>
      <c r="J623" s="281"/>
      <c r="K623" s="892"/>
      <c r="L623" s="1042"/>
      <c r="M623" s="175"/>
      <c r="N623" s="175"/>
      <c r="O623" s="175"/>
      <c r="P623" s="175"/>
      <c r="Q623" s="60"/>
      <c r="R623" s="27"/>
      <c r="S623" s="27"/>
      <c r="T623" s="27">
        <v>43</v>
      </c>
      <c r="U623" s="30" t="s">
        <v>6</v>
      </c>
      <c r="V623" s="54" t="s">
        <v>19</v>
      </c>
      <c r="W623" s="27" t="s">
        <v>1392</v>
      </c>
      <c r="X623" s="27" t="s">
        <v>358</v>
      </c>
      <c r="Y623" s="186" t="s">
        <v>1333</v>
      </c>
      <c r="Z623" s="186" t="s">
        <v>1332</v>
      </c>
    </row>
    <row r="624" spans="1:26" hidden="1">
      <c r="A624" s="165" t="s">
        <v>1411</v>
      </c>
      <c r="B624" s="837"/>
      <c r="C624" s="860"/>
      <c r="D624" s="883"/>
      <c r="E624" s="888"/>
      <c r="F624" s="281"/>
      <c r="G624" s="873"/>
      <c r="H624" s="878"/>
      <c r="I624" s="888"/>
      <c r="J624" s="281"/>
      <c r="K624" s="892"/>
      <c r="L624" s="1042"/>
      <c r="M624" s="175"/>
      <c r="N624" s="175"/>
      <c r="O624" s="175"/>
      <c r="P624" s="175"/>
      <c r="Q624" s="60"/>
      <c r="R624" s="27"/>
      <c r="S624" s="27"/>
      <c r="T624" s="27">
        <v>38</v>
      </c>
      <c r="U624" s="30" t="s">
        <v>6</v>
      </c>
      <c r="V624" s="54" t="s">
        <v>19</v>
      </c>
      <c r="W624" s="27" t="s">
        <v>1393</v>
      </c>
      <c r="X624" s="27" t="s">
        <v>358</v>
      </c>
      <c r="Y624" s="186" t="s">
        <v>1333</v>
      </c>
      <c r="Z624" s="186" t="s">
        <v>1332</v>
      </c>
    </row>
    <row r="625" spans="1:26" hidden="1">
      <c r="A625" s="165" t="s">
        <v>1412</v>
      </c>
      <c r="B625" s="837"/>
      <c r="C625" s="860"/>
      <c r="D625" s="883"/>
      <c r="E625" s="888"/>
      <c r="F625" s="281"/>
      <c r="G625" s="873"/>
      <c r="H625" s="878"/>
      <c r="I625" s="888"/>
      <c r="J625" s="281"/>
      <c r="K625" s="892"/>
      <c r="L625" s="1042"/>
      <c r="M625" s="175"/>
      <c r="N625" s="175"/>
      <c r="O625" s="175"/>
      <c r="P625" s="175"/>
      <c r="Q625" s="60"/>
      <c r="R625" s="27"/>
      <c r="S625" s="27"/>
      <c r="T625" s="27">
        <v>38</v>
      </c>
      <c r="U625" s="30" t="s">
        <v>6</v>
      </c>
      <c r="V625" s="54" t="s">
        <v>19</v>
      </c>
      <c r="W625" s="27" t="s">
        <v>1394</v>
      </c>
      <c r="X625" s="27" t="s">
        <v>358</v>
      </c>
      <c r="Y625" s="186" t="s">
        <v>1333</v>
      </c>
      <c r="Z625" s="186" t="s">
        <v>1332</v>
      </c>
    </row>
    <row r="626" spans="1:26" hidden="1">
      <c r="A626" s="165" t="s">
        <v>1412</v>
      </c>
      <c r="B626" s="837"/>
      <c r="C626" s="860"/>
      <c r="D626" s="883"/>
      <c r="E626" s="888"/>
      <c r="F626" s="281"/>
      <c r="G626" s="873"/>
      <c r="H626" s="878"/>
      <c r="I626" s="888"/>
      <c r="J626" s="281"/>
      <c r="K626" s="892"/>
      <c r="L626" s="1042"/>
      <c r="M626" s="175"/>
      <c r="N626" s="175"/>
      <c r="O626" s="175"/>
      <c r="P626" s="175"/>
      <c r="Q626" s="60"/>
      <c r="R626" s="27"/>
      <c r="S626" s="27"/>
      <c r="T626" s="27">
        <v>37</v>
      </c>
      <c r="U626" s="30" t="s">
        <v>6</v>
      </c>
      <c r="V626" s="54" t="s">
        <v>19</v>
      </c>
      <c r="W626" s="27" t="s">
        <v>1395</v>
      </c>
      <c r="X626" s="27" t="s">
        <v>358</v>
      </c>
      <c r="Y626" s="186" t="s">
        <v>1333</v>
      </c>
      <c r="Z626" s="186" t="s">
        <v>1332</v>
      </c>
    </row>
    <row r="627" spans="1:26" hidden="1">
      <c r="A627" s="165" t="s">
        <v>1412</v>
      </c>
      <c r="B627" s="837"/>
      <c r="C627" s="860"/>
      <c r="D627" s="883"/>
      <c r="E627" s="888"/>
      <c r="F627" s="281"/>
      <c r="G627" s="873"/>
      <c r="H627" s="878"/>
      <c r="I627" s="888"/>
      <c r="J627" s="281"/>
      <c r="K627" s="892"/>
      <c r="L627" s="1042"/>
      <c r="M627" s="175"/>
      <c r="N627" s="175"/>
      <c r="O627" s="175"/>
      <c r="P627" s="175"/>
      <c r="Q627" s="60"/>
      <c r="R627" s="27"/>
      <c r="S627" s="27"/>
      <c r="T627" s="27">
        <v>33</v>
      </c>
      <c r="U627" s="30" t="s">
        <v>6</v>
      </c>
      <c r="V627" s="54" t="s">
        <v>19</v>
      </c>
      <c r="W627" s="27" t="s">
        <v>572</v>
      </c>
      <c r="X627" s="27" t="s">
        <v>358</v>
      </c>
      <c r="Y627" s="186" t="s">
        <v>1333</v>
      </c>
      <c r="Z627" s="186" t="s">
        <v>1332</v>
      </c>
    </row>
    <row r="628" spans="1:26" ht="25.5" hidden="1">
      <c r="A628" s="165" t="s">
        <v>1413</v>
      </c>
      <c r="B628" s="837"/>
      <c r="C628" s="860"/>
      <c r="D628" s="883"/>
      <c r="E628" s="888"/>
      <c r="F628" s="281"/>
      <c r="G628" s="873"/>
      <c r="H628" s="878"/>
      <c r="I628" s="888"/>
      <c r="J628" s="281"/>
      <c r="K628" s="892"/>
      <c r="L628" s="1042"/>
      <c r="M628" s="175"/>
      <c r="N628" s="175"/>
      <c r="O628" s="175"/>
      <c r="P628" s="175"/>
      <c r="Q628" s="60"/>
      <c r="R628" s="27"/>
      <c r="S628" s="27"/>
      <c r="T628" s="27">
        <v>48</v>
      </c>
      <c r="U628" s="30" t="s">
        <v>6</v>
      </c>
      <c r="V628" s="54" t="s">
        <v>19</v>
      </c>
      <c r="W628" s="27" t="s">
        <v>574</v>
      </c>
      <c r="X628" s="27" t="s">
        <v>358</v>
      </c>
      <c r="Y628" s="186" t="s">
        <v>1333</v>
      </c>
      <c r="Z628" s="186" t="s">
        <v>1332</v>
      </c>
    </row>
    <row r="629" spans="1:26" hidden="1">
      <c r="A629" s="165" t="s">
        <v>1414</v>
      </c>
      <c r="B629" s="837"/>
      <c r="C629" s="860"/>
      <c r="D629" s="883"/>
      <c r="E629" s="888"/>
      <c r="F629" s="281"/>
      <c r="G629" s="873"/>
      <c r="H629" s="878"/>
      <c r="I629" s="888"/>
      <c r="J629" s="281"/>
      <c r="K629" s="892"/>
      <c r="L629" s="1042"/>
      <c r="M629" s="175"/>
      <c r="N629" s="175"/>
      <c r="O629" s="175"/>
      <c r="P629" s="175"/>
      <c r="Q629" s="60"/>
      <c r="R629" s="27"/>
      <c r="S629" s="27"/>
      <c r="T629" s="27">
        <v>42</v>
      </c>
      <c r="U629" s="30" t="s">
        <v>6</v>
      </c>
      <c r="V629" s="54" t="s">
        <v>19</v>
      </c>
      <c r="W629" s="27" t="s">
        <v>575</v>
      </c>
      <c r="X629" s="27" t="s">
        <v>358</v>
      </c>
      <c r="Y629" s="186" t="s">
        <v>1333</v>
      </c>
      <c r="Z629" s="186" t="s">
        <v>1332</v>
      </c>
    </row>
    <row r="630" spans="1:26" ht="25.5" hidden="1">
      <c r="A630" s="165" t="s">
        <v>1415</v>
      </c>
      <c r="B630" s="837"/>
      <c r="C630" s="860"/>
      <c r="D630" s="883"/>
      <c r="E630" s="888"/>
      <c r="F630" s="281"/>
      <c r="G630" s="873"/>
      <c r="H630" s="878"/>
      <c r="I630" s="888"/>
      <c r="J630" s="281"/>
      <c r="K630" s="892"/>
      <c r="L630" s="1042"/>
      <c r="M630" s="175"/>
      <c r="N630" s="175"/>
      <c r="O630" s="175"/>
      <c r="P630" s="175"/>
      <c r="Q630" s="60"/>
      <c r="R630" s="27"/>
      <c r="S630" s="27"/>
      <c r="T630" s="27">
        <v>44</v>
      </c>
      <c r="U630" s="30" t="s">
        <v>6</v>
      </c>
      <c r="V630" s="54" t="s">
        <v>19</v>
      </c>
      <c r="W630" s="27" t="s">
        <v>1396</v>
      </c>
      <c r="X630" s="27" t="s">
        <v>358</v>
      </c>
      <c r="Y630" s="186" t="s">
        <v>1333</v>
      </c>
      <c r="Z630" s="186" t="s">
        <v>1332</v>
      </c>
    </row>
    <row r="631" spans="1:26" hidden="1">
      <c r="A631" s="165" t="s">
        <v>1416</v>
      </c>
      <c r="B631" s="837"/>
      <c r="C631" s="860"/>
      <c r="D631" s="883"/>
      <c r="E631" s="888"/>
      <c r="F631" s="281"/>
      <c r="G631" s="873"/>
      <c r="H631" s="878"/>
      <c r="I631" s="888"/>
      <c r="J631" s="281"/>
      <c r="K631" s="892"/>
      <c r="L631" s="1042"/>
      <c r="M631" s="175"/>
      <c r="N631" s="175"/>
      <c r="O631" s="175"/>
      <c r="P631" s="175"/>
      <c r="Q631" s="60"/>
      <c r="R631" s="27"/>
      <c r="S631" s="27"/>
      <c r="T631" s="27">
        <v>43</v>
      </c>
      <c r="U631" s="30" t="s">
        <v>6</v>
      </c>
      <c r="V631" s="54" t="s">
        <v>19</v>
      </c>
      <c r="W631" s="27" t="s">
        <v>576</v>
      </c>
      <c r="X631" s="27" t="s">
        <v>358</v>
      </c>
      <c r="Y631" s="186" t="s">
        <v>1333</v>
      </c>
      <c r="Z631" s="186" t="s">
        <v>1332</v>
      </c>
    </row>
    <row r="632" spans="1:26" hidden="1">
      <c r="A632" s="165" t="s">
        <v>1416</v>
      </c>
      <c r="B632" s="837"/>
      <c r="C632" s="860"/>
      <c r="D632" s="883"/>
      <c r="E632" s="888"/>
      <c r="F632" s="281"/>
      <c r="G632" s="873"/>
      <c r="H632" s="878"/>
      <c r="I632" s="888"/>
      <c r="J632" s="281"/>
      <c r="K632" s="892"/>
      <c r="L632" s="1042"/>
      <c r="M632" s="175"/>
      <c r="N632" s="175"/>
      <c r="O632" s="175"/>
      <c r="P632" s="175"/>
      <c r="Q632" s="60"/>
      <c r="R632" s="27"/>
      <c r="S632" s="27"/>
      <c r="T632" s="27">
        <v>38</v>
      </c>
      <c r="U632" s="30" t="s">
        <v>6</v>
      </c>
      <c r="V632" s="54" t="s">
        <v>19</v>
      </c>
      <c r="W632" s="27" t="s">
        <v>577</v>
      </c>
      <c r="X632" s="27" t="s">
        <v>358</v>
      </c>
      <c r="Y632" s="186" t="s">
        <v>1333</v>
      </c>
      <c r="Z632" s="186" t="s">
        <v>1332</v>
      </c>
    </row>
    <row r="633" spans="1:26" hidden="1">
      <c r="A633" s="61"/>
      <c r="B633" s="852"/>
      <c r="C633" s="865"/>
      <c r="D633" s="883"/>
      <c r="E633" s="888"/>
      <c r="F633" s="281"/>
      <c r="G633" s="873"/>
      <c r="H633" s="878"/>
      <c r="I633" s="888"/>
      <c r="J633" s="281"/>
      <c r="K633" s="892"/>
      <c r="L633" s="1042"/>
      <c r="M633" s="190"/>
      <c r="N633" s="190"/>
      <c r="O633" s="190"/>
      <c r="P633" s="190"/>
      <c r="Q633" s="49"/>
      <c r="R633" s="27"/>
      <c r="S633" s="27"/>
      <c r="T633" s="27"/>
      <c r="U633" s="37"/>
      <c r="V633" s="54"/>
      <c r="W633" s="27"/>
      <c r="X633" s="27"/>
      <c r="Z633" s="186"/>
    </row>
    <row r="634" spans="1:26" hidden="1">
      <c r="A634" s="169" t="s">
        <v>880</v>
      </c>
      <c r="B634" s="853"/>
      <c r="C634" s="866"/>
      <c r="D634" s="883"/>
      <c r="E634" s="888"/>
      <c r="F634" s="281"/>
      <c r="G634" s="873"/>
      <c r="H634" s="878"/>
      <c r="I634" s="888"/>
      <c r="J634" s="281"/>
      <c r="K634" s="892"/>
      <c r="L634" s="1042"/>
      <c r="M634" s="175"/>
      <c r="N634" s="175"/>
      <c r="O634" s="175"/>
      <c r="P634" s="175"/>
      <c r="Q634" s="60"/>
      <c r="R634" s="27"/>
      <c r="S634" s="27"/>
      <c r="T634" s="27">
        <v>42</v>
      </c>
      <c r="U634" s="30" t="s">
        <v>393</v>
      </c>
      <c r="V634" s="54" t="s">
        <v>19</v>
      </c>
      <c r="W634" s="27" t="s">
        <v>881</v>
      </c>
      <c r="X634" s="27" t="s">
        <v>358</v>
      </c>
      <c r="Y634" s="186" t="s">
        <v>1333</v>
      </c>
      <c r="Z634" s="186" t="s">
        <v>1332</v>
      </c>
    </row>
    <row r="635" spans="1:26" hidden="1">
      <c r="A635" s="165" t="s">
        <v>1152</v>
      </c>
      <c r="B635" s="837"/>
      <c r="C635" s="860"/>
      <c r="D635" s="883"/>
      <c r="E635" s="888"/>
      <c r="F635" s="281"/>
      <c r="G635" s="873"/>
      <c r="H635" s="878"/>
      <c r="I635" s="888"/>
      <c r="J635" s="281"/>
      <c r="K635" s="892"/>
      <c r="L635" s="1042"/>
      <c r="M635" s="175"/>
      <c r="N635" s="175"/>
      <c r="O635" s="175"/>
      <c r="P635" s="175"/>
      <c r="Q635" s="60"/>
      <c r="R635" s="27"/>
      <c r="S635" s="27"/>
      <c r="T635" s="27">
        <v>40</v>
      </c>
      <c r="U635" s="30" t="s">
        <v>393</v>
      </c>
      <c r="V635" s="54" t="s">
        <v>19</v>
      </c>
      <c r="W635" s="27" t="s">
        <v>511</v>
      </c>
      <c r="X635" s="27" t="s">
        <v>358</v>
      </c>
      <c r="Y635" s="186" t="s">
        <v>1333</v>
      </c>
      <c r="Z635" s="186" t="s">
        <v>1332</v>
      </c>
    </row>
    <row r="636" spans="1:26" ht="25.5" hidden="1">
      <c r="A636" s="165" t="s">
        <v>1151</v>
      </c>
      <c r="B636" s="837"/>
      <c r="C636" s="860"/>
      <c r="D636" s="883"/>
      <c r="E636" s="888"/>
      <c r="F636" s="281"/>
      <c r="G636" s="873"/>
      <c r="H636" s="878"/>
      <c r="I636" s="888"/>
      <c r="J636" s="281"/>
      <c r="K636" s="892"/>
      <c r="L636" s="1042"/>
      <c r="M636" s="175"/>
      <c r="N636" s="175"/>
      <c r="O636" s="175"/>
      <c r="P636" s="175"/>
      <c r="Q636" s="60"/>
      <c r="R636" s="27"/>
      <c r="S636" s="27"/>
      <c r="T636" s="27">
        <v>35</v>
      </c>
      <c r="U636" s="30" t="s">
        <v>393</v>
      </c>
      <c r="V636" s="54" t="s">
        <v>19</v>
      </c>
      <c r="W636" s="27" t="s">
        <v>1131</v>
      </c>
      <c r="X636" s="27" t="s">
        <v>358</v>
      </c>
      <c r="Y636" s="186" t="s">
        <v>1333</v>
      </c>
      <c r="Z636" s="186" t="s">
        <v>1332</v>
      </c>
    </row>
    <row r="637" spans="1:26" hidden="1">
      <c r="A637" s="165" t="s">
        <v>1150</v>
      </c>
      <c r="B637" s="837"/>
      <c r="C637" s="860"/>
      <c r="D637" s="883"/>
      <c r="E637" s="888"/>
      <c r="F637" s="281"/>
      <c r="G637" s="873"/>
      <c r="H637" s="878"/>
      <c r="I637" s="888"/>
      <c r="J637" s="281"/>
      <c r="K637" s="892"/>
      <c r="L637" s="1042"/>
      <c r="M637" s="175"/>
      <c r="N637" s="175"/>
      <c r="O637" s="175"/>
      <c r="P637" s="175"/>
      <c r="Q637" s="60"/>
      <c r="R637" s="27"/>
      <c r="S637" s="27"/>
      <c r="T637" s="27">
        <v>39</v>
      </c>
      <c r="U637" s="30" t="s">
        <v>393</v>
      </c>
      <c r="V637" s="54" t="s">
        <v>19</v>
      </c>
      <c r="W637" s="27" t="s">
        <v>1132</v>
      </c>
      <c r="X637" s="27" t="s">
        <v>358</v>
      </c>
      <c r="Y637" s="186" t="s">
        <v>1333</v>
      </c>
      <c r="Z637" s="186" t="s">
        <v>1332</v>
      </c>
    </row>
    <row r="638" spans="1:26" ht="25.5" hidden="1">
      <c r="A638" s="165" t="s">
        <v>1149</v>
      </c>
      <c r="B638" s="837"/>
      <c r="C638" s="860"/>
      <c r="D638" s="883"/>
      <c r="E638" s="888"/>
      <c r="F638" s="281"/>
      <c r="G638" s="873"/>
      <c r="H638" s="878"/>
      <c r="I638" s="888"/>
      <c r="J638" s="281"/>
      <c r="K638" s="892"/>
      <c r="L638" s="1042"/>
      <c r="M638" s="175"/>
      <c r="N638" s="175"/>
      <c r="O638" s="175"/>
      <c r="P638" s="175"/>
      <c r="Q638" s="60"/>
      <c r="R638" s="27"/>
      <c r="S638" s="27"/>
      <c r="T638" s="27">
        <v>43</v>
      </c>
      <c r="U638" s="30" t="s">
        <v>393</v>
      </c>
      <c r="V638" s="54" t="s">
        <v>19</v>
      </c>
      <c r="W638" s="27" t="s">
        <v>1133</v>
      </c>
      <c r="X638" s="27" t="s">
        <v>358</v>
      </c>
      <c r="Y638" s="186" t="s">
        <v>1333</v>
      </c>
      <c r="Z638" s="186" t="s">
        <v>1332</v>
      </c>
    </row>
    <row r="639" spans="1:26" ht="25.5" hidden="1">
      <c r="A639" s="165" t="s">
        <v>1148</v>
      </c>
      <c r="B639" s="837"/>
      <c r="C639" s="860"/>
      <c r="D639" s="883"/>
      <c r="E639" s="888"/>
      <c r="F639" s="281"/>
      <c r="G639" s="873"/>
      <c r="H639" s="878"/>
      <c r="I639" s="888"/>
      <c r="J639" s="281"/>
      <c r="K639" s="892"/>
      <c r="L639" s="1042"/>
      <c r="M639" s="175"/>
      <c r="N639" s="175"/>
      <c r="O639" s="175"/>
      <c r="P639" s="175"/>
      <c r="Q639" s="60"/>
      <c r="R639" s="27"/>
      <c r="S639" s="27"/>
      <c r="T639" s="27">
        <v>39</v>
      </c>
      <c r="U639" s="30" t="s">
        <v>393</v>
      </c>
      <c r="V639" s="54" t="s">
        <v>19</v>
      </c>
      <c r="W639" s="27" t="s">
        <v>1134</v>
      </c>
      <c r="X639" s="27" t="s">
        <v>358</v>
      </c>
      <c r="Y639" s="186" t="s">
        <v>1333</v>
      </c>
      <c r="Z639" s="186" t="s">
        <v>1332</v>
      </c>
    </row>
    <row r="640" spans="1:26" hidden="1">
      <c r="A640" s="165" t="s">
        <v>1153</v>
      </c>
      <c r="B640" s="837"/>
      <c r="C640" s="860"/>
      <c r="D640" s="883"/>
      <c r="E640" s="888"/>
      <c r="F640" s="281"/>
      <c r="G640" s="873"/>
      <c r="H640" s="878"/>
      <c r="I640" s="888"/>
      <c r="J640" s="281"/>
      <c r="K640" s="892"/>
      <c r="L640" s="1042"/>
      <c r="M640" s="175"/>
      <c r="N640" s="175"/>
      <c r="O640" s="175"/>
      <c r="P640" s="175"/>
      <c r="Q640" s="60"/>
      <c r="R640" s="27"/>
      <c r="S640" s="27"/>
      <c r="T640" s="27">
        <v>41</v>
      </c>
      <c r="U640" s="30" t="s">
        <v>393</v>
      </c>
      <c r="V640" s="54" t="s">
        <v>19</v>
      </c>
      <c r="W640" s="27" t="s">
        <v>1135</v>
      </c>
      <c r="X640" s="27" t="s">
        <v>358</v>
      </c>
      <c r="Y640" s="186" t="s">
        <v>1333</v>
      </c>
      <c r="Z640" s="186" t="s">
        <v>1332</v>
      </c>
    </row>
    <row r="641" spans="1:26" ht="25.5" hidden="1">
      <c r="A641" s="165" t="s">
        <v>1154</v>
      </c>
      <c r="B641" s="837"/>
      <c r="C641" s="860"/>
      <c r="D641" s="883"/>
      <c r="E641" s="888"/>
      <c r="F641" s="281"/>
      <c r="G641" s="873"/>
      <c r="H641" s="878"/>
      <c r="I641" s="888"/>
      <c r="J641" s="281"/>
      <c r="K641" s="892"/>
      <c r="L641" s="1042"/>
      <c r="M641" s="175"/>
      <c r="N641" s="175"/>
      <c r="O641" s="175"/>
      <c r="P641" s="175"/>
      <c r="Q641" s="60"/>
      <c r="R641" s="27"/>
      <c r="S641" s="27"/>
      <c r="T641" s="27">
        <v>40</v>
      </c>
      <c r="U641" s="30" t="s">
        <v>393</v>
      </c>
      <c r="V641" s="54" t="s">
        <v>19</v>
      </c>
      <c r="W641" s="27" t="s">
        <v>1136</v>
      </c>
      <c r="X641" s="27" t="s">
        <v>358</v>
      </c>
      <c r="Y641" s="186" t="s">
        <v>1333</v>
      </c>
      <c r="Z641" s="186" t="s">
        <v>1332</v>
      </c>
    </row>
    <row r="642" spans="1:26" hidden="1">
      <c r="A642" s="165" t="s">
        <v>1161</v>
      </c>
      <c r="B642" s="837"/>
      <c r="C642" s="860"/>
      <c r="D642" s="883"/>
      <c r="E642" s="888"/>
      <c r="F642" s="281"/>
      <c r="G642" s="873"/>
      <c r="H642" s="878"/>
      <c r="I642" s="888"/>
      <c r="J642" s="281"/>
      <c r="K642" s="892"/>
      <c r="L642" s="1042"/>
      <c r="M642" s="175"/>
      <c r="N642" s="175"/>
      <c r="O642" s="175"/>
      <c r="P642" s="175"/>
      <c r="Q642" s="60"/>
      <c r="R642" s="27"/>
      <c r="S642" s="27"/>
      <c r="T642" s="27">
        <v>41</v>
      </c>
      <c r="U642" s="30" t="s">
        <v>393</v>
      </c>
      <c r="V642" s="54" t="s">
        <v>19</v>
      </c>
      <c r="W642" s="27" t="s">
        <v>1137</v>
      </c>
      <c r="X642" s="27" t="s">
        <v>358</v>
      </c>
      <c r="Y642" s="186" t="s">
        <v>1333</v>
      </c>
      <c r="Z642" s="186" t="s">
        <v>1332</v>
      </c>
    </row>
    <row r="643" spans="1:26" ht="25.5" hidden="1">
      <c r="A643" s="165" t="s">
        <v>1155</v>
      </c>
      <c r="B643" s="837"/>
      <c r="C643" s="860"/>
      <c r="D643" s="883"/>
      <c r="E643" s="888"/>
      <c r="F643" s="281"/>
      <c r="G643" s="873"/>
      <c r="H643" s="878"/>
      <c r="I643" s="888"/>
      <c r="J643" s="281"/>
      <c r="K643" s="892"/>
      <c r="L643" s="1042"/>
      <c r="M643" s="175"/>
      <c r="N643" s="175"/>
      <c r="O643" s="175"/>
      <c r="P643" s="175"/>
      <c r="Q643" s="60"/>
      <c r="R643" s="27"/>
      <c r="S643" s="27"/>
      <c r="T643" s="27">
        <v>42</v>
      </c>
      <c r="U643" s="30" t="s">
        <v>393</v>
      </c>
      <c r="V643" s="54" t="s">
        <v>19</v>
      </c>
      <c r="W643" s="27" t="s">
        <v>1138</v>
      </c>
      <c r="X643" s="27" t="s">
        <v>358</v>
      </c>
      <c r="Y643" s="186" t="s">
        <v>1333</v>
      </c>
      <c r="Z643" s="186" t="s">
        <v>1332</v>
      </c>
    </row>
    <row r="644" spans="1:26" hidden="1">
      <c r="A644" s="165" t="s">
        <v>1156</v>
      </c>
      <c r="B644" s="837"/>
      <c r="C644" s="860"/>
      <c r="D644" s="883"/>
      <c r="E644" s="888"/>
      <c r="F644" s="281"/>
      <c r="G644" s="873"/>
      <c r="H644" s="878"/>
      <c r="I644" s="888"/>
      <c r="J644" s="281"/>
      <c r="K644" s="892"/>
      <c r="L644" s="1042"/>
      <c r="M644" s="175"/>
      <c r="N644" s="175"/>
      <c r="O644" s="175"/>
      <c r="P644" s="175"/>
      <c r="Q644" s="60"/>
      <c r="R644" s="27"/>
      <c r="S644" s="27"/>
      <c r="T644" s="27">
        <v>39</v>
      </c>
      <c r="U644" s="30" t="s">
        <v>393</v>
      </c>
      <c r="V644" s="54" t="s">
        <v>19</v>
      </c>
      <c r="W644" s="27" t="s">
        <v>1139</v>
      </c>
      <c r="X644" s="27" t="s">
        <v>358</v>
      </c>
      <c r="Y644" s="186" t="s">
        <v>1333</v>
      </c>
      <c r="Z644" s="186" t="s">
        <v>1332</v>
      </c>
    </row>
    <row r="645" spans="1:26" ht="25.5" hidden="1">
      <c r="A645" s="165" t="s">
        <v>1157</v>
      </c>
      <c r="B645" s="837"/>
      <c r="C645" s="860"/>
      <c r="D645" s="883"/>
      <c r="E645" s="888"/>
      <c r="F645" s="281"/>
      <c r="G645" s="873"/>
      <c r="H645" s="878"/>
      <c r="I645" s="888"/>
      <c r="J645" s="281"/>
      <c r="K645" s="892"/>
      <c r="L645" s="1042"/>
      <c r="M645" s="175"/>
      <c r="N645" s="175"/>
      <c r="O645" s="175"/>
      <c r="P645" s="175"/>
      <c r="Q645" s="60"/>
      <c r="R645" s="27"/>
      <c r="S645" s="27"/>
      <c r="T645" s="27">
        <v>41</v>
      </c>
      <c r="U645" s="30" t="s">
        <v>1162</v>
      </c>
      <c r="V645" s="54" t="s">
        <v>19</v>
      </c>
      <c r="W645" s="27" t="s">
        <v>1140</v>
      </c>
      <c r="X645" s="27" t="s">
        <v>358</v>
      </c>
      <c r="Y645" s="186" t="s">
        <v>1333</v>
      </c>
      <c r="Z645" s="186" t="s">
        <v>1332</v>
      </c>
    </row>
    <row r="646" spans="1:26" hidden="1">
      <c r="A646" s="165" t="s">
        <v>1157</v>
      </c>
      <c r="B646" s="837"/>
      <c r="C646" s="860"/>
      <c r="D646" s="883"/>
      <c r="E646" s="888"/>
      <c r="F646" s="281"/>
      <c r="G646" s="873"/>
      <c r="H646" s="878"/>
      <c r="I646" s="888"/>
      <c r="J646" s="281"/>
      <c r="K646" s="892"/>
      <c r="L646" s="1042"/>
      <c r="M646" s="175"/>
      <c r="N646" s="175"/>
      <c r="O646" s="175"/>
      <c r="P646" s="175"/>
      <c r="Q646" s="60"/>
      <c r="R646" s="27"/>
      <c r="S646" s="27"/>
      <c r="T646" s="27">
        <v>43</v>
      </c>
      <c r="U646" s="30" t="s">
        <v>27</v>
      </c>
      <c r="V646" s="54" t="s">
        <v>19</v>
      </c>
      <c r="W646" s="27" t="s">
        <v>1141</v>
      </c>
      <c r="X646" s="27" t="s">
        <v>358</v>
      </c>
      <c r="Y646" s="186" t="s">
        <v>1333</v>
      </c>
      <c r="Z646" s="186" t="s">
        <v>1332</v>
      </c>
    </row>
    <row r="647" spans="1:26" hidden="1">
      <c r="A647" s="165" t="s">
        <v>1158</v>
      </c>
      <c r="B647" s="837"/>
      <c r="C647" s="860"/>
      <c r="D647" s="883"/>
      <c r="E647" s="888"/>
      <c r="F647" s="281"/>
      <c r="G647" s="873"/>
      <c r="H647" s="878"/>
      <c r="I647" s="888"/>
      <c r="J647" s="281"/>
      <c r="K647" s="892"/>
      <c r="L647" s="1042"/>
      <c r="M647" s="175"/>
      <c r="N647" s="175"/>
      <c r="O647" s="175"/>
      <c r="P647" s="175"/>
      <c r="Q647" s="60"/>
      <c r="R647" s="27"/>
      <c r="S647" s="27"/>
      <c r="T647" s="27">
        <v>39</v>
      </c>
      <c r="U647" s="30" t="s">
        <v>27</v>
      </c>
      <c r="V647" s="54" t="s">
        <v>19</v>
      </c>
      <c r="W647" s="27" t="s">
        <v>1142</v>
      </c>
      <c r="X647" s="27" t="s">
        <v>358</v>
      </c>
      <c r="Y647" s="186" t="s">
        <v>1333</v>
      </c>
      <c r="Z647" s="186" t="s">
        <v>1332</v>
      </c>
    </row>
    <row r="648" spans="1:26" hidden="1">
      <c r="A648" s="165" t="s">
        <v>1158</v>
      </c>
      <c r="B648" s="837"/>
      <c r="C648" s="860"/>
      <c r="D648" s="883"/>
      <c r="E648" s="888"/>
      <c r="F648" s="281"/>
      <c r="G648" s="873"/>
      <c r="H648" s="878"/>
      <c r="I648" s="888"/>
      <c r="J648" s="281"/>
      <c r="K648" s="892"/>
      <c r="L648" s="1042"/>
      <c r="M648" s="175"/>
      <c r="N648" s="175"/>
      <c r="O648" s="175"/>
      <c r="P648" s="175"/>
      <c r="Q648" s="60"/>
      <c r="R648" s="27"/>
      <c r="S648" s="27"/>
      <c r="T648" s="27">
        <v>36</v>
      </c>
      <c r="U648" s="30" t="s">
        <v>27</v>
      </c>
      <c r="V648" s="54" t="s">
        <v>19</v>
      </c>
      <c r="W648" s="27" t="s">
        <v>1178</v>
      </c>
      <c r="X648" s="27" t="s">
        <v>358</v>
      </c>
      <c r="Y648" s="186" t="s">
        <v>1333</v>
      </c>
      <c r="Z648" s="186" t="s">
        <v>1332</v>
      </c>
    </row>
    <row r="649" spans="1:26" ht="25.5" hidden="1">
      <c r="A649" s="165" t="s">
        <v>1233</v>
      </c>
      <c r="B649" s="837"/>
      <c r="C649" s="860"/>
      <c r="D649" s="883"/>
      <c r="E649" s="888"/>
      <c r="F649" s="281"/>
      <c r="G649" s="873"/>
      <c r="H649" s="878"/>
      <c r="I649" s="888"/>
      <c r="J649" s="281"/>
      <c r="K649" s="892"/>
      <c r="L649" s="1042"/>
      <c r="M649" s="175"/>
      <c r="N649" s="175"/>
      <c r="O649" s="175"/>
      <c r="P649" s="175"/>
      <c r="Q649" s="60"/>
      <c r="R649" s="27"/>
      <c r="S649" s="27"/>
      <c r="T649" s="27">
        <v>44</v>
      </c>
      <c r="U649" s="30" t="s">
        <v>27</v>
      </c>
      <c r="V649" s="54" t="s">
        <v>19</v>
      </c>
      <c r="W649" s="27" t="s">
        <v>1179</v>
      </c>
      <c r="X649" s="27" t="s">
        <v>358</v>
      </c>
      <c r="Y649" s="186" t="s">
        <v>1333</v>
      </c>
      <c r="Z649" s="186" t="s">
        <v>1332</v>
      </c>
    </row>
    <row r="650" spans="1:26" ht="25.5" hidden="1">
      <c r="A650" s="165" t="s">
        <v>1160</v>
      </c>
      <c r="B650" s="837"/>
      <c r="C650" s="860"/>
      <c r="D650" s="883"/>
      <c r="E650" s="888"/>
      <c r="F650" s="281"/>
      <c r="G650" s="873"/>
      <c r="H650" s="878"/>
      <c r="I650" s="888"/>
      <c r="J650" s="281"/>
      <c r="K650" s="892"/>
      <c r="L650" s="1042"/>
      <c r="M650" s="175"/>
      <c r="N650" s="175"/>
      <c r="O650" s="175"/>
      <c r="P650" s="175"/>
      <c r="Q650" s="60"/>
      <c r="R650" s="27"/>
      <c r="S650" s="27"/>
      <c r="T650" s="27">
        <v>40</v>
      </c>
      <c r="U650" s="30" t="s">
        <v>27</v>
      </c>
      <c r="V650" s="54" t="s">
        <v>19</v>
      </c>
      <c r="W650" s="27" t="s">
        <v>1180</v>
      </c>
      <c r="X650" s="27" t="s">
        <v>358</v>
      </c>
      <c r="Y650" s="186" t="s">
        <v>1333</v>
      </c>
      <c r="Z650" s="186" t="s">
        <v>1332</v>
      </c>
    </row>
    <row r="651" spans="1:26" hidden="1">
      <c r="A651" s="165" t="s">
        <v>1183</v>
      </c>
      <c r="B651" s="837"/>
      <c r="C651" s="860"/>
      <c r="D651" s="883"/>
      <c r="E651" s="888"/>
      <c r="F651" s="281"/>
      <c r="G651" s="873"/>
      <c r="H651" s="878"/>
      <c r="I651" s="888"/>
      <c r="J651" s="281"/>
      <c r="K651" s="892"/>
      <c r="L651" s="1042"/>
      <c r="M651" s="175"/>
      <c r="N651" s="175"/>
      <c r="O651" s="175"/>
      <c r="P651" s="175"/>
      <c r="Q651" s="60"/>
      <c r="R651" s="27"/>
      <c r="S651" s="27"/>
      <c r="T651" s="27">
        <v>42</v>
      </c>
      <c r="U651" s="30" t="s">
        <v>27</v>
      </c>
      <c r="V651" s="54" t="s">
        <v>19</v>
      </c>
      <c r="W651" s="27" t="s">
        <v>1181</v>
      </c>
      <c r="X651" s="27" t="s">
        <v>358</v>
      </c>
      <c r="Y651" s="186" t="s">
        <v>1333</v>
      </c>
      <c r="Z651" s="186" t="s">
        <v>1332</v>
      </c>
    </row>
    <row r="652" spans="1:26" hidden="1">
      <c r="A652" s="165" t="s">
        <v>1159</v>
      </c>
      <c r="B652" s="837"/>
      <c r="C652" s="860"/>
      <c r="D652" s="883"/>
      <c r="E652" s="888"/>
      <c r="F652" s="281"/>
      <c r="G652" s="873"/>
      <c r="H652" s="878"/>
      <c r="I652" s="888"/>
      <c r="J652" s="281"/>
      <c r="K652" s="892"/>
      <c r="L652" s="1042"/>
      <c r="M652" s="175"/>
      <c r="N652" s="175"/>
      <c r="O652" s="175"/>
      <c r="P652" s="175"/>
      <c r="Q652" s="60"/>
      <c r="R652" s="27"/>
      <c r="S652" s="27"/>
      <c r="T652" s="27">
        <v>38</v>
      </c>
      <c r="U652" s="30" t="s">
        <v>27</v>
      </c>
      <c r="V652" s="54" t="s">
        <v>19</v>
      </c>
      <c r="W652" s="27" t="s">
        <v>1182</v>
      </c>
      <c r="X652" s="27" t="s">
        <v>358</v>
      </c>
      <c r="Y652" s="186" t="s">
        <v>1333</v>
      </c>
      <c r="Z652" s="186" t="s">
        <v>1332</v>
      </c>
    </row>
    <row r="653" spans="1:26" hidden="1">
      <c r="A653" s="165" t="s">
        <v>1159</v>
      </c>
      <c r="B653" s="837"/>
      <c r="C653" s="860"/>
      <c r="D653" s="883"/>
      <c r="E653" s="888"/>
      <c r="F653" s="281"/>
      <c r="G653" s="873"/>
      <c r="H653" s="878"/>
      <c r="I653" s="888"/>
      <c r="J653" s="281"/>
      <c r="K653" s="892"/>
      <c r="L653" s="1042"/>
      <c r="M653" s="175"/>
      <c r="N653" s="175"/>
      <c r="O653" s="175"/>
      <c r="P653" s="175"/>
      <c r="Q653" s="60"/>
      <c r="R653" s="27"/>
      <c r="S653" s="27"/>
      <c r="T653" s="27">
        <v>44</v>
      </c>
      <c r="U653" s="30" t="s">
        <v>27</v>
      </c>
      <c r="V653" s="54" t="s">
        <v>19</v>
      </c>
      <c r="W653" s="27" t="s">
        <v>582</v>
      </c>
      <c r="X653" s="27" t="s">
        <v>358</v>
      </c>
      <c r="Y653" s="186" t="s">
        <v>1333</v>
      </c>
      <c r="Z653" s="186" t="s">
        <v>1332</v>
      </c>
    </row>
    <row r="654" spans="1:26" ht="25.5" hidden="1">
      <c r="A654" s="165" t="s">
        <v>1217</v>
      </c>
      <c r="B654" s="837"/>
      <c r="C654" s="860"/>
      <c r="D654" s="883"/>
      <c r="E654" s="888"/>
      <c r="F654" s="281"/>
      <c r="G654" s="873"/>
      <c r="H654" s="878"/>
      <c r="I654" s="888"/>
      <c r="J654" s="281"/>
      <c r="K654" s="892"/>
      <c r="L654" s="1042"/>
      <c r="M654" s="175"/>
      <c r="N654" s="175"/>
      <c r="O654" s="175"/>
      <c r="P654" s="175"/>
      <c r="Q654" s="60"/>
      <c r="R654" s="27"/>
      <c r="S654" s="27"/>
      <c r="T654" s="27">
        <v>40</v>
      </c>
      <c r="U654" s="30" t="s">
        <v>27</v>
      </c>
      <c r="V654" s="54" t="s">
        <v>19</v>
      </c>
      <c r="W654" s="27" t="s">
        <v>583</v>
      </c>
      <c r="X654" s="27" t="s">
        <v>358</v>
      </c>
      <c r="Y654" s="186" t="s">
        <v>1333</v>
      </c>
      <c r="Z654" s="186" t="s">
        <v>1332</v>
      </c>
    </row>
    <row r="655" spans="1:26" hidden="1">
      <c r="A655" s="165" t="s">
        <v>1218</v>
      </c>
      <c r="B655" s="837"/>
      <c r="C655" s="860"/>
      <c r="D655" s="883"/>
      <c r="E655" s="888"/>
      <c r="F655" s="281"/>
      <c r="G655" s="873"/>
      <c r="H655" s="878"/>
      <c r="I655" s="888"/>
      <c r="J655" s="281"/>
      <c r="K655" s="892"/>
      <c r="L655" s="1042"/>
      <c r="M655" s="175"/>
      <c r="N655" s="175"/>
      <c r="O655" s="175"/>
      <c r="P655" s="175"/>
      <c r="Q655" s="60"/>
      <c r="R655" s="27"/>
      <c r="S655" s="27"/>
      <c r="T655" s="27">
        <v>39</v>
      </c>
      <c r="U655" s="30" t="s">
        <v>27</v>
      </c>
      <c r="V655" s="54" t="s">
        <v>19</v>
      </c>
      <c r="W655" s="27" t="s">
        <v>588</v>
      </c>
      <c r="X655" s="27" t="s">
        <v>358</v>
      </c>
      <c r="Y655" s="186" t="s">
        <v>1333</v>
      </c>
      <c r="Z655" s="186" t="s">
        <v>1332</v>
      </c>
    </row>
    <row r="656" spans="1:26" ht="25.5" hidden="1">
      <c r="A656" s="165" t="s">
        <v>1219</v>
      </c>
      <c r="B656" s="837"/>
      <c r="C656" s="860"/>
      <c r="D656" s="883"/>
      <c r="E656" s="888"/>
      <c r="F656" s="281"/>
      <c r="G656" s="873"/>
      <c r="H656" s="878"/>
      <c r="I656" s="888"/>
      <c r="J656" s="281"/>
      <c r="K656" s="892"/>
      <c r="L656" s="1042"/>
      <c r="M656" s="175"/>
      <c r="N656" s="175"/>
      <c r="O656" s="175"/>
      <c r="P656" s="175"/>
      <c r="Q656" s="60"/>
      <c r="R656" s="27"/>
      <c r="S656" s="27"/>
      <c r="T656" s="27">
        <v>40</v>
      </c>
      <c r="U656" s="30" t="s">
        <v>27</v>
      </c>
      <c r="V656" s="54" t="s">
        <v>19</v>
      </c>
      <c r="W656" s="27" t="s">
        <v>1192</v>
      </c>
      <c r="X656" s="27" t="s">
        <v>358</v>
      </c>
      <c r="Y656" s="186" t="s">
        <v>1333</v>
      </c>
      <c r="Z656" s="186" t="s">
        <v>1332</v>
      </c>
    </row>
    <row r="657" spans="1:26" hidden="1">
      <c r="A657" s="165" t="s">
        <v>1237</v>
      </c>
      <c r="B657" s="837"/>
      <c r="C657" s="860"/>
      <c r="D657" s="883"/>
      <c r="E657" s="888"/>
      <c r="F657" s="281"/>
      <c r="G657" s="873"/>
      <c r="H657" s="878"/>
      <c r="I657" s="888"/>
      <c r="J657" s="281"/>
      <c r="K657" s="892"/>
      <c r="L657" s="1042"/>
      <c r="M657" s="175"/>
      <c r="N657" s="175"/>
      <c r="O657" s="175"/>
      <c r="P657" s="175"/>
      <c r="Q657" s="60"/>
      <c r="R657" s="27"/>
      <c r="S657" s="27"/>
      <c r="T657" s="27">
        <v>43</v>
      </c>
      <c r="U657" s="30" t="s">
        <v>27</v>
      </c>
      <c r="V657" s="54" t="s">
        <v>19</v>
      </c>
      <c r="W657" s="27" t="s">
        <v>589</v>
      </c>
      <c r="X657" s="27" t="s">
        <v>358</v>
      </c>
      <c r="Y657" s="186" t="s">
        <v>1333</v>
      </c>
      <c r="Z657" s="186" t="s">
        <v>1332</v>
      </c>
    </row>
    <row r="658" spans="1:26" ht="25.5" hidden="1">
      <c r="A658" s="165" t="s">
        <v>1238</v>
      </c>
      <c r="B658" s="837"/>
      <c r="C658" s="860"/>
      <c r="D658" s="883"/>
      <c r="E658" s="888"/>
      <c r="F658" s="281"/>
      <c r="G658" s="873"/>
      <c r="H658" s="878"/>
      <c r="I658" s="888"/>
      <c r="J658" s="281"/>
      <c r="K658" s="892"/>
      <c r="L658" s="1042"/>
      <c r="M658" s="175"/>
      <c r="N658" s="175"/>
      <c r="O658" s="175"/>
      <c r="P658" s="175"/>
      <c r="Q658" s="60"/>
      <c r="R658" s="27"/>
      <c r="S658" s="27"/>
      <c r="T658" s="27">
        <v>38</v>
      </c>
      <c r="U658" s="30" t="s">
        <v>590</v>
      </c>
      <c r="V658" s="54" t="s">
        <v>19</v>
      </c>
      <c r="W658" s="27" t="s">
        <v>1193</v>
      </c>
      <c r="X658" s="27" t="s">
        <v>358</v>
      </c>
      <c r="Y658" s="186" t="s">
        <v>1333</v>
      </c>
      <c r="Z658" s="186" t="s">
        <v>1332</v>
      </c>
    </row>
    <row r="659" spans="1:26" ht="25.5" hidden="1">
      <c r="A659" s="165" t="s">
        <v>1232</v>
      </c>
      <c r="B659" s="837"/>
      <c r="C659" s="860"/>
      <c r="D659" s="883"/>
      <c r="E659" s="888"/>
      <c r="F659" s="281"/>
      <c r="G659" s="873"/>
      <c r="H659" s="878"/>
      <c r="I659" s="888"/>
      <c r="J659" s="281"/>
      <c r="K659" s="892"/>
      <c r="L659" s="1042"/>
      <c r="M659" s="175"/>
      <c r="N659" s="175"/>
      <c r="O659" s="175"/>
      <c r="P659" s="175"/>
      <c r="Q659" s="60"/>
      <c r="R659" s="27"/>
      <c r="S659" s="27"/>
      <c r="T659" s="27">
        <v>38</v>
      </c>
      <c r="U659" s="30" t="s">
        <v>0</v>
      </c>
      <c r="V659" s="54" t="s">
        <v>19</v>
      </c>
      <c r="W659" s="27" t="s">
        <v>1194</v>
      </c>
      <c r="X659" s="27" t="s">
        <v>358</v>
      </c>
      <c r="Y659" s="186" t="s">
        <v>1333</v>
      </c>
      <c r="Z659" s="186" t="s">
        <v>1332</v>
      </c>
    </row>
    <row r="660" spans="1:26" hidden="1">
      <c r="A660" s="165" t="s">
        <v>1231</v>
      </c>
      <c r="B660" s="837"/>
      <c r="C660" s="860"/>
      <c r="D660" s="883"/>
      <c r="E660" s="888"/>
      <c r="F660" s="281"/>
      <c r="G660" s="873"/>
      <c r="H660" s="878"/>
      <c r="I660" s="888"/>
      <c r="J660" s="281"/>
      <c r="K660" s="892"/>
      <c r="L660" s="1042"/>
      <c r="M660" s="175"/>
      <c r="N660" s="175"/>
      <c r="O660" s="175"/>
      <c r="P660" s="175"/>
      <c r="Q660" s="60"/>
      <c r="R660" s="27"/>
      <c r="S660" s="27"/>
      <c r="T660" s="27">
        <v>44</v>
      </c>
      <c r="U660" s="30" t="s">
        <v>0</v>
      </c>
      <c r="V660" s="54" t="s">
        <v>19</v>
      </c>
      <c r="W660" s="27" t="s">
        <v>1195</v>
      </c>
      <c r="X660" s="27" t="s">
        <v>358</v>
      </c>
      <c r="Y660" s="186" t="s">
        <v>1333</v>
      </c>
      <c r="Z660" s="186" t="s">
        <v>1332</v>
      </c>
    </row>
    <row r="661" spans="1:26" ht="25.5" hidden="1">
      <c r="A661" s="165" t="s">
        <v>1230</v>
      </c>
      <c r="B661" s="837"/>
      <c r="C661" s="860"/>
      <c r="D661" s="883"/>
      <c r="E661" s="888"/>
      <c r="F661" s="281"/>
      <c r="G661" s="873"/>
      <c r="H661" s="878"/>
      <c r="I661" s="888"/>
      <c r="J661" s="281"/>
      <c r="K661" s="892"/>
      <c r="L661" s="1042"/>
      <c r="M661" s="175"/>
      <c r="N661" s="175"/>
      <c r="O661" s="175"/>
      <c r="P661" s="175"/>
      <c r="Q661" s="60"/>
      <c r="R661" s="27"/>
      <c r="S661" s="27"/>
      <c r="T661" s="27">
        <v>40</v>
      </c>
      <c r="U661" s="30" t="s">
        <v>448</v>
      </c>
      <c r="V661" s="54" t="s">
        <v>19</v>
      </c>
      <c r="W661" s="27" t="s">
        <v>1196</v>
      </c>
      <c r="X661" s="27" t="s">
        <v>358</v>
      </c>
      <c r="Y661" s="186" t="s">
        <v>1333</v>
      </c>
      <c r="Z661" s="186" t="s">
        <v>1332</v>
      </c>
    </row>
    <row r="662" spans="1:26" ht="25.5" hidden="1">
      <c r="A662" s="165" t="s">
        <v>1229</v>
      </c>
      <c r="B662" s="837"/>
      <c r="C662" s="860"/>
      <c r="D662" s="883"/>
      <c r="E662" s="888"/>
      <c r="F662" s="281"/>
      <c r="G662" s="873"/>
      <c r="H662" s="878"/>
      <c r="I662" s="888"/>
      <c r="J662" s="281"/>
      <c r="K662" s="892"/>
      <c r="L662" s="1042"/>
      <c r="M662" s="175"/>
      <c r="N662" s="175"/>
      <c r="O662" s="175"/>
      <c r="P662" s="175"/>
      <c r="Q662" s="60"/>
      <c r="R662" s="27"/>
      <c r="S662" s="27"/>
      <c r="T662" s="27">
        <v>40</v>
      </c>
      <c r="U662" s="30" t="s">
        <v>449</v>
      </c>
      <c r="V662" s="54" t="s">
        <v>19</v>
      </c>
      <c r="W662" s="27" t="s">
        <v>1197</v>
      </c>
      <c r="X662" s="27" t="s">
        <v>358</v>
      </c>
      <c r="Y662" s="186" t="s">
        <v>1333</v>
      </c>
      <c r="Z662" s="186" t="s">
        <v>1332</v>
      </c>
    </row>
    <row r="663" spans="1:26" hidden="1">
      <c r="A663" s="165" t="s">
        <v>1227</v>
      </c>
      <c r="B663" s="837"/>
      <c r="C663" s="860"/>
      <c r="D663" s="883"/>
      <c r="E663" s="888"/>
      <c r="F663" s="281"/>
      <c r="G663" s="873"/>
      <c r="H663" s="878"/>
      <c r="I663" s="888"/>
      <c r="J663" s="281"/>
      <c r="K663" s="892"/>
      <c r="L663" s="1042"/>
      <c r="M663" s="175"/>
      <c r="N663" s="175"/>
      <c r="O663" s="175"/>
      <c r="P663" s="175"/>
      <c r="Q663" s="60"/>
      <c r="R663" s="27"/>
      <c r="S663" s="27"/>
      <c r="T663" s="27">
        <v>34</v>
      </c>
      <c r="U663" s="30" t="s">
        <v>449</v>
      </c>
      <c r="V663" s="54" t="s">
        <v>19</v>
      </c>
      <c r="W663" s="27" t="s">
        <v>1198</v>
      </c>
      <c r="X663" s="27" t="s">
        <v>358</v>
      </c>
      <c r="Y663" s="186" t="s">
        <v>1333</v>
      </c>
      <c r="Z663" s="186" t="s">
        <v>1332</v>
      </c>
    </row>
    <row r="664" spans="1:26" ht="25.5" hidden="1">
      <c r="A664" s="165" t="s">
        <v>1228</v>
      </c>
      <c r="B664" s="837"/>
      <c r="C664" s="860"/>
      <c r="D664" s="883"/>
      <c r="E664" s="888"/>
      <c r="F664" s="281"/>
      <c r="G664" s="873"/>
      <c r="H664" s="878"/>
      <c r="I664" s="888"/>
      <c r="J664" s="281"/>
      <c r="K664" s="892"/>
      <c r="L664" s="1042"/>
      <c r="M664" s="175"/>
      <c r="N664" s="175"/>
      <c r="O664" s="175"/>
      <c r="P664" s="175"/>
      <c r="Q664" s="60"/>
      <c r="R664" s="27"/>
      <c r="S664" s="27"/>
      <c r="T664" s="27">
        <v>37</v>
      </c>
      <c r="U664" s="30" t="s">
        <v>449</v>
      </c>
      <c r="V664" s="54" t="s">
        <v>19</v>
      </c>
      <c r="W664" s="27" t="s">
        <v>1199</v>
      </c>
      <c r="X664" s="27" t="s">
        <v>358</v>
      </c>
      <c r="Y664" s="186" t="s">
        <v>1333</v>
      </c>
      <c r="Z664" s="186" t="s">
        <v>1332</v>
      </c>
    </row>
    <row r="665" spans="1:26" hidden="1">
      <c r="A665" s="165" t="s">
        <v>1226</v>
      </c>
      <c r="B665" s="837"/>
      <c r="C665" s="860"/>
      <c r="D665" s="883"/>
      <c r="E665" s="888"/>
      <c r="F665" s="281"/>
      <c r="G665" s="873"/>
      <c r="H665" s="878"/>
      <c r="I665" s="888"/>
      <c r="J665" s="281"/>
      <c r="K665" s="892"/>
      <c r="L665" s="1042"/>
      <c r="M665" s="175"/>
      <c r="N665" s="175"/>
      <c r="O665" s="175"/>
      <c r="P665" s="175"/>
      <c r="Q665" s="60"/>
      <c r="R665" s="27"/>
      <c r="S665" s="27"/>
      <c r="T665" s="27">
        <v>40</v>
      </c>
      <c r="U665" s="30" t="s">
        <v>449</v>
      </c>
      <c r="V665" s="54" t="s">
        <v>19</v>
      </c>
      <c r="W665" s="27" t="s">
        <v>1200</v>
      </c>
      <c r="X665" s="27" t="s">
        <v>358</v>
      </c>
      <c r="Y665" s="186" t="s">
        <v>1333</v>
      </c>
      <c r="Z665" s="186" t="s">
        <v>1332</v>
      </c>
    </row>
    <row r="666" spans="1:26" hidden="1">
      <c r="A666" s="165" t="s">
        <v>1226</v>
      </c>
      <c r="B666" s="837"/>
      <c r="C666" s="860"/>
      <c r="D666" s="883"/>
      <c r="E666" s="888"/>
      <c r="F666" s="281"/>
      <c r="G666" s="873"/>
      <c r="H666" s="878"/>
      <c r="I666" s="888"/>
      <c r="J666" s="281"/>
      <c r="K666" s="892"/>
      <c r="L666" s="1042"/>
      <c r="M666" s="175"/>
      <c r="N666" s="175"/>
      <c r="O666" s="175"/>
      <c r="P666" s="175"/>
      <c r="Q666" s="60"/>
      <c r="R666" s="27"/>
      <c r="S666" s="27"/>
      <c r="T666" s="27">
        <v>33</v>
      </c>
      <c r="U666" s="30" t="s">
        <v>449</v>
      </c>
      <c r="V666" s="54" t="s">
        <v>19</v>
      </c>
      <c r="W666" s="27" t="s">
        <v>1201</v>
      </c>
      <c r="X666" s="27" t="s">
        <v>358</v>
      </c>
      <c r="Y666" s="186" t="s">
        <v>1333</v>
      </c>
      <c r="Z666" s="186" t="s">
        <v>1332</v>
      </c>
    </row>
    <row r="667" spans="1:26" hidden="1">
      <c r="A667" s="165" t="s">
        <v>1225</v>
      </c>
      <c r="B667" s="837"/>
      <c r="C667" s="860"/>
      <c r="D667" s="883"/>
      <c r="E667" s="888"/>
      <c r="F667" s="281"/>
      <c r="G667" s="873"/>
      <c r="H667" s="878"/>
      <c r="I667" s="888"/>
      <c r="J667" s="281"/>
      <c r="K667" s="892"/>
      <c r="L667" s="1042"/>
      <c r="M667" s="175"/>
      <c r="N667" s="175"/>
      <c r="O667" s="175"/>
      <c r="P667" s="175"/>
      <c r="Q667" s="60"/>
      <c r="R667" s="27"/>
      <c r="S667" s="27"/>
      <c r="T667" s="27">
        <v>40</v>
      </c>
      <c r="U667" s="30" t="s">
        <v>449</v>
      </c>
      <c r="V667" s="54" t="s">
        <v>19</v>
      </c>
      <c r="W667" s="27" t="s">
        <v>1202</v>
      </c>
      <c r="X667" s="27" t="s">
        <v>358</v>
      </c>
      <c r="Y667" s="186" t="s">
        <v>1333</v>
      </c>
      <c r="Z667" s="186" t="s">
        <v>1332</v>
      </c>
    </row>
    <row r="668" spans="1:26" hidden="1">
      <c r="A668" s="165" t="s">
        <v>1225</v>
      </c>
      <c r="B668" s="837"/>
      <c r="C668" s="860"/>
      <c r="D668" s="883"/>
      <c r="E668" s="888"/>
      <c r="F668" s="281"/>
      <c r="G668" s="873"/>
      <c r="H668" s="878"/>
      <c r="I668" s="888"/>
      <c r="J668" s="281"/>
      <c r="K668" s="892"/>
      <c r="L668" s="1042"/>
      <c r="M668" s="175"/>
      <c r="N668" s="175"/>
      <c r="O668" s="175"/>
      <c r="P668" s="175"/>
      <c r="Q668" s="60"/>
      <c r="R668" s="27"/>
      <c r="S668" s="27"/>
      <c r="T668" s="27">
        <v>40</v>
      </c>
      <c r="U668" s="30" t="s">
        <v>449</v>
      </c>
      <c r="V668" s="54" t="s">
        <v>19</v>
      </c>
      <c r="W668" s="27" t="s">
        <v>1203</v>
      </c>
      <c r="X668" s="27" t="s">
        <v>358</v>
      </c>
      <c r="Y668" s="186" t="s">
        <v>1333</v>
      </c>
      <c r="Z668" s="186" t="s">
        <v>1332</v>
      </c>
    </row>
    <row r="669" spans="1:26" hidden="1">
      <c r="A669" s="165" t="s">
        <v>1224</v>
      </c>
      <c r="B669" s="837"/>
      <c r="C669" s="860"/>
      <c r="D669" s="883"/>
      <c r="E669" s="888"/>
      <c r="F669" s="281"/>
      <c r="G669" s="873"/>
      <c r="H669" s="878"/>
      <c r="I669" s="888"/>
      <c r="J669" s="281"/>
      <c r="K669" s="892"/>
      <c r="L669" s="1042"/>
      <c r="M669" s="175"/>
      <c r="N669" s="175"/>
      <c r="O669" s="175"/>
      <c r="P669" s="175"/>
      <c r="Q669" s="60"/>
      <c r="R669" s="27"/>
      <c r="S669" s="27"/>
      <c r="T669" s="27">
        <v>42</v>
      </c>
      <c r="U669" s="30" t="s">
        <v>449</v>
      </c>
      <c r="V669" s="54" t="s">
        <v>19</v>
      </c>
      <c r="W669" s="27" t="s">
        <v>1204</v>
      </c>
      <c r="X669" s="27" t="s">
        <v>358</v>
      </c>
      <c r="Y669" s="186" t="s">
        <v>1333</v>
      </c>
      <c r="Z669" s="186" t="s">
        <v>1332</v>
      </c>
    </row>
    <row r="670" spans="1:26" hidden="1">
      <c r="A670" s="165" t="s">
        <v>1224</v>
      </c>
      <c r="B670" s="837"/>
      <c r="C670" s="860"/>
      <c r="D670" s="883"/>
      <c r="E670" s="888"/>
      <c r="F670" s="281"/>
      <c r="G670" s="873"/>
      <c r="H670" s="878"/>
      <c r="I670" s="888"/>
      <c r="J670" s="281"/>
      <c r="K670" s="892"/>
      <c r="L670" s="1042"/>
      <c r="M670" s="175"/>
      <c r="N670" s="175"/>
      <c r="O670" s="175"/>
      <c r="P670" s="175"/>
      <c r="Q670" s="60"/>
      <c r="R670" s="27"/>
      <c r="S670" s="27"/>
      <c r="T670" s="27">
        <v>39</v>
      </c>
      <c r="U670" s="30" t="s">
        <v>449</v>
      </c>
      <c r="V670" s="54" t="s">
        <v>19</v>
      </c>
      <c r="W670" s="27" t="s">
        <v>1205</v>
      </c>
      <c r="X670" s="27" t="s">
        <v>358</v>
      </c>
      <c r="Y670" s="186" t="s">
        <v>1333</v>
      </c>
      <c r="Z670" s="186" t="s">
        <v>1332</v>
      </c>
    </row>
    <row r="671" spans="1:26" hidden="1">
      <c r="A671" s="165" t="s">
        <v>1223</v>
      </c>
      <c r="B671" s="837"/>
      <c r="C671" s="860"/>
      <c r="D671" s="883"/>
      <c r="E671" s="888"/>
      <c r="F671" s="281"/>
      <c r="G671" s="873"/>
      <c r="H671" s="878"/>
      <c r="I671" s="888"/>
      <c r="J671" s="281"/>
      <c r="K671" s="892"/>
      <c r="L671" s="1042"/>
      <c r="M671" s="175"/>
      <c r="N671" s="175"/>
      <c r="O671" s="175"/>
      <c r="P671" s="175"/>
      <c r="Q671" s="60"/>
      <c r="R671" s="27"/>
      <c r="S671" s="27"/>
      <c r="T671" s="27">
        <v>43</v>
      </c>
      <c r="U671" s="30" t="s">
        <v>449</v>
      </c>
      <c r="V671" s="54" t="s">
        <v>19</v>
      </c>
      <c r="W671" s="27" t="s">
        <v>1206</v>
      </c>
      <c r="X671" s="27" t="s">
        <v>358</v>
      </c>
      <c r="Y671" s="186" t="s">
        <v>1331</v>
      </c>
      <c r="Z671" s="186" t="s">
        <v>1332</v>
      </c>
    </row>
    <row r="672" spans="1:26" hidden="1">
      <c r="A672" s="165" t="s">
        <v>1223</v>
      </c>
      <c r="B672" s="837"/>
      <c r="C672" s="860"/>
      <c r="D672" s="883"/>
      <c r="E672" s="888"/>
      <c r="F672" s="281"/>
      <c r="G672" s="873"/>
      <c r="H672" s="878"/>
      <c r="I672" s="888"/>
      <c r="J672" s="281"/>
      <c r="K672" s="892"/>
      <c r="L672" s="1042"/>
      <c r="M672" s="175"/>
      <c r="N672" s="175"/>
      <c r="O672" s="175"/>
      <c r="P672" s="175"/>
      <c r="Q672" s="60"/>
      <c r="R672" s="27"/>
      <c r="S672" s="27"/>
      <c r="T672" s="27">
        <v>36</v>
      </c>
      <c r="U672" s="30" t="s">
        <v>449</v>
      </c>
      <c r="V672" s="54" t="s">
        <v>19</v>
      </c>
      <c r="W672" s="27" t="s">
        <v>1207</v>
      </c>
      <c r="X672" s="27" t="s">
        <v>358</v>
      </c>
      <c r="Y672" s="186" t="s">
        <v>1331</v>
      </c>
      <c r="Z672" s="186" t="s">
        <v>1332</v>
      </c>
    </row>
    <row r="673" spans="1:26" hidden="1">
      <c r="A673" s="165" t="s">
        <v>1222</v>
      </c>
      <c r="B673" s="837"/>
      <c r="C673" s="860"/>
      <c r="D673" s="883"/>
      <c r="E673" s="888"/>
      <c r="F673" s="281"/>
      <c r="G673" s="873"/>
      <c r="H673" s="878"/>
      <c r="I673" s="888"/>
      <c r="J673" s="281"/>
      <c r="K673" s="892"/>
      <c r="L673" s="1042"/>
      <c r="M673" s="175"/>
      <c r="N673" s="175"/>
      <c r="O673" s="175"/>
      <c r="P673" s="175"/>
      <c r="Q673" s="60"/>
      <c r="R673" s="27"/>
      <c r="S673" s="27"/>
      <c r="T673" s="27">
        <v>44</v>
      </c>
      <c r="U673" s="30" t="s">
        <v>449</v>
      </c>
      <c r="V673" s="54" t="s">
        <v>19</v>
      </c>
      <c r="W673" s="27" t="s">
        <v>1208</v>
      </c>
      <c r="X673" s="27" t="s">
        <v>358</v>
      </c>
      <c r="Y673" s="186" t="s">
        <v>1331</v>
      </c>
      <c r="Z673" s="186" t="s">
        <v>1332</v>
      </c>
    </row>
    <row r="674" spans="1:26" hidden="1">
      <c r="A674" s="165" t="s">
        <v>1222</v>
      </c>
      <c r="B674" s="837"/>
      <c r="C674" s="860"/>
      <c r="D674" s="883"/>
      <c r="E674" s="888"/>
      <c r="F674" s="281"/>
      <c r="G674" s="873"/>
      <c r="H674" s="878"/>
      <c r="I674" s="888"/>
      <c r="J674" s="281"/>
      <c r="K674" s="892"/>
      <c r="L674" s="1042"/>
      <c r="M674" s="175"/>
      <c r="N674" s="175"/>
      <c r="O674" s="175"/>
      <c r="P674" s="175"/>
      <c r="Q674" s="60"/>
      <c r="R674" s="27"/>
      <c r="S674" s="27"/>
      <c r="T674" s="27">
        <v>44</v>
      </c>
      <c r="U674" s="30" t="s">
        <v>449</v>
      </c>
      <c r="V674" s="54" t="s">
        <v>19</v>
      </c>
      <c r="W674" s="27" t="s">
        <v>1209</v>
      </c>
      <c r="X674" s="27" t="s">
        <v>358</v>
      </c>
      <c r="Y674" s="186" t="s">
        <v>1331</v>
      </c>
      <c r="Z674" s="186" t="s">
        <v>1332</v>
      </c>
    </row>
    <row r="675" spans="1:26" hidden="1">
      <c r="A675" s="165" t="s">
        <v>1221</v>
      </c>
      <c r="B675" s="837"/>
      <c r="C675" s="860"/>
      <c r="D675" s="883"/>
      <c r="E675" s="888"/>
      <c r="F675" s="281"/>
      <c r="G675" s="873"/>
      <c r="H675" s="878"/>
      <c r="I675" s="888"/>
      <c r="J675" s="281"/>
      <c r="K675" s="892"/>
      <c r="L675" s="1042"/>
      <c r="M675" s="175"/>
      <c r="N675" s="175"/>
      <c r="O675" s="175"/>
      <c r="P675" s="175"/>
      <c r="Q675" s="60"/>
      <c r="R675" s="27"/>
      <c r="S675" s="27"/>
      <c r="T675" s="27">
        <v>40</v>
      </c>
      <c r="U675" s="30" t="s">
        <v>449</v>
      </c>
      <c r="V675" s="54" t="s">
        <v>19</v>
      </c>
      <c r="W675" s="27" t="s">
        <v>1210</v>
      </c>
      <c r="X675" s="27" t="s">
        <v>358</v>
      </c>
      <c r="Y675" s="186" t="s">
        <v>1331</v>
      </c>
      <c r="Z675" s="186" t="s">
        <v>1332</v>
      </c>
    </row>
    <row r="676" spans="1:26" hidden="1">
      <c r="A676" s="165" t="s">
        <v>1221</v>
      </c>
      <c r="B676" s="837"/>
      <c r="C676" s="860"/>
      <c r="D676" s="883"/>
      <c r="E676" s="888"/>
      <c r="F676" s="281"/>
      <c r="G676" s="873"/>
      <c r="H676" s="878"/>
      <c r="I676" s="888"/>
      <c r="J676" s="281"/>
      <c r="K676" s="892"/>
      <c r="L676" s="1042"/>
      <c r="M676" s="175"/>
      <c r="N676" s="175"/>
      <c r="O676" s="175"/>
      <c r="P676" s="175"/>
      <c r="Q676" s="60"/>
      <c r="R676" s="27"/>
      <c r="S676" s="27"/>
      <c r="T676" s="27">
        <v>40</v>
      </c>
      <c r="U676" s="30" t="s">
        <v>449</v>
      </c>
      <c r="V676" s="54" t="s">
        <v>19</v>
      </c>
      <c r="W676" s="27" t="s">
        <v>1211</v>
      </c>
      <c r="X676" s="27" t="s">
        <v>358</v>
      </c>
      <c r="Y676" s="186" t="s">
        <v>1331</v>
      </c>
      <c r="Z676" s="186" t="s">
        <v>1332</v>
      </c>
    </row>
    <row r="677" spans="1:26" hidden="1">
      <c r="A677" s="165" t="s">
        <v>1220</v>
      </c>
      <c r="B677" s="837"/>
      <c r="C677" s="860"/>
      <c r="D677" s="883"/>
      <c r="E677" s="888"/>
      <c r="F677" s="281"/>
      <c r="G677" s="873"/>
      <c r="H677" s="878"/>
      <c r="I677" s="888"/>
      <c r="J677" s="281"/>
      <c r="K677" s="892"/>
      <c r="L677" s="1042"/>
      <c r="M677" s="175"/>
      <c r="N677" s="175"/>
      <c r="O677" s="175"/>
      <c r="P677" s="175"/>
      <c r="Q677" s="60"/>
      <c r="R677" s="27"/>
      <c r="S677" s="27"/>
      <c r="T677" s="27">
        <v>43</v>
      </c>
      <c r="U677" s="30" t="s">
        <v>449</v>
      </c>
      <c r="V677" s="54" t="s">
        <v>19</v>
      </c>
      <c r="W677" s="27" t="s">
        <v>1212</v>
      </c>
      <c r="X677" s="27" t="s">
        <v>358</v>
      </c>
      <c r="Y677" s="186" t="s">
        <v>1331</v>
      </c>
      <c r="Z677" s="186" t="s">
        <v>1332</v>
      </c>
    </row>
    <row r="678" spans="1:26" hidden="1">
      <c r="A678" s="165" t="s">
        <v>1220</v>
      </c>
      <c r="B678" s="837"/>
      <c r="C678" s="860"/>
      <c r="D678" s="883"/>
      <c r="E678" s="888"/>
      <c r="F678" s="281"/>
      <c r="G678" s="873"/>
      <c r="H678" s="878"/>
      <c r="I678" s="888"/>
      <c r="J678" s="281"/>
      <c r="K678" s="892"/>
      <c r="L678" s="1042"/>
      <c r="M678" s="175"/>
      <c r="N678" s="175"/>
      <c r="O678" s="175"/>
      <c r="P678" s="175"/>
      <c r="Q678" s="60"/>
      <c r="R678" s="27"/>
      <c r="S678" s="27"/>
      <c r="T678" s="27">
        <v>38</v>
      </c>
      <c r="U678" s="30" t="s">
        <v>449</v>
      </c>
      <c r="V678" s="54" t="s">
        <v>19</v>
      </c>
      <c r="W678" s="27" t="s">
        <v>1213</v>
      </c>
      <c r="X678" s="27" t="s">
        <v>358</v>
      </c>
      <c r="Y678" s="186" t="s">
        <v>1331</v>
      </c>
      <c r="Z678" s="186" t="s">
        <v>1332</v>
      </c>
    </row>
    <row r="679" spans="1:26" ht="25.5" hidden="1">
      <c r="A679" s="165" t="s">
        <v>1216</v>
      </c>
      <c r="B679" s="837"/>
      <c r="C679" s="860"/>
      <c r="D679" s="883"/>
      <c r="E679" s="888"/>
      <c r="F679" s="281"/>
      <c r="G679" s="873"/>
      <c r="H679" s="878"/>
      <c r="I679" s="888"/>
      <c r="J679" s="281"/>
      <c r="K679" s="892"/>
      <c r="L679" s="1042"/>
      <c r="M679" s="175"/>
      <c r="N679" s="175"/>
      <c r="O679" s="175"/>
      <c r="P679" s="175"/>
      <c r="Q679" s="60"/>
      <c r="R679" s="27"/>
      <c r="S679" s="27"/>
      <c r="T679" s="27">
        <v>43</v>
      </c>
      <c r="U679" s="30" t="s">
        <v>654</v>
      </c>
      <c r="V679" s="54" t="s">
        <v>19</v>
      </c>
      <c r="W679" s="27" t="s">
        <v>1214</v>
      </c>
      <c r="X679" s="27" t="s">
        <v>358</v>
      </c>
      <c r="Y679" s="186" t="s">
        <v>1331</v>
      </c>
      <c r="Z679" s="186" t="s">
        <v>1332</v>
      </c>
    </row>
    <row r="680" spans="1:26" hidden="1">
      <c r="A680" s="165" t="s">
        <v>1216</v>
      </c>
      <c r="B680" s="837"/>
      <c r="C680" s="860"/>
      <c r="D680" s="883"/>
      <c r="E680" s="888"/>
      <c r="F680" s="281"/>
      <c r="G680" s="873"/>
      <c r="H680" s="878"/>
      <c r="I680" s="888"/>
      <c r="J680" s="281"/>
      <c r="K680" s="892"/>
      <c r="L680" s="1042"/>
      <c r="M680" s="175"/>
      <c r="N680" s="175"/>
      <c r="O680" s="175"/>
      <c r="P680" s="175"/>
      <c r="Q680" s="60"/>
      <c r="R680" s="27"/>
      <c r="S680" s="27"/>
      <c r="T680" s="27">
        <v>26</v>
      </c>
      <c r="U680" s="30" t="s">
        <v>505</v>
      </c>
      <c r="V680" s="54" t="s">
        <v>19</v>
      </c>
      <c r="W680" s="27" t="s">
        <v>1215</v>
      </c>
      <c r="X680" s="27" t="s">
        <v>358</v>
      </c>
      <c r="Y680" s="186" t="s">
        <v>1331</v>
      </c>
      <c r="Z680" s="186" t="s">
        <v>1332</v>
      </c>
    </row>
    <row r="681" spans="1:26" hidden="1">
      <c r="A681" s="61"/>
      <c r="B681" s="852"/>
      <c r="C681" s="865"/>
      <c r="D681" s="883"/>
      <c r="E681" s="888"/>
      <c r="F681" s="281"/>
      <c r="G681" s="873"/>
      <c r="H681" s="878"/>
      <c r="I681" s="888"/>
      <c r="J681" s="281"/>
      <c r="K681" s="892"/>
      <c r="L681" s="1042"/>
      <c r="M681" s="190"/>
      <c r="N681" s="190"/>
      <c r="O681" s="190"/>
      <c r="P681" s="190"/>
      <c r="Q681" s="60"/>
      <c r="R681" s="27"/>
      <c r="S681" s="27"/>
      <c r="T681" s="27"/>
      <c r="U681" s="32"/>
      <c r="V681" s="54"/>
      <c r="W681" s="27"/>
      <c r="X681" s="27"/>
      <c r="Y681" s="186"/>
      <c r="Z681" s="186"/>
    </row>
    <row r="682" spans="1:26" ht="25.5" hidden="1">
      <c r="A682" s="63" t="s">
        <v>1043</v>
      </c>
      <c r="B682" s="838"/>
      <c r="C682" s="862"/>
      <c r="D682" s="883"/>
      <c r="E682" s="888"/>
      <c r="F682" s="281"/>
      <c r="G682" s="873"/>
      <c r="H682" s="878"/>
      <c r="I682" s="888"/>
      <c r="J682" s="281"/>
      <c r="K682" s="892"/>
      <c r="L682" s="1042"/>
      <c r="M682" s="175"/>
      <c r="N682" s="175"/>
      <c r="O682" s="175"/>
      <c r="P682" s="175"/>
      <c r="Q682" s="60"/>
      <c r="R682" s="27"/>
      <c r="S682" s="27"/>
      <c r="T682" s="27">
        <v>39</v>
      </c>
      <c r="U682" s="31" t="s">
        <v>1049</v>
      </c>
      <c r="V682" s="53" t="s">
        <v>4</v>
      </c>
      <c r="W682" s="26" t="s">
        <v>1044</v>
      </c>
      <c r="X682" s="27" t="s">
        <v>358</v>
      </c>
      <c r="Y682" s="186" t="s">
        <v>1334</v>
      </c>
      <c r="Z682" s="186" t="s">
        <v>1334</v>
      </c>
    </row>
    <row r="683" spans="1:26" hidden="1">
      <c r="A683" s="63" t="s">
        <v>1003</v>
      </c>
      <c r="B683" s="838"/>
      <c r="C683" s="862"/>
      <c r="D683" s="883"/>
      <c r="E683" s="888"/>
      <c r="F683" s="281"/>
      <c r="G683" s="873"/>
      <c r="H683" s="878"/>
      <c r="I683" s="888"/>
      <c r="J683" s="281"/>
      <c r="K683" s="892"/>
      <c r="L683" s="1042"/>
      <c r="M683" s="175"/>
      <c r="N683" s="175"/>
      <c r="O683" s="175"/>
      <c r="P683" s="175"/>
      <c r="Q683" s="60"/>
      <c r="R683" s="27"/>
      <c r="S683" s="27"/>
      <c r="T683" s="27">
        <v>38</v>
      </c>
      <c r="U683" s="31" t="s">
        <v>173</v>
      </c>
      <c r="V683" s="53" t="s">
        <v>19</v>
      </c>
      <c r="W683" s="26" t="s">
        <v>1045</v>
      </c>
      <c r="X683" s="27" t="s">
        <v>358</v>
      </c>
      <c r="Y683" s="186" t="s">
        <v>1334</v>
      </c>
      <c r="Z683" s="186" t="s">
        <v>1334</v>
      </c>
    </row>
    <row r="684" spans="1:26" ht="25.5" hidden="1">
      <c r="A684" s="63" t="s">
        <v>1002</v>
      </c>
      <c r="B684" s="838"/>
      <c r="C684" s="862"/>
      <c r="D684" s="883"/>
      <c r="E684" s="888"/>
      <c r="F684" s="281"/>
      <c r="G684" s="873"/>
      <c r="H684" s="878"/>
      <c r="I684" s="888"/>
      <c r="J684" s="281"/>
      <c r="K684" s="892"/>
      <c r="L684" s="1042"/>
      <c r="M684" s="175"/>
      <c r="N684" s="175"/>
      <c r="O684" s="175"/>
      <c r="P684" s="175"/>
      <c r="Q684" s="60"/>
      <c r="R684" s="27"/>
      <c r="S684" s="27"/>
      <c r="T684" s="27">
        <v>40</v>
      </c>
      <c r="U684" s="31" t="s">
        <v>173</v>
      </c>
      <c r="V684" s="53" t="s">
        <v>19</v>
      </c>
      <c r="W684" s="26" t="s">
        <v>1046</v>
      </c>
      <c r="X684" s="27" t="s">
        <v>358</v>
      </c>
      <c r="Y684" s="186" t="s">
        <v>1334</v>
      </c>
      <c r="Z684" s="186" t="s">
        <v>1334</v>
      </c>
    </row>
    <row r="685" spans="1:26" hidden="1">
      <c r="A685" s="63" t="s">
        <v>1002</v>
      </c>
      <c r="B685" s="838"/>
      <c r="C685" s="862"/>
      <c r="D685" s="883"/>
      <c r="E685" s="888"/>
      <c r="F685" s="281"/>
      <c r="G685" s="873"/>
      <c r="H685" s="878"/>
      <c r="I685" s="888"/>
      <c r="J685" s="281"/>
      <c r="K685" s="892"/>
      <c r="L685" s="1042"/>
      <c r="M685" s="175"/>
      <c r="N685" s="175"/>
      <c r="O685" s="175"/>
      <c r="P685" s="175"/>
      <c r="Q685" s="60"/>
      <c r="R685" s="27"/>
      <c r="S685" s="27"/>
      <c r="T685" s="27">
        <v>42</v>
      </c>
      <c r="U685" s="31" t="s">
        <v>173</v>
      </c>
      <c r="V685" s="53" t="s">
        <v>19</v>
      </c>
      <c r="W685" s="26" t="s">
        <v>1047</v>
      </c>
      <c r="X685" s="27" t="s">
        <v>358</v>
      </c>
      <c r="Y685" s="186" t="s">
        <v>1334</v>
      </c>
      <c r="Z685" s="186" t="s">
        <v>1334</v>
      </c>
    </row>
    <row r="686" spans="1:26" hidden="1">
      <c r="A686" s="165" t="s">
        <v>758</v>
      </c>
      <c r="B686" s="837"/>
      <c r="C686" s="860"/>
      <c r="D686" s="883"/>
      <c r="E686" s="888"/>
      <c r="F686" s="281"/>
      <c r="G686" s="873"/>
      <c r="H686" s="878"/>
      <c r="I686" s="888"/>
      <c r="J686" s="281"/>
      <c r="K686" s="892"/>
      <c r="L686" s="1042"/>
      <c r="M686" s="175"/>
      <c r="N686" s="175"/>
      <c r="O686" s="175"/>
      <c r="P686" s="175"/>
      <c r="Q686" s="60"/>
      <c r="R686" s="27"/>
      <c r="S686" s="27"/>
      <c r="T686" s="27">
        <v>55</v>
      </c>
      <c r="U686" s="31" t="s">
        <v>428</v>
      </c>
      <c r="V686" s="53" t="s">
        <v>19</v>
      </c>
      <c r="W686" s="26" t="s">
        <v>1484</v>
      </c>
      <c r="X686" s="27" t="s">
        <v>358</v>
      </c>
      <c r="Y686" s="186" t="s">
        <v>1334</v>
      </c>
      <c r="Z686" s="186" t="s">
        <v>1334</v>
      </c>
    </row>
    <row r="687" spans="1:26" ht="25.5" hidden="1">
      <c r="A687" s="165" t="s">
        <v>758</v>
      </c>
      <c r="B687" s="837"/>
      <c r="C687" s="860"/>
      <c r="D687" s="883"/>
      <c r="E687" s="888"/>
      <c r="F687" s="281"/>
      <c r="G687" s="873"/>
      <c r="H687" s="878"/>
      <c r="I687" s="888"/>
      <c r="J687" s="281"/>
      <c r="K687" s="892"/>
      <c r="L687" s="1042"/>
      <c r="M687" s="175"/>
      <c r="N687" s="175"/>
      <c r="O687" s="175"/>
      <c r="P687" s="175"/>
      <c r="Q687" s="60"/>
      <c r="R687" s="27"/>
      <c r="S687" s="27"/>
      <c r="T687" s="27">
        <v>59</v>
      </c>
      <c r="U687" s="31" t="s">
        <v>428</v>
      </c>
      <c r="V687" s="53" t="s">
        <v>19</v>
      </c>
      <c r="W687" s="26" t="s">
        <v>1485</v>
      </c>
      <c r="X687" s="27" t="s">
        <v>358</v>
      </c>
      <c r="Y687" s="186" t="s">
        <v>1334</v>
      </c>
      <c r="Z687" s="186" t="s">
        <v>1334</v>
      </c>
    </row>
    <row r="688" spans="1:26" hidden="1">
      <c r="A688" s="165" t="s">
        <v>759</v>
      </c>
      <c r="B688" s="837"/>
      <c r="C688" s="860"/>
      <c r="D688" s="883"/>
      <c r="E688" s="888"/>
      <c r="F688" s="281"/>
      <c r="G688" s="873"/>
      <c r="H688" s="878"/>
      <c r="I688" s="888"/>
      <c r="J688" s="281"/>
      <c r="K688" s="892"/>
      <c r="L688" s="1042"/>
      <c r="M688" s="175"/>
      <c r="N688" s="175"/>
      <c r="O688" s="175"/>
      <c r="P688" s="175"/>
      <c r="Q688" s="60"/>
      <c r="R688" s="27"/>
      <c r="S688" s="27"/>
      <c r="T688" s="27">
        <v>53</v>
      </c>
      <c r="U688" s="31" t="s">
        <v>428</v>
      </c>
      <c r="V688" s="53" t="s">
        <v>19</v>
      </c>
      <c r="W688" s="26" t="s">
        <v>1486</v>
      </c>
      <c r="X688" s="27" t="s">
        <v>358</v>
      </c>
      <c r="Y688" s="186" t="s">
        <v>1334</v>
      </c>
      <c r="Z688" s="186" t="s">
        <v>1334</v>
      </c>
    </row>
    <row r="689" spans="1:26" ht="25.5" hidden="1">
      <c r="A689" s="165" t="s">
        <v>757</v>
      </c>
      <c r="B689" s="837"/>
      <c r="C689" s="860"/>
      <c r="D689" s="883"/>
      <c r="E689" s="888"/>
      <c r="F689" s="281"/>
      <c r="G689" s="873"/>
      <c r="H689" s="878"/>
      <c r="I689" s="888"/>
      <c r="J689" s="281"/>
      <c r="K689" s="892"/>
      <c r="L689" s="1042"/>
      <c r="M689" s="175"/>
      <c r="N689" s="175"/>
      <c r="O689" s="175"/>
      <c r="P689" s="175"/>
      <c r="Q689" s="60"/>
      <c r="R689" s="27"/>
      <c r="S689" s="27"/>
      <c r="T689" s="27">
        <v>56</v>
      </c>
      <c r="U689" s="31" t="s">
        <v>427</v>
      </c>
      <c r="V689" s="53" t="s">
        <v>19</v>
      </c>
      <c r="W689" s="26" t="s">
        <v>1487</v>
      </c>
      <c r="X689" s="27" t="s">
        <v>358</v>
      </c>
      <c r="Y689" s="186" t="s">
        <v>1334</v>
      </c>
      <c r="Z689" s="186" t="s">
        <v>1334</v>
      </c>
    </row>
    <row r="690" spans="1:26" ht="25.5" hidden="1">
      <c r="A690" s="165" t="s">
        <v>815</v>
      </c>
      <c r="B690" s="837"/>
      <c r="C690" s="860"/>
      <c r="D690" s="883"/>
      <c r="E690" s="888"/>
      <c r="F690" s="281"/>
      <c r="G690" s="873"/>
      <c r="H690" s="878"/>
      <c r="I690" s="888"/>
      <c r="J690" s="281"/>
      <c r="K690" s="892"/>
      <c r="L690" s="1042"/>
      <c r="M690" s="175"/>
      <c r="N690" s="175"/>
      <c r="O690" s="175"/>
      <c r="P690" s="175"/>
      <c r="Q690" s="60"/>
      <c r="R690" s="27"/>
      <c r="S690" s="27"/>
      <c r="T690" s="27">
        <v>50</v>
      </c>
      <c r="U690" s="31" t="s">
        <v>185</v>
      </c>
      <c r="V690" s="53" t="s">
        <v>19</v>
      </c>
      <c r="W690" s="26" t="s">
        <v>1488</v>
      </c>
      <c r="X690" s="27" t="s">
        <v>358</v>
      </c>
      <c r="Y690" s="186" t="s">
        <v>1334</v>
      </c>
      <c r="Z690" s="186" t="s">
        <v>1334</v>
      </c>
    </row>
    <row r="691" spans="1:26" hidden="1">
      <c r="A691" s="165" t="s">
        <v>816</v>
      </c>
      <c r="B691" s="837"/>
      <c r="C691" s="860"/>
      <c r="D691" s="883"/>
      <c r="E691" s="888"/>
      <c r="F691" s="281"/>
      <c r="G691" s="873"/>
      <c r="H691" s="878"/>
      <c r="I691" s="888"/>
      <c r="J691" s="281"/>
      <c r="K691" s="892"/>
      <c r="L691" s="1042"/>
      <c r="M691" s="175"/>
      <c r="N691" s="175"/>
      <c r="O691" s="175"/>
      <c r="P691" s="175"/>
      <c r="Q691" s="60"/>
      <c r="R691" s="27"/>
      <c r="S691" s="27"/>
      <c r="T691" s="27">
        <v>60</v>
      </c>
      <c r="U691" s="31" t="s">
        <v>185</v>
      </c>
      <c r="V691" s="53" t="s">
        <v>19</v>
      </c>
      <c r="W691" s="26" t="s">
        <v>814</v>
      </c>
      <c r="X691" s="27" t="s">
        <v>358</v>
      </c>
      <c r="Y691" s="186" t="s">
        <v>1334</v>
      </c>
      <c r="Z691" s="186" t="s">
        <v>1334</v>
      </c>
    </row>
    <row r="692" spans="1:26" hidden="1">
      <c r="A692" s="165" t="s">
        <v>820</v>
      </c>
      <c r="B692" s="837"/>
      <c r="C692" s="860"/>
      <c r="D692" s="883"/>
      <c r="E692" s="888"/>
      <c r="F692" s="281"/>
      <c r="G692" s="873"/>
      <c r="H692" s="878"/>
      <c r="I692" s="888"/>
      <c r="J692" s="281"/>
      <c r="K692" s="892"/>
      <c r="L692" s="1042"/>
      <c r="M692" s="175"/>
      <c r="N692" s="175"/>
      <c r="O692" s="175"/>
      <c r="P692" s="175"/>
      <c r="Q692" s="60"/>
      <c r="R692" s="27"/>
      <c r="S692" s="27"/>
      <c r="T692" s="27">
        <v>57</v>
      </c>
      <c r="U692" s="31" t="s">
        <v>185</v>
      </c>
      <c r="V692" s="53" t="s">
        <v>19</v>
      </c>
      <c r="W692" s="26" t="s">
        <v>1489</v>
      </c>
      <c r="X692" s="27" t="s">
        <v>358</v>
      </c>
      <c r="Y692" s="186" t="s">
        <v>1334</v>
      </c>
      <c r="Z692" s="186" t="s">
        <v>1334</v>
      </c>
    </row>
    <row r="693" spans="1:26" ht="25.5" hidden="1">
      <c r="A693" s="165" t="s">
        <v>821</v>
      </c>
      <c r="B693" s="837"/>
      <c r="C693" s="860"/>
      <c r="D693" s="883"/>
      <c r="E693" s="888"/>
      <c r="F693" s="281"/>
      <c r="G693" s="873"/>
      <c r="H693" s="878"/>
      <c r="I693" s="888"/>
      <c r="J693" s="281"/>
      <c r="K693" s="892"/>
      <c r="L693" s="1042"/>
      <c r="M693" s="175"/>
      <c r="N693" s="175"/>
      <c r="O693" s="175"/>
      <c r="P693" s="175"/>
      <c r="Q693" s="60"/>
      <c r="R693" s="27"/>
      <c r="S693" s="27"/>
      <c r="T693" s="27">
        <v>56</v>
      </c>
      <c r="U693" s="31" t="s">
        <v>185</v>
      </c>
      <c r="V693" s="53" t="s">
        <v>19</v>
      </c>
      <c r="W693" s="26" t="s">
        <v>1490</v>
      </c>
      <c r="X693" s="27" t="s">
        <v>358</v>
      </c>
      <c r="Y693" s="186" t="s">
        <v>1334</v>
      </c>
      <c r="Z693" s="186" t="s">
        <v>1334</v>
      </c>
    </row>
    <row r="694" spans="1:26" ht="25.5" hidden="1">
      <c r="A694" s="165" t="s">
        <v>822</v>
      </c>
      <c r="B694" s="837"/>
      <c r="C694" s="860"/>
      <c r="D694" s="883"/>
      <c r="E694" s="888"/>
      <c r="F694" s="281"/>
      <c r="G694" s="873"/>
      <c r="H694" s="878"/>
      <c r="I694" s="888"/>
      <c r="J694" s="281"/>
      <c r="K694" s="892"/>
      <c r="L694" s="1042"/>
      <c r="M694" s="175"/>
      <c r="N694" s="175"/>
      <c r="O694" s="175"/>
      <c r="P694" s="175"/>
      <c r="Q694" s="60"/>
      <c r="R694" s="27"/>
      <c r="S694" s="27"/>
      <c r="T694" s="27">
        <v>56</v>
      </c>
      <c r="U694" s="31" t="s">
        <v>185</v>
      </c>
      <c r="V694" s="53" t="s">
        <v>19</v>
      </c>
      <c r="W694" s="26" t="s">
        <v>1579</v>
      </c>
      <c r="X694" s="27" t="s">
        <v>358</v>
      </c>
      <c r="Y694" s="186" t="s">
        <v>1334</v>
      </c>
      <c r="Z694" s="186" t="s">
        <v>1334</v>
      </c>
    </row>
    <row r="695" spans="1:26" hidden="1">
      <c r="A695" s="165" t="s">
        <v>823</v>
      </c>
      <c r="B695" s="837"/>
      <c r="C695" s="860"/>
      <c r="D695" s="883"/>
      <c r="E695" s="888"/>
      <c r="F695" s="281"/>
      <c r="G695" s="873"/>
      <c r="H695" s="878"/>
      <c r="I695" s="888"/>
      <c r="J695" s="281"/>
      <c r="K695" s="892"/>
      <c r="L695" s="1042"/>
      <c r="M695" s="175"/>
      <c r="N695" s="175"/>
      <c r="O695" s="175"/>
      <c r="P695" s="175"/>
      <c r="Q695" s="60"/>
      <c r="R695" s="27"/>
      <c r="S695" s="27"/>
      <c r="T695" s="27">
        <v>60</v>
      </c>
      <c r="U695" s="31" t="s">
        <v>185</v>
      </c>
      <c r="V695" s="53" t="s">
        <v>19</v>
      </c>
      <c r="W695" s="26" t="s">
        <v>1580</v>
      </c>
      <c r="X695" s="27" t="s">
        <v>358</v>
      </c>
      <c r="Y695" s="186" t="s">
        <v>1334</v>
      </c>
      <c r="Z695" s="186" t="s">
        <v>1334</v>
      </c>
    </row>
    <row r="696" spans="1:26" ht="25.5" hidden="1">
      <c r="A696" s="165" t="s">
        <v>1583</v>
      </c>
      <c r="B696" s="837"/>
      <c r="C696" s="860"/>
      <c r="D696" s="883"/>
      <c r="E696" s="888"/>
      <c r="F696" s="281"/>
      <c r="G696" s="873"/>
      <c r="H696" s="878"/>
      <c r="I696" s="888"/>
      <c r="J696" s="281"/>
      <c r="K696" s="892"/>
      <c r="L696" s="1042"/>
      <c r="M696" s="175"/>
      <c r="N696" s="175"/>
      <c r="O696" s="175"/>
      <c r="P696" s="175"/>
      <c r="Q696" s="60"/>
      <c r="R696" s="27"/>
      <c r="S696" s="27"/>
      <c r="T696" s="27">
        <v>61</v>
      </c>
      <c r="U696" s="31" t="s">
        <v>185</v>
      </c>
      <c r="V696" s="53" t="s">
        <v>19</v>
      </c>
      <c r="W696" s="26" t="s">
        <v>1581</v>
      </c>
      <c r="X696" s="27" t="s">
        <v>358</v>
      </c>
      <c r="Y696" s="186" t="s">
        <v>1334</v>
      </c>
      <c r="Z696" s="186" t="s">
        <v>1334</v>
      </c>
    </row>
    <row r="697" spans="1:26" ht="25.5" hidden="1">
      <c r="A697" s="165" t="s">
        <v>864</v>
      </c>
      <c r="B697" s="837"/>
      <c r="C697" s="860"/>
      <c r="D697" s="883"/>
      <c r="E697" s="888"/>
      <c r="F697" s="281"/>
      <c r="G697" s="873"/>
      <c r="H697" s="878"/>
      <c r="I697" s="888"/>
      <c r="J697" s="281"/>
      <c r="K697" s="892"/>
      <c r="L697" s="1042"/>
      <c r="M697" s="175"/>
      <c r="N697" s="175"/>
      <c r="O697" s="175"/>
      <c r="P697" s="175"/>
      <c r="Q697" s="60"/>
      <c r="R697" s="27"/>
      <c r="S697" s="27"/>
      <c r="T697" s="27">
        <v>60</v>
      </c>
      <c r="U697" s="31" t="s">
        <v>185</v>
      </c>
      <c r="V697" s="53" t="s">
        <v>19</v>
      </c>
      <c r="W697" s="26" t="s">
        <v>1582</v>
      </c>
      <c r="X697" s="27" t="s">
        <v>358</v>
      </c>
      <c r="Y697" s="186" t="s">
        <v>1334</v>
      </c>
      <c r="Z697" s="186" t="s">
        <v>1334</v>
      </c>
    </row>
    <row r="698" spans="1:26" hidden="1">
      <c r="A698" s="165" t="s">
        <v>1631</v>
      </c>
      <c r="B698" s="837"/>
      <c r="C698" s="860"/>
      <c r="D698" s="883"/>
      <c r="E698" s="888"/>
      <c r="F698" s="281"/>
      <c r="G698" s="873"/>
      <c r="H698" s="878"/>
      <c r="I698" s="888"/>
      <c r="J698" s="281"/>
      <c r="K698" s="892"/>
      <c r="L698" s="1042"/>
      <c r="M698" s="175"/>
      <c r="N698" s="175"/>
      <c r="O698" s="175"/>
      <c r="P698" s="175"/>
      <c r="Q698" s="60"/>
      <c r="R698" s="27"/>
      <c r="S698" s="27"/>
      <c r="T698" s="27">
        <v>54</v>
      </c>
      <c r="U698" s="31" t="s">
        <v>185</v>
      </c>
      <c r="V698" s="53" t="s">
        <v>19</v>
      </c>
      <c r="W698" s="26" t="s">
        <v>1628</v>
      </c>
      <c r="X698" s="27" t="s">
        <v>358</v>
      </c>
      <c r="Y698" s="186" t="s">
        <v>1334</v>
      </c>
      <c r="Z698" s="186" t="s">
        <v>1334</v>
      </c>
    </row>
    <row r="699" spans="1:26" hidden="1">
      <c r="A699" s="165" t="s">
        <v>860</v>
      </c>
      <c r="B699" s="837"/>
      <c r="C699" s="860"/>
      <c r="D699" s="883"/>
      <c r="E699" s="888"/>
      <c r="F699" s="281"/>
      <c r="G699" s="873"/>
      <c r="H699" s="878"/>
      <c r="I699" s="888"/>
      <c r="J699" s="281"/>
      <c r="K699" s="892"/>
      <c r="L699" s="1042"/>
      <c r="M699" s="175"/>
      <c r="N699" s="175"/>
      <c r="O699" s="175"/>
      <c r="P699" s="175"/>
      <c r="Q699" s="60"/>
      <c r="R699" s="27"/>
      <c r="S699" s="27"/>
      <c r="T699" s="27">
        <v>57</v>
      </c>
      <c r="U699" s="31" t="s">
        <v>185</v>
      </c>
      <c r="V699" s="53" t="s">
        <v>19</v>
      </c>
      <c r="W699" s="26" t="s">
        <v>1629</v>
      </c>
      <c r="X699" s="27" t="s">
        <v>358</v>
      </c>
      <c r="Y699" s="186" t="s">
        <v>1334</v>
      </c>
      <c r="Z699" s="186" t="s">
        <v>1334</v>
      </c>
    </row>
    <row r="700" spans="1:26" ht="25.5" hidden="1">
      <c r="A700" s="165" t="s">
        <v>861</v>
      </c>
      <c r="B700" s="837"/>
      <c r="C700" s="860"/>
      <c r="D700" s="883"/>
      <c r="E700" s="888"/>
      <c r="F700" s="281"/>
      <c r="G700" s="873"/>
      <c r="H700" s="878"/>
      <c r="I700" s="888"/>
      <c r="J700" s="281"/>
      <c r="K700" s="892"/>
      <c r="L700" s="1042"/>
      <c r="M700" s="175"/>
      <c r="N700" s="175"/>
      <c r="O700" s="175"/>
      <c r="P700" s="175"/>
      <c r="Q700" s="60"/>
      <c r="R700" s="27"/>
      <c r="S700" s="27"/>
      <c r="T700" s="27">
        <v>62</v>
      </c>
      <c r="U700" s="31" t="s">
        <v>185</v>
      </c>
      <c r="V700" s="53" t="s">
        <v>19</v>
      </c>
      <c r="W700" s="26" t="s">
        <v>1630</v>
      </c>
      <c r="X700" s="27" t="s">
        <v>358</v>
      </c>
      <c r="Y700" s="186" t="s">
        <v>1334</v>
      </c>
      <c r="Z700" s="186" t="s">
        <v>1334</v>
      </c>
    </row>
    <row r="701" spans="1:26" hidden="1">
      <c r="A701" s="165" t="s">
        <v>1658</v>
      </c>
      <c r="B701" s="837"/>
      <c r="C701" s="860"/>
      <c r="D701" s="883"/>
      <c r="E701" s="888"/>
      <c r="F701" s="281"/>
      <c r="G701" s="873"/>
      <c r="H701" s="878"/>
      <c r="I701" s="888"/>
      <c r="J701" s="281"/>
      <c r="K701" s="892"/>
      <c r="L701" s="1042"/>
      <c r="M701" s="175"/>
      <c r="N701" s="175"/>
      <c r="O701" s="175"/>
      <c r="P701" s="175"/>
      <c r="Q701" s="60"/>
      <c r="R701" s="27"/>
      <c r="S701" s="27"/>
      <c r="T701" s="27">
        <v>38</v>
      </c>
      <c r="U701" s="31" t="s">
        <v>185</v>
      </c>
      <c r="V701" s="53" t="s">
        <v>19</v>
      </c>
      <c r="W701" s="26" t="s">
        <v>1651</v>
      </c>
      <c r="X701" s="27" t="s">
        <v>358</v>
      </c>
      <c r="Y701" s="186" t="s">
        <v>1334</v>
      </c>
      <c r="Z701" s="186" t="s">
        <v>1334</v>
      </c>
    </row>
    <row r="702" spans="1:26" ht="25.5" hidden="1">
      <c r="A702" s="165" t="s">
        <v>862</v>
      </c>
      <c r="B702" s="837"/>
      <c r="C702" s="860"/>
      <c r="D702" s="883"/>
      <c r="E702" s="888"/>
      <c r="F702" s="281"/>
      <c r="G702" s="873"/>
      <c r="H702" s="878"/>
      <c r="I702" s="888"/>
      <c r="J702" s="281"/>
      <c r="K702" s="892"/>
      <c r="L702" s="1042"/>
      <c r="M702" s="175"/>
      <c r="N702" s="175"/>
      <c r="O702" s="175"/>
      <c r="P702" s="175"/>
      <c r="Q702" s="60"/>
      <c r="R702" s="27"/>
      <c r="S702" s="27"/>
      <c r="T702" s="27">
        <v>39</v>
      </c>
      <c r="U702" s="31" t="s">
        <v>185</v>
      </c>
      <c r="V702" s="53" t="s">
        <v>19</v>
      </c>
      <c r="W702" s="26" t="s">
        <v>1652</v>
      </c>
      <c r="X702" s="27" t="s">
        <v>358</v>
      </c>
      <c r="Y702" s="186" t="s">
        <v>1334</v>
      </c>
      <c r="Z702" s="186" t="s">
        <v>1334</v>
      </c>
    </row>
    <row r="703" spans="1:26" hidden="1">
      <c r="A703" s="165" t="s">
        <v>863</v>
      </c>
      <c r="B703" s="837"/>
      <c r="C703" s="860"/>
      <c r="D703" s="883"/>
      <c r="E703" s="888"/>
      <c r="F703" s="281"/>
      <c r="G703" s="873"/>
      <c r="H703" s="878"/>
      <c r="I703" s="888"/>
      <c r="J703" s="281"/>
      <c r="K703" s="892"/>
      <c r="L703" s="1042"/>
      <c r="M703" s="175"/>
      <c r="N703" s="175"/>
      <c r="O703" s="175"/>
      <c r="P703" s="175"/>
      <c r="Q703" s="60"/>
      <c r="R703" s="27"/>
      <c r="S703" s="27"/>
      <c r="T703" s="27">
        <v>42</v>
      </c>
      <c r="U703" s="31" t="s">
        <v>185</v>
      </c>
      <c r="V703" s="53" t="s">
        <v>19</v>
      </c>
      <c r="W703" s="26" t="s">
        <v>1653</v>
      </c>
      <c r="X703" s="27" t="s">
        <v>358</v>
      </c>
      <c r="Y703" s="186" t="s">
        <v>1334</v>
      </c>
      <c r="Z703" s="186" t="s">
        <v>1334</v>
      </c>
    </row>
    <row r="704" spans="1:26" ht="25.5" hidden="1">
      <c r="A704" s="165" t="s">
        <v>1657</v>
      </c>
      <c r="B704" s="837"/>
      <c r="C704" s="860"/>
      <c r="D704" s="883"/>
      <c r="E704" s="888"/>
      <c r="F704" s="281"/>
      <c r="G704" s="873"/>
      <c r="H704" s="878"/>
      <c r="I704" s="888"/>
      <c r="J704" s="281"/>
      <c r="K704" s="892"/>
      <c r="L704" s="1042"/>
      <c r="M704" s="175"/>
      <c r="N704" s="175"/>
      <c r="O704" s="175"/>
      <c r="P704" s="175"/>
      <c r="Q704" s="60"/>
      <c r="R704" s="27"/>
      <c r="S704" s="27"/>
      <c r="T704" s="27">
        <v>44</v>
      </c>
      <c r="U704" s="31" t="s">
        <v>185</v>
      </c>
      <c r="V704" s="53" t="s">
        <v>19</v>
      </c>
      <c r="W704" s="26" t="s">
        <v>1654</v>
      </c>
      <c r="X704" s="27" t="s">
        <v>358</v>
      </c>
      <c r="Y704" s="186" t="s">
        <v>1334</v>
      </c>
      <c r="Z704" s="186" t="s">
        <v>1334</v>
      </c>
    </row>
    <row r="705" spans="1:27" hidden="1">
      <c r="A705" s="165" t="s">
        <v>901</v>
      </c>
      <c r="B705" s="837"/>
      <c r="C705" s="860"/>
      <c r="D705" s="883"/>
      <c r="E705" s="888"/>
      <c r="F705" s="281"/>
      <c r="G705" s="873"/>
      <c r="H705" s="878"/>
      <c r="I705" s="888"/>
      <c r="J705" s="281"/>
      <c r="K705" s="892"/>
      <c r="L705" s="1042"/>
      <c r="M705" s="175"/>
      <c r="N705" s="175"/>
      <c r="O705" s="175"/>
      <c r="P705" s="175"/>
      <c r="Q705" s="60"/>
      <c r="R705" s="27"/>
      <c r="S705" s="27"/>
      <c r="T705" s="27">
        <v>62</v>
      </c>
      <c r="U705" s="31" t="s">
        <v>185</v>
      </c>
      <c r="V705" s="53" t="s">
        <v>19</v>
      </c>
      <c r="W705" s="26" t="s">
        <v>1655</v>
      </c>
      <c r="X705" s="27" t="s">
        <v>358</v>
      </c>
      <c r="Y705" s="186" t="s">
        <v>1334</v>
      </c>
      <c r="Z705" s="186" t="s">
        <v>1334</v>
      </c>
    </row>
    <row r="706" spans="1:27" ht="25.5" hidden="1">
      <c r="A706" s="165" t="s">
        <v>1716</v>
      </c>
      <c r="B706" s="837"/>
      <c r="C706" s="860"/>
      <c r="D706" s="883"/>
      <c r="E706" s="888"/>
      <c r="F706" s="281"/>
      <c r="G706" s="873"/>
      <c r="H706" s="878"/>
      <c r="I706" s="888"/>
      <c r="J706" s="281"/>
      <c r="K706" s="892"/>
      <c r="L706" s="1042"/>
      <c r="M706" s="175"/>
      <c r="N706" s="175"/>
      <c r="O706" s="175"/>
      <c r="P706" s="175"/>
      <c r="Q706" s="60"/>
      <c r="R706" s="27"/>
      <c r="S706" s="27"/>
      <c r="T706" s="27">
        <v>59</v>
      </c>
      <c r="U706" s="31" t="s">
        <v>185</v>
      </c>
      <c r="V706" s="53" t="s">
        <v>19</v>
      </c>
      <c r="W706" s="26" t="s">
        <v>1717</v>
      </c>
      <c r="X706" s="27" t="s">
        <v>358</v>
      </c>
      <c r="Y706" s="186" t="s">
        <v>1334</v>
      </c>
      <c r="Z706" s="186" t="s">
        <v>1334</v>
      </c>
    </row>
    <row r="707" spans="1:27" ht="25.5" hidden="1">
      <c r="A707" s="165" t="s">
        <v>1805</v>
      </c>
      <c r="B707" s="837"/>
      <c r="C707" s="860"/>
      <c r="D707" s="883"/>
      <c r="E707" s="888"/>
      <c r="F707" s="281"/>
      <c r="G707" s="873"/>
      <c r="H707" s="878"/>
      <c r="I707" s="888"/>
      <c r="J707" s="281"/>
      <c r="K707" s="892"/>
      <c r="L707" s="1042"/>
      <c r="M707" s="175"/>
      <c r="N707" s="175"/>
      <c r="O707" s="175"/>
      <c r="P707" s="175"/>
      <c r="Q707" s="60"/>
      <c r="R707" s="27"/>
      <c r="S707" s="27"/>
      <c r="T707" s="27">
        <v>56</v>
      </c>
      <c r="U707" s="31" t="s">
        <v>185</v>
      </c>
      <c r="V707" s="53" t="s">
        <v>19</v>
      </c>
      <c r="W707" s="26" t="s">
        <v>1796</v>
      </c>
      <c r="X707" s="27" t="s">
        <v>358</v>
      </c>
      <c r="Y707" s="186" t="s">
        <v>1334</v>
      </c>
      <c r="Z707" s="186" t="s">
        <v>1334</v>
      </c>
    </row>
    <row r="708" spans="1:27" hidden="1">
      <c r="A708" s="165" t="s">
        <v>902</v>
      </c>
      <c r="B708" s="837"/>
      <c r="C708" s="860"/>
      <c r="D708" s="883"/>
      <c r="E708" s="888"/>
      <c r="F708" s="281"/>
      <c r="G708" s="873"/>
      <c r="H708" s="878"/>
      <c r="I708" s="888"/>
      <c r="J708" s="281"/>
      <c r="K708" s="892"/>
      <c r="L708" s="1042"/>
      <c r="M708" s="175"/>
      <c r="N708" s="175"/>
      <c r="O708" s="175"/>
      <c r="P708" s="175"/>
      <c r="Q708" s="60"/>
      <c r="R708" s="27"/>
      <c r="S708" s="27"/>
      <c r="T708" s="27">
        <v>57</v>
      </c>
      <c r="U708" s="31" t="s">
        <v>185</v>
      </c>
      <c r="V708" s="53" t="s">
        <v>19</v>
      </c>
      <c r="W708" s="26" t="s">
        <v>1797</v>
      </c>
      <c r="X708" s="27" t="s">
        <v>358</v>
      </c>
      <c r="Y708" s="186" t="s">
        <v>1334</v>
      </c>
      <c r="Z708" s="186" t="s">
        <v>1334</v>
      </c>
    </row>
    <row r="709" spans="1:27" hidden="1">
      <c r="A709" s="165" t="s">
        <v>1806</v>
      </c>
      <c r="B709" s="837"/>
      <c r="C709" s="860"/>
      <c r="D709" s="883"/>
      <c r="E709" s="888"/>
      <c r="F709" s="281"/>
      <c r="G709" s="873"/>
      <c r="H709" s="878"/>
      <c r="I709" s="888"/>
      <c r="J709" s="281"/>
      <c r="K709" s="892"/>
      <c r="L709" s="1042"/>
      <c r="M709" s="175"/>
      <c r="N709" s="175"/>
      <c r="O709" s="175"/>
      <c r="P709" s="175"/>
      <c r="Q709" s="60"/>
      <c r="R709" s="27"/>
      <c r="S709" s="27"/>
      <c r="T709" s="27">
        <v>57</v>
      </c>
      <c r="U709" s="31" t="s">
        <v>185</v>
      </c>
      <c r="V709" s="53" t="s">
        <v>19</v>
      </c>
      <c r="W709" s="26" t="s">
        <v>1798</v>
      </c>
      <c r="X709" s="27" t="s">
        <v>358</v>
      </c>
      <c r="Y709" s="186" t="s">
        <v>1334</v>
      </c>
      <c r="Z709" s="186" t="s">
        <v>1334</v>
      </c>
    </row>
    <row r="710" spans="1:27" ht="25.5" hidden="1">
      <c r="A710" s="165" t="s">
        <v>906</v>
      </c>
      <c r="B710" s="837"/>
      <c r="C710" s="860"/>
      <c r="D710" s="883"/>
      <c r="E710" s="888"/>
      <c r="F710" s="281"/>
      <c r="G710" s="873"/>
      <c r="H710" s="878"/>
      <c r="I710" s="888"/>
      <c r="J710" s="281"/>
      <c r="K710" s="892"/>
      <c r="L710" s="1042"/>
      <c r="M710" s="175"/>
      <c r="N710" s="175"/>
      <c r="O710" s="175"/>
      <c r="P710" s="175"/>
      <c r="Q710" s="60"/>
      <c r="R710" s="27"/>
      <c r="S710" s="27"/>
      <c r="T710" s="27">
        <v>59</v>
      </c>
      <c r="U710" s="31" t="s">
        <v>907</v>
      </c>
      <c r="V710" s="53" t="s">
        <v>19</v>
      </c>
      <c r="W710" s="26" t="s">
        <v>1799</v>
      </c>
      <c r="X710" s="27" t="s">
        <v>358</v>
      </c>
      <c r="Y710" s="186" t="s">
        <v>1334</v>
      </c>
      <c r="Z710" s="186" t="s">
        <v>1334</v>
      </c>
      <c r="AA710" s="31">
        <v>59</v>
      </c>
    </row>
    <row r="711" spans="1:27" ht="25.5" hidden="1">
      <c r="A711" s="165" t="s">
        <v>932</v>
      </c>
      <c r="B711" s="837"/>
      <c r="C711" s="860"/>
      <c r="D711" s="883"/>
      <c r="E711" s="888"/>
      <c r="F711" s="281"/>
      <c r="G711" s="873"/>
      <c r="H711" s="878"/>
      <c r="I711" s="888"/>
      <c r="J711" s="281"/>
      <c r="K711" s="892"/>
      <c r="L711" s="1042"/>
      <c r="M711" s="175"/>
      <c r="N711" s="175"/>
      <c r="O711" s="175"/>
      <c r="P711" s="175"/>
      <c r="Q711" s="60"/>
      <c r="R711" s="27"/>
      <c r="S711" s="27"/>
      <c r="T711" s="27">
        <v>58</v>
      </c>
      <c r="U711" s="31" t="s">
        <v>294</v>
      </c>
      <c r="V711" s="53" t="s">
        <v>19</v>
      </c>
      <c r="W711" s="26" t="s">
        <v>1800</v>
      </c>
      <c r="X711" s="27" t="s">
        <v>358</v>
      </c>
      <c r="Y711" s="186" t="s">
        <v>1334</v>
      </c>
      <c r="Z711" s="186" t="s">
        <v>1334</v>
      </c>
    </row>
    <row r="712" spans="1:27" ht="25.5" hidden="1">
      <c r="A712" s="165" t="s">
        <v>933</v>
      </c>
      <c r="B712" s="837"/>
      <c r="C712" s="860"/>
      <c r="D712" s="883"/>
      <c r="E712" s="888"/>
      <c r="F712" s="281"/>
      <c r="G712" s="873"/>
      <c r="H712" s="878"/>
      <c r="I712" s="888"/>
      <c r="J712" s="281"/>
      <c r="K712" s="892"/>
      <c r="L712" s="1042"/>
      <c r="M712" s="175"/>
      <c r="N712" s="175"/>
      <c r="O712" s="175"/>
      <c r="P712" s="175"/>
      <c r="Q712" s="60"/>
      <c r="R712" s="27"/>
      <c r="S712" s="27"/>
      <c r="T712" s="27">
        <v>49</v>
      </c>
      <c r="U712" s="31" t="s">
        <v>294</v>
      </c>
      <c r="V712" s="53" t="s">
        <v>19</v>
      </c>
      <c r="W712" s="26" t="s">
        <v>1801</v>
      </c>
      <c r="X712" s="27" t="s">
        <v>358</v>
      </c>
      <c r="Y712" s="186" t="s">
        <v>1334</v>
      </c>
      <c r="Z712" s="186" t="s">
        <v>1334</v>
      </c>
    </row>
    <row r="713" spans="1:27" ht="25.5" hidden="1">
      <c r="A713" s="165" t="s">
        <v>934</v>
      </c>
      <c r="B713" s="837"/>
      <c r="C713" s="860"/>
      <c r="D713" s="883"/>
      <c r="E713" s="888"/>
      <c r="F713" s="281"/>
      <c r="G713" s="873"/>
      <c r="H713" s="878"/>
      <c r="I713" s="888"/>
      <c r="J713" s="281"/>
      <c r="K713" s="892"/>
      <c r="L713" s="1042"/>
      <c r="M713" s="175"/>
      <c r="N713" s="175"/>
      <c r="O713" s="175"/>
      <c r="P713" s="175"/>
      <c r="Q713" s="60"/>
      <c r="R713" s="27"/>
      <c r="S713" s="27"/>
      <c r="T713" s="27">
        <v>60</v>
      </c>
      <c r="U713" s="31" t="s">
        <v>476</v>
      </c>
      <c r="V713" s="53" t="s">
        <v>19</v>
      </c>
      <c r="W713" s="26" t="s">
        <v>1802</v>
      </c>
      <c r="X713" s="27" t="s">
        <v>358</v>
      </c>
      <c r="Y713" s="186" t="s">
        <v>1334</v>
      </c>
      <c r="Z713" s="186" t="s">
        <v>1334</v>
      </c>
    </row>
    <row r="714" spans="1:27" ht="25.5" hidden="1">
      <c r="A714" s="165" t="s">
        <v>935</v>
      </c>
      <c r="B714" s="837"/>
      <c r="C714" s="860"/>
      <c r="D714" s="883"/>
      <c r="E714" s="888"/>
      <c r="F714" s="281"/>
      <c r="G714" s="873"/>
      <c r="H714" s="878"/>
      <c r="I714" s="888"/>
      <c r="J714" s="281"/>
      <c r="K714" s="892"/>
      <c r="L714" s="1042"/>
      <c r="M714" s="175"/>
      <c r="N714" s="175"/>
      <c r="O714" s="175"/>
      <c r="P714" s="175"/>
      <c r="Q714" s="60"/>
      <c r="R714" s="27"/>
      <c r="S714" s="27"/>
      <c r="T714" s="27">
        <v>55</v>
      </c>
      <c r="U714" s="31" t="s">
        <v>186</v>
      </c>
      <c r="V714" s="53" t="s">
        <v>19</v>
      </c>
      <c r="W714" s="26" t="s">
        <v>1803</v>
      </c>
      <c r="X714" s="27" t="s">
        <v>358</v>
      </c>
      <c r="Y714" s="186" t="s">
        <v>1334</v>
      </c>
      <c r="Z714" s="186" t="s">
        <v>1334</v>
      </c>
    </row>
    <row r="715" spans="1:27" hidden="1">
      <c r="A715" s="165" t="s">
        <v>1807</v>
      </c>
      <c r="B715" s="837"/>
      <c r="C715" s="860"/>
      <c r="D715" s="883"/>
      <c r="E715" s="888"/>
      <c r="F715" s="281"/>
      <c r="G715" s="873"/>
      <c r="H715" s="878"/>
      <c r="I715" s="888"/>
      <c r="J715" s="281"/>
      <c r="K715" s="892"/>
      <c r="L715" s="1042"/>
      <c r="M715" s="175"/>
      <c r="N715" s="175"/>
      <c r="O715" s="175"/>
      <c r="P715" s="175"/>
      <c r="Q715" s="60"/>
      <c r="R715" s="27"/>
      <c r="S715" s="27"/>
      <c r="T715" s="27">
        <v>62</v>
      </c>
      <c r="U715" s="31" t="s">
        <v>186</v>
      </c>
      <c r="V715" s="53" t="s">
        <v>19</v>
      </c>
      <c r="W715" s="26" t="s">
        <v>1804</v>
      </c>
      <c r="X715" s="27" t="s">
        <v>358</v>
      </c>
      <c r="Y715" s="186" t="s">
        <v>1334</v>
      </c>
      <c r="Z715" s="186" t="s">
        <v>1334</v>
      </c>
    </row>
    <row r="716" spans="1:27" hidden="1">
      <c r="A716" s="165" t="s">
        <v>927</v>
      </c>
      <c r="B716" s="837"/>
      <c r="C716" s="860"/>
      <c r="D716" s="883"/>
      <c r="E716" s="888"/>
      <c r="F716" s="281"/>
      <c r="G716" s="873"/>
      <c r="H716" s="878"/>
      <c r="I716" s="888"/>
      <c r="J716" s="281"/>
      <c r="K716" s="892"/>
      <c r="L716" s="1042"/>
      <c r="M716" s="175"/>
      <c r="N716" s="175"/>
      <c r="O716" s="175"/>
      <c r="P716" s="175"/>
      <c r="Q716" s="60"/>
      <c r="R716" s="27"/>
      <c r="S716" s="27"/>
      <c r="T716" s="27">
        <v>37</v>
      </c>
      <c r="U716" s="31" t="s">
        <v>186</v>
      </c>
      <c r="V716" s="53" t="s">
        <v>19</v>
      </c>
      <c r="W716" s="26" t="s">
        <v>917</v>
      </c>
      <c r="X716" s="27" t="s">
        <v>358</v>
      </c>
      <c r="Y716" s="186" t="s">
        <v>1334</v>
      </c>
      <c r="Z716" s="186" t="s">
        <v>1334</v>
      </c>
    </row>
    <row r="717" spans="1:27" hidden="1">
      <c r="A717" s="165" t="s">
        <v>927</v>
      </c>
      <c r="B717" s="837"/>
      <c r="C717" s="860"/>
      <c r="D717" s="883"/>
      <c r="E717" s="888"/>
      <c r="F717" s="281"/>
      <c r="G717" s="873"/>
      <c r="H717" s="878"/>
      <c r="I717" s="888"/>
      <c r="J717" s="281"/>
      <c r="K717" s="892"/>
      <c r="L717" s="1042"/>
      <c r="M717" s="175"/>
      <c r="N717" s="175"/>
      <c r="O717" s="175"/>
      <c r="P717" s="175"/>
      <c r="Q717" s="60"/>
      <c r="R717" s="27"/>
      <c r="S717" s="27"/>
      <c r="T717" s="27">
        <v>40</v>
      </c>
      <c r="U717" s="31" t="s">
        <v>186</v>
      </c>
      <c r="V717" s="53" t="s">
        <v>19</v>
      </c>
      <c r="W717" s="26" t="s">
        <v>918</v>
      </c>
      <c r="X717" s="27" t="s">
        <v>358</v>
      </c>
      <c r="Y717" s="186" t="s">
        <v>1334</v>
      </c>
      <c r="Z717" s="186" t="s">
        <v>1334</v>
      </c>
    </row>
    <row r="718" spans="1:27" ht="25.5" hidden="1">
      <c r="A718" s="165" t="s">
        <v>924</v>
      </c>
      <c r="B718" s="837"/>
      <c r="C718" s="860"/>
      <c r="D718" s="883"/>
      <c r="E718" s="888"/>
      <c r="F718" s="281"/>
      <c r="G718" s="873"/>
      <c r="H718" s="878"/>
      <c r="I718" s="888"/>
      <c r="J718" s="281"/>
      <c r="K718" s="892"/>
      <c r="L718" s="1042"/>
      <c r="M718" s="175"/>
      <c r="N718" s="175"/>
      <c r="O718" s="175"/>
      <c r="P718" s="175"/>
      <c r="Q718" s="60"/>
      <c r="R718" s="27"/>
      <c r="S718" s="27"/>
      <c r="T718" s="27">
        <v>45</v>
      </c>
      <c r="U718" s="31" t="s">
        <v>186</v>
      </c>
      <c r="V718" s="53" t="s">
        <v>19</v>
      </c>
      <c r="W718" s="26" t="s">
        <v>919</v>
      </c>
      <c r="X718" s="27" t="s">
        <v>358</v>
      </c>
      <c r="Y718" s="186" t="s">
        <v>1334</v>
      </c>
      <c r="Z718" s="186" t="s">
        <v>1334</v>
      </c>
    </row>
    <row r="719" spans="1:27" hidden="1">
      <c r="A719" s="165" t="s">
        <v>925</v>
      </c>
      <c r="B719" s="837"/>
      <c r="C719" s="860"/>
      <c r="D719" s="883"/>
      <c r="E719" s="888"/>
      <c r="F719" s="281"/>
      <c r="G719" s="873"/>
      <c r="H719" s="878"/>
      <c r="I719" s="888"/>
      <c r="J719" s="281"/>
      <c r="K719" s="892"/>
      <c r="L719" s="1042"/>
      <c r="M719" s="175"/>
      <c r="N719" s="175"/>
      <c r="O719" s="175"/>
      <c r="P719" s="175"/>
      <c r="Q719" s="60"/>
      <c r="R719" s="27"/>
      <c r="S719" s="27"/>
      <c r="T719" s="27">
        <v>32</v>
      </c>
      <c r="U719" s="31" t="s">
        <v>186</v>
      </c>
      <c r="V719" s="53" t="s">
        <v>19</v>
      </c>
      <c r="W719" s="26" t="s">
        <v>920</v>
      </c>
      <c r="X719" s="27" t="s">
        <v>358</v>
      </c>
      <c r="Y719" s="186" t="s">
        <v>1334</v>
      </c>
      <c r="Z719" s="186" t="s">
        <v>1334</v>
      </c>
    </row>
    <row r="720" spans="1:27" hidden="1">
      <c r="A720" s="165" t="s">
        <v>925</v>
      </c>
      <c r="B720" s="837"/>
      <c r="C720" s="860"/>
      <c r="D720" s="883"/>
      <c r="E720" s="888"/>
      <c r="F720" s="281"/>
      <c r="G720" s="873"/>
      <c r="H720" s="878"/>
      <c r="I720" s="888"/>
      <c r="J720" s="281"/>
      <c r="K720" s="892"/>
      <c r="L720" s="1042"/>
      <c r="M720" s="175"/>
      <c r="N720" s="175"/>
      <c r="O720" s="175"/>
      <c r="P720" s="175"/>
      <c r="Q720" s="60"/>
      <c r="R720" s="27"/>
      <c r="S720" s="27"/>
      <c r="T720" s="27">
        <v>41</v>
      </c>
      <c r="U720" s="31" t="s">
        <v>186</v>
      </c>
      <c r="V720" s="53" t="s">
        <v>19</v>
      </c>
      <c r="W720" s="26" t="s">
        <v>921</v>
      </c>
      <c r="X720" s="27" t="s">
        <v>358</v>
      </c>
      <c r="Y720" s="186" t="s">
        <v>1334</v>
      </c>
      <c r="Z720" s="186" t="s">
        <v>1334</v>
      </c>
    </row>
    <row r="721" spans="1:26" hidden="1">
      <c r="A721" s="165" t="s">
        <v>926</v>
      </c>
      <c r="B721" s="837"/>
      <c r="C721" s="860"/>
      <c r="D721" s="883"/>
      <c r="E721" s="888"/>
      <c r="F721" s="281"/>
      <c r="G721" s="873"/>
      <c r="H721" s="878"/>
      <c r="I721" s="888"/>
      <c r="J721" s="281"/>
      <c r="K721" s="892"/>
      <c r="L721" s="1042"/>
      <c r="M721" s="175"/>
      <c r="N721" s="175"/>
      <c r="O721" s="175"/>
      <c r="P721" s="175"/>
      <c r="Q721" s="60"/>
      <c r="R721" s="27"/>
      <c r="S721" s="27"/>
      <c r="T721" s="27">
        <v>40</v>
      </c>
      <c r="U721" s="31" t="s">
        <v>186</v>
      </c>
      <c r="V721" s="53" t="s">
        <v>19</v>
      </c>
      <c r="W721" s="26" t="s">
        <v>922</v>
      </c>
      <c r="X721" s="27" t="s">
        <v>358</v>
      </c>
      <c r="Y721" s="186" t="s">
        <v>1334</v>
      </c>
      <c r="Z721" s="186" t="s">
        <v>1334</v>
      </c>
    </row>
    <row r="722" spans="1:26" hidden="1">
      <c r="A722" s="165" t="s">
        <v>926</v>
      </c>
      <c r="B722" s="837"/>
      <c r="C722" s="860"/>
      <c r="D722" s="883"/>
      <c r="E722" s="888"/>
      <c r="F722" s="281"/>
      <c r="G722" s="873"/>
      <c r="H722" s="878"/>
      <c r="I722" s="888"/>
      <c r="J722" s="281"/>
      <c r="K722" s="892"/>
      <c r="L722" s="1042"/>
      <c r="M722" s="175"/>
      <c r="N722" s="175"/>
      <c r="O722" s="175"/>
      <c r="P722" s="175"/>
      <c r="Q722" s="60"/>
      <c r="R722" s="27"/>
      <c r="S722" s="27"/>
      <c r="T722" s="27">
        <v>45</v>
      </c>
      <c r="U722" s="31" t="s">
        <v>186</v>
      </c>
      <c r="V722" s="53" t="s">
        <v>19</v>
      </c>
      <c r="W722" s="26" t="s">
        <v>923</v>
      </c>
      <c r="X722" s="27" t="s">
        <v>358</v>
      </c>
      <c r="Y722" s="186" t="s">
        <v>1334</v>
      </c>
      <c r="Z722" s="186" t="s">
        <v>1334</v>
      </c>
    </row>
    <row r="723" spans="1:26" ht="25.5" hidden="1">
      <c r="A723" s="165" t="s">
        <v>936</v>
      </c>
      <c r="B723" s="837"/>
      <c r="C723" s="860"/>
      <c r="D723" s="883"/>
      <c r="E723" s="888"/>
      <c r="F723" s="281"/>
      <c r="G723" s="873"/>
      <c r="H723" s="878"/>
      <c r="I723" s="888"/>
      <c r="J723" s="281"/>
      <c r="K723" s="892"/>
      <c r="L723" s="1042"/>
      <c r="M723" s="175"/>
      <c r="N723" s="175"/>
      <c r="O723" s="175"/>
      <c r="P723" s="175"/>
      <c r="Q723" s="60"/>
      <c r="R723" s="27"/>
      <c r="S723" s="27"/>
      <c r="T723" s="27">
        <v>35</v>
      </c>
      <c r="U723" s="31" t="s">
        <v>186</v>
      </c>
      <c r="V723" s="53" t="s">
        <v>19</v>
      </c>
      <c r="W723" s="26" t="s">
        <v>1875</v>
      </c>
      <c r="X723" s="27" t="s">
        <v>358</v>
      </c>
      <c r="Y723" s="186" t="s">
        <v>1334</v>
      </c>
      <c r="Z723" s="186" t="s">
        <v>1334</v>
      </c>
    </row>
    <row r="724" spans="1:26" hidden="1">
      <c r="A724" s="165" t="s">
        <v>937</v>
      </c>
      <c r="B724" s="837"/>
      <c r="C724" s="860"/>
      <c r="D724" s="883"/>
      <c r="E724" s="888"/>
      <c r="F724" s="281"/>
      <c r="G724" s="873"/>
      <c r="H724" s="878"/>
      <c r="I724" s="888"/>
      <c r="J724" s="281"/>
      <c r="K724" s="892"/>
      <c r="L724" s="1042"/>
      <c r="M724" s="175"/>
      <c r="N724" s="175"/>
      <c r="O724" s="175"/>
      <c r="P724" s="175"/>
      <c r="Q724" s="60"/>
      <c r="R724" s="27"/>
      <c r="S724" s="27"/>
      <c r="T724" s="27">
        <v>37</v>
      </c>
      <c r="U724" s="31" t="s">
        <v>186</v>
      </c>
      <c r="V724" s="53" t="s">
        <v>19</v>
      </c>
      <c r="W724" s="26" t="s">
        <v>1808</v>
      </c>
      <c r="X724" s="27" t="s">
        <v>358</v>
      </c>
      <c r="Y724" s="186" t="s">
        <v>1334</v>
      </c>
      <c r="Z724" s="186" t="s">
        <v>1334</v>
      </c>
    </row>
    <row r="725" spans="1:26" ht="25.5" hidden="1">
      <c r="A725" s="165" t="s">
        <v>508</v>
      </c>
      <c r="B725" s="837"/>
      <c r="C725" s="860"/>
      <c r="D725" s="883"/>
      <c r="E725" s="888"/>
      <c r="F725" s="281"/>
      <c r="G725" s="873"/>
      <c r="H725" s="878"/>
      <c r="I725" s="888"/>
      <c r="J725" s="281"/>
      <c r="K725" s="892"/>
      <c r="L725" s="1042"/>
      <c r="M725" s="175"/>
      <c r="N725" s="175"/>
      <c r="O725" s="175"/>
      <c r="P725" s="175"/>
      <c r="Q725" s="60"/>
      <c r="R725" s="27"/>
      <c r="S725" s="27"/>
      <c r="T725" s="27">
        <v>44</v>
      </c>
      <c r="U725" s="31" t="s">
        <v>186</v>
      </c>
      <c r="V725" s="53" t="s">
        <v>19</v>
      </c>
      <c r="W725" s="26" t="s">
        <v>1809</v>
      </c>
      <c r="X725" s="27" t="s">
        <v>358</v>
      </c>
      <c r="Y725" s="186" t="s">
        <v>1334</v>
      </c>
      <c r="Z725" s="186" t="s">
        <v>1334</v>
      </c>
    </row>
    <row r="726" spans="1:26" hidden="1">
      <c r="A726" s="165" t="s">
        <v>938</v>
      </c>
      <c r="B726" s="837"/>
      <c r="C726" s="860"/>
      <c r="D726" s="883"/>
      <c r="E726" s="888"/>
      <c r="F726" s="281"/>
      <c r="G726" s="873"/>
      <c r="H726" s="878"/>
      <c r="I726" s="888"/>
      <c r="J726" s="281"/>
      <c r="K726" s="892"/>
      <c r="L726" s="1042"/>
      <c r="M726" s="175"/>
      <c r="N726" s="175"/>
      <c r="O726" s="175"/>
      <c r="P726" s="175"/>
      <c r="Q726" s="60"/>
      <c r="R726" s="27"/>
      <c r="S726" s="27"/>
      <c r="T726" s="27">
        <v>35</v>
      </c>
      <c r="U726" s="31" t="s">
        <v>509</v>
      </c>
      <c r="V726" s="53" t="s">
        <v>19</v>
      </c>
      <c r="W726" s="26" t="s">
        <v>1810</v>
      </c>
      <c r="X726" s="27" t="s">
        <v>358</v>
      </c>
      <c r="Y726" s="186" t="s">
        <v>1334</v>
      </c>
      <c r="Z726" s="186" t="s">
        <v>1334</v>
      </c>
    </row>
    <row r="727" spans="1:26" ht="25.5" hidden="1">
      <c r="A727" s="165" t="s">
        <v>1824</v>
      </c>
      <c r="B727" s="837"/>
      <c r="C727" s="860"/>
      <c r="D727" s="883"/>
      <c r="E727" s="888"/>
      <c r="F727" s="281"/>
      <c r="G727" s="873"/>
      <c r="H727" s="878"/>
      <c r="I727" s="888"/>
      <c r="J727" s="281"/>
      <c r="K727" s="892"/>
      <c r="L727" s="1042"/>
      <c r="M727" s="175"/>
      <c r="N727" s="175"/>
      <c r="O727" s="175"/>
      <c r="P727" s="175"/>
      <c r="Q727" s="60"/>
      <c r="R727" s="27"/>
      <c r="S727" s="27"/>
      <c r="T727" s="27">
        <v>41</v>
      </c>
      <c r="U727" s="31" t="s">
        <v>509</v>
      </c>
      <c r="V727" s="53" t="s">
        <v>19</v>
      </c>
      <c r="W727" s="26" t="s">
        <v>1811</v>
      </c>
      <c r="X727" s="27" t="s">
        <v>358</v>
      </c>
      <c r="Y727" s="186" t="s">
        <v>1334</v>
      </c>
      <c r="Z727" s="186" t="s">
        <v>1334</v>
      </c>
    </row>
    <row r="728" spans="1:26" hidden="1">
      <c r="A728" s="165" t="s">
        <v>1825</v>
      </c>
      <c r="B728" s="837"/>
      <c r="C728" s="860"/>
      <c r="D728" s="883"/>
      <c r="E728" s="888"/>
      <c r="F728" s="281"/>
      <c r="G728" s="873"/>
      <c r="H728" s="878"/>
      <c r="I728" s="888"/>
      <c r="J728" s="281"/>
      <c r="K728" s="892"/>
      <c r="L728" s="1042"/>
      <c r="M728" s="175"/>
      <c r="N728" s="175"/>
      <c r="O728" s="175"/>
      <c r="P728" s="175"/>
      <c r="Q728" s="60"/>
      <c r="R728" s="27"/>
      <c r="S728" s="27"/>
      <c r="T728" s="27">
        <v>44</v>
      </c>
      <c r="U728" s="31" t="s">
        <v>509</v>
      </c>
      <c r="V728" s="53" t="s">
        <v>19</v>
      </c>
      <c r="W728" s="26" t="s">
        <v>1812</v>
      </c>
      <c r="X728" s="27" t="s">
        <v>358</v>
      </c>
      <c r="Y728" s="186" t="s">
        <v>1334</v>
      </c>
      <c r="Z728" s="186" t="s">
        <v>1334</v>
      </c>
    </row>
    <row r="729" spans="1:26" ht="25.5" hidden="1">
      <c r="A729" s="165" t="s">
        <v>1826</v>
      </c>
      <c r="B729" s="837"/>
      <c r="C729" s="860"/>
      <c r="D729" s="883"/>
      <c r="E729" s="888"/>
      <c r="F729" s="281"/>
      <c r="G729" s="873"/>
      <c r="H729" s="878"/>
      <c r="I729" s="888"/>
      <c r="J729" s="281"/>
      <c r="K729" s="892"/>
      <c r="L729" s="1042"/>
      <c r="M729" s="175"/>
      <c r="N729" s="175"/>
      <c r="O729" s="175"/>
      <c r="P729" s="175"/>
      <c r="Q729" s="60"/>
      <c r="R729" s="27"/>
      <c r="S729" s="27"/>
      <c r="T729" s="27">
        <v>40</v>
      </c>
      <c r="U729" s="31" t="s">
        <v>1823</v>
      </c>
      <c r="V729" s="53" t="s">
        <v>19</v>
      </c>
      <c r="W729" s="26" t="s">
        <v>1822</v>
      </c>
      <c r="X729" s="27" t="s">
        <v>358</v>
      </c>
      <c r="Y729" s="186" t="s">
        <v>1334</v>
      </c>
      <c r="Z729" s="186" t="s">
        <v>1334</v>
      </c>
    </row>
    <row r="730" spans="1:26" ht="25.5" hidden="1">
      <c r="A730" s="165" t="s">
        <v>1828</v>
      </c>
      <c r="B730" s="837"/>
      <c r="C730" s="860"/>
      <c r="D730" s="883"/>
      <c r="E730" s="888"/>
      <c r="F730" s="281"/>
      <c r="G730" s="873"/>
      <c r="H730" s="878"/>
      <c r="I730" s="888"/>
      <c r="J730" s="281"/>
      <c r="K730" s="892"/>
      <c r="L730" s="1042"/>
      <c r="M730" s="175"/>
      <c r="N730" s="175"/>
      <c r="O730" s="175"/>
      <c r="P730" s="175"/>
      <c r="Q730" s="60"/>
      <c r="R730" s="27"/>
      <c r="S730" s="27"/>
      <c r="T730" s="27">
        <v>37</v>
      </c>
      <c r="U730" s="31" t="s">
        <v>110</v>
      </c>
      <c r="V730" s="53" t="s">
        <v>19</v>
      </c>
      <c r="W730" s="26" t="s">
        <v>1813</v>
      </c>
      <c r="X730" s="27" t="s">
        <v>358</v>
      </c>
      <c r="Y730" s="186" t="s">
        <v>1334</v>
      </c>
      <c r="Z730" s="186" t="s">
        <v>1334</v>
      </c>
    </row>
    <row r="731" spans="1:26" hidden="1">
      <c r="A731" s="165" t="s">
        <v>1827</v>
      </c>
      <c r="B731" s="837"/>
      <c r="C731" s="860"/>
      <c r="D731" s="883"/>
      <c r="E731" s="888"/>
      <c r="F731" s="281"/>
      <c r="G731" s="873"/>
      <c r="H731" s="878"/>
      <c r="I731" s="888"/>
      <c r="J731" s="281"/>
      <c r="K731" s="892"/>
      <c r="L731" s="1042"/>
      <c r="M731" s="175"/>
      <c r="N731" s="175"/>
      <c r="O731" s="175"/>
      <c r="P731" s="175"/>
      <c r="Q731" s="60"/>
      <c r="R731" s="27"/>
      <c r="S731" s="27"/>
      <c r="T731" s="27">
        <v>42</v>
      </c>
      <c r="U731" s="31" t="s">
        <v>110</v>
      </c>
      <c r="V731" s="53" t="s">
        <v>19</v>
      </c>
      <c r="W731" s="26" t="s">
        <v>1814</v>
      </c>
      <c r="X731" s="27" t="s">
        <v>358</v>
      </c>
      <c r="Y731" s="186" t="s">
        <v>1334</v>
      </c>
      <c r="Z731" s="186" t="s">
        <v>1334</v>
      </c>
    </row>
    <row r="732" spans="1:26" ht="25.5" hidden="1">
      <c r="A732" s="165" t="s">
        <v>1829</v>
      </c>
      <c r="B732" s="837"/>
      <c r="C732" s="860"/>
      <c r="D732" s="883"/>
      <c r="E732" s="888"/>
      <c r="F732" s="281"/>
      <c r="G732" s="873"/>
      <c r="H732" s="878"/>
      <c r="I732" s="888"/>
      <c r="J732" s="281"/>
      <c r="K732" s="892"/>
      <c r="L732" s="1042"/>
      <c r="M732" s="175"/>
      <c r="N732" s="175"/>
      <c r="O732" s="175"/>
      <c r="P732" s="175"/>
      <c r="Q732" s="60"/>
      <c r="R732" s="27"/>
      <c r="S732" s="27"/>
      <c r="T732" s="27">
        <v>36</v>
      </c>
      <c r="U732" s="31" t="s">
        <v>110</v>
      </c>
      <c r="V732" s="53" t="s">
        <v>19</v>
      </c>
      <c r="W732" s="26" t="s">
        <v>1815</v>
      </c>
      <c r="X732" s="27" t="s">
        <v>358</v>
      </c>
      <c r="Y732" s="186" t="s">
        <v>1334</v>
      </c>
      <c r="Z732" s="186" t="s">
        <v>1334</v>
      </c>
    </row>
    <row r="733" spans="1:26" hidden="1">
      <c r="A733" s="165" t="s">
        <v>1830</v>
      </c>
      <c r="B733" s="837"/>
      <c r="C733" s="860"/>
      <c r="D733" s="883"/>
      <c r="E733" s="888"/>
      <c r="F733" s="281"/>
      <c r="G733" s="873"/>
      <c r="H733" s="878"/>
      <c r="I733" s="888"/>
      <c r="J733" s="281"/>
      <c r="K733" s="892"/>
      <c r="L733" s="1042"/>
      <c r="M733" s="175"/>
      <c r="N733" s="175"/>
      <c r="O733" s="175"/>
      <c r="P733" s="175"/>
      <c r="Q733" s="60"/>
      <c r="R733" s="27"/>
      <c r="S733" s="27"/>
      <c r="T733" s="27">
        <v>37</v>
      </c>
      <c r="U733" s="31" t="s">
        <v>110</v>
      </c>
      <c r="V733" s="53" t="s">
        <v>19</v>
      </c>
      <c r="W733" s="26" t="s">
        <v>1816</v>
      </c>
      <c r="X733" s="27" t="s">
        <v>358</v>
      </c>
      <c r="Y733" s="186" t="s">
        <v>1334</v>
      </c>
      <c r="Z733" s="186" t="s">
        <v>1334</v>
      </c>
    </row>
    <row r="734" spans="1:26" ht="25.5" hidden="1">
      <c r="A734" s="165" t="s">
        <v>1831</v>
      </c>
      <c r="B734" s="837"/>
      <c r="C734" s="860"/>
      <c r="D734" s="883"/>
      <c r="E734" s="888"/>
      <c r="F734" s="281"/>
      <c r="G734" s="873"/>
      <c r="H734" s="878"/>
      <c r="I734" s="888"/>
      <c r="J734" s="281"/>
      <c r="K734" s="892"/>
      <c r="L734" s="1042"/>
      <c r="M734" s="175"/>
      <c r="N734" s="175"/>
      <c r="O734" s="175"/>
      <c r="P734" s="175"/>
      <c r="Q734" s="60"/>
      <c r="R734" s="27"/>
      <c r="S734" s="27"/>
      <c r="T734" s="27">
        <v>39</v>
      </c>
      <c r="U734" s="31" t="s">
        <v>110</v>
      </c>
      <c r="V734" s="53" t="s">
        <v>19</v>
      </c>
      <c r="W734" s="26" t="s">
        <v>1817</v>
      </c>
      <c r="X734" s="27" t="s">
        <v>358</v>
      </c>
      <c r="Y734" s="186" t="s">
        <v>1334</v>
      </c>
      <c r="Z734" s="186" t="s">
        <v>1334</v>
      </c>
    </row>
    <row r="735" spans="1:26" hidden="1">
      <c r="A735" s="165" t="s">
        <v>1832</v>
      </c>
      <c r="B735" s="837"/>
      <c r="C735" s="860"/>
      <c r="D735" s="883"/>
      <c r="E735" s="888"/>
      <c r="F735" s="281"/>
      <c r="G735" s="873"/>
      <c r="H735" s="878"/>
      <c r="I735" s="888"/>
      <c r="J735" s="281"/>
      <c r="K735" s="892"/>
      <c r="L735" s="1042"/>
      <c r="M735" s="175"/>
      <c r="N735" s="175"/>
      <c r="O735" s="175"/>
      <c r="P735" s="175"/>
      <c r="Q735" s="60"/>
      <c r="R735" s="27"/>
      <c r="S735" s="27"/>
      <c r="T735" s="27">
        <v>40</v>
      </c>
      <c r="U735" s="31" t="s">
        <v>110</v>
      </c>
      <c r="V735" s="53" t="s">
        <v>19</v>
      </c>
      <c r="W735" s="26" t="s">
        <v>1818</v>
      </c>
      <c r="X735" s="27" t="s">
        <v>358</v>
      </c>
      <c r="Y735" s="186" t="s">
        <v>1334</v>
      </c>
      <c r="Z735" s="186" t="s">
        <v>1334</v>
      </c>
    </row>
    <row r="736" spans="1:26" ht="25.5" hidden="1">
      <c r="A736" s="165" t="s">
        <v>1833</v>
      </c>
      <c r="B736" s="837"/>
      <c r="C736" s="860"/>
      <c r="D736" s="883"/>
      <c r="E736" s="888"/>
      <c r="F736" s="281"/>
      <c r="G736" s="873"/>
      <c r="H736" s="878"/>
      <c r="I736" s="888"/>
      <c r="J736" s="281"/>
      <c r="K736" s="892"/>
      <c r="L736" s="1042"/>
      <c r="M736" s="175"/>
      <c r="N736" s="175"/>
      <c r="O736" s="175"/>
      <c r="P736" s="175"/>
      <c r="Q736" s="60"/>
      <c r="R736" s="27"/>
      <c r="S736" s="27"/>
      <c r="T736" s="27">
        <v>44</v>
      </c>
      <c r="U736" s="31" t="s">
        <v>110</v>
      </c>
      <c r="V736" s="53" t="s">
        <v>19</v>
      </c>
      <c r="W736" s="26" t="s">
        <v>1819</v>
      </c>
      <c r="X736" s="27" t="s">
        <v>358</v>
      </c>
      <c r="Y736" s="186" t="s">
        <v>1334</v>
      </c>
      <c r="Z736" s="186" t="s">
        <v>1334</v>
      </c>
    </row>
    <row r="737" spans="1:26" hidden="1">
      <c r="A737" s="165" t="s">
        <v>1834</v>
      </c>
      <c r="B737" s="837"/>
      <c r="C737" s="860"/>
      <c r="D737" s="883"/>
      <c r="E737" s="888"/>
      <c r="F737" s="281"/>
      <c r="G737" s="873"/>
      <c r="H737" s="878"/>
      <c r="I737" s="888"/>
      <c r="J737" s="281"/>
      <c r="K737" s="892"/>
      <c r="L737" s="1042"/>
      <c r="M737" s="175"/>
      <c r="N737" s="175"/>
      <c r="O737" s="175"/>
      <c r="P737" s="175"/>
      <c r="Q737" s="60"/>
      <c r="R737" s="27"/>
      <c r="S737" s="27"/>
      <c r="T737" s="27">
        <v>38</v>
      </c>
      <c r="U737" s="31" t="s">
        <v>110</v>
      </c>
      <c r="V737" s="53" t="s">
        <v>19</v>
      </c>
      <c r="W737" s="26" t="s">
        <v>1820</v>
      </c>
      <c r="X737" s="27" t="s">
        <v>358</v>
      </c>
      <c r="Y737" s="186" t="s">
        <v>1334</v>
      </c>
      <c r="Z737" s="186" t="s">
        <v>1334</v>
      </c>
    </row>
    <row r="738" spans="1:26" ht="25.5" hidden="1">
      <c r="A738" s="165" t="s">
        <v>1835</v>
      </c>
      <c r="B738" s="837"/>
      <c r="C738" s="860"/>
      <c r="D738" s="883"/>
      <c r="E738" s="888"/>
      <c r="F738" s="281"/>
      <c r="G738" s="873"/>
      <c r="H738" s="878"/>
      <c r="I738" s="888"/>
      <c r="J738" s="281"/>
      <c r="K738" s="892"/>
      <c r="L738" s="1042"/>
      <c r="M738" s="175"/>
      <c r="N738" s="175"/>
      <c r="O738" s="175"/>
      <c r="P738" s="175"/>
      <c r="Q738" s="60"/>
      <c r="R738" s="27"/>
      <c r="S738" s="27"/>
      <c r="T738" s="27">
        <v>44</v>
      </c>
      <c r="U738" s="31" t="s">
        <v>110</v>
      </c>
      <c r="V738" s="53" t="s">
        <v>19</v>
      </c>
      <c r="W738" s="26" t="s">
        <v>1821</v>
      </c>
      <c r="X738" s="27" t="s">
        <v>358</v>
      </c>
      <c r="Y738" s="186" t="s">
        <v>1334</v>
      </c>
      <c r="Z738" s="186" t="s">
        <v>1334</v>
      </c>
    </row>
    <row r="739" spans="1:26" ht="25.5" hidden="1">
      <c r="A739" s="165" t="s">
        <v>1836</v>
      </c>
      <c r="B739" s="837"/>
      <c r="C739" s="860"/>
      <c r="D739" s="883"/>
      <c r="E739" s="888"/>
      <c r="F739" s="281"/>
      <c r="G739" s="873"/>
      <c r="H739" s="878"/>
      <c r="I739" s="888"/>
      <c r="J739" s="281"/>
      <c r="K739" s="892"/>
      <c r="L739" s="1042"/>
      <c r="M739" s="175"/>
      <c r="N739" s="175"/>
      <c r="O739" s="175"/>
      <c r="P739" s="175"/>
      <c r="Q739" s="60"/>
      <c r="R739" s="27"/>
      <c r="S739" s="27"/>
      <c r="T739" s="27">
        <v>40</v>
      </c>
      <c r="U739" s="31" t="s">
        <v>586</v>
      </c>
      <c r="V739" s="53" t="s">
        <v>19</v>
      </c>
      <c r="W739" s="26" t="s">
        <v>585</v>
      </c>
      <c r="X739" s="27" t="s">
        <v>358</v>
      </c>
      <c r="Y739" s="186" t="s">
        <v>1334</v>
      </c>
      <c r="Z739" s="186" t="s">
        <v>1334</v>
      </c>
    </row>
    <row r="740" spans="1:26" ht="25.5" hidden="1">
      <c r="A740" s="63" t="s">
        <v>1368</v>
      </c>
      <c r="B740" s="838"/>
      <c r="C740" s="862"/>
      <c r="D740" s="883"/>
      <c r="E740" s="888"/>
      <c r="F740" s="281"/>
      <c r="G740" s="873"/>
      <c r="H740" s="878"/>
      <c r="I740" s="888"/>
      <c r="J740" s="281"/>
      <c r="K740" s="892"/>
      <c r="L740" s="1042"/>
      <c r="M740" s="175"/>
      <c r="N740" s="175"/>
      <c r="O740" s="175"/>
      <c r="P740" s="175"/>
      <c r="Q740" s="60"/>
      <c r="R740" s="27"/>
      <c r="S740" s="27"/>
      <c r="T740" s="27">
        <v>40</v>
      </c>
      <c r="U740" s="31" t="s">
        <v>587</v>
      </c>
      <c r="V740" s="53" t="s">
        <v>21</v>
      </c>
      <c r="W740" s="26" t="s">
        <v>1362</v>
      </c>
      <c r="X740" s="27" t="s">
        <v>358</v>
      </c>
      <c r="Y740" s="186" t="s">
        <v>1334</v>
      </c>
      <c r="Z740" s="186" t="s">
        <v>1334</v>
      </c>
    </row>
    <row r="741" spans="1:26" hidden="1">
      <c r="A741" s="63" t="s">
        <v>1369</v>
      </c>
      <c r="B741" s="838"/>
      <c r="C741" s="862"/>
      <c r="D741" s="883"/>
      <c r="E741" s="888"/>
      <c r="F741" s="281"/>
      <c r="G741" s="873"/>
      <c r="H741" s="878"/>
      <c r="I741" s="888"/>
      <c r="J741" s="281"/>
      <c r="K741" s="892"/>
      <c r="L741" s="1042"/>
      <c r="M741" s="175"/>
      <c r="N741" s="175"/>
      <c r="O741" s="175"/>
      <c r="P741" s="175"/>
      <c r="Q741" s="60"/>
      <c r="R741" s="27"/>
      <c r="S741" s="27"/>
      <c r="T741" s="27">
        <v>36</v>
      </c>
      <c r="U741" s="31" t="s">
        <v>95</v>
      </c>
      <c r="V741" s="53" t="s">
        <v>21</v>
      </c>
      <c r="W741" s="26" t="s">
        <v>1363</v>
      </c>
      <c r="X741" s="27" t="s">
        <v>358</v>
      </c>
      <c r="Y741" s="186" t="s">
        <v>1334</v>
      </c>
      <c r="Z741" s="186" t="s">
        <v>1334</v>
      </c>
    </row>
    <row r="742" spans="1:26" ht="25.5" hidden="1">
      <c r="A742" s="63" t="s">
        <v>1370</v>
      </c>
      <c r="B742" s="838"/>
      <c r="C742" s="862"/>
      <c r="D742" s="883"/>
      <c r="E742" s="888"/>
      <c r="F742" s="281"/>
      <c r="G742" s="873"/>
      <c r="H742" s="878"/>
      <c r="I742" s="888"/>
      <c r="J742" s="281"/>
      <c r="K742" s="892"/>
      <c r="L742" s="1042"/>
      <c r="M742" s="175"/>
      <c r="N742" s="175"/>
      <c r="O742" s="175"/>
      <c r="P742" s="175"/>
      <c r="Q742" s="60"/>
      <c r="R742" s="27"/>
      <c r="S742" s="27"/>
      <c r="T742" s="27">
        <v>42</v>
      </c>
      <c r="U742" s="31" t="s">
        <v>95</v>
      </c>
      <c r="V742" s="53" t="s">
        <v>21</v>
      </c>
      <c r="W742" s="26" t="s">
        <v>1364</v>
      </c>
      <c r="X742" s="27" t="s">
        <v>358</v>
      </c>
      <c r="Y742" s="186" t="s">
        <v>1334</v>
      </c>
      <c r="Z742" s="186" t="s">
        <v>1334</v>
      </c>
    </row>
    <row r="743" spans="1:26" hidden="1">
      <c r="A743" s="63" t="s">
        <v>1371</v>
      </c>
      <c r="B743" s="838"/>
      <c r="C743" s="862"/>
      <c r="D743" s="883"/>
      <c r="E743" s="888"/>
      <c r="F743" s="281"/>
      <c r="G743" s="873"/>
      <c r="H743" s="878"/>
      <c r="I743" s="888"/>
      <c r="J743" s="281"/>
      <c r="K743" s="892"/>
      <c r="L743" s="1042"/>
      <c r="M743" s="175"/>
      <c r="N743" s="175"/>
      <c r="O743" s="175"/>
      <c r="P743" s="175"/>
      <c r="Q743" s="60"/>
      <c r="R743" s="27"/>
      <c r="S743" s="27"/>
      <c r="T743" s="27">
        <v>35</v>
      </c>
      <c r="U743" s="31" t="s">
        <v>95</v>
      </c>
      <c r="V743" s="53" t="s">
        <v>21</v>
      </c>
      <c r="W743" s="26" t="s">
        <v>1365</v>
      </c>
      <c r="X743" s="27" t="s">
        <v>358</v>
      </c>
      <c r="Y743" s="186" t="s">
        <v>1334</v>
      </c>
      <c r="Z743" s="186" t="s">
        <v>1334</v>
      </c>
    </row>
    <row r="744" spans="1:26" hidden="1">
      <c r="A744" s="63" t="s">
        <v>1371</v>
      </c>
      <c r="B744" s="838"/>
      <c r="C744" s="862"/>
      <c r="D744" s="883"/>
      <c r="E744" s="888"/>
      <c r="F744" s="281"/>
      <c r="G744" s="873"/>
      <c r="H744" s="878"/>
      <c r="I744" s="888"/>
      <c r="J744" s="281"/>
      <c r="K744" s="892"/>
      <c r="L744" s="1042"/>
      <c r="M744" s="175"/>
      <c r="N744" s="175"/>
      <c r="O744" s="175"/>
      <c r="P744" s="175"/>
      <c r="Q744" s="60"/>
      <c r="R744" s="27"/>
      <c r="S744" s="27"/>
      <c r="T744" s="27">
        <v>39</v>
      </c>
      <c r="U744" s="31" t="s">
        <v>95</v>
      </c>
      <c r="V744" s="53" t="s">
        <v>21</v>
      </c>
      <c r="W744" s="26" t="s">
        <v>632</v>
      </c>
      <c r="X744" s="27" t="s">
        <v>358</v>
      </c>
      <c r="Y744" s="186" t="s">
        <v>1334</v>
      </c>
      <c r="Z744" s="186" t="s">
        <v>1334</v>
      </c>
    </row>
    <row r="745" spans="1:26" ht="25.5" hidden="1">
      <c r="A745" s="63" t="s">
        <v>1372</v>
      </c>
      <c r="B745" s="838"/>
      <c r="C745" s="862"/>
      <c r="D745" s="883"/>
      <c r="E745" s="888"/>
      <c r="F745" s="281"/>
      <c r="G745" s="873"/>
      <c r="H745" s="878"/>
      <c r="I745" s="888"/>
      <c r="J745" s="281"/>
      <c r="K745" s="892"/>
      <c r="L745" s="1042"/>
      <c r="M745" s="175"/>
      <c r="N745" s="175"/>
      <c r="O745" s="175"/>
      <c r="P745" s="175"/>
      <c r="Q745" s="60"/>
      <c r="R745" s="27"/>
      <c r="S745" s="27"/>
      <c r="T745" s="27">
        <v>36</v>
      </c>
      <c r="U745" s="31" t="s">
        <v>95</v>
      </c>
      <c r="V745" s="53" t="s">
        <v>21</v>
      </c>
      <c r="W745" s="26" t="s">
        <v>1417</v>
      </c>
      <c r="X745" s="27" t="s">
        <v>358</v>
      </c>
      <c r="Y745" s="186" t="s">
        <v>1334</v>
      </c>
      <c r="Z745" s="186" t="s">
        <v>1334</v>
      </c>
    </row>
    <row r="746" spans="1:26" hidden="1">
      <c r="A746" s="63" t="s">
        <v>1372</v>
      </c>
      <c r="B746" s="838"/>
      <c r="C746" s="862"/>
      <c r="D746" s="883"/>
      <c r="E746" s="888"/>
      <c r="F746" s="281"/>
      <c r="G746" s="873"/>
      <c r="H746" s="878"/>
      <c r="I746" s="888"/>
      <c r="J746" s="281"/>
      <c r="K746" s="892"/>
      <c r="L746" s="1042"/>
      <c r="M746" s="175"/>
      <c r="N746" s="175"/>
      <c r="O746" s="175"/>
      <c r="P746" s="175"/>
      <c r="Q746" s="60"/>
      <c r="R746" s="27"/>
      <c r="S746" s="27"/>
      <c r="T746" s="27">
        <v>43</v>
      </c>
      <c r="U746" s="31" t="s">
        <v>95</v>
      </c>
      <c r="V746" s="53" t="s">
        <v>21</v>
      </c>
      <c r="W746" s="26" t="s">
        <v>1418</v>
      </c>
      <c r="X746" s="27" t="s">
        <v>358</v>
      </c>
      <c r="Y746" s="186" t="s">
        <v>1334</v>
      </c>
      <c r="Z746" s="186" t="s">
        <v>1334</v>
      </c>
    </row>
    <row r="747" spans="1:26" ht="25.5" hidden="1">
      <c r="A747" s="63" t="s">
        <v>1373</v>
      </c>
      <c r="B747" s="838"/>
      <c r="C747" s="862"/>
      <c r="D747" s="883"/>
      <c r="E747" s="888"/>
      <c r="F747" s="281"/>
      <c r="G747" s="873"/>
      <c r="H747" s="878"/>
      <c r="I747" s="888"/>
      <c r="J747" s="281"/>
      <c r="K747" s="892"/>
      <c r="L747" s="1042"/>
      <c r="M747" s="175"/>
      <c r="N747" s="175"/>
      <c r="O747" s="175"/>
      <c r="P747" s="175"/>
      <c r="Q747" s="60"/>
      <c r="R747" s="27"/>
      <c r="S747" s="27"/>
      <c r="T747" s="27">
        <v>38</v>
      </c>
      <c r="U747" s="31" t="s">
        <v>95</v>
      </c>
      <c r="V747" s="53" t="s">
        <v>21</v>
      </c>
      <c r="W747" s="26" t="s">
        <v>634</v>
      </c>
      <c r="X747" s="27" t="s">
        <v>358</v>
      </c>
      <c r="Y747" s="186" t="s">
        <v>1334</v>
      </c>
      <c r="Z747" s="186" t="s">
        <v>1334</v>
      </c>
    </row>
    <row r="748" spans="1:26" hidden="1">
      <c r="A748" s="63" t="s">
        <v>1374</v>
      </c>
      <c r="B748" s="838"/>
      <c r="C748" s="862"/>
      <c r="D748" s="883"/>
      <c r="E748" s="888"/>
      <c r="F748" s="281"/>
      <c r="G748" s="873"/>
      <c r="H748" s="878"/>
      <c r="I748" s="888"/>
      <c r="J748" s="281"/>
      <c r="K748" s="892"/>
      <c r="L748" s="1042"/>
      <c r="M748" s="175"/>
      <c r="N748" s="175"/>
      <c r="O748" s="175"/>
      <c r="P748" s="175"/>
      <c r="Q748" s="60"/>
      <c r="R748" s="27"/>
      <c r="S748" s="27"/>
      <c r="T748" s="27">
        <v>37</v>
      </c>
      <c r="U748" s="31" t="s">
        <v>95</v>
      </c>
      <c r="V748" s="53" t="s">
        <v>21</v>
      </c>
      <c r="W748" s="26" t="s">
        <v>635</v>
      </c>
      <c r="X748" s="27" t="s">
        <v>358</v>
      </c>
      <c r="Y748" s="186" t="s">
        <v>1334</v>
      </c>
      <c r="Z748" s="186" t="s">
        <v>1334</v>
      </c>
    </row>
    <row r="749" spans="1:26" ht="25.5" hidden="1">
      <c r="A749" s="63" t="s">
        <v>1375</v>
      </c>
      <c r="B749" s="838"/>
      <c r="C749" s="862"/>
      <c r="D749" s="883"/>
      <c r="E749" s="888"/>
      <c r="F749" s="281"/>
      <c r="G749" s="873"/>
      <c r="H749" s="878"/>
      <c r="I749" s="888"/>
      <c r="J749" s="281"/>
      <c r="K749" s="892"/>
      <c r="L749" s="1042"/>
      <c r="M749" s="175"/>
      <c r="N749" s="175"/>
      <c r="O749" s="175"/>
      <c r="P749" s="175"/>
      <c r="Q749" s="60"/>
      <c r="R749" s="27"/>
      <c r="S749" s="27"/>
      <c r="T749" s="27">
        <v>42</v>
      </c>
      <c r="U749" s="31" t="s">
        <v>95</v>
      </c>
      <c r="V749" s="53" t="s">
        <v>21</v>
      </c>
      <c r="W749" s="26" t="s">
        <v>636</v>
      </c>
      <c r="X749" s="27" t="s">
        <v>358</v>
      </c>
      <c r="Y749" s="186" t="s">
        <v>1334</v>
      </c>
      <c r="Z749" s="186" t="s">
        <v>1334</v>
      </c>
    </row>
    <row r="750" spans="1:26" ht="25.5" hidden="1">
      <c r="A750" s="63" t="s">
        <v>1380</v>
      </c>
      <c r="B750" s="838"/>
      <c r="C750" s="862"/>
      <c r="D750" s="883"/>
      <c r="E750" s="888"/>
      <c r="F750" s="281"/>
      <c r="G750" s="873"/>
      <c r="H750" s="878"/>
      <c r="I750" s="888"/>
      <c r="J750" s="281"/>
      <c r="K750" s="892"/>
      <c r="L750" s="1042"/>
      <c r="M750" s="175"/>
      <c r="N750" s="175"/>
      <c r="O750" s="175"/>
      <c r="P750" s="175"/>
      <c r="Q750" s="60"/>
      <c r="R750" s="27"/>
      <c r="S750" s="27"/>
      <c r="T750" s="27">
        <v>42</v>
      </c>
      <c r="U750" s="31" t="s">
        <v>1366</v>
      </c>
      <c r="V750" s="53" t="s">
        <v>21</v>
      </c>
      <c r="W750" s="26" t="s">
        <v>637</v>
      </c>
      <c r="X750" s="27" t="s">
        <v>358</v>
      </c>
      <c r="Y750" s="186" t="s">
        <v>1334</v>
      </c>
      <c r="Z750" s="186" t="s">
        <v>1334</v>
      </c>
    </row>
    <row r="751" spans="1:26" hidden="1">
      <c r="A751" s="63" t="s">
        <v>1376</v>
      </c>
      <c r="B751" s="838"/>
      <c r="C751" s="862"/>
      <c r="D751" s="883"/>
      <c r="E751" s="888"/>
      <c r="F751" s="281"/>
      <c r="G751" s="873"/>
      <c r="H751" s="878"/>
      <c r="I751" s="888"/>
      <c r="J751" s="281"/>
      <c r="K751" s="892"/>
      <c r="L751" s="1042"/>
      <c r="M751" s="175"/>
      <c r="N751" s="175"/>
      <c r="O751" s="175"/>
      <c r="P751" s="175"/>
      <c r="Q751" s="60"/>
      <c r="R751" s="27"/>
      <c r="S751" s="27"/>
      <c r="T751" s="27">
        <v>38</v>
      </c>
      <c r="U751" s="31" t="s">
        <v>509</v>
      </c>
      <c r="V751" s="53" t="s">
        <v>21</v>
      </c>
      <c r="W751" s="26" t="s">
        <v>638</v>
      </c>
      <c r="X751" s="27" t="s">
        <v>358</v>
      </c>
      <c r="Y751" s="186" t="s">
        <v>1334</v>
      </c>
      <c r="Z751" s="186" t="s">
        <v>1334</v>
      </c>
    </row>
    <row r="752" spans="1:26" ht="25.5" hidden="1">
      <c r="A752" s="63" t="s">
        <v>1379</v>
      </c>
      <c r="B752" s="838"/>
      <c r="C752" s="862"/>
      <c r="D752" s="883"/>
      <c r="E752" s="888"/>
      <c r="F752" s="281"/>
      <c r="G752" s="873"/>
      <c r="H752" s="878"/>
      <c r="I752" s="888"/>
      <c r="J752" s="281"/>
      <c r="K752" s="892"/>
      <c r="L752" s="1042"/>
      <c r="M752" s="175"/>
      <c r="N752" s="175"/>
      <c r="O752" s="175"/>
      <c r="P752" s="175"/>
      <c r="Q752" s="60"/>
      <c r="R752" s="27"/>
      <c r="S752" s="27"/>
      <c r="T752" s="27">
        <v>38</v>
      </c>
      <c r="U752" s="31" t="s">
        <v>538</v>
      </c>
      <c r="V752" s="53" t="s">
        <v>21</v>
      </c>
      <c r="W752" s="26" t="s">
        <v>533</v>
      </c>
      <c r="X752" s="27" t="s">
        <v>358</v>
      </c>
      <c r="Y752" s="186" t="s">
        <v>1334</v>
      </c>
      <c r="Z752" s="186" t="s">
        <v>1334</v>
      </c>
    </row>
    <row r="753" spans="1:26" ht="25.5" hidden="1">
      <c r="A753" s="63" t="s">
        <v>1378</v>
      </c>
      <c r="B753" s="838"/>
      <c r="C753" s="862"/>
      <c r="D753" s="883"/>
      <c r="E753" s="888"/>
      <c r="F753" s="281"/>
      <c r="G753" s="873"/>
      <c r="H753" s="878"/>
      <c r="I753" s="888"/>
      <c r="J753" s="281"/>
      <c r="K753" s="892"/>
      <c r="L753" s="1042"/>
      <c r="M753" s="175"/>
      <c r="N753" s="175"/>
      <c r="O753" s="175"/>
      <c r="P753" s="175"/>
      <c r="Q753" s="60"/>
      <c r="R753" s="27"/>
      <c r="S753" s="27"/>
      <c r="T753" s="27">
        <v>40</v>
      </c>
      <c r="U753" s="31" t="s">
        <v>539</v>
      </c>
      <c r="V753" s="53" t="s">
        <v>21</v>
      </c>
      <c r="W753" s="26" t="s">
        <v>534</v>
      </c>
      <c r="X753" s="27" t="s">
        <v>358</v>
      </c>
      <c r="Y753" s="186" t="s">
        <v>1334</v>
      </c>
      <c r="Z753" s="186" t="s">
        <v>1334</v>
      </c>
    </row>
    <row r="754" spans="1:26" hidden="1">
      <c r="A754" s="63" t="s">
        <v>1377</v>
      </c>
      <c r="B754" s="838"/>
      <c r="C754" s="862"/>
      <c r="D754" s="883"/>
      <c r="E754" s="888"/>
      <c r="F754" s="281"/>
      <c r="G754" s="873"/>
      <c r="H754" s="878"/>
      <c r="I754" s="888"/>
      <c r="J754" s="281"/>
      <c r="K754" s="892"/>
      <c r="L754" s="1042"/>
      <c r="M754" s="175"/>
      <c r="N754" s="175"/>
      <c r="O754" s="175"/>
      <c r="P754" s="175"/>
      <c r="Q754" s="60"/>
      <c r="R754" s="27"/>
      <c r="S754" s="27"/>
      <c r="T754" s="27">
        <v>40</v>
      </c>
      <c r="U754" s="31" t="s">
        <v>539</v>
      </c>
      <c r="V754" s="53" t="s">
        <v>21</v>
      </c>
      <c r="W754" s="26" t="s">
        <v>535</v>
      </c>
      <c r="X754" s="27" t="s">
        <v>358</v>
      </c>
      <c r="Y754" s="186" t="s">
        <v>1334</v>
      </c>
      <c r="Z754" s="186" t="s">
        <v>1334</v>
      </c>
    </row>
    <row r="755" spans="1:26" ht="25.5" hidden="1">
      <c r="A755" s="63" t="s">
        <v>1367</v>
      </c>
      <c r="B755" s="838"/>
      <c r="C755" s="862"/>
      <c r="D755" s="883"/>
      <c r="E755" s="888"/>
      <c r="F755" s="281"/>
      <c r="G755" s="873"/>
      <c r="H755" s="878"/>
      <c r="I755" s="888"/>
      <c r="J755" s="281"/>
      <c r="K755" s="892"/>
      <c r="L755" s="1042"/>
      <c r="M755" s="175"/>
      <c r="N755" s="175"/>
      <c r="O755" s="175"/>
      <c r="P755" s="175"/>
      <c r="Q755" s="60"/>
      <c r="R755" s="27"/>
      <c r="S755" s="27"/>
      <c r="T755" s="27">
        <v>38</v>
      </c>
      <c r="U755" s="31" t="s">
        <v>539</v>
      </c>
      <c r="V755" s="53" t="s">
        <v>21</v>
      </c>
      <c r="W755" s="26" t="s">
        <v>536</v>
      </c>
      <c r="X755" s="27" t="s">
        <v>358</v>
      </c>
      <c r="Y755" s="186" t="s">
        <v>1334</v>
      </c>
      <c r="Z755" s="186" t="s">
        <v>1334</v>
      </c>
    </row>
    <row r="756" spans="1:26" hidden="1">
      <c r="A756" s="63" t="s">
        <v>1361</v>
      </c>
      <c r="B756" s="838"/>
      <c r="C756" s="862"/>
      <c r="D756" s="883"/>
      <c r="E756" s="888"/>
      <c r="F756" s="281"/>
      <c r="G756" s="873"/>
      <c r="H756" s="878"/>
      <c r="I756" s="888"/>
      <c r="J756" s="281"/>
      <c r="K756" s="892"/>
      <c r="L756" s="1042"/>
      <c r="M756" s="175"/>
      <c r="N756" s="175"/>
      <c r="O756" s="175"/>
      <c r="P756" s="175"/>
      <c r="Q756" s="60"/>
      <c r="R756" s="27"/>
      <c r="S756" s="27"/>
      <c r="T756" s="27">
        <v>36</v>
      </c>
      <c r="U756" s="31" t="s">
        <v>539</v>
      </c>
      <c r="V756" s="53" t="s">
        <v>21</v>
      </c>
      <c r="W756" s="26" t="s">
        <v>1419</v>
      </c>
      <c r="X756" s="27" t="s">
        <v>358</v>
      </c>
      <c r="Y756" s="186" t="s">
        <v>1334</v>
      </c>
      <c r="Z756" s="186" t="s">
        <v>1334</v>
      </c>
    </row>
    <row r="757" spans="1:26" ht="25.5" hidden="1">
      <c r="A757" s="165" t="s">
        <v>1360</v>
      </c>
      <c r="B757" s="837"/>
      <c r="C757" s="860"/>
      <c r="D757" s="883"/>
      <c r="E757" s="888"/>
      <c r="F757" s="281"/>
      <c r="G757" s="873"/>
      <c r="H757" s="878"/>
      <c r="I757" s="888"/>
      <c r="J757" s="281"/>
      <c r="K757" s="892"/>
      <c r="L757" s="1042"/>
      <c r="M757" s="175"/>
      <c r="N757" s="175"/>
      <c r="O757" s="175"/>
      <c r="P757" s="175"/>
      <c r="Q757" s="60"/>
      <c r="R757" s="27"/>
      <c r="S757" s="27"/>
      <c r="T757" s="27">
        <v>43</v>
      </c>
      <c r="U757" s="31" t="s">
        <v>539</v>
      </c>
      <c r="V757" s="53" t="s">
        <v>21</v>
      </c>
      <c r="W757" s="26" t="s">
        <v>1420</v>
      </c>
      <c r="X757" s="27" t="s">
        <v>358</v>
      </c>
      <c r="Y757" s="186" t="s">
        <v>1334</v>
      </c>
      <c r="Z757" s="186" t="s">
        <v>1334</v>
      </c>
    </row>
    <row r="758" spans="1:26" hidden="1">
      <c r="A758" s="165" t="s">
        <v>1360</v>
      </c>
      <c r="B758" s="837"/>
      <c r="C758" s="860"/>
      <c r="D758" s="883"/>
      <c r="E758" s="888"/>
      <c r="F758" s="281"/>
      <c r="G758" s="873"/>
      <c r="H758" s="878"/>
      <c r="I758" s="888"/>
      <c r="J758" s="281"/>
      <c r="K758" s="892"/>
      <c r="L758" s="1042"/>
      <c r="M758" s="175"/>
      <c r="N758" s="175"/>
      <c r="O758" s="175"/>
      <c r="P758" s="175"/>
      <c r="Q758" s="60"/>
      <c r="R758" s="27"/>
      <c r="S758" s="27"/>
      <c r="T758" s="27">
        <v>40</v>
      </c>
      <c r="U758" s="31" t="s">
        <v>539</v>
      </c>
      <c r="V758" s="53" t="s">
        <v>21</v>
      </c>
      <c r="W758" s="26" t="s">
        <v>1421</v>
      </c>
      <c r="X758" s="27" t="s">
        <v>358</v>
      </c>
      <c r="Y758" s="186" t="s">
        <v>1334</v>
      </c>
      <c r="Z758" s="186" t="s">
        <v>1334</v>
      </c>
    </row>
    <row r="759" spans="1:26" ht="25.5" hidden="1">
      <c r="A759" s="165" t="s">
        <v>1359</v>
      </c>
      <c r="B759" s="837"/>
      <c r="C759" s="860"/>
      <c r="D759" s="883"/>
      <c r="E759" s="888"/>
      <c r="F759" s="281"/>
      <c r="G759" s="873"/>
      <c r="H759" s="878"/>
      <c r="I759" s="888"/>
      <c r="J759" s="281"/>
      <c r="K759" s="892"/>
      <c r="L759" s="1042"/>
      <c r="M759" s="175"/>
      <c r="N759" s="175"/>
      <c r="O759" s="175"/>
      <c r="P759" s="175"/>
      <c r="Q759" s="60"/>
      <c r="R759" s="27"/>
      <c r="S759" s="27"/>
      <c r="T759" s="27">
        <v>40</v>
      </c>
      <c r="U759" s="31" t="s">
        <v>540</v>
      </c>
      <c r="V759" s="53" t="s">
        <v>21</v>
      </c>
      <c r="W759" s="26" t="s">
        <v>1422</v>
      </c>
      <c r="X759" s="27" t="s">
        <v>358</v>
      </c>
      <c r="Y759" s="186" t="s">
        <v>1334</v>
      </c>
      <c r="Z759" s="186" t="s">
        <v>1334</v>
      </c>
    </row>
    <row r="760" spans="1:26" ht="25.5" hidden="1">
      <c r="A760" s="165" t="s">
        <v>1356</v>
      </c>
      <c r="B760" s="837"/>
      <c r="C760" s="860"/>
      <c r="D760" s="883"/>
      <c r="E760" s="888"/>
      <c r="F760" s="281"/>
      <c r="G760" s="873"/>
      <c r="H760" s="878"/>
      <c r="I760" s="888"/>
      <c r="J760" s="281"/>
      <c r="K760" s="892"/>
      <c r="L760" s="1042"/>
      <c r="M760" s="175"/>
      <c r="N760" s="175"/>
      <c r="O760" s="175"/>
      <c r="P760" s="175"/>
      <c r="Q760" s="60"/>
      <c r="R760" s="27"/>
      <c r="S760" s="27"/>
      <c r="T760" s="27">
        <v>39</v>
      </c>
      <c r="U760" s="31" t="s">
        <v>489</v>
      </c>
      <c r="V760" s="53" t="s">
        <v>21</v>
      </c>
      <c r="W760" s="26" t="s">
        <v>1423</v>
      </c>
      <c r="X760" s="27" t="s">
        <v>358</v>
      </c>
      <c r="Y760" s="186" t="s">
        <v>1334</v>
      </c>
      <c r="Z760" s="186" t="s">
        <v>1334</v>
      </c>
    </row>
    <row r="761" spans="1:26" hidden="1">
      <c r="A761" s="165" t="s">
        <v>1358</v>
      </c>
      <c r="B761" s="837"/>
      <c r="C761" s="860"/>
      <c r="D761" s="883"/>
      <c r="E761" s="888"/>
      <c r="F761" s="281"/>
      <c r="G761" s="873"/>
      <c r="H761" s="878"/>
      <c r="I761" s="888"/>
      <c r="J761" s="281"/>
      <c r="K761" s="892"/>
      <c r="L761" s="1042"/>
      <c r="M761" s="175"/>
      <c r="N761" s="175"/>
      <c r="O761" s="175"/>
      <c r="P761" s="175"/>
      <c r="Q761" s="60"/>
      <c r="R761" s="27"/>
      <c r="S761" s="27"/>
      <c r="T761" s="27">
        <v>40</v>
      </c>
      <c r="U761" s="31" t="s">
        <v>489</v>
      </c>
      <c r="V761" s="53" t="s">
        <v>21</v>
      </c>
      <c r="W761" s="26" t="s">
        <v>1424</v>
      </c>
      <c r="X761" s="27" t="s">
        <v>358</v>
      </c>
      <c r="Y761" s="186" t="s">
        <v>1334</v>
      </c>
      <c r="Z761" s="186" t="s">
        <v>1334</v>
      </c>
    </row>
    <row r="762" spans="1:26" ht="25.5" hidden="1">
      <c r="A762" s="165" t="s">
        <v>1357</v>
      </c>
      <c r="B762" s="837"/>
      <c r="C762" s="860"/>
      <c r="D762" s="883"/>
      <c r="E762" s="888"/>
      <c r="F762" s="281"/>
      <c r="G762" s="873"/>
      <c r="H762" s="878"/>
      <c r="I762" s="888"/>
      <c r="J762" s="281"/>
      <c r="K762" s="892"/>
      <c r="L762" s="1042"/>
      <c r="M762" s="175"/>
      <c r="N762" s="175"/>
      <c r="O762" s="175"/>
      <c r="P762" s="175"/>
      <c r="Q762" s="60"/>
      <c r="R762" s="27"/>
      <c r="S762" s="27"/>
      <c r="T762" s="27">
        <v>37</v>
      </c>
      <c r="U762" s="31" t="s">
        <v>489</v>
      </c>
      <c r="V762" s="53" t="s">
        <v>21</v>
      </c>
      <c r="W762" s="26" t="s">
        <v>1355</v>
      </c>
      <c r="X762" s="27" t="s">
        <v>358</v>
      </c>
      <c r="Y762" s="186" t="s">
        <v>1334</v>
      </c>
      <c r="Z762" s="186" t="s">
        <v>1334</v>
      </c>
    </row>
    <row r="763" spans="1:26" hidden="1">
      <c r="A763" s="165" t="s">
        <v>1353</v>
      </c>
      <c r="B763" s="837"/>
      <c r="C763" s="860"/>
      <c r="D763" s="883"/>
      <c r="E763" s="888"/>
      <c r="F763" s="281"/>
      <c r="G763" s="873"/>
      <c r="H763" s="878"/>
      <c r="I763" s="888"/>
      <c r="J763" s="281"/>
      <c r="K763" s="892"/>
      <c r="L763" s="1042"/>
      <c r="M763" s="175"/>
      <c r="N763" s="175"/>
      <c r="O763" s="175"/>
      <c r="P763" s="175"/>
      <c r="Q763" s="60"/>
      <c r="R763" s="27"/>
      <c r="S763" s="27"/>
      <c r="T763" s="27">
        <v>41</v>
      </c>
      <c r="U763" s="31" t="s">
        <v>489</v>
      </c>
      <c r="V763" s="53" t="s">
        <v>21</v>
      </c>
      <c r="W763" s="26" t="s">
        <v>1352</v>
      </c>
      <c r="X763" s="27" t="s">
        <v>358</v>
      </c>
      <c r="Y763" s="186" t="s">
        <v>1334</v>
      </c>
      <c r="Z763" s="186" t="s">
        <v>1334</v>
      </c>
    </row>
    <row r="764" spans="1:26" ht="25.5" hidden="1">
      <c r="A764" s="165" t="s">
        <v>1354</v>
      </c>
      <c r="B764" s="837"/>
      <c r="C764" s="860"/>
      <c r="D764" s="883"/>
      <c r="E764" s="888"/>
      <c r="F764" s="281"/>
      <c r="G764" s="873"/>
      <c r="H764" s="878"/>
      <c r="I764" s="888"/>
      <c r="J764" s="281"/>
      <c r="K764" s="892"/>
      <c r="L764" s="1042"/>
      <c r="M764" s="175"/>
      <c r="N764" s="175"/>
      <c r="O764" s="175"/>
      <c r="P764" s="175"/>
      <c r="Q764" s="60"/>
      <c r="R764" s="27"/>
      <c r="S764" s="27"/>
      <c r="T764" s="27">
        <v>36</v>
      </c>
      <c r="U764" s="31" t="s">
        <v>541</v>
      </c>
      <c r="V764" s="53" t="s">
        <v>21</v>
      </c>
      <c r="W764" s="26" t="s">
        <v>1351</v>
      </c>
      <c r="X764" s="27" t="s">
        <v>358</v>
      </c>
      <c r="Y764" s="186" t="s">
        <v>1334</v>
      </c>
      <c r="Z764" s="186" t="s">
        <v>1334</v>
      </c>
    </row>
    <row r="765" spans="1:26" hidden="1">
      <c r="A765" s="165" t="s">
        <v>1343</v>
      </c>
      <c r="B765" s="837"/>
      <c r="C765" s="860"/>
      <c r="D765" s="883"/>
      <c r="E765" s="888"/>
      <c r="F765" s="281"/>
      <c r="G765" s="873"/>
      <c r="H765" s="878"/>
      <c r="I765" s="888"/>
      <c r="J765" s="281"/>
      <c r="K765" s="892"/>
      <c r="L765" s="1042"/>
      <c r="M765" s="175"/>
      <c r="N765" s="175"/>
      <c r="O765" s="175"/>
      <c r="P765" s="175"/>
      <c r="Q765" s="60"/>
      <c r="R765" s="27"/>
      <c r="S765" s="27"/>
      <c r="T765" s="27">
        <v>59</v>
      </c>
      <c r="U765" s="31" t="s">
        <v>294</v>
      </c>
      <c r="V765" s="53" t="s">
        <v>21</v>
      </c>
      <c r="W765" s="26" t="s">
        <v>1336</v>
      </c>
      <c r="X765" s="27" t="s">
        <v>358</v>
      </c>
      <c r="Y765" s="186" t="s">
        <v>1334</v>
      </c>
      <c r="Z765" s="186" t="s">
        <v>1334</v>
      </c>
    </row>
    <row r="766" spans="1:26" hidden="1">
      <c r="A766" s="165" t="s">
        <v>1342</v>
      </c>
      <c r="B766" s="837"/>
      <c r="C766" s="860"/>
      <c r="D766" s="883"/>
      <c r="E766" s="888"/>
      <c r="F766" s="281"/>
      <c r="G766" s="873"/>
      <c r="H766" s="878"/>
      <c r="I766" s="888"/>
      <c r="J766" s="281"/>
      <c r="K766" s="892"/>
      <c r="L766" s="1042"/>
      <c r="M766" s="175"/>
      <c r="N766" s="175"/>
      <c r="O766" s="175"/>
      <c r="P766" s="175"/>
      <c r="Q766" s="60"/>
      <c r="R766" s="27"/>
      <c r="S766" s="27"/>
      <c r="T766" s="27">
        <v>58</v>
      </c>
      <c r="U766" s="31" t="s">
        <v>294</v>
      </c>
      <c r="V766" s="53" t="s">
        <v>21</v>
      </c>
      <c r="W766" s="26" t="s">
        <v>1337</v>
      </c>
      <c r="X766" s="27" t="s">
        <v>358</v>
      </c>
      <c r="Y766" s="186" t="s">
        <v>1334</v>
      </c>
      <c r="Z766" s="186" t="s">
        <v>1334</v>
      </c>
    </row>
    <row r="767" spans="1:26" ht="25.5" hidden="1">
      <c r="A767" s="165" t="s">
        <v>1347</v>
      </c>
      <c r="B767" s="837"/>
      <c r="C767" s="860"/>
      <c r="D767" s="883"/>
      <c r="E767" s="888"/>
      <c r="F767" s="281"/>
      <c r="G767" s="873"/>
      <c r="H767" s="878"/>
      <c r="I767" s="888"/>
      <c r="J767" s="281"/>
      <c r="K767" s="892"/>
      <c r="L767" s="1042"/>
      <c r="M767" s="175"/>
      <c r="N767" s="175"/>
      <c r="O767" s="175"/>
      <c r="P767" s="175"/>
      <c r="Q767" s="60"/>
      <c r="R767" s="27"/>
      <c r="S767" s="27"/>
      <c r="T767" s="27">
        <v>60</v>
      </c>
      <c r="U767" s="31" t="s">
        <v>573</v>
      </c>
      <c r="V767" s="53" t="s">
        <v>21</v>
      </c>
      <c r="W767" s="26" t="s">
        <v>1338</v>
      </c>
      <c r="X767" s="27" t="s">
        <v>358</v>
      </c>
      <c r="Y767" s="186" t="s">
        <v>1334</v>
      </c>
      <c r="Z767" s="186" t="s">
        <v>1334</v>
      </c>
    </row>
    <row r="768" spans="1:26" ht="25.5" hidden="1">
      <c r="A768" s="165" t="s">
        <v>1348</v>
      </c>
      <c r="B768" s="837"/>
      <c r="C768" s="860"/>
      <c r="D768" s="883"/>
      <c r="E768" s="888"/>
      <c r="F768" s="281"/>
      <c r="G768" s="873"/>
      <c r="H768" s="878"/>
      <c r="I768" s="888"/>
      <c r="J768" s="281"/>
      <c r="K768" s="892"/>
      <c r="L768" s="1042"/>
      <c r="M768" s="175"/>
      <c r="N768" s="175"/>
      <c r="O768" s="175"/>
      <c r="P768" s="175"/>
      <c r="Q768" s="60"/>
      <c r="R768" s="27"/>
      <c r="S768" s="27"/>
      <c r="T768" s="27">
        <v>58</v>
      </c>
      <c r="U768" s="31" t="s">
        <v>184</v>
      </c>
      <c r="V768" s="53" t="s">
        <v>21</v>
      </c>
      <c r="W768" s="26" t="s">
        <v>1339</v>
      </c>
      <c r="X768" s="27" t="s">
        <v>358</v>
      </c>
      <c r="Y768" s="186" t="s">
        <v>1334</v>
      </c>
      <c r="Z768" s="186" t="s">
        <v>1334</v>
      </c>
    </row>
    <row r="769" spans="1:26" hidden="1">
      <c r="A769" s="165" t="s">
        <v>1349</v>
      </c>
      <c r="B769" s="837"/>
      <c r="C769" s="860"/>
      <c r="D769" s="883"/>
      <c r="E769" s="888"/>
      <c r="F769" s="281"/>
      <c r="G769" s="873"/>
      <c r="H769" s="878"/>
      <c r="I769" s="888"/>
      <c r="J769" s="281"/>
      <c r="K769" s="892"/>
      <c r="L769" s="1042"/>
      <c r="M769" s="175"/>
      <c r="N769" s="175"/>
      <c r="O769" s="175"/>
      <c r="P769" s="175"/>
      <c r="Q769" s="60"/>
      <c r="R769" s="27"/>
      <c r="S769" s="27"/>
      <c r="T769" s="27">
        <v>64</v>
      </c>
      <c r="U769" s="31" t="s">
        <v>184</v>
      </c>
      <c r="V769" s="53" t="s">
        <v>21</v>
      </c>
      <c r="W769" s="26" t="s">
        <v>1340</v>
      </c>
      <c r="X769" s="27" t="s">
        <v>358</v>
      </c>
      <c r="Y769" s="186" t="s">
        <v>1334</v>
      </c>
      <c r="Z769" s="186" t="s">
        <v>1334</v>
      </c>
    </row>
    <row r="770" spans="1:26" ht="25.5" hidden="1">
      <c r="A770" s="165" t="s">
        <v>1350</v>
      </c>
      <c r="B770" s="837"/>
      <c r="C770" s="860"/>
      <c r="D770" s="883"/>
      <c r="E770" s="888"/>
      <c r="F770" s="281"/>
      <c r="G770" s="873"/>
      <c r="H770" s="878"/>
      <c r="I770" s="888"/>
      <c r="J770" s="281"/>
      <c r="K770" s="892"/>
      <c r="L770" s="1042"/>
      <c r="M770" s="175"/>
      <c r="N770" s="175"/>
      <c r="O770" s="175"/>
      <c r="P770" s="175"/>
      <c r="Q770" s="60"/>
      <c r="R770" s="27"/>
      <c r="S770" s="27"/>
      <c r="T770" s="27">
        <v>64</v>
      </c>
      <c r="U770" s="31" t="s">
        <v>184</v>
      </c>
      <c r="V770" s="53" t="s">
        <v>21</v>
      </c>
      <c r="W770" s="26" t="s">
        <v>1341</v>
      </c>
      <c r="X770" s="27" t="s">
        <v>358</v>
      </c>
      <c r="Y770" s="186" t="s">
        <v>1334</v>
      </c>
      <c r="Z770" s="186" t="s">
        <v>1334</v>
      </c>
    </row>
    <row r="771" spans="1:26" ht="25.5" hidden="1">
      <c r="A771" s="165" t="s">
        <v>1344</v>
      </c>
      <c r="B771" s="837"/>
      <c r="C771" s="860"/>
      <c r="D771" s="883"/>
      <c r="E771" s="888"/>
      <c r="F771" s="281"/>
      <c r="G771" s="873"/>
      <c r="H771" s="878"/>
      <c r="I771" s="888"/>
      <c r="J771" s="281"/>
      <c r="K771" s="892"/>
      <c r="L771" s="1042"/>
      <c r="M771" s="175"/>
      <c r="N771" s="175"/>
      <c r="O771" s="175"/>
      <c r="P771" s="175"/>
      <c r="Q771" s="60"/>
      <c r="R771" s="27"/>
      <c r="S771" s="27"/>
      <c r="T771" s="27">
        <v>64</v>
      </c>
      <c r="U771" s="31" t="s">
        <v>184</v>
      </c>
      <c r="V771" s="53" t="s">
        <v>21</v>
      </c>
      <c r="W771" s="26" t="s">
        <v>1285</v>
      </c>
      <c r="X771" s="27" t="s">
        <v>358</v>
      </c>
      <c r="Y771" s="186" t="s">
        <v>1334</v>
      </c>
      <c r="Z771" s="186" t="s">
        <v>1334</v>
      </c>
    </row>
    <row r="772" spans="1:26" ht="25.5" hidden="1">
      <c r="A772" s="165" t="s">
        <v>1345</v>
      </c>
      <c r="B772" s="837"/>
      <c r="C772" s="860"/>
      <c r="D772" s="883"/>
      <c r="E772" s="888"/>
      <c r="F772" s="281"/>
      <c r="G772" s="873"/>
      <c r="H772" s="878"/>
      <c r="I772" s="888"/>
      <c r="J772" s="281"/>
      <c r="K772" s="892"/>
      <c r="L772" s="1042"/>
      <c r="M772" s="175"/>
      <c r="N772" s="175"/>
      <c r="O772" s="175"/>
      <c r="P772" s="175"/>
      <c r="Q772" s="60"/>
      <c r="R772" s="27"/>
      <c r="S772" s="27"/>
      <c r="T772" s="27">
        <v>64</v>
      </c>
      <c r="U772" s="31" t="s">
        <v>184</v>
      </c>
      <c r="V772" s="53" t="s">
        <v>21</v>
      </c>
      <c r="W772" s="26" t="s">
        <v>1281</v>
      </c>
      <c r="X772" s="27" t="s">
        <v>358</v>
      </c>
      <c r="Y772" s="186" t="s">
        <v>1334</v>
      </c>
      <c r="Z772" s="186" t="s">
        <v>1334</v>
      </c>
    </row>
    <row r="773" spans="1:26" hidden="1">
      <c r="A773" s="165" t="s">
        <v>1346</v>
      </c>
      <c r="B773" s="837"/>
      <c r="C773" s="860"/>
      <c r="D773" s="883"/>
      <c r="E773" s="888"/>
      <c r="F773" s="281"/>
      <c r="G773" s="873"/>
      <c r="H773" s="878"/>
      <c r="I773" s="888"/>
      <c r="J773" s="281"/>
      <c r="K773" s="892"/>
      <c r="L773" s="1042"/>
      <c r="M773" s="175"/>
      <c r="N773" s="175"/>
      <c r="O773" s="175"/>
      <c r="P773" s="175"/>
      <c r="Q773" s="60"/>
      <c r="R773" s="27"/>
      <c r="S773" s="27"/>
      <c r="T773" s="27">
        <v>58</v>
      </c>
      <c r="U773" s="31" t="s">
        <v>184</v>
      </c>
      <c r="V773" s="53" t="s">
        <v>21</v>
      </c>
      <c r="W773" s="26" t="s">
        <v>1282</v>
      </c>
      <c r="X773" s="27" t="s">
        <v>358</v>
      </c>
      <c r="Y773" s="186" t="s">
        <v>1334</v>
      </c>
      <c r="Z773" s="186" t="s">
        <v>1334</v>
      </c>
    </row>
    <row r="774" spans="1:26" ht="25.5" hidden="1">
      <c r="A774" s="165" t="s">
        <v>1261</v>
      </c>
      <c r="B774" s="837"/>
      <c r="C774" s="860"/>
      <c r="D774" s="883"/>
      <c r="E774" s="888"/>
      <c r="F774" s="281"/>
      <c r="G774" s="873"/>
      <c r="H774" s="878"/>
      <c r="I774" s="888"/>
      <c r="J774" s="281"/>
      <c r="K774" s="892"/>
      <c r="L774" s="1042"/>
      <c r="M774" s="175"/>
      <c r="N774" s="175"/>
      <c r="O774" s="175"/>
      <c r="P774" s="175"/>
      <c r="Q774" s="60"/>
      <c r="R774" s="27"/>
      <c r="S774" s="27"/>
      <c r="T774" s="27">
        <v>57</v>
      </c>
      <c r="U774" s="31" t="s">
        <v>184</v>
      </c>
      <c r="V774" s="53" t="s">
        <v>21</v>
      </c>
      <c r="W774" s="26" t="s">
        <v>1248</v>
      </c>
      <c r="X774" s="27" t="s">
        <v>358</v>
      </c>
      <c r="Y774" s="186" t="s">
        <v>1334</v>
      </c>
      <c r="Z774" s="186" t="s">
        <v>1334</v>
      </c>
    </row>
    <row r="775" spans="1:26" ht="25.5" hidden="1">
      <c r="A775" s="165" t="s">
        <v>1260</v>
      </c>
      <c r="B775" s="837"/>
      <c r="C775" s="860"/>
      <c r="D775" s="883"/>
      <c r="E775" s="888"/>
      <c r="F775" s="281"/>
      <c r="G775" s="873"/>
      <c r="H775" s="878"/>
      <c r="I775" s="888"/>
      <c r="J775" s="281"/>
      <c r="K775" s="892"/>
      <c r="L775" s="1042"/>
      <c r="M775" s="175"/>
      <c r="N775" s="175"/>
      <c r="O775" s="175"/>
      <c r="P775" s="175"/>
      <c r="Q775" s="60"/>
      <c r="R775" s="27"/>
      <c r="S775" s="27"/>
      <c r="T775" s="27">
        <v>58</v>
      </c>
      <c r="U775" s="31" t="s">
        <v>184</v>
      </c>
      <c r="V775" s="53" t="s">
        <v>21</v>
      </c>
      <c r="W775" s="26" t="s">
        <v>1249</v>
      </c>
      <c r="X775" s="27" t="s">
        <v>358</v>
      </c>
      <c r="Y775" s="186" t="s">
        <v>1334</v>
      </c>
      <c r="Z775" s="186" t="s">
        <v>1334</v>
      </c>
    </row>
    <row r="776" spans="1:26" hidden="1">
      <c r="A776" s="165" t="s">
        <v>1262</v>
      </c>
      <c r="B776" s="837"/>
      <c r="C776" s="860"/>
      <c r="D776" s="883"/>
      <c r="E776" s="888"/>
      <c r="F776" s="281"/>
      <c r="G776" s="873"/>
      <c r="H776" s="878"/>
      <c r="I776" s="888"/>
      <c r="J776" s="281"/>
      <c r="K776" s="892"/>
      <c r="L776" s="1042"/>
      <c r="M776" s="175"/>
      <c r="N776" s="175"/>
      <c r="O776" s="175"/>
      <c r="P776" s="175"/>
      <c r="Q776" s="60"/>
      <c r="R776" s="27"/>
      <c r="S776" s="27"/>
      <c r="T776" s="27">
        <v>58</v>
      </c>
      <c r="U776" s="31" t="s">
        <v>184</v>
      </c>
      <c r="V776" s="53" t="s">
        <v>21</v>
      </c>
      <c r="W776" s="26" t="s">
        <v>584</v>
      </c>
      <c r="X776" s="27" t="s">
        <v>358</v>
      </c>
      <c r="Y776" s="186" t="s">
        <v>1334</v>
      </c>
      <c r="Z776" s="186" t="s">
        <v>1334</v>
      </c>
    </row>
    <row r="777" spans="1:26" ht="25.5" hidden="1">
      <c r="A777" s="165" t="s">
        <v>1259</v>
      </c>
      <c r="B777" s="837"/>
      <c r="C777" s="860"/>
      <c r="D777" s="883"/>
      <c r="E777" s="888"/>
      <c r="F777" s="281"/>
      <c r="G777" s="873"/>
      <c r="H777" s="878"/>
      <c r="I777" s="888"/>
      <c r="J777" s="281"/>
      <c r="K777" s="892"/>
      <c r="L777" s="1042"/>
      <c r="M777" s="175"/>
      <c r="N777" s="175"/>
      <c r="O777" s="175"/>
      <c r="P777" s="175"/>
      <c r="Q777" s="60"/>
      <c r="R777" s="27"/>
      <c r="S777" s="27"/>
      <c r="T777" s="27">
        <v>58</v>
      </c>
      <c r="U777" s="31" t="s">
        <v>184</v>
      </c>
      <c r="V777" s="53" t="s">
        <v>21</v>
      </c>
      <c r="W777" s="26" t="s">
        <v>1250</v>
      </c>
      <c r="X777" s="27" t="s">
        <v>358</v>
      </c>
      <c r="Y777" s="186" t="s">
        <v>1334</v>
      </c>
      <c r="Z777" s="186" t="s">
        <v>1334</v>
      </c>
    </row>
    <row r="778" spans="1:26" ht="25.5" hidden="1">
      <c r="A778" s="165" t="s">
        <v>1258</v>
      </c>
      <c r="B778" s="837"/>
      <c r="C778" s="860"/>
      <c r="D778" s="883"/>
      <c r="E778" s="888"/>
      <c r="F778" s="281"/>
      <c r="G778" s="873"/>
      <c r="H778" s="878"/>
      <c r="I778" s="888"/>
      <c r="J778" s="281"/>
      <c r="K778" s="892"/>
      <c r="L778" s="1042"/>
      <c r="M778" s="175"/>
      <c r="N778" s="175"/>
      <c r="O778" s="175"/>
      <c r="P778" s="175"/>
      <c r="Q778" s="60"/>
      <c r="R778" s="27"/>
      <c r="S778" s="27"/>
      <c r="T778" s="27">
        <v>56</v>
      </c>
      <c r="U778" s="31" t="s">
        <v>184</v>
      </c>
      <c r="V778" s="53" t="s">
        <v>21</v>
      </c>
      <c r="W778" s="26" t="s">
        <v>1096</v>
      </c>
      <c r="X778" s="27" t="s">
        <v>358</v>
      </c>
      <c r="Y778" s="186" t="s">
        <v>1334</v>
      </c>
      <c r="Z778" s="186" t="s">
        <v>1334</v>
      </c>
    </row>
    <row r="779" spans="1:26" hidden="1">
      <c r="A779" s="165" t="s">
        <v>1251</v>
      </c>
      <c r="B779" s="837"/>
      <c r="C779" s="860"/>
      <c r="D779" s="883"/>
      <c r="E779" s="888"/>
      <c r="F779" s="281"/>
      <c r="G779" s="873"/>
      <c r="H779" s="878"/>
      <c r="I779" s="888"/>
      <c r="J779" s="281"/>
      <c r="K779" s="892"/>
      <c r="L779" s="1042"/>
      <c r="M779" s="175"/>
      <c r="N779" s="175"/>
      <c r="O779" s="175"/>
      <c r="P779" s="175"/>
      <c r="Q779" s="60"/>
      <c r="R779" s="27"/>
      <c r="S779" s="27"/>
      <c r="T779" s="27">
        <v>60</v>
      </c>
      <c r="U779" s="31" t="s">
        <v>184</v>
      </c>
      <c r="V779" s="53" t="s">
        <v>21</v>
      </c>
      <c r="W779" s="26" t="s">
        <v>1095</v>
      </c>
      <c r="X779" s="27" t="s">
        <v>358</v>
      </c>
      <c r="Y779" s="186" t="s">
        <v>1334</v>
      </c>
      <c r="Z779" s="186" t="s">
        <v>1334</v>
      </c>
    </row>
    <row r="780" spans="1:26" ht="25.5" hidden="1">
      <c r="A780" s="165" t="s">
        <v>1257</v>
      </c>
      <c r="B780" s="837"/>
      <c r="C780" s="860"/>
      <c r="D780" s="883"/>
      <c r="E780" s="888"/>
      <c r="F780" s="281"/>
      <c r="G780" s="873"/>
      <c r="H780" s="878"/>
      <c r="I780" s="888"/>
      <c r="J780" s="281"/>
      <c r="K780" s="892"/>
      <c r="L780" s="1042"/>
      <c r="M780" s="175"/>
      <c r="N780" s="175"/>
      <c r="O780" s="175"/>
      <c r="P780" s="175"/>
      <c r="Q780" s="60"/>
      <c r="R780" s="27"/>
      <c r="S780" s="27"/>
      <c r="T780" s="27">
        <v>63</v>
      </c>
      <c r="U780" s="31" t="s">
        <v>184</v>
      </c>
      <c r="V780" s="53" t="s">
        <v>21</v>
      </c>
      <c r="W780" s="26" t="s">
        <v>1094</v>
      </c>
      <c r="X780" s="27" t="s">
        <v>358</v>
      </c>
      <c r="Y780" s="186" t="s">
        <v>1334</v>
      </c>
      <c r="Z780" s="186" t="s">
        <v>1334</v>
      </c>
    </row>
    <row r="781" spans="1:26" ht="25.5" hidden="1">
      <c r="A781" s="165" t="s">
        <v>1256</v>
      </c>
      <c r="B781" s="837"/>
      <c r="C781" s="860"/>
      <c r="D781" s="883"/>
      <c r="E781" s="888"/>
      <c r="F781" s="281"/>
      <c r="G781" s="873"/>
      <c r="H781" s="878"/>
      <c r="I781" s="888"/>
      <c r="J781" s="281"/>
      <c r="K781" s="892"/>
      <c r="L781" s="1042"/>
      <c r="M781" s="175"/>
      <c r="N781" s="175"/>
      <c r="O781" s="175"/>
      <c r="P781" s="175"/>
      <c r="Q781" s="60"/>
      <c r="R781" s="27"/>
      <c r="S781" s="27"/>
      <c r="T781" s="27">
        <v>57</v>
      </c>
      <c r="U781" s="31" t="s">
        <v>184</v>
      </c>
      <c r="V781" s="53" t="s">
        <v>21</v>
      </c>
      <c r="W781" s="26" t="s">
        <v>1093</v>
      </c>
      <c r="X781" s="27" t="s">
        <v>358</v>
      </c>
      <c r="Y781" s="186" t="s">
        <v>1334</v>
      </c>
      <c r="Z781" s="186" t="s">
        <v>1334</v>
      </c>
    </row>
    <row r="782" spans="1:26" hidden="1">
      <c r="A782" s="165" t="s">
        <v>1255</v>
      </c>
      <c r="B782" s="837"/>
      <c r="C782" s="860"/>
      <c r="D782" s="883"/>
      <c r="E782" s="888"/>
      <c r="F782" s="281"/>
      <c r="G782" s="873"/>
      <c r="H782" s="878"/>
      <c r="I782" s="888"/>
      <c r="J782" s="281"/>
      <c r="K782" s="892"/>
      <c r="L782" s="1042"/>
      <c r="M782" s="175"/>
      <c r="N782" s="175"/>
      <c r="O782" s="175"/>
      <c r="P782" s="175"/>
      <c r="Q782" s="60"/>
      <c r="R782" s="27"/>
      <c r="S782" s="27"/>
      <c r="T782" s="27">
        <v>41</v>
      </c>
      <c r="U782" s="31" t="s">
        <v>184</v>
      </c>
      <c r="V782" s="53" t="s">
        <v>21</v>
      </c>
      <c r="W782" s="26" t="s">
        <v>1052</v>
      </c>
      <c r="X782" s="27" t="s">
        <v>358</v>
      </c>
      <c r="Y782" s="186" t="s">
        <v>1334</v>
      </c>
      <c r="Z782" s="186" t="s">
        <v>1334</v>
      </c>
    </row>
    <row r="783" spans="1:26" hidden="1">
      <c r="A783" s="165" t="s">
        <v>1254</v>
      </c>
      <c r="B783" s="837"/>
      <c r="C783" s="860"/>
      <c r="D783" s="883"/>
      <c r="E783" s="888"/>
      <c r="F783" s="281"/>
      <c r="G783" s="873"/>
      <c r="H783" s="878"/>
      <c r="I783" s="888"/>
      <c r="J783" s="281"/>
      <c r="K783" s="892"/>
      <c r="L783" s="1042"/>
      <c r="M783" s="175"/>
      <c r="N783" s="175"/>
      <c r="O783" s="175"/>
      <c r="P783" s="175"/>
      <c r="Q783" s="60"/>
      <c r="R783" s="27"/>
      <c r="S783" s="27"/>
      <c r="T783" s="27">
        <v>46</v>
      </c>
      <c r="U783" s="31" t="s">
        <v>184</v>
      </c>
      <c r="V783" s="53" t="s">
        <v>21</v>
      </c>
      <c r="W783" s="26" t="s">
        <v>1053</v>
      </c>
      <c r="X783" s="27" t="s">
        <v>358</v>
      </c>
      <c r="Y783" s="186" t="s">
        <v>1334</v>
      </c>
      <c r="Z783" s="186" t="s">
        <v>1334</v>
      </c>
    </row>
    <row r="784" spans="1:26" hidden="1">
      <c r="A784" s="165" t="s">
        <v>1254</v>
      </c>
      <c r="B784" s="837"/>
      <c r="C784" s="860"/>
      <c r="D784" s="883"/>
      <c r="E784" s="888"/>
      <c r="F784" s="281"/>
      <c r="G784" s="873"/>
      <c r="H784" s="878"/>
      <c r="I784" s="888"/>
      <c r="J784" s="281"/>
      <c r="K784" s="892"/>
      <c r="L784" s="1042"/>
      <c r="M784" s="175"/>
      <c r="N784" s="175"/>
      <c r="O784" s="175"/>
      <c r="P784" s="175"/>
      <c r="Q784" s="60"/>
      <c r="R784" s="27"/>
      <c r="S784" s="27"/>
      <c r="T784" s="27">
        <v>42</v>
      </c>
      <c r="U784" s="31" t="s">
        <v>184</v>
      </c>
      <c r="V784" s="53" t="s">
        <v>21</v>
      </c>
      <c r="W784" s="26" t="s">
        <v>1054</v>
      </c>
      <c r="X784" s="27" t="s">
        <v>358</v>
      </c>
      <c r="Y784" s="186" t="s">
        <v>1334</v>
      </c>
      <c r="Z784" s="186" t="s">
        <v>1334</v>
      </c>
    </row>
    <row r="785" spans="1:26" hidden="1">
      <c r="A785" s="165" t="s">
        <v>1253</v>
      </c>
      <c r="B785" s="837"/>
      <c r="C785" s="860"/>
      <c r="D785" s="883"/>
      <c r="E785" s="888"/>
      <c r="F785" s="281"/>
      <c r="G785" s="873"/>
      <c r="H785" s="878"/>
      <c r="I785" s="888"/>
      <c r="J785" s="281"/>
      <c r="K785" s="892"/>
      <c r="L785" s="1042"/>
      <c r="M785" s="175"/>
      <c r="N785" s="175"/>
      <c r="O785" s="175"/>
      <c r="P785" s="175"/>
      <c r="Q785" s="60"/>
      <c r="R785" s="27"/>
      <c r="S785" s="27"/>
      <c r="T785" s="27">
        <v>40</v>
      </c>
      <c r="U785" s="31" t="s">
        <v>184</v>
      </c>
      <c r="V785" s="53" t="s">
        <v>21</v>
      </c>
      <c r="W785" s="26" t="s">
        <v>1055</v>
      </c>
      <c r="X785" s="27" t="s">
        <v>358</v>
      </c>
      <c r="Y785" s="186" t="s">
        <v>1334</v>
      </c>
      <c r="Z785" s="186" t="s">
        <v>1334</v>
      </c>
    </row>
    <row r="786" spans="1:26" hidden="1">
      <c r="A786" s="165" t="s">
        <v>1253</v>
      </c>
      <c r="B786" s="837"/>
      <c r="C786" s="860"/>
      <c r="D786" s="883"/>
      <c r="E786" s="888"/>
      <c r="F786" s="281"/>
      <c r="G786" s="873"/>
      <c r="H786" s="878"/>
      <c r="I786" s="888"/>
      <c r="J786" s="281"/>
      <c r="K786" s="892"/>
      <c r="L786" s="1042"/>
      <c r="M786" s="175"/>
      <c r="N786" s="175"/>
      <c r="O786" s="175"/>
      <c r="P786" s="175"/>
      <c r="Q786" s="60"/>
      <c r="R786" s="27"/>
      <c r="S786" s="27"/>
      <c r="T786" s="27">
        <v>42</v>
      </c>
      <c r="U786" s="31" t="s">
        <v>184</v>
      </c>
      <c r="V786" s="53" t="s">
        <v>21</v>
      </c>
      <c r="W786" s="26" t="s">
        <v>1056</v>
      </c>
      <c r="X786" s="27" t="s">
        <v>358</v>
      </c>
      <c r="Y786" s="186" t="s">
        <v>1334</v>
      </c>
      <c r="Z786" s="186" t="s">
        <v>1334</v>
      </c>
    </row>
    <row r="787" spans="1:26" hidden="1">
      <c r="A787" s="165" t="s">
        <v>1252</v>
      </c>
      <c r="B787" s="837"/>
      <c r="C787" s="860"/>
      <c r="D787" s="883"/>
      <c r="E787" s="888"/>
      <c r="F787" s="281"/>
      <c r="G787" s="873"/>
      <c r="H787" s="878"/>
      <c r="I787" s="888"/>
      <c r="J787" s="281"/>
      <c r="K787" s="892"/>
      <c r="L787" s="1042"/>
      <c r="M787" s="175"/>
      <c r="N787" s="175"/>
      <c r="O787" s="175"/>
      <c r="P787" s="175"/>
      <c r="Q787" s="60"/>
      <c r="R787" s="27"/>
      <c r="S787" s="27"/>
      <c r="T787" s="27">
        <v>40</v>
      </c>
      <c r="U787" s="31" t="s">
        <v>184</v>
      </c>
      <c r="V787" s="53" t="s">
        <v>21</v>
      </c>
      <c r="W787" s="26" t="s">
        <v>668</v>
      </c>
      <c r="X787" s="27" t="s">
        <v>358</v>
      </c>
      <c r="Y787" s="186" t="s">
        <v>1334</v>
      </c>
      <c r="Z787" s="186" t="s">
        <v>1334</v>
      </c>
    </row>
    <row r="788" spans="1:26" hidden="1">
      <c r="A788" s="165" t="s">
        <v>1252</v>
      </c>
      <c r="B788" s="837"/>
      <c r="C788" s="860"/>
      <c r="D788" s="883"/>
      <c r="E788" s="888"/>
      <c r="F788" s="281"/>
      <c r="G788" s="873"/>
      <c r="H788" s="878"/>
      <c r="I788" s="888"/>
      <c r="J788" s="281"/>
      <c r="K788" s="892"/>
      <c r="L788" s="1042"/>
      <c r="M788" s="175"/>
      <c r="N788" s="175"/>
      <c r="O788" s="175"/>
      <c r="P788" s="175"/>
      <c r="Q788" s="60"/>
      <c r="R788" s="27"/>
      <c r="S788" s="27"/>
      <c r="T788" s="27">
        <v>46</v>
      </c>
      <c r="U788" s="31" t="s">
        <v>184</v>
      </c>
      <c r="V788" s="53" t="s">
        <v>21</v>
      </c>
      <c r="W788" s="26" t="s">
        <v>1057</v>
      </c>
      <c r="X788" s="27" t="s">
        <v>358</v>
      </c>
      <c r="Y788" s="186" t="s">
        <v>1334</v>
      </c>
      <c r="Z788" s="186" t="s">
        <v>1334</v>
      </c>
    </row>
    <row r="789" spans="1:26" hidden="1">
      <c r="A789" s="165" t="s">
        <v>998</v>
      </c>
      <c r="B789" s="837"/>
      <c r="C789" s="860"/>
      <c r="D789" s="883"/>
      <c r="E789" s="888"/>
      <c r="F789" s="281"/>
      <c r="G789" s="873"/>
      <c r="H789" s="878"/>
      <c r="I789" s="888"/>
      <c r="J789" s="281"/>
      <c r="K789" s="892"/>
      <c r="L789" s="1042"/>
      <c r="M789" s="175"/>
      <c r="N789" s="175"/>
      <c r="O789" s="175"/>
      <c r="P789" s="175"/>
      <c r="Q789" s="60"/>
      <c r="R789" s="27"/>
      <c r="S789" s="27"/>
      <c r="T789" s="27">
        <v>42</v>
      </c>
      <c r="U789" s="31" t="s">
        <v>428</v>
      </c>
      <c r="V789" s="53" t="s">
        <v>21</v>
      </c>
      <c r="W789" s="26" t="s">
        <v>1058</v>
      </c>
      <c r="X789" s="27" t="s">
        <v>358</v>
      </c>
      <c r="Y789" s="186" t="s">
        <v>1334</v>
      </c>
      <c r="Z789" s="186" t="s">
        <v>1334</v>
      </c>
    </row>
    <row r="790" spans="1:26" ht="25.5" hidden="1">
      <c r="A790" s="63" t="s">
        <v>998</v>
      </c>
      <c r="B790" s="838"/>
      <c r="C790" s="862"/>
      <c r="D790" s="883"/>
      <c r="E790" s="888"/>
      <c r="F790" s="281"/>
      <c r="G790" s="873"/>
      <c r="H790" s="878"/>
      <c r="I790" s="888"/>
      <c r="J790" s="281"/>
      <c r="K790" s="892"/>
      <c r="L790" s="1042"/>
      <c r="M790" s="175"/>
      <c r="N790" s="175"/>
      <c r="O790" s="175"/>
      <c r="P790" s="175"/>
      <c r="Q790" s="60"/>
      <c r="R790" s="27"/>
      <c r="S790" s="27"/>
      <c r="T790" s="27">
        <v>45</v>
      </c>
      <c r="U790" s="31" t="s">
        <v>1050</v>
      </c>
      <c r="V790" s="53" t="s">
        <v>241</v>
      </c>
      <c r="W790" s="26" t="s">
        <v>1048</v>
      </c>
      <c r="X790" s="27" t="s">
        <v>358</v>
      </c>
      <c r="Y790" s="186" t="s">
        <v>1334</v>
      </c>
      <c r="Z790" s="186" t="s">
        <v>1334</v>
      </c>
    </row>
    <row r="791" spans="1:26" hidden="1">
      <c r="A791" s="63" t="s">
        <v>999</v>
      </c>
      <c r="B791" s="838"/>
      <c r="C791" s="862"/>
      <c r="D791" s="883"/>
      <c r="E791" s="888"/>
      <c r="F791" s="281"/>
      <c r="G791" s="873"/>
      <c r="H791" s="878"/>
      <c r="I791" s="888"/>
      <c r="J791" s="281"/>
      <c r="K791" s="892"/>
      <c r="L791" s="1042"/>
      <c r="M791" s="175"/>
      <c r="N791" s="175"/>
      <c r="O791" s="175"/>
      <c r="P791" s="175"/>
      <c r="Q791" s="60"/>
      <c r="R791" s="27"/>
      <c r="S791" s="27"/>
      <c r="T791" s="27">
        <v>36</v>
      </c>
      <c r="U791" s="31" t="s">
        <v>428</v>
      </c>
      <c r="V791" s="53" t="s">
        <v>21</v>
      </c>
      <c r="W791" s="26" t="s">
        <v>645</v>
      </c>
      <c r="X791" s="27" t="s">
        <v>358</v>
      </c>
      <c r="Y791" s="186" t="s">
        <v>1334</v>
      </c>
      <c r="Z791" s="186" t="s">
        <v>1334</v>
      </c>
    </row>
    <row r="792" spans="1:26" hidden="1">
      <c r="A792" s="63" t="s">
        <v>999</v>
      </c>
      <c r="B792" s="838"/>
      <c r="C792" s="862"/>
      <c r="D792" s="883"/>
      <c r="E792" s="888"/>
      <c r="F792" s="281"/>
      <c r="G792" s="873"/>
      <c r="H792" s="878"/>
      <c r="I792" s="888"/>
      <c r="J792" s="281"/>
      <c r="K792" s="892"/>
      <c r="L792" s="1042"/>
      <c r="M792" s="175"/>
      <c r="N792" s="175"/>
      <c r="O792" s="175"/>
      <c r="P792" s="175"/>
      <c r="Q792" s="60"/>
      <c r="R792" s="27"/>
      <c r="S792" s="27"/>
      <c r="T792" s="27">
        <v>42</v>
      </c>
      <c r="U792" s="31" t="s">
        <v>428</v>
      </c>
      <c r="V792" s="53" t="s">
        <v>21</v>
      </c>
      <c r="W792" s="26" t="s">
        <v>643</v>
      </c>
      <c r="X792" s="27" t="s">
        <v>358</v>
      </c>
      <c r="Y792" s="186" t="s">
        <v>1334</v>
      </c>
      <c r="Z792" s="186" t="s">
        <v>1334</v>
      </c>
    </row>
    <row r="793" spans="1:26" hidden="1">
      <c r="A793" s="63" t="s">
        <v>1006</v>
      </c>
      <c r="B793" s="838"/>
      <c r="C793" s="862"/>
      <c r="D793" s="883"/>
      <c r="E793" s="888"/>
      <c r="F793" s="281"/>
      <c r="G793" s="873"/>
      <c r="H793" s="878"/>
      <c r="I793" s="888"/>
      <c r="J793" s="281"/>
      <c r="K793" s="892"/>
      <c r="L793" s="1042"/>
      <c r="M793" s="175"/>
      <c r="N793" s="175"/>
      <c r="O793" s="175"/>
      <c r="P793" s="175"/>
      <c r="Q793" s="60"/>
      <c r="R793" s="27"/>
      <c r="S793" s="27"/>
      <c r="T793" s="27">
        <v>39</v>
      </c>
      <c r="U793" s="31" t="s">
        <v>102</v>
      </c>
      <c r="V793" s="53" t="s">
        <v>21</v>
      </c>
      <c r="W793" s="26" t="s">
        <v>997</v>
      </c>
      <c r="X793" s="27" t="s">
        <v>358</v>
      </c>
      <c r="Y793" s="186" t="s">
        <v>1334</v>
      </c>
      <c r="Z793" s="186" t="s">
        <v>1334</v>
      </c>
    </row>
    <row r="794" spans="1:26" ht="25.5" hidden="1">
      <c r="A794" s="63" t="s">
        <v>1957</v>
      </c>
      <c r="B794" s="838"/>
      <c r="C794" s="862"/>
      <c r="D794" s="883"/>
      <c r="E794" s="888"/>
      <c r="F794" s="281"/>
      <c r="G794" s="873"/>
      <c r="H794" s="878"/>
      <c r="I794" s="888"/>
      <c r="J794" s="281"/>
      <c r="K794" s="892"/>
      <c r="L794" s="1042"/>
      <c r="M794" s="175"/>
      <c r="N794" s="175"/>
      <c r="O794" s="175"/>
      <c r="P794" s="175"/>
      <c r="Q794" s="60"/>
      <c r="R794" s="27"/>
      <c r="S794" s="27"/>
      <c r="T794" s="27">
        <v>67</v>
      </c>
      <c r="U794" s="31" t="s">
        <v>102</v>
      </c>
      <c r="V794" s="53" t="s">
        <v>21</v>
      </c>
      <c r="W794" s="26" t="s">
        <v>1959</v>
      </c>
      <c r="X794" s="27" t="s">
        <v>358</v>
      </c>
      <c r="Y794" s="186" t="s">
        <v>1334</v>
      </c>
      <c r="Z794" s="186" t="s">
        <v>1334</v>
      </c>
    </row>
    <row r="795" spans="1:26" ht="25.5" hidden="1">
      <c r="A795" s="63" t="s">
        <v>1958</v>
      </c>
      <c r="B795" s="838"/>
      <c r="C795" s="862"/>
      <c r="D795" s="883"/>
      <c r="E795" s="888"/>
      <c r="F795" s="281"/>
      <c r="G795" s="873"/>
      <c r="H795" s="878"/>
      <c r="I795" s="888"/>
      <c r="J795" s="281"/>
      <c r="K795" s="892"/>
      <c r="L795" s="1042"/>
      <c r="M795" s="175"/>
      <c r="N795" s="175"/>
      <c r="O795" s="175"/>
      <c r="P795" s="175"/>
      <c r="Q795" s="60"/>
      <c r="R795" s="27"/>
      <c r="S795" s="27"/>
      <c r="T795" s="27">
        <v>68</v>
      </c>
      <c r="U795" s="31" t="s">
        <v>102</v>
      </c>
      <c r="V795" s="53" t="s">
        <v>21</v>
      </c>
      <c r="W795" s="26" t="s">
        <v>1960</v>
      </c>
      <c r="X795" s="27" t="s">
        <v>358</v>
      </c>
      <c r="Y795" s="186" t="s">
        <v>1334</v>
      </c>
      <c r="Z795" s="186" t="s">
        <v>1334</v>
      </c>
    </row>
    <row r="796" spans="1:26" hidden="1">
      <c r="A796" s="63" t="s">
        <v>1956</v>
      </c>
      <c r="B796" s="838"/>
      <c r="C796" s="862"/>
      <c r="D796" s="883"/>
      <c r="E796" s="888"/>
      <c r="F796" s="281"/>
      <c r="G796" s="873"/>
      <c r="H796" s="878"/>
      <c r="I796" s="888"/>
      <c r="J796" s="281"/>
      <c r="K796" s="892"/>
      <c r="L796" s="1042"/>
      <c r="M796" s="175"/>
      <c r="N796" s="175"/>
      <c r="O796" s="175"/>
      <c r="P796" s="175"/>
      <c r="Q796" s="60"/>
      <c r="R796" s="27"/>
      <c r="S796" s="27"/>
      <c r="T796" s="27">
        <v>68</v>
      </c>
      <c r="U796" s="31" t="s">
        <v>102</v>
      </c>
      <c r="V796" s="53" t="s">
        <v>21</v>
      </c>
      <c r="W796" s="26" t="s">
        <v>1961</v>
      </c>
      <c r="X796" s="27" t="s">
        <v>358</v>
      </c>
      <c r="Y796" s="186" t="s">
        <v>1334</v>
      </c>
      <c r="Z796" s="186" t="s">
        <v>1334</v>
      </c>
    </row>
    <row r="797" spans="1:26" hidden="1">
      <c r="A797" s="61"/>
      <c r="B797" s="852"/>
      <c r="C797" s="865"/>
      <c r="D797" s="883"/>
      <c r="E797" s="888"/>
      <c r="F797" s="281"/>
      <c r="G797" s="873"/>
      <c r="H797" s="878"/>
      <c r="I797" s="888"/>
      <c r="J797" s="281"/>
      <c r="K797" s="892"/>
      <c r="L797" s="1042"/>
      <c r="M797" s="190"/>
      <c r="N797" s="190"/>
      <c r="O797" s="190"/>
      <c r="P797" s="190"/>
      <c r="Q797" s="60"/>
      <c r="R797" s="27"/>
      <c r="S797" s="27"/>
      <c r="T797" s="27"/>
      <c r="U797" s="32"/>
      <c r="V797" s="54"/>
      <c r="W797" s="27"/>
      <c r="X797" s="27"/>
      <c r="Z797" s="186"/>
    </row>
    <row r="798" spans="1:26" ht="25.5" hidden="1">
      <c r="A798" s="165" t="s">
        <v>1480</v>
      </c>
      <c r="B798" s="837"/>
      <c r="C798" s="860"/>
      <c r="D798" s="883"/>
      <c r="E798" s="888"/>
      <c r="F798" s="281"/>
      <c r="G798" s="873"/>
      <c r="H798" s="878"/>
      <c r="I798" s="888"/>
      <c r="J798" s="281"/>
      <c r="K798" s="892"/>
      <c r="L798" s="1042"/>
      <c r="M798" s="175"/>
      <c r="N798" s="175"/>
      <c r="O798" s="175"/>
      <c r="P798" s="175"/>
      <c r="Q798" s="60"/>
      <c r="R798" s="27"/>
      <c r="S798" s="27"/>
      <c r="T798" s="27">
        <v>37</v>
      </c>
      <c r="U798" s="31" t="s">
        <v>463</v>
      </c>
      <c r="V798" s="52" t="s">
        <v>21</v>
      </c>
      <c r="W798" s="27" t="s">
        <v>1529</v>
      </c>
      <c r="X798" s="27" t="s">
        <v>358</v>
      </c>
      <c r="Y798" s="186" t="s">
        <v>1331</v>
      </c>
      <c r="Z798" s="186" t="s">
        <v>1332</v>
      </c>
    </row>
    <row r="799" spans="1:26" hidden="1">
      <c r="A799" s="165" t="s">
        <v>1479</v>
      </c>
      <c r="B799" s="837"/>
      <c r="C799" s="860"/>
      <c r="D799" s="883"/>
      <c r="E799" s="888"/>
      <c r="F799" s="281"/>
      <c r="G799" s="873"/>
      <c r="H799" s="878"/>
      <c r="I799" s="888"/>
      <c r="J799" s="281"/>
      <c r="K799" s="892"/>
      <c r="L799" s="1042"/>
      <c r="M799" s="175"/>
      <c r="N799" s="175"/>
      <c r="O799" s="175"/>
      <c r="P799" s="175"/>
      <c r="Q799" s="60"/>
      <c r="R799" s="27"/>
      <c r="S799" s="27"/>
      <c r="T799" s="27">
        <v>42</v>
      </c>
      <c r="U799" s="31" t="s">
        <v>464</v>
      </c>
      <c r="V799" s="52" t="s">
        <v>21</v>
      </c>
      <c r="W799" s="27" t="s">
        <v>1530</v>
      </c>
      <c r="X799" s="27" t="s">
        <v>358</v>
      </c>
      <c r="Y799" s="186" t="s">
        <v>1331</v>
      </c>
      <c r="Z799" s="186" t="s">
        <v>1332</v>
      </c>
    </row>
    <row r="800" spans="1:26" hidden="1">
      <c r="A800" s="165" t="s">
        <v>1541</v>
      </c>
      <c r="B800" s="837"/>
      <c r="C800" s="860"/>
      <c r="D800" s="883"/>
      <c r="E800" s="888"/>
      <c r="F800" s="281"/>
      <c r="G800" s="873"/>
      <c r="H800" s="878"/>
      <c r="I800" s="888"/>
      <c r="J800" s="281"/>
      <c r="K800" s="892"/>
      <c r="L800" s="1042"/>
      <c r="M800" s="175"/>
      <c r="N800" s="175"/>
      <c r="O800" s="175"/>
      <c r="P800" s="175"/>
      <c r="Q800" s="60"/>
      <c r="R800" s="27"/>
      <c r="S800" s="27"/>
      <c r="T800" s="27">
        <v>30</v>
      </c>
      <c r="U800" s="31" t="s">
        <v>464</v>
      </c>
      <c r="V800" s="52" t="s">
        <v>21</v>
      </c>
      <c r="W800" s="27" t="s">
        <v>1531</v>
      </c>
      <c r="X800" s="27" t="s">
        <v>358</v>
      </c>
      <c r="Y800" s="186" t="s">
        <v>1331</v>
      </c>
      <c r="Z800" s="186" t="s">
        <v>1332</v>
      </c>
    </row>
    <row r="801" spans="1:26" hidden="1">
      <c r="A801" s="165" t="s">
        <v>1478</v>
      </c>
      <c r="B801" s="837"/>
      <c r="C801" s="860"/>
      <c r="D801" s="883"/>
      <c r="E801" s="888"/>
      <c r="F801" s="281"/>
      <c r="G801" s="873"/>
      <c r="H801" s="878"/>
      <c r="I801" s="888"/>
      <c r="J801" s="281"/>
      <c r="K801" s="892"/>
      <c r="L801" s="1042"/>
      <c r="M801" s="175"/>
      <c r="N801" s="175"/>
      <c r="O801" s="175"/>
      <c r="P801" s="175"/>
      <c r="Q801" s="60"/>
      <c r="R801" s="27"/>
      <c r="S801" s="27"/>
      <c r="T801" s="27">
        <v>42</v>
      </c>
      <c r="U801" s="31" t="s">
        <v>464</v>
      </c>
      <c r="V801" s="52" t="s">
        <v>21</v>
      </c>
      <c r="W801" s="27" t="s">
        <v>1532</v>
      </c>
      <c r="X801" s="27" t="s">
        <v>358</v>
      </c>
      <c r="Y801" s="186" t="s">
        <v>1331</v>
      </c>
      <c r="Z801" s="186" t="s">
        <v>1332</v>
      </c>
    </row>
    <row r="802" spans="1:26" ht="25.5" hidden="1">
      <c r="A802" s="165" t="s">
        <v>1542</v>
      </c>
      <c r="B802" s="837"/>
      <c r="C802" s="860"/>
      <c r="D802" s="883"/>
      <c r="E802" s="888"/>
      <c r="F802" s="281"/>
      <c r="G802" s="873"/>
      <c r="H802" s="878"/>
      <c r="I802" s="888"/>
      <c r="J802" s="281"/>
      <c r="K802" s="892"/>
      <c r="L802" s="1042"/>
      <c r="M802" s="175"/>
      <c r="N802" s="175"/>
      <c r="O802" s="175"/>
      <c r="P802" s="175"/>
      <c r="Q802" s="60"/>
      <c r="R802" s="27"/>
      <c r="S802" s="27"/>
      <c r="T802" s="27">
        <v>44</v>
      </c>
      <c r="U802" s="31" t="s">
        <v>464</v>
      </c>
      <c r="V802" s="52" t="s">
        <v>21</v>
      </c>
      <c r="W802" s="27" t="s">
        <v>1533</v>
      </c>
      <c r="X802" s="27" t="s">
        <v>358</v>
      </c>
      <c r="Y802" s="186" t="s">
        <v>1331</v>
      </c>
      <c r="Z802" s="186" t="s">
        <v>1332</v>
      </c>
    </row>
    <row r="803" spans="1:26" hidden="1">
      <c r="A803" s="165" t="s">
        <v>1477</v>
      </c>
      <c r="B803" s="837"/>
      <c r="C803" s="860"/>
      <c r="D803" s="883"/>
      <c r="E803" s="888"/>
      <c r="F803" s="281"/>
      <c r="G803" s="873"/>
      <c r="H803" s="878"/>
      <c r="I803" s="888"/>
      <c r="J803" s="281"/>
      <c r="K803" s="892"/>
      <c r="L803" s="1042"/>
      <c r="M803" s="175"/>
      <c r="N803" s="175"/>
      <c r="O803" s="175"/>
      <c r="P803" s="175"/>
      <c r="Q803" s="60"/>
      <c r="R803" s="27"/>
      <c r="S803" s="27"/>
      <c r="T803" s="27">
        <v>44</v>
      </c>
      <c r="U803" s="31" t="s">
        <v>464</v>
      </c>
      <c r="V803" s="52" t="s">
        <v>21</v>
      </c>
      <c r="W803" s="27" t="s">
        <v>1534</v>
      </c>
      <c r="X803" s="27" t="s">
        <v>358</v>
      </c>
      <c r="Y803" s="186" t="s">
        <v>1331</v>
      </c>
      <c r="Z803" s="186" t="s">
        <v>1332</v>
      </c>
    </row>
    <row r="804" spans="1:26" ht="25.5" hidden="1">
      <c r="A804" s="165" t="s">
        <v>1543</v>
      </c>
      <c r="B804" s="837"/>
      <c r="C804" s="860"/>
      <c r="D804" s="883"/>
      <c r="E804" s="888"/>
      <c r="F804" s="281"/>
      <c r="G804" s="873"/>
      <c r="H804" s="878"/>
      <c r="I804" s="888"/>
      <c r="J804" s="281"/>
      <c r="K804" s="892"/>
      <c r="L804" s="1042"/>
      <c r="M804" s="175"/>
      <c r="N804" s="175"/>
      <c r="O804" s="175"/>
      <c r="P804" s="175"/>
      <c r="Q804" s="60"/>
      <c r="R804" s="27"/>
      <c r="S804" s="27"/>
      <c r="T804" s="27">
        <v>38</v>
      </c>
      <c r="U804" s="31" t="s">
        <v>464</v>
      </c>
      <c r="V804" s="52" t="s">
        <v>21</v>
      </c>
      <c r="W804" s="27" t="s">
        <v>1535</v>
      </c>
      <c r="X804" s="27" t="s">
        <v>358</v>
      </c>
      <c r="Y804" s="186" t="s">
        <v>1331</v>
      </c>
      <c r="Z804" s="186" t="s">
        <v>1332</v>
      </c>
    </row>
    <row r="805" spans="1:26" hidden="1">
      <c r="A805" s="165" t="s">
        <v>1476</v>
      </c>
      <c r="B805" s="837"/>
      <c r="C805" s="860"/>
      <c r="D805" s="883"/>
      <c r="E805" s="888"/>
      <c r="F805" s="281"/>
      <c r="G805" s="873"/>
      <c r="H805" s="878"/>
      <c r="I805" s="888"/>
      <c r="J805" s="281"/>
      <c r="K805" s="892"/>
      <c r="L805" s="1042"/>
      <c r="M805" s="175"/>
      <c r="N805" s="175"/>
      <c r="O805" s="175"/>
      <c r="P805" s="175"/>
      <c r="Q805" s="60"/>
      <c r="R805" s="27"/>
      <c r="S805" s="27"/>
      <c r="T805" s="27">
        <v>39</v>
      </c>
      <c r="U805" s="31" t="s">
        <v>464</v>
      </c>
      <c r="V805" s="52" t="s">
        <v>21</v>
      </c>
      <c r="W805" s="27" t="s">
        <v>1536</v>
      </c>
      <c r="X805" s="27" t="s">
        <v>358</v>
      </c>
      <c r="Y805" s="186" t="s">
        <v>1331</v>
      </c>
      <c r="Z805" s="186" t="s">
        <v>1332</v>
      </c>
    </row>
    <row r="806" spans="1:26" hidden="1">
      <c r="A806" s="165" t="s">
        <v>1544</v>
      </c>
      <c r="B806" s="837"/>
      <c r="C806" s="860"/>
      <c r="D806" s="883"/>
      <c r="E806" s="888"/>
      <c r="F806" s="281"/>
      <c r="G806" s="873"/>
      <c r="H806" s="878"/>
      <c r="I806" s="888"/>
      <c r="J806" s="281"/>
      <c r="K806" s="892"/>
      <c r="L806" s="1042"/>
      <c r="M806" s="175"/>
      <c r="N806" s="175"/>
      <c r="O806" s="175"/>
      <c r="P806" s="175"/>
      <c r="Q806" s="60"/>
      <c r="R806" s="27"/>
      <c r="S806" s="27"/>
      <c r="T806" s="27">
        <v>42</v>
      </c>
      <c r="U806" s="31" t="s">
        <v>464</v>
      </c>
      <c r="V806" s="52" t="s">
        <v>21</v>
      </c>
      <c r="W806" s="27" t="s">
        <v>1537</v>
      </c>
      <c r="X806" s="27" t="s">
        <v>358</v>
      </c>
      <c r="Y806" s="186" t="s">
        <v>1331</v>
      </c>
      <c r="Z806" s="186" t="s">
        <v>1332</v>
      </c>
    </row>
    <row r="807" spans="1:26" hidden="1">
      <c r="A807" s="165" t="s">
        <v>1475</v>
      </c>
      <c r="B807" s="837"/>
      <c r="C807" s="860"/>
      <c r="D807" s="883"/>
      <c r="E807" s="888"/>
      <c r="F807" s="281"/>
      <c r="G807" s="873"/>
      <c r="H807" s="878"/>
      <c r="I807" s="888"/>
      <c r="J807" s="281"/>
      <c r="K807" s="892"/>
      <c r="L807" s="1042"/>
      <c r="M807" s="175"/>
      <c r="N807" s="175"/>
      <c r="O807" s="175"/>
      <c r="P807" s="175"/>
      <c r="Q807" s="60"/>
      <c r="R807" s="27"/>
      <c r="S807" s="27"/>
      <c r="T807" s="27">
        <v>40</v>
      </c>
      <c r="U807" s="31" t="s">
        <v>464</v>
      </c>
      <c r="V807" s="52" t="s">
        <v>21</v>
      </c>
      <c r="W807" s="27" t="s">
        <v>1538</v>
      </c>
      <c r="X807" s="27" t="s">
        <v>358</v>
      </c>
      <c r="Y807" s="186" t="s">
        <v>1331</v>
      </c>
      <c r="Z807" s="186" t="s">
        <v>1332</v>
      </c>
    </row>
    <row r="808" spans="1:26" hidden="1">
      <c r="A808" s="165" t="s">
        <v>1545</v>
      </c>
      <c r="B808" s="837"/>
      <c r="C808" s="860"/>
      <c r="D808" s="883"/>
      <c r="E808" s="888"/>
      <c r="F808" s="281"/>
      <c r="G808" s="873"/>
      <c r="H808" s="878"/>
      <c r="I808" s="888"/>
      <c r="J808" s="281"/>
      <c r="K808" s="892"/>
      <c r="L808" s="1042"/>
      <c r="M808" s="175"/>
      <c r="N808" s="175"/>
      <c r="O808" s="175"/>
      <c r="P808" s="175"/>
      <c r="Q808" s="60"/>
      <c r="R808" s="27"/>
      <c r="S808" s="27"/>
      <c r="T808" s="27">
        <v>40</v>
      </c>
      <c r="U808" s="31" t="s">
        <v>464</v>
      </c>
      <c r="V808" s="52" t="s">
        <v>21</v>
      </c>
      <c r="W808" s="27" t="s">
        <v>1539</v>
      </c>
      <c r="X808" s="27" t="s">
        <v>358</v>
      </c>
      <c r="Y808" s="186" t="s">
        <v>1331</v>
      </c>
      <c r="Z808" s="186" t="s">
        <v>1332</v>
      </c>
    </row>
    <row r="809" spans="1:26" hidden="1">
      <c r="A809" s="165" t="s">
        <v>1474</v>
      </c>
      <c r="B809" s="837"/>
      <c r="C809" s="860"/>
      <c r="D809" s="883"/>
      <c r="E809" s="888"/>
      <c r="F809" s="281"/>
      <c r="G809" s="873"/>
      <c r="H809" s="878"/>
      <c r="I809" s="888"/>
      <c r="J809" s="281"/>
      <c r="K809" s="892"/>
      <c r="L809" s="1042"/>
      <c r="M809" s="175"/>
      <c r="N809" s="175"/>
      <c r="O809" s="175"/>
      <c r="P809" s="175"/>
      <c r="Q809" s="60"/>
      <c r="R809" s="27"/>
      <c r="S809" s="27"/>
      <c r="T809" s="27">
        <v>36</v>
      </c>
      <c r="U809" s="31" t="s">
        <v>464</v>
      </c>
      <c r="V809" s="52" t="s">
        <v>21</v>
      </c>
      <c r="W809" s="27" t="s">
        <v>1540</v>
      </c>
      <c r="X809" s="27" t="s">
        <v>358</v>
      </c>
      <c r="Y809" s="186" t="s">
        <v>1331</v>
      </c>
      <c r="Z809" s="186" t="s">
        <v>1332</v>
      </c>
    </row>
    <row r="810" spans="1:26" ht="25.5" hidden="1">
      <c r="A810" s="165" t="s">
        <v>1473</v>
      </c>
      <c r="B810" s="837"/>
      <c r="C810" s="860"/>
      <c r="D810" s="883"/>
      <c r="E810" s="888"/>
      <c r="F810" s="281"/>
      <c r="G810" s="873"/>
      <c r="H810" s="878"/>
      <c r="I810" s="888"/>
      <c r="J810" s="281"/>
      <c r="K810" s="892"/>
      <c r="L810" s="1042"/>
      <c r="M810" s="175"/>
      <c r="N810" s="175"/>
      <c r="O810" s="175"/>
      <c r="P810" s="175"/>
      <c r="Q810" s="60"/>
      <c r="R810" s="27"/>
      <c r="S810" s="27"/>
      <c r="T810" s="27">
        <v>38</v>
      </c>
      <c r="U810" s="31" t="s">
        <v>464</v>
      </c>
      <c r="V810" s="52" t="s">
        <v>21</v>
      </c>
      <c r="W810" s="27" t="s">
        <v>1546</v>
      </c>
      <c r="X810" s="27" t="s">
        <v>358</v>
      </c>
      <c r="Y810" s="186" t="s">
        <v>1331</v>
      </c>
      <c r="Z810" s="186" t="s">
        <v>1332</v>
      </c>
    </row>
    <row r="811" spans="1:26" ht="25.5" hidden="1">
      <c r="A811" s="165" t="s">
        <v>1547</v>
      </c>
      <c r="B811" s="837"/>
      <c r="C811" s="860"/>
      <c r="D811" s="883"/>
      <c r="E811" s="888"/>
      <c r="F811" s="281"/>
      <c r="G811" s="873"/>
      <c r="H811" s="878"/>
      <c r="I811" s="888"/>
      <c r="J811" s="281"/>
      <c r="K811" s="892"/>
      <c r="L811" s="1042"/>
      <c r="M811" s="175"/>
      <c r="N811" s="175"/>
      <c r="O811" s="175"/>
      <c r="P811" s="175"/>
      <c r="Q811" s="60"/>
      <c r="R811" s="27"/>
      <c r="S811" s="27"/>
      <c r="T811" s="27">
        <v>43</v>
      </c>
      <c r="U811" s="31" t="s">
        <v>852</v>
      </c>
      <c r="V811" s="52" t="s">
        <v>857</v>
      </c>
      <c r="W811" s="27" t="s">
        <v>1551</v>
      </c>
      <c r="X811" s="27" t="s">
        <v>358</v>
      </c>
      <c r="Y811" s="186" t="s">
        <v>1331</v>
      </c>
      <c r="Z811" s="186" t="s">
        <v>1332</v>
      </c>
    </row>
    <row r="812" spans="1:26" ht="25.5" hidden="1">
      <c r="A812" s="165" t="s">
        <v>1555</v>
      </c>
      <c r="B812" s="837"/>
      <c r="C812" s="860"/>
      <c r="D812" s="883"/>
      <c r="E812" s="888"/>
      <c r="F812" s="281"/>
      <c r="G812" s="873"/>
      <c r="H812" s="878"/>
      <c r="I812" s="888"/>
      <c r="J812" s="281"/>
      <c r="K812" s="892"/>
      <c r="L812" s="1042"/>
      <c r="M812" s="175"/>
      <c r="N812" s="175"/>
      <c r="O812" s="175"/>
      <c r="P812" s="175"/>
      <c r="Q812" s="60"/>
      <c r="R812" s="27"/>
      <c r="S812" s="27"/>
      <c r="T812" s="27">
        <v>36</v>
      </c>
      <c r="U812" s="31" t="s">
        <v>472</v>
      </c>
      <c r="V812" s="52" t="s">
        <v>475</v>
      </c>
      <c r="W812" s="27" t="s">
        <v>1552</v>
      </c>
      <c r="X812" s="27" t="s">
        <v>358</v>
      </c>
      <c r="Y812" s="186" t="s">
        <v>1331</v>
      </c>
      <c r="Z812" s="186" t="s">
        <v>1332</v>
      </c>
    </row>
    <row r="813" spans="1:26" hidden="1">
      <c r="A813" s="165" t="s">
        <v>1481</v>
      </c>
      <c r="B813" s="837"/>
      <c r="C813" s="860"/>
      <c r="D813" s="883"/>
      <c r="E813" s="888"/>
      <c r="F813" s="281"/>
      <c r="G813" s="873"/>
      <c r="H813" s="878"/>
      <c r="I813" s="888"/>
      <c r="J813" s="281"/>
      <c r="K813" s="892"/>
      <c r="L813" s="1042"/>
      <c r="M813" s="175"/>
      <c r="N813" s="175"/>
      <c r="O813" s="175"/>
      <c r="P813" s="175"/>
      <c r="Q813" s="60"/>
      <c r="R813" s="27"/>
      <c r="S813" s="27"/>
      <c r="T813" s="27">
        <v>40</v>
      </c>
      <c r="U813" s="31" t="s">
        <v>472</v>
      </c>
      <c r="V813" s="52" t="s">
        <v>475</v>
      </c>
      <c r="W813" s="27" t="s">
        <v>1553</v>
      </c>
      <c r="X813" s="27" t="s">
        <v>358</v>
      </c>
      <c r="Y813" s="186" t="s">
        <v>1331</v>
      </c>
      <c r="Z813" s="186" t="s">
        <v>1332</v>
      </c>
    </row>
    <row r="814" spans="1:26" hidden="1">
      <c r="A814" s="165" t="s">
        <v>1556</v>
      </c>
      <c r="B814" s="837"/>
      <c r="C814" s="860"/>
      <c r="D814" s="883"/>
      <c r="E814" s="888"/>
      <c r="F814" s="281"/>
      <c r="G814" s="873"/>
      <c r="H814" s="878"/>
      <c r="I814" s="888"/>
      <c r="J814" s="281"/>
      <c r="K814" s="892"/>
      <c r="L814" s="1042"/>
      <c r="M814" s="175"/>
      <c r="N814" s="175"/>
      <c r="O814" s="175"/>
      <c r="P814" s="175"/>
      <c r="Q814" s="60"/>
      <c r="R814" s="27"/>
      <c r="S814" s="27"/>
      <c r="T814" s="27">
        <v>41</v>
      </c>
      <c r="U814" s="31" t="s">
        <v>472</v>
      </c>
      <c r="V814" s="52" t="s">
        <v>55</v>
      </c>
      <c r="W814" s="27" t="s">
        <v>1554</v>
      </c>
      <c r="X814" s="27" t="s">
        <v>358</v>
      </c>
      <c r="Y814" s="186" t="s">
        <v>1331</v>
      </c>
      <c r="Z814" s="186" t="s">
        <v>1332</v>
      </c>
    </row>
    <row r="815" spans="1:26" hidden="1">
      <c r="A815" s="165" t="s">
        <v>1500</v>
      </c>
      <c r="B815" s="837"/>
      <c r="C815" s="860"/>
      <c r="D815" s="883"/>
      <c r="E815" s="888"/>
      <c r="F815" s="281"/>
      <c r="G815" s="873"/>
      <c r="H815" s="878"/>
      <c r="I815" s="888"/>
      <c r="J815" s="281"/>
      <c r="K815" s="892"/>
      <c r="L815" s="1042"/>
      <c r="M815" s="175"/>
      <c r="N815" s="175"/>
      <c r="O815" s="175"/>
      <c r="P815" s="175"/>
      <c r="Q815" s="60"/>
      <c r="R815" s="27"/>
      <c r="S815" s="27"/>
      <c r="T815" s="27">
        <v>42</v>
      </c>
      <c r="U815" s="31" t="s">
        <v>465</v>
      </c>
      <c r="V815" s="52" t="s">
        <v>55</v>
      </c>
      <c r="W815" s="27" t="s">
        <v>1472</v>
      </c>
      <c r="X815" s="27" t="s">
        <v>358</v>
      </c>
      <c r="Y815" s="186" t="s">
        <v>1331</v>
      </c>
      <c r="Z815" s="186" t="s">
        <v>1332</v>
      </c>
    </row>
    <row r="816" spans="1:26" hidden="1">
      <c r="A816" s="165" t="s">
        <v>854</v>
      </c>
      <c r="B816" s="837"/>
      <c r="C816" s="860"/>
      <c r="D816" s="883"/>
      <c r="E816" s="888"/>
      <c r="F816" s="281"/>
      <c r="G816" s="873"/>
      <c r="H816" s="878"/>
      <c r="I816" s="888"/>
      <c r="J816" s="281"/>
      <c r="K816" s="892"/>
      <c r="L816" s="1042"/>
      <c r="M816" s="175"/>
      <c r="N816" s="175"/>
      <c r="O816" s="175"/>
      <c r="P816" s="175"/>
      <c r="Q816" s="60"/>
      <c r="R816" s="27"/>
      <c r="S816" s="27"/>
      <c r="T816" s="27">
        <v>34</v>
      </c>
      <c r="U816" s="31" t="s">
        <v>465</v>
      </c>
      <c r="V816" s="52" t="s">
        <v>55</v>
      </c>
      <c r="W816" s="27" t="s">
        <v>1482</v>
      </c>
      <c r="X816" s="27" t="s">
        <v>358</v>
      </c>
      <c r="Y816" s="186" t="s">
        <v>1331</v>
      </c>
      <c r="Z816" s="186" t="s">
        <v>1332</v>
      </c>
    </row>
    <row r="817" spans="1:26" hidden="1">
      <c r="A817" s="165" t="s">
        <v>854</v>
      </c>
      <c r="B817" s="837"/>
      <c r="C817" s="860"/>
      <c r="D817" s="883"/>
      <c r="E817" s="888"/>
      <c r="F817" s="281"/>
      <c r="G817" s="873"/>
      <c r="H817" s="878"/>
      <c r="I817" s="888"/>
      <c r="J817" s="281"/>
      <c r="K817" s="892"/>
      <c r="L817" s="1042"/>
      <c r="M817" s="175"/>
      <c r="N817" s="175"/>
      <c r="O817" s="175"/>
      <c r="P817" s="175"/>
      <c r="Q817" s="60"/>
      <c r="R817" s="27"/>
      <c r="S817" s="27"/>
      <c r="T817" s="27">
        <v>42</v>
      </c>
      <c r="U817" s="31" t="s">
        <v>465</v>
      </c>
      <c r="V817" s="52" t="s">
        <v>55</v>
      </c>
      <c r="W817" s="27" t="s">
        <v>1483</v>
      </c>
      <c r="X817" s="27" t="s">
        <v>358</v>
      </c>
      <c r="Y817" s="186" t="s">
        <v>1331</v>
      </c>
      <c r="Z817" s="186" t="s">
        <v>1332</v>
      </c>
    </row>
    <row r="818" spans="1:26" ht="25.5" hidden="1">
      <c r="A818" s="165" t="s">
        <v>1595</v>
      </c>
      <c r="B818" s="837"/>
      <c r="C818" s="860"/>
      <c r="D818" s="883"/>
      <c r="E818" s="888"/>
      <c r="F818" s="281"/>
      <c r="G818" s="873"/>
      <c r="H818" s="878"/>
      <c r="I818" s="888"/>
      <c r="J818" s="281"/>
      <c r="K818" s="892"/>
      <c r="L818" s="1042"/>
      <c r="M818" s="175"/>
      <c r="N818" s="175"/>
      <c r="O818" s="175"/>
      <c r="P818" s="175"/>
      <c r="Q818" s="60"/>
      <c r="R818" s="27"/>
      <c r="S818" s="27"/>
      <c r="T818" s="27">
        <v>44</v>
      </c>
      <c r="U818" s="31" t="s">
        <v>853</v>
      </c>
      <c r="V818" s="52" t="s">
        <v>55</v>
      </c>
      <c r="W818" s="27" t="s">
        <v>1584</v>
      </c>
      <c r="X818" s="27" t="s">
        <v>358</v>
      </c>
      <c r="Y818" s="186" t="s">
        <v>1331</v>
      </c>
      <c r="Z818" s="186" t="s">
        <v>1332</v>
      </c>
    </row>
    <row r="819" spans="1:26" ht="25.5" hidden="1">
      <c r="A819" s="165" t="s">
        <v>1596</v>
      </c>
      <c r="B819" s="837"/>
      <c r="C819" s="860"/>
      <c r="D819" s="883"/>
      <c r="E819" s="888"/>
      <c r="F819" s="281"/>
      <c r="G819" s="873"/>
      <c r="H819" s="878"/>
      <c r="I819" s="888"/>
      <c r="J819" s="281"/>
      <c r="K819" s="892"/>
      <c r="L819" s="1042"/>
      <c r="M819" s="175"/>
      <c r="N819" s="175"/>
      <c r="O819" s="175"/>
      <c r="P819" s="175"/>
      <c r="Q819" s="60"/>
      <c r="R819" s="27"/>
      <c r="S819" s="27"/>
      <c r="T819" s="27">
        <v>40</v>
      </c>
      <c r="U819" s="31" t="s">
        <v>473</v>
      </c>
      <c r="V819" s="52" t="s">
        <v>21</v>
      </c>
      <c r="W819" s="27" t="s">
        <v>1585</v>
      </c>
      <c r="X819" s="27" t="s">
        <v>358</v>
      </c>
      <c r="Y819" s="186" t="s">
        <v>1331</v>
      </c>
      <c r="Z819" s="186" t="s">
        <v>1332</v>
      </c>
    </row>
    <row r="820" spans="1:26" hidden="1">
      <c r="A820" s="165" t="s">
        <v>1597</v>
      </c>
      <c r="B820" s="837"/>
      <c r="C820" s="860"/>
      <c r="D820" s="883"/>
      <c r="E820" s="888"/>
      <c r="F820" s="281"/>
      <c r="G820" s="873"/>
      <c r="H820" s="878"/>
      <c r="I820" s="888"/>
      <c r="J820" s="281"/>
      <c r="K820" s="892"/>
      <c r="L820" s="1042"/>
      <c r="M820" s="175"/>
      <c r="N820" s="175"/>
      <c r="O820" s="175"/>
      <c r="P820" s="175"/>
      <c r="Q820" s="60"/>
      <c r="R820" s="27"/>
      <c r="S820" s="27"/>
      <c r="T820" s="27">
        <v>38</v>
      </c>
      <c r="U820" s="31" t="s">
        <v>473</v>
      </c>
      <c r="V820" s="52" t="s">
        <v>21</v>
      </c>
      <c r="W820" s="27" t="s">
        <v>1586</v>
      </c>
      <c r="X820" s="27" t="s">
        <v>358</v>
      </c>
      <c r="Y820" s="186" t="s">
        <v>1331</v>
      </c>
      <c r="Z820" s="186" t="s">
        <v>1332</v>
      </c>
    </row>
    <row r="821" spans="1:26" ht="25.5" hidden="1">
      <c r="A821" s="165" t="s">
        <v>855</v>
      </c>
      <c r="B821" s="837"/>
      <c r="C821" s="860"/>
      <c r="D821" s="883"/>
      <c r="E821" s="888"/>
      <c r="F821" s="281"/>
      <c r="G821" s="873"/>
      <c r="H821" s="878"/>
      <c r="I821" s="888"/>
      <c r="J821" s="281"/>
      <c r="K821" s="892"/>
      <c r="L821" s="1042"/>
      <c r="M821" s="175"/>
      <c r="N821" s="175"/>
      <c r="O821" s="175"/>
      <c r="P821" s="175"/>
      <c r="Q821" s="60"/>
      <c r="R821" s="27"/>
      <c r="S821" s="27"/>
      <c r="T821" s="27">
        <v>40</v>
      </c>
      <c r="U821" s="31" t="s">
        <v>473</v>
      </c>
      <c r="V821" s="52" t="s">
        <v>21</v>
      </c>
      <c r="W821" s="27" t="s">
        <v>1587</v>
      </c>
      <c r="X821" s="27" t="s">
        <v>358</v>
      </c>
      <c r="Y821" s="186" t="s">
        <v>1331</v>
      </c>
      <c r="Z821" s="186" t="s">
        <v>1332</v>
      </c>
    </row>
    <row r="822" spans="1:26" hidden="1">
      <c r="A822" s="165" t="s">
        <v>1598</v>
      </c>
      <c r="B822" s="837"/>
      <c r="C822" s="860"/>
      <c r="D822" s="883"/>
      <c r="E822" s="888"/>
      <c r="F822" s="281"/>
      <c r="G822" s="873"/>
      <c r="H822" s="878"/>
      <c r="I822" s="888"/>
      <c r="J822" s="281"/>
      <c r="K822" s="892"/>
      <c r="L822" s="1042"/>
      <c r="M822" s="175"/>
      <c r="N822" s="175"/>
      <c r="O822" s="175"/>
      <c r="P822" s="175"/>
      <c r="Q822" s="60"/>
      <c r="R822" s="27"/>
      <c r="S822" s="27"/>
      <c r="T822" s="27">
        <v>39</v>
      </c>
      <c r="U822" s="31" t="s">
        <v>473</v>
      </c>
      <c r="V822" s="52" t="s">
        <v>21</v>
      </c>
      <c r="W822" s="27" t="s">
        <v>1588</v>
      </c>
      <c r="X822" s="27" t="s">
        <v>358</v>
      </c>
      <c r="Y822" s="186" t="s">
        <v>1331</v>
      </c>
      <c r="Z822" s="186" t="s">
        <v>1332</v>
      </c>
    </row>
    <row r="823" spans="1:26" ht="25.5" hidden="1">
      <c r="A823" s="165" t="s">
        <v>856</v>
      </c>
      <c r="B823" s="837"/>
      <c r="C823" s="860"/>
      <c r="D823" s="883"/>
      <c r="E823" s="888"/>
      <c r="F823" s="281"/>
      <c r="G823" s="873"/>
      <c r="H823" s="878"/>
      <c r="I823" s="888"/>
      <c r="J823" s="281"/>
      <c r="K823" s="892"/>
      <c r="L823" s="1042"/>
      <c r="M823" s="175"/>
      <c r="N823" s="175"/>
      <c r="O823" s="175"/>
      <c r="P823" s="175"/>
      <c r="Q823" s="60"/>
      <c r="R823" s="27"/>
      <c r="S823" s="27"/>
      <c r="T823" s="27">
        <v>42</v>
      </c>
      <c r="U823" s="31" t="s">
        <v>473</v>
      </c>
      <c r="V823" s="52" t="s">
        <v>21</v>
      </c>
      <c r="W823" s="27" t="s">
        <v>1589</v>
      </c>
      <c r="X823" s="27" t="s">
        <v>358</v>
      </c>
      <c r="Y823" s="186" t="s">
        <v>1331</v>
      </c>
      <c r="Z823" s="186" t="s">
        <v>1332</v>
      </c>
    </row>
    <row r="824" spans="1:26" hidden="1">
      <c r="A824" s="165" t="s">
        <v>1599</v>
      </c>
      <c r="B824" s="837"/>
      <c r="C824" s="860"/>
      <c r="D824" s="883"/>
      <c r="E824" s="888"/>
      <c r="F824" s="281"/>
      <c r="G824" s="873"/>
      <c r="H824" s="878"/>
      <c r="I824" s="888"/>
      <c r="J824" s="281"/>
      <c r="K824" s="892"/>
      <c r="L824" s="1042"/>
      <c r="M824" s="175"/>
      <c r="N824" s="175"/>
      <c r="O824" s="175"/>
      <c r="P824" s="175"/>
      <c r="Q824" s="60"/>
      <c r="R824" s="27"/>
      <c r="S824" s="27"/>
      <c r="T824" s="27">
        <v>43</v>
      </c>
      <c r="U824" s="31" t="s">
        <v>473</v>
      </c>
      <c r="V824" s="52" t="s">
        <v>21</v>
      </c>
      <c r="W824" s="27" t="s">
        <v>1590</v>
      </c>
      <c r="X824" s="27" t="s">
        <v>358</v>
      </c>
      <c r="Y824" s="186" t="s">
        <v>1331</v>
      </c>
      <c r="Z824" s="186" t="s">
        <v>1332</v>
      </c>
    </row>
    <row r="825" spans="1:26" hidden="1">
      <c r="A825" s="165" t="s">
        <v>1599</v>
      </c>
      <c r="B825" s="837"/>
      <c r="C825" s="860"/>
      <c r="D825" s="883"/>
      <c r="E825" s="888"/>
      <c r="F825" s="281"/>
      <c r="G825" s="873"/>
      <c r="H825" s="878"/>
      <c r="I825" s="888"/>
      <c r="J825" s="281"/>
      <c r="K825" s="892"/>
      <c r="L825" s="1042"/>
      <c r="M825" s="175"/>
      <c r="N825" s="175"/>
      <c r="O825" s="175"/>
      <c r="P825" s="175"/>
      <c r="Q825" s="60"/>
      <c r="R825" s="27"/>
      <c r="S825" s="27"/>
      <c r="T825" s="27">
        <v>32</v>
      </c>
      <c r="U825" s="31" t="s">
        <v>473</v>
      </c>
      <c r="V825" s="52" t="s">
        <v>21</v>
      </c>
      <c r="W825" s="27" t="s">
        <v>1591</v>
      </c>
      <c r="X825" s="27" t="s">
        <v>358</v>
      </c>
      <c r="Y825" s="186" t="s">
        <v>1331</v>
      </c>
      <c r="Z825" s="186" t="s">
        <v>1332</v>
      </c>
    </row>
    <row r="826" spans="1:26" hidden="1">
      <c r="A826" s="165" t="s">
        <v>1600</v>
      </c>
      <c r="B826" s="837"/>
      <c r="C826" s="860"/>
      <c r="D826" s="883"/>
      <c r="E826" s="888"/>
      <c r="F826" s="281"/>
      <c r="G826" s="873"/>
      <c r="H826" s="878"/>
      <c r="I826" s="888"/>
      <c r="J826" s="281"/>
      <c r="K826" s="892"/>
      <c r="L826" s="1042"/>
      <c r="M826" s="175"/>
      <c r="N826" s="175"/>
      <c r="O826" s="175"/>
      <c r="P826" s="175"/>
      <c r="Q826" s="60"/>
      <c r="R826" s="27"/>
      <c r="S826" s="27"/>
      <c r="T826" s="27">
        <v>41</v>
      </c>
      <c r="U826" s="31" t="s">
        <v>473</v>
      </c>
      <c r="V826" s="52" t="s">
        <v>21</v>
      </c>
      <c r="W826" s="27" t="s">
        <v>1592</v>
      </c>
      <c r="X826" s="27" t="s">
        <v>358</v>
      </c>
      <c r="Y826" s="186" t="s">
        <v>1331</v>
      </c>
      <c r="Z826" s="186" t="s">
        <v>1332</v>
      </c>
    </row>
    <row r="827" spans="1:26" hidden="1">
      <c r="A827" s="165" t="s">
        <v>1600</v>
      </c>
      <c r="B827" s="837"/>
      <c r="C827" s="860"/>
      <c r="D827" s="883"/>
      <c r="E827" s="888"/>
      <c r="F827" s="281"/>
      <c r="G827" s="873"/>
      <c r="H827" s="878"/>
      <c r="I827" s="888"/>
      <c r="J827" s="281"/>
      <c r="K827" s="892"/>
      <c r="L827" s="1042"/>
      <c r="M827" s="175"/>
      <c r="N827" s="175"/>
      <c r="O827" s="175"/>
      <c r="P827" s="175"/>
      <c r="Q827" s="60"/>
      <c r="R827" s="27"/>
      <c r="S827" s="27"/>
      <c r="T827" s="27">
        <v>37</v>
      </c>
      <c r="U827" s="31" t="s">
        <v>473</v>
      </c>
      <c r="V827" s="52" t="s">
        <v>21</v>
      </c>
      <c r="W827" s="27" t="s">
        <v>1593</v>
      </c>
      <c r="X827" s="27" t="s">
        <v>358</v>
      </c>
      <c r="Y827" s="186" t="s">
        <v>1331</v>
      </c>
      <c r="Z827" s="186" t="s">
        <v>1332</v>
      </c>
    </row>
    <row r="828" spans="1:26" ht="25.5" hidden="1">
      <c r="A828" s="165" t="s">
        <v>1601</v>
      </c>
      <c r="B828" s="837"/>
      <c r="C828" s="860"/>
      <c r="D828" s="883"/>
      <c r="E828" s="888"/>
      <c r="F828" s="281"/>
      <c r="G828" s="873"/>
      <c r="H828" s="878"/>
      <c r="I828" s="888"/>
      <c r="J828" s="281"/>
      <c r="K828" s="892"/>
      <c r="L828" s="1042"/>
      <c r="M828" s="175"/>
      <c r="N828" s="175"/>
      <c r="O828" s="175"/>
      <c r="P828" s="175"/>
      <c r="Q828" s="60"/>
      <c r="R828" s="27"/>
      <c r="S828" s="27"/>
      <c r="T828" s="27">
        <v>45</v>
      </c>
      <c r="U828" s="31" t="s">
        <v>473</v>
      </c>
      <c r="V828" s="52" t="s">
        <v>21</v>
      </c>
      <c r="W828" s="27" t="s">
        <v>477</v>
      </c>
      <c r="X828" s="27" t="s">
        <v>358</v>
      </c>
      <c r="Y828" s="186" t="s">
        <v>1331</v>
      </c>
      <c r="Z828" s="186" t="s">
        <v>1332</v>
      </c>
    </row>
    <row r="829" spans="1:26" ht="25.5" hidden="1">
      <c r="A829" s="165" t="s">
        <v>1602</v>
      </c>
      <c r="B829" s="837"/>
      <c r="C829" s="860"/>
      <c r="D829" s="883"/>
      <c r="E829" s="888"/>
      <c r="F829" s="281"/>
      <c r="G829" s="873"/>
      <c r="H829" s="878"/>
      <c r="I829" s="888"/>
      <c r="J829" s="281"/>
      <c r="K829" s="892"/>
      <c r="L829" s="1042"/>
      <c r="M829" s="175"/>
      <c r="N829" s="175"/>
      <c r="O829" s="175"/>
      <c r="P829" s="175"/>
      <c r="Q829" s="60"/>
      <c r="R829" s="27"/>
      <c r="S829" s="27"/>
      <c r="T829" s="27">
        <v>36</v>
      </c>
      <c r="U829" s="31" t="s">
        <v>1594</v>
      </c>
      <c r="V829" s="52" t="s">
        <v>21</v>
      </c>
      <c r="W829" s="27" t="s">
        <v>1605</v>
      </c>
      <c r="X829" s="27" t="s">
        <v>358</v>
      </c>
      <c r="Y829" s="186" t="s">
        <v>1331</v>
      </c>
      <c r="Z829" s="186" t="s">
        <v>1332</v>
      </c>
    </row>
    <row r="830" spans="1:26" ht="25.5" hidden="1">
      <c r="A830" s="165" t="s">
        <v>1612</v>
      </c>
      <c r="B830" s="837"/>
      <c r="C830" s="860"/>
      <c r="D830" s="883"/>
      <c r="E830" s="888"/>
      <c r="F830" s="281"/>
      <c r="G830" s="873"/>
      <c r="H830" s="878"/>
      <c r="I830" s="888"/>
      <c r="J830" s="281"/>
      <c r="K830" s="892"/>
      <c r="L830" s="1042"/>
      <c r="M830" s="175"/>
      <c r="N830" s="175"/>
      <c r="O830" s="175"/>
      <c r="P830" s="175"/>
      <c r="Q830" s="60"/>
      <c r="R830" s="27"/>
      <c r="S830" s="27"/>
      <c r="T830" s="27">
        <v>49</v>
      </c>
      <c r="U830" s="31" t="s">
        <v>196</v>
      </c>
      <c r="V830" s="52" t="s">
        <v>21</v>
      </c>
      <c r="W830" s="27" t="s">
        <v>1606</v>
      </c>
      <c r="X830" s="27" t="s">
        <v>358</v>
      </c>
      <c r="Y830" s="186" t="s">
        <v>1331</v>
      </c>
      <c r="Z830" s="186" t="s">
        <v>1332</v>
      </c>
    </row>
    <row r="831" spans="1:26" hidden="1">
      <c r="A831" s="165" t="s">
        <v>474</v>
      </c>
      <c r="B831" s="837"/>
      <c r="C831" s="860"/>
      <c r="D831" s="883"/>
      <c r="E831" s="888"/>
      <c r="F831" s="281"/>
      <c r="G831" s="873"/>
      <c r="H831" s="878"/>
      <c r="I831" s="888"/>
      <c r="J831" s="281"/>
      <c r="K831" s="892"/>
      <c r="L831" s="1042"/>
      <c r="M831" s="175"/>
      <c r="N831" s="175"/>
      <c r="O831" s="175"/>
      <c r="P831" s="175"/>
      <c r="Q831" s="60"/>
      <c r="R831" s="27"/>
      <c r="S831" s="27"/>
      <c r="T831" s="27">
        <v>34</v>
      </c>
      <c r="U831" s="31" t="s">
        <v>196</v>
      </c>
      <c r="V831" s="52" t="s">
        <v>21</v>
      </c>
      <c r="W831" s="27" t="s">
        <v>1607</v>
      </c>
      <c r="X831" s="27" t="s">
        <v>358</v>
      </c>
      <c r="Y831" s="186" t="s">
        <v>1331</v>
      </c>
      <c r="Z831" s="186" t="s">
        <v>1332</v>
      </c>
    </row>
    <row r="832" spans="1:26" hidden="1">
      <c r="A832" s="165" t="s">
        <v>474</v>
      </c>
      <c r="B832" s="837"/>
      <c r="C832" s="860"/>
      <c r="D832" s="883"/>
      <c r="E832" s="888"/>
      <c r="F832" s="281"/>
      <c r="G832" s="873"/>
      <c r="H832" s="878"/>
      <c r="I832" s="888"/>
      <c r="J832" s="281"/>
      <c r="K832" s="892"/>
      <c r="L832" s="1042"/>
      <c r="M832" s="175"/>
      <c r="N832" s="175"/>
      <c r="O832" s="175"/>
      <c r="P832" s="175"/>
      <c r="Q832" s="60"/>
      <c r="R832" s="27"/>
      <c r="S832" s="27"/>
      <c r="T832" s="27">
        <v>37</v>
      </c>
      <c r="U832" s="31" t="s">
        <v>196</v>
      </c>
      <c r="V832" s="52" t="s">
        <v>21</v>
      </c>
      <c r="W832" s="27" t="s">
        <v>1608</v>
      </c>
      <c r="X832" s="27" t="s">
        <v>358</v>
      </c>
      <c r="Y832" s="186" t="s">
        <v>1331</v>
      </c>
      <c r="Z832" s="186" t="s">
        <v>1332</v>
      </c>
    </row>
    <row r="833" spans="1:26" hidden="1">
      <c r="A833" s="165" t="s">
        <v>474</v>
      </c>
      <c r="B833" s="837"/>
      <c r="C833" s="860"/>
      <c r="D833" s="883"/>
      <c r="E833" s="888"/>
      <c r="F833" s="281"/>
      <c r="G833" s="873"/>
      <c r="H833" s="878"/>
      <c r="I833" s="888"/>
      <c r="J833" s="281"/>
      <c r="K833" s="892"/>
      <c r="L833" s="1042"/>
      <c r="M833" s="175"/>
      <c r="N833" s="175"/>
      <c r="O833" s="175"/>
      <c r="P833" s="175"/>
      <c r="Q833" s="60"/>
      <c r="R833" s="27"/>
      <c r="S833" s="27"/>
      <c r="T833" s="27">
        <v>39</v>
      </c>
      <c r="U833" s="31" t="s">
        <v>196</v>
      </c>
      <c r="V833" s="52" t="s">
        <v>21</v>
      </c>
      <c r="W833" s="27" t="s">
        <v>1609</v>
      </c>
      <c r="X833" s="27" t="s">
        <v>358</v>
      </c>
      <c r="Y833" s="186" t="s">
        <v>1331</v>
      </c>
      <c r="Z833" s="186" t="s">
        <v>1332</v>
      </c>
    </row>
    <row r="834" spans="1:26" hidden="1">
      <c r="A834" s="165" t="s">
        <v>1613</v>
      </c>
      <c r="B834" s="837"/>
      <c r="C834" s="860"/>
      <c r="D834" s="883"/>
      <c r="E834" s="888"/>
      <c r="F834" s="281"/>
      <c r="G834" s="873"/>
      <c r="H834" s="878"/>
      <c r="I834" s="888"/>
      <c r="J834" s="281"/>
      <c r="K834" s="892"/>
      <c r="L834" s="1042"/>
      <c r="M834" s="175"/>
      <c r="N834" s="175"/>
      <c r="O834" s="175"/>
      <c r="P834" s="175"/>
      <c r="Q834" s="60"/>
      <c r="R834" s="27"/>
      <c r="S834" s="27"/>
      <c r="T834" s="27">
        <v>39</v>
      </c>
      <c r="U834" s="31" t="s">
        <v>196</v>
      </c>
      <c r="V834" s="52" t="s">
        <v>21</v>
      </c>
      <c r="W834" s="27" t="s">
        <v>1610</v>
      </c>
      <c r="X834" s="27" t="s">
        <v>358</v>
      </c>
      <c r="Y834" s="186" t="s">
        <v>1331</v>
      </c>
      <c r="Z834" s="186" t="s">
        <v>1332</v>
      </c>
    </row>
    <row r="835" spans="1:26" hidden="1">
      <c r="A835" s="165" t="s">
        <v>1613</v>
      </c>
      <c r="B835" s="837"/>
      <c r="C835" s="860"/>
      <c r="D835" s="883"/>
      <c r="E835" s="888"/>
      <c r="F835" s="281"/>
      <c r="G835" s="873"/>
      <c r="H835" s="878"/>
      <c r="I835" s="888"/>
      <c r="J835" s="281"/>
      <c r="K835" s="892"/>
      <c r="L835" s="1042"/>
      <c r="M835" s="175"/>
      <c r="N835" s="175"/>
      <c r="O835" s="175"/>
      <c r="P835" s="175"/>
      <c r="Q835" s="60"/>
      <c r="R835" s="27"/>
      <c r="S835" s="27"/>
      <c r="T835" s="27">
        <v>33</v>
      </c>
      <c r="U835" s="31" t="s">
        <v>196</v>
      </c>
      <c r="V835" s="52" t="s">
        <v>21</v>
      </c>
      <c r="W835" s="27" t="s">
        <v>1611</v>
      </c>
      <c r="X835" s="27" t="s">
        <v>358</v>
      </c>
      <c r="Y835" s="186" t="s">
        <v>1331</v>
      </c>
      <c r="Z835" s="186" t="s">
        <v>1332</v>
      </c>
    </row>
    <row r="836" spans="1:26" hidden="1">
      <c r="A836" s="165" t="s">
        <v>1613</v>
      </c>
      <c r="B836" s="837"/>
      <c r="C836" s="860"/>
      <c r="D836" s="883"/>
      <c r="E836" s="888"/>
      <c r="F836" s="281"/>
      <c r="G836" s="873"/>
      <c r="H836" s="878"/>
      <c r="I836" s="888"/>
      <c r="J836" s="281"/>
      <c r="K836" s="892"/>
      <c r="L836" s="1042"/>
      <c r="M836" s="175"/>
      <c r="N836" s="175"/>
      <c r="O836" s="175"/>
      <c r="P836" s="175"/>
      <c r="Q836" s="60"/>
      <c r="R836" s="27"/>
      <c r="S836" s="27"/>
      <c r="T836" s="27">
        <v>37</v>
      </c>
      <c r="U836" s="31" t="s">
        <v>196</v>
      </c>
      <c r="V836" s="52" t="s">
        <v>21</v>
      </c>
      <c r="W836" s="27" t="s">
        <v>1632</v>
      </c>
      <c r="X836" s="27" t="s">
        <v>358</v>
      </c>
      <c r="Y836" s="186" t="s">
        <v>1331</v>
      </c>
      <c r="Z836" s="186" t="s">
        <v>1332</v>
      </c>
    </row>
    <row r="837" spans="1:26" ht="25.5" hidden="1">
      <c r="A837" s="165" t="s">
        <v>1639</v>
      </c>
      <c r="B837" s="837"/>
      <c r="C837" s="860"/>
      <c r="D837" s="883"/>
      <c r="E837" s="888"/>
      <c r="F837" s="281"/>
      <c r="G837" s="873"/>
      <c r="H837" s="878"/>
      <c r="I837" s="888"/>
      <c r="J837" s="281"/>
      <c r="K837" s="892"/>
      <c r="L837" s="1042"/>
      <c r="M837" s="175"/>
      <c r="N837" s="175"/>
      <c r="O837" s="175"/>
      <c r="P837" s="175"/>
      <c r="Q837" s="60"/>
      <c r="R837" s="27"/>
      <c r="S837" s="27"/>
      <c r="T837" s="27">
        <v>39</v>
      </c>
      <c r="U837" s="31" t="s">
        <v>196</v>
      </c>
      <c r="V837" s="52" t="s">
        <v>4</v>
      </c>
      <c r="W837" s="27" t="s">
        <v>1633</v>
      </c>
      <c r="X837" s="27" t="s">
        <v>358</v>
      </c>
      <c r="Y837" s="186" t="s">
        <v>1331</v>
      </c>
      <c r="Z837" s="186" t="s">
        <v>1332</v>
      </c>
    </row>
    <row r="838" spans="1:26" hidden="1">
      <c r="A838" s="165" t="s">
        <v>479</v>
      </c>
      <c r="B838" s="837"/>
      <c r="C838" s="860"/>
      <c r="D838" s="883"/>
      <c r="E838" s="888"/>
      <c r="F838" s="281"/>
      <c r="G838" s="873"/>
      <c r="H838" s="878"/>
      <c r="I838" s="888"/>
      <c r="J838" s="281"/>
      <c r="K838" s="892"/>
      <c r="L838" s="1042"/>
      <c r="M838" s="175"/>
      <c r="N838" s="175"/>
      <c r="O838" s="175"/>
      <c r="P838" s="175"/>
      <c r="Q838" s="60"/>
      <c r="R838" s="27"/>
      <c r="S838" s="27"/>
      <c r="T838" s="27">
        <v>35</v>
      </c>
      <c r="U838" s="31" t="s">
        <v>430</v>
      </c>
      <c r="V838" s="52" t="s">
        <v>19</v>
      </c>
      <c r="W838" s="27" t="s">
        <v>1634</v>
      </c>
      <c r="X838" s="27" t="s">
        <v>358</v>
      </c>
      <c r="Y838" s="186" t="s">
        <v>1331</v>
      </c>
      <c r="Z838" s="186" t="s">
        <v>1332</v>
      </c>
    </row>
    <row r="839" spans="1:26" hidden="1">
      <c r="A839" s="165" t="s">
        <v>479</v>
      </c>
      <c r="B839" s="837"/>
      <c r="C839" s="860"/>
      <c r="D839" s="883"/>
      <c r="E839" s="888"/>
      <c r="F839" s="281"/>
      <c r="G839" s="873"/>
      <c r="H839" s="878"/>
      <c r="I839" s="888"/>
      <c r="J839" s="281"/>
      <c r="K839" s="892"/>
      <c r="L839" s="1042"/>
      <c r="M839" s="175"/>
      <c r="N839" s="175"/>
      <c r="O839" s="175"/>
      <c r="P839" s="175"/>
      <c r="Q839" s="60"/>
      <c r="R839" s="27"/>
      <c r="S839" s="27"/>
      <c r="T839" s="27">
        <v>46</v>
      </c>
      <c r="U839" s="31" t="s">
        <v>430</v>
      </c>
      <c r="V839" s="52" t="s">
        <v>19</v>
      </c>
      <c r="W839" s="27" t="s">
        <v>1635</v>
      </c>
      <c r="X839" s="27" t="s">
        <v>358</v>
      </c>
      <c r="Y839" s="186" t="s">
        <v>1331</v>
      </c>
      <c r="Z839" s="186" t="s">
        <v>1332</v>
      </c>
    </row>
    <row r="840" spans="1:26" ht="25.5" hidden="1">
      <c r="A840" s="165" t="s">
        <v>1640</v>
      </c>
      <c r="B840" s="837"/>
      <c r="C840" s="860"/>
      <c r="D840" s="883"/>
      <c r="E840" s="888"/>
      <c r="F840" s="281"/>
      <c r="G840" s="873"/>
      <c r="H840" s="878"/>
      <c r="I840" s="888"/>
      <c r="J840" s="281"/>
      <c r="K840" s="892"/>
      <c r="L840" s="1042"/>
      <c r="M840" s="175"/>
      <c r="N840" s="175"/>
      <c r="O840" s="175"/>
      <c r="P840" s="175"/>
      <c r="Q840" s="60"/>
      <c r="R840" s="27"/>
      <c r="S840" s="27"/>
      <c r="T840" s="27">
        <v>47</v>
      </c>
      <c r="U840" s="31" t="s">
        <v>430</v>
      </c>
      <c r="V840" s="52" t="s">
        <v>19</v>
      </c>
      <c r="W840" s="27" t="s">
        <v>1636</v>
      </c>
      <c r="X840" s="27" t="s">
        <v>358</v>
      </c>
      <c r="Y840" s="186" t="s">
        <v>1331</v>
      </c>
      <c r="Z840" s="186" t="s">
        <v>1332</v>
      </c>
    </row>
    <row r="841" spans="1:26" hidden="1">
      <c r="A841" s="165" t="s">
        <v>480</v>
      </c>
      <c r="B841" s="837"/>
      <c r="C841" s="860"/>
      <c r="D841" s="883"/>
      <c r="E841" s="888"/>
      <c r="F841" s="281"/>
      <c r="G841" s="873"/>
      <c r="H841" s="878"/>
      <c r="I841" s="888"/>
      <c r="J841" s="281"/>
      <c r="K841" s="892"/>
      <c r="L841" s="1042"/>
      <c r="M841" s="175"/>
      <c r="N841" s="175"/>
      <c r="O841" s="175"/>
      <c r="P841" s="175"/>
      <c r="Q841" s="60"/>
      <c r="R841" s="27"/>
      <c r="S841" s="27"/>
      <c r="T841" s="27">
        <v>42</v>
      </c>
      <c r="U841" s="31" t="s">
        <v>430</v>
      </c>
      <c r="V841" s="52" t="s">
        <v>19</v>
      </c>
      <c r="W841" s="27" t="s">
        <v>1637</v>
      </c>
      <c r="X841" s="27" t="s">
        <v>358</v>
      </c>
      <c r="Y841" s="186" t="s">
        <v>1331</v>
      </c>
      <c r="Z841" s="186" t="s">
        <v>1332</v>
      </c>
    </row>
    <row r="842" spans="1:26" hidden="1">
      <c r="A842" s="165" t="s">
        <v>480</v>
      </c>
      <c r="B842" s="837"/>
      <c r="C842" s="860"/>
      <c r="D842" s="883"/>
      <c r="E842" s="888"/>
      <c r="F842" s="281"/>
      <c r="G842" s="873"/>
      <c r="H842" s="878"/>
      <c r="I842" s="888"/>
      <c r="J842" s="281"/>
      <c r="K842" s="892"/>
      <c r="L842" s="1042"/>
      <c r="M842" s="175"/>
      <c r="N842" s="175"/>
      <c r="O842" s="175"/>
      <c r="P842" s="175"/>
      <c r="Q842" s="60"/>
      <c r="R842" s="27"/>
      <c r="S842" s="27"/>
      <c r="T842" s="27">
        <v>29</v>
      </c>
      <c r="U842" s="31" t="s">
        <v>430</v>
      </c>
      <c r="V842" s="52" t="s">
        <v>19</v>
      </c>
      <c r="W842" s="27" t="s">
        <v>1638</v>
      </c>
      <c r="X842" s="27" t="s">
        <v>358</v>
      </c>
      <c r="Y842" s="186" t="s">
        <v>1331</v>
      </c>
      <c r="Z842" s="186" t="s">
        <v>1332</v>
      </c>
    </row>
    <row r="843" spans="1:26" hidden="1">
      <c r="A843" s="165" t="s">
        <v>480</v>
      </c>
      <c r="B843" s="837"/>
      <c r="C843" s="860"/>
      <c r="D843" s="883"/>
      <c r="E843" s="888"/>
      <c r="F843" s="281"/>
      <c r="G843" s="873"/>
      <c r="H843" s="878"/>
      <c r="I843" s="888"/>
      <c r="J843" s="281"/>
      <c r="K843" s="892"/>
      <c r="L843" s="1042"/>
      <c r="M843" s="175"/>
      <c r="N843" s="175"/>
      <c r="O843" s="175"/>
      <c r="P843" s="175"/>
      <c r="Q843" s="60"/>
      <c r="R843" s="27"/>
      <c r="S843" s="27"/>
      <c r="T843" s="27">
        <v>35</v>
      </c>
      <c r="U843" s="31" t="s">
        <v>430</v>
      </c>
      <c r="V843" s="52" t="s">
        <v>19</v>
      </c>
      <c r="W843" s="27" t="s">
        <v>482</v>
      </c>
      <c r="X843" s="27" t="s">
        <v>358</v>
      </c>
      <c r="Y843" s="186" t="s">
        <v>1331</v>
      </c>
      <c r="Z843" s="186" t="s">
        <v>1332</v>
      </c>
    </row>
    <row r="844" spans="1:26" ht="25.5" hidden="1">
      <c r="A844" s="165" t="s">
        <v>483</v>
      </c>
      <c r="B844" s="837"/>
      <c r="C844" s="860"/>
      <c r="D844" s="883"/>
      <c r="E844" s="888"/>
      <c r="F844" s="281"/>
      <c r="G844" s="873"/>
      <c r="H844" s="878"/>
      <c r="I844" s="888"/>
      <c r="J844" s="281"/>
      <c r="K844" s="892"/>
      <c r="L844" s="1042"/>
      <c r="M844" s="175"/>
      <c r="N844" s="175"/>
      <c r="O844" s="175"/>
      <c r="P844" s="175"/>
      <c r="Q844" s="60"/>
      <c r="R844" s="27"/>
      <c r="S844" s="27"/>
      <c r="T844" s="27">
        <v>44</v>
      </c>
      <c r="U844" s="31" t="s">
        <v>430</v>
      </c>
      <c r="V844" s="52" t="s">
        <v>19</v>
      </c>
      <c r="W844" s="27" t="s">
        <v>484</v>
      </c>
      <c r="X844" s="27" t="s">
        <v>358</v>
      </c>
      <c r="Y844" s="186" t="s">
        <v>1331</v>
      </c>
      <c r="Z844" s="186" t="s">
        <v>1332</v>
      </c>
    </row>
    <row r="845" spans="1:26" hidden="1">
      <c r="A845" s="165" t="s">
        <v>481</v>
      </c>
      <c r="B845" s="837"/>
      <c r="C845" s="860"/>
      <c r="D845" s="883"/>
      <c r="E845" s="888"/>
      <c r="F845" s="281"/>
      <c r="G845" s="873"/>
      <c r="H845" s="878"/>
      <c r="I845" s="888"/>
      <c r="J845" s="281"/>
      <c r="K845" s="892"/>
      <c r="L845" s="1042"/>
      <c r="M845" s="175"/>
      <c r="N845" s="175"/>
      <c r="O845" s="175"/>
      <c r="P845" s="175"/>
      <c r="Q845" s="60"/>
      <c r="R845" s="27"/>
      <c r="S845" s="27"/>
      <c r="T845" s="27">
        <v>44</v>
      </c>
      <c r="U845" s="31" t="s">
        <v>430</v>
      </c>
      <c r="V845" s="52" t="s">
        <v>19</v>
      </c>
      <c r="W845" s="27" t="s">
        <v>1678</v>
      </c>
      <c r="X845" s="27" t="s">
        <v>358</v>
      </c>
      <c r="Y845" s="186" t="s">
        <v>1331</v>
      </c>
      <c r="Z845" s="186" t="s">
        <v>1332</v>
      </c>
    </row>
    <row r="846" spans="1:26" hidden="1">
      <c r="A846" s="165" t="s">
        <v>872</v>
      </c>
      <c r="B846" s="837"/>
      <c r="C846" s="860"/>
      <c r="D846" s="883"/>
      <c r="E846" s="888"/>
      <c r="F846" s="281"/>
      <c r="G846" s="873"/>
      <c r="H846" s="878"/>
      <c r="I846" s="888"/>
      <c r="J846" s="281"/>
      <c r="K846" s="892"/>
      <c r="L846" s="1042"/>
      <c r="M846" s="175"/>
      <c r="N846" s="175"/>
      <c r="O846" s="175"/>
      <c r="P846" s="175"/>
      <c r="Q846" s="60"/>
      <c r="R846" s="27"/>
      <c r="S846" s="27"/>
      <c r="T846" s="27">
        <v>36</v>
      </c>
      <c r="U846" s="31" t="s">
        <v>473</v>
      </c>
      <c r="V846" s="52" t="s">
        <v>19</v>
      </c>
      <c r="W846" s="27" t="s">
        <v>1679</v>
      </c>
      <c r="X846" s="27" t="s">
        <v>358</v>
      </c>
      <c r="Y846" s="186" t="s">
        <v>1331</v>
      </c>
      <c r="Z846" s="186" t="s">
        <v>1332</v>
      </c>
    </row>
    <row r="847" spans="1:26" hidden="1">
      <c r="A847" s="165" t="s">
        <v>873</v>
      </c>
      <c r="B847" s="837"/>
      <c r="C847" s="860"/>
      <c r="D847" s="883"/>
      <c r="E847" s="888"/>
      <c r="F847" s="281"/>
      <c r="G847" s="873"/>
      <c r="H847" s="878"/>
      <c r="I847" s="888"/>
      <c r="J847" s="281"/>
      <c r="K847" s="892"/>
      <c r="L847" s="1042"/>
      <c r="M847" s="175"/>
      <c r="N847" s="175"/>
      <c r="O847" s="175"/>
      <c r="P847" s="175"/>
      <c r="Q847" s="60"/>
      <c r="R847" s="27"/>
      <c r="S847" s="27"/>
      <c r="T847" s="27">
        <v>42</v>
      </c>
      <c r="U847" s="31" t="s">
        <v>473</v>
      </c>
      <c r="V847" s="52" t="s">
        <v>19</v>
      </c>
      <c r="W847" s="27" t="s">
        <v>1680</v>
      </c>
      <c r="X847" s="27" t="s">
        <v>358</v>
      </c>
      <c r="Y847" s="186" t="s">
        <v>1331</v>
      </c>
      <c r="Z847" s="186" t="s">
        <v>1332</v>
      </c>
    </row>
    <row r="848" spans="1:26" hidden="1">
      <c r="A848" s="165" t="s">
        <v>873</v>
      </c>
      <c r="B848" s="837"/>
      <c r="C848" s="860"/>
      <c r="D848" s="883"/>
      <c r="E848" s="888"/>
      <c r="F848" s="281"/>
      <c r="G848" s="873"/>
      <c r="H848" s="878"/>
      <c r="I848" s="888"/>
      <c r="J848" s="281"/>
      <c r="K848" s="892"/>
      <c r="L848" s="1042"/>
      <c r="M848" s="175"/>
      <c r="N848" s="175"/>
      <c r="O848" s="175"/>
      <c r="P848" s="175"/>
      <c r="Q848" s="60"/>
      <c r="R848" s="27"/>
      <c r="S848" s="27"/>
      <c r="T848" s="27">
        <v>34</v>
      </c>
      <c r="U848" s="31" t="s">
        <v>473</v>
      </c>
      <c r="V848" s="52" t="s">
        <v>19</v>
      </c>
      <c r="W848" s="27" t="s">
        <v>1681</v>
      </c>
      <c r="X848" s="27" t="s">
        <v>358</v>
      </c>
      <c r="Y848" s="186" t="s">
        <v>1331</v>
      </c>
      <c r="Z848" s="186" t="s">
        <v>1332</v>
      </c>
    </row>
    <row r="849" spans="1:26" hidden="1">
      <c r="A849" s="165" t="s">
        <v>874</v>
      </c>
      <c r="B849" s="837"/>
      <c r="C849" s="860"/>
      <c r="D849" s="883"/>
      <c r="E849" s="888"/>
      <c r="F849" s="281"/>
      <c r="G849" s="873"/>
      <c r="H849" s="878"/>
      <c r="I849" s="888"/>
      <c r="J849" s="281"/>
      <c r="K849" s="892"/>
      <c r="L849" s="1042"/>
      <c r="M849" s="175"/>
      <c r="N849" s="175"/>
      <c r="O849" s="175"/>
      <c r="P849" s="175"/>
      <c r="Q849" s="60"/>
      <c r="R849" s="27"/>
      <c r="S849" s="27"/>
      <c r="T849" s="27">
        <v>38</v>
      </c>
      <c r="U849" s="31" t="s">
        <v>473</v>
      </c>
      <c r="V849" s="52" t="s">
        <v>19</v>
      </c>
      <c r="W849" s="27" t="s">
        <v>867</v>
      </c>
      <c r="X849" s="27" t="s">
        <v>358</v>
      </c>
      <c r="Y849" s="186" t="s">
        <v>1331</v>
      </c>
      <c r="Z849" s="186" t="s">
        <v>1332</v>
      </c>
    </row>
    <row r="850" spans="1:26" hidden="1">
      <c r="A850" s="165" t="s">
        <v>874</v>
      </c>
      <c r="B850" s="837"/>
      <c r="C850" s="860"/>
      <c r="D850" s="883"/>
      <c r="E850" s="888"/>
      <c r="F850" s="281"/>
      <c r="G850" s="873"/>
      <c r="H850" s="878"/>
      <c r="I850" s="888"/>
      <c r="J850" s="281"/>
      <c r="K850" s="892"/>
      <c r="L850" s="1042"/>
      <c r="M850" s="175"/>
      <c r="N850" s="175"/>
      <c r="O850" s="175"/>
      <c r="P850" s="175"/>
      <c r="Q850" s="60"/>
      <c r="R850" s="27"/>
      <c r="S850" s="27"/>
      <c r="T850" s="27">
        <v>43</v>
      </c>
      <c r="U850" s="31" t="s">
        <v>473</v>
      </c>
      <c r="V850" s="52" t="s">
        <v>19</v>
      </c>
      <c r="W850" s="27" t="s">
        <v>868</v>
      </c>
      <c r="X850" s="27" t="s">
        <v>358</v>
      </c>
      <c r="Y850" s="186" t="s">
        <v>1331</v>
      </c>
      <c r="Z850" s="186" t="s">
        <v>1332</v>
      </c>
    </row>
    <row r="851" spans="1:26" hidden="1">
      <c r="A851" s="165" t="s">
        <v>875</v>
      </c>
      <c r="B851" s="837"/>
      <c r="C851" s="860"/>
      <c r="D851" s="883"/>
      <c r="E851" s="888"/>
      <c r="F851" s="281"/>
      <c r="G851" s="873"/>
      <c r="H851" s="878"/>
      <c r="I851" s="888"/>
      <c r="J851" s="281"/>
      <c r="K851" s="892"/>
      <c r="L851" s="1042"/>
      <c r="M851" s="175"/>
      <c r="N851" s="175"/>
      <c r="O851" s="175"/>
      <c r="P851" s="175"/>
      <c r="Q851" s="60"/>
      <c r="R851" s="27"/>
      <c r="S851" s="27"/>
      <c r="T851" s="27">
        <v>34</v>
      </c>
      <c r="U851" s="31" t="s">
        <v>473</v>
      </c>
      <c r="V851" s="52" t="s">
        <v>19</v>
      </c>
      <c r="W851" s="27" t="s">
        <v>1682</v>
      </c>
      <c r="X851" s="27" t="s">
        <v>358</v>
      </c>
      <c r="Y851" s="186" t="s">
        <v>1331</v>
      </c>
      <c r="Z851" s="186" t="s">
        <v>1332</v>
      </c>
    </row>
    <row r="852" spans="1:26" hidden="1">
      <c r="A852" s="165" t="s">
        <v>875</v>
      </c>
      <c r="B852" s="837"/>
      <c r="C852" s="860"/>
      <c r="D852" s="883"/>
      <c r="E852" s="888"/>
      <c r="F852" s="281"/>
      <c r="G852" s="873"/>
      <c r="H852" s="878"/>
      <c r="I852" s="888"/>
      <c r="J852" s="281"/>
      <c r="K852" s="892"/>
      <c r="L852" s="1042"/>
      <c r="M852" s="175"/>
      <c r="N852" s="175"/>
      <c r="O852" s="175"/>
      <c r="P852" s="175"/>
      <c r="Q852" s="60"/>
      <c r="R852" s="27"/>
      <c r="S852" s="27"/>
      <c r="T852" s="27">
        <v>40</v>
      </c>
      <c r="U852" s="31" t="s">
        <v>473</v>
      </c>
      <c r="V852" s="52" t="s">
        <v>19</v>
      </c>
      <c r="W852" s="27" t="s">
        <v>1683</v>
      </c>
      <c r="X852" s="27" t="s">
        <v>358</v>
      </c>
      <c r="Y852" s="186" t="s">
        <v>1331</v>
      </c>
      <c r="Z852" s="186" t="s">
        <v>1332</v>
      </c>
    </row>
    <row r="853" spans="1:26" ht="25.5" hidden="1">
      <c r="A853" s="165" t="s">
        <v>876</v>
      </c>
      <c r="B853" s="837"/>
      <c r="C853" s="860"/>
      <c r="D853" s="883"/>
      <c r="E853" s="888"/>
      <c r="F853" s="281"/>
      <c r="G853" s="873"/>
      <c r="H853" s="878"/>
      <c r="I853" s="888"/>
      <c r="J853" s="281"/>
      <c r="K853" s="892"/>
      <c r="L853" s="1042"/>
      <c r="M853" s="175"/>
      <c r="N853" s="175"/>
      <c r="O853" s="175"/>
      <c r="P853" s="175"/>
      <c r="Q853" s="60"/>
      <c r="R853" s="27"/>
      <c r="S853" s="27"/>
      <c r="T853" s="27">
        <v>36</v>
      </c>
      <c r="U853" s="31" t="s">
        <v>473</v>
      </c>
      <c r="V853" s="52" t="s">
        <v>19</v>
      </c>
      <c r="W853" s="27" t="s">
        <v>869</v>
      </c>
      <c r="X853" s="27" t="s">
        <v>358</v>
      </c>
      <c r="Y853" s="186" t="s">
        <v>1331</v>
      </c>
      <c r="Z853" s="186" t="s">
        <v>1332</v>
      </c>
    </row>
    <row r="854" spans="1:26" hidden="1">
      <c r="A854" s="165" t="s">
        <v>877</v>
      </c>
      <c r="B854" s="837"/>
      <c r="C854" s="860"/>
      <c r="D854" s="883"/>
      <c r="E854" s="888"/>
      <c r="F854" s="281"/>
      <c r="G854" s="873"/>
      <c r="H854" s="878"/>
      <c r="I854" s="888"/>
      <c r="J854" s="281"/>
      <c r="K854" s="892"/>
      <c r="L854" s="1042"/>
      <c r="M854" s="175"/>
      <c r="N854" s="175"/>
      <c r="O854" s="175"/>
      <c r="P854" s="175"/>
      <c r="Q854" s="60"/>
      <c r="R854" s="27"/>
      <c r="S854" s="27"/>
      <c r="T854" s="27">
        <v>37</v>
      </c>
      <c r="U854" s="31" t="s">
        <v>473</v>
      </c>
      <c r="V854" s="52" t="s">
        <v>19</v>
      </c>
      <c r="W854" s="27" t="s">
        <v>870</v>
      </c>
      <c r="X854" s="27" t="s">
        <v>358</v>
      </c>
      <c r="Y854" s="186" t="s">
        <v>1331</v>
      </c>
      <c r="Z854" s="186" t="s">
        <v>1332</v>
      </c>
    </row>
    <row r="855" spans="1:26" hidden="1">
      <c r="A855" s="165" t="s">
        <v>877</v>
      </c>
      <c r="B855" s="837"/>
      <c r="C855" s="860"/>
      <c r="D855" s="883"/>
      <c r="E855" s="888"/>
      <c r="F855" s="281"/>
      <c r="G855" s="873"/>
      <c r="H855" s="878"/>
      <c r="I855" s="888"/>
      <c r="J855" s="281"/>
      <c r="K855" s="892"/>
      <c r="L855" s="1042"/>
      <c r="M855" s="175"/>
      <c r="N855" s="175"/>
      <c r="O855" s="175"/>
      <c r="P855" s="175"/>
      <c r="Q855" s="60"/>
      <c r="R855" s="27"/>
      <c r="S855" s="27"/>
      <c r="T855" s="27">
        <v>38</v>
      </c>
      <c r="U855" s="31" t="s">
        <v>473</v>
      </c>
      <c r="V855" s="52" t="s">
        <v>19</v>
      </c>
      <c r="W855" s="27" t="s">
        <v>871</v>
      </c>
      <c r="X855" s="27" t="s">
        <v>358</v>
      </c>
      <c r="Y855" s="186" t="s">
        <v>1331</v>
      </c>
      <c r="Z855" s="186" t="s">
        <v>1332</v>
      </c>
    </row>
    <row r="856" spans="1:26" ht="25.5" hidden="1">
      <c r="A856" s="165" t="s">
        <v>879</v>
      </c>
      <c r="B856" s="837"/>
      <c r="C856" s="860"/>
      <c r="D856" s="883"/>
      <c r="E856" s="888"/>
      <c r="F856" s="281"/>
      <c r="G856" s="873"/>
      <c r="H856" s="878"/>
      <c r="I856" s="888"/>
      <c r="J856" s="281"/>
      <c r="K856" s="892"/>
      <c r="L856" s="1042"/>
      <c r="M856" s="175"/>
      <c r="N856" s="175"/>
      <c r="O856" s="175"/>
      <c r="P856" s="175"/>
      <c r="Q856" s="60"/>
      <c r="R856" s="27"/>
      <c r="S856" s="27"/>
      <c r="T856" s="27">
        <v>39</v>
      </c>
      <c r="U856" s="31" t="s">
        <v>878</v>
      </c>
      <c r="V856" s="52" t="s">
        <v>19</v>
      </c>
      <c r="W856" s="27" t="s">
        <v>1752</v>
      </c>
      <c r="X856" s="27" t="s">
        <v>358</v>
      </c>
      <c r="Y856" s="186" t="s">
        <v>1331</v>
      </c>
      <c r="Z856" s="186" t="s">
        <v>1332</v>
      </c>
    </row>
    <row r="857" spans="1:26" hidden="1">
      <c r="A857" s="165" t="s">
        <v>908</v>
      </c>
      <c r="B857" s="837"/>
      <c r="C857" s="860"/>
      <c r="D857" s="883"/>
      <c r="E857" s="888"/>
      <c r="F857" s="281"/>
      <c r="G857" s="873"/>
      <c r="H857" s="878"/>
      <c r="I857" s="888"/>
      <c r="J857" s="281"/>
      <c r="K857" s="892"/>
      <c r="L857" s="1042"/>
      <c r="M857" s="175"/>
      <c r="N857" s="175"/>
      <c r="O857" s="175"/>
      <c r="P857" s="175"/>
      <c r="Q857" s="60"/>
      <c r="R857" s="27"/>
      <c r="S857" s="27"/>
      <c r="T857" s="27">
        <v>40</v>
      </c>
      <c r="U857" s="31" t="s">
        <v>472</v>
      </c>
      <c r="V857" s="52" t="s">
        <v>19</v>
      </c>
      <c r="W857" s="27" t="s">
        <v>1753</v>
      </c>
      <c r="X857" s="27" t="s">
        <v>358</v>
      </c>
      <c r="Y857" s="186" t="s">
        <v>1331</v>
      </c>
      <c r="Z857" s="186" t="s">
        <v>1332</v>
      </c>
    </row>
    <row r="858" spans="1:26" hidden="1">
      <c r="A858" s="165" t="s">
        <v>908</v>
      </c>
      <c r="B858" s="837"/>
      <c r="C858" s="860"/>
      <c r="D858" s="883"/>
      <c r="E858" s="888"/>
      <c r="F858" s="281"/>
      <c r="G858" s="873"/>
      <c r="H858" s="878"/>
      <c r="I858" s="888"/>
      <c r="J858" s="281"/>
      <c r="K858" s="892"/>
      <c r="L858" s="1042"/>
      <c r="M858" s="175"/>
      <c r="N858" s="175"/>
      <c r="O858" s="175"/>
      <c r="P858" s="175"/>
      <c r="Q858" s="60"/>
      <c r="R858" s="27"/>
      <c r="S858" s="27"/>
      <c r="T858" s="27">
        <v>34</v>
      </c>
      <c r="U858" s="31" t="s">
        <v>472</v>
      </c>
      <c r="V858" s="52" t="s">
        <v>19</v>
      </c>
      <c r="W858" s="27" t="s">
        <v>1754</v>
      </c>
      <c r="X858" s="27" t="s">
        <v>358</v>
      </c>
      <c r="Y858" s="186" t="s">
        <v>1331</v>
      </c>
      <c r="Z858" s="186" t="s">
        <v>1332</v>
      </c>
    </row>
    <row r="859" spans="1:26" ht="25.5" hidden="1">
      <c r="A859" s="165" t="s">
        <v>858</v>
      </c>
      <c r="B859" s="837"/>
      <c r="C859" s="860"/>
      <c r="D859" s="883"/>
      <c r="E859" s="888"/>
      <c r="F859" s="281"/>
      <c r="G859" s="873"/>
      <c r="H859" s="878"/>
      <c r="I859" s="888"/>
      <c r="J859" s="281"/>
      <c r="K859" s="892"/>
      <c r="L859" s="1042"/>
      <c r="M859" s="175"/>
      <c r="N859" s="175"/>
      <c r="O859" s="175"/>
      <c r="P859" s="175"/>
      <c r="Q859" s="60"/>
      <c r="R859" s="27"/>
      <c r="S859" s="27"/>
      <c r="T859" s="27">
        <v>44</v>
      </c>
      <c r="U859" s="31" t="s">
        <v>859</v>
      </c>
      <c r="V859" s="52" t="s">
        <v>19</v>
      </c>
      <c r="W859" s="27" t="s">
        <v>909</v>
      </c>
      <c r="X859" s="27" t="s">
        <v>358</v>
      </c>
      <c r="Y859" s="186" t="s">
        <v>1331</v>
      </c>
      <c r="Z859" s="186" t="s">
        <v>1332</v>
      </c>
    </row>
    <row r="860" spans="1:26" hidden="1">
      <c r="A860" s="165" t="s">
        <v>858</v>
      </c>
      <c r="B860" s="837"/>
      <c r="C860" s="860"/>
      <c r="D860" s="883"/>
      <c r="E860" s="888"/>
      <c r="F860" s="281"/>
      <c r="G860" s="873"/>
      <c r="H860" s="878"/>
      <c r="I860" s="888"/>
      <c r="J860" s="281"/>
      <c r="K860" s="892"/>
      <c r="L860" s="1042"/>
      <c r="M860" s="175"/>
      <c r="N860" s="175"/>
      <c r="O860" s="175"/>
      <c r="P860" s="175"/>
      <c r="Q860" s="60"/>
      <c r="R860" s="27"/>
      <c r="S860" s="27"/>
      <c r="T860" s="27">
        <v>38</v>
      </c>
      <c r="U860" s="31" t="s">
        <v>486</v>
      </c>
      <c r="V860" s="52" t="s">
        <v>19</v>
      </c>
      <c r="W860" s="27" t="s">
        <v>910</v>
      </c>
      <c r="X860" s="27" t="s">
        <v>358</v>
      </c>
      <c r="Y860" s="186" t="s">
        <v>1331</v>
      </c>
      <c r="Z860" s="186" t="s">
        <v>1332</v>
      </c>
    </row>
    <row r="861" spans="1:26" ht="25.5" hidden="1">
      <c r="A861" s="165" t="s">
        <v>942</v>
      </c>
      <c r="B861" s="837"/>
      <c r="C861" s="860"/>
      <c r="D861" s="883"/>
      <c r="E861" s="888"/>
      <c r="F861" s="281"/>
      <c r="G861" s="873"/>
      <c r="H861" s="878"/>
      <c r="I861" s="888"/>
      <c r="J861" s="281"/>
      <c r="K861" s="892"/>
      <c r="L861" s="1042"/>
      <c r="M861" s="175"/>
      <c r="N861" s="175"/>
      <c r="O861" s="175"/>
      <c r="P861" s="175"/>
      <c r="Q861" s="60"/>
      <c r="R861" s="27"/>
      <c r="S861" s="27"/>
      <c r="T861" s="27">
        <v>42</v>
      </c>
      <c r="U861" s="31" t="s">
        <v>486</v>
      </c>
      <c r="V861" s="52" t="s">
        <v>19</v>
      </c>
      <c r="W861" s="27" t="s">
        <v>1837</v>
      </c>
      <c r="X861" s="27" t="s">
        <v>358</v>
      </c>
      <c r="Y861" s="186" t="s">
        <v>1331</v>
      </c>
      <c r="Z861" s="186" t="s">
        <v>1332</v>
      </c>
    </row>
    <row r="862" spans="1:26" hidden="1">
      <c r="A862" s="165" t="s">
        <v>943</v>
      </c>
      <c r="B862" s="837"/>
      <c r="C862" s="860"/>
      <c r="D862" s="883"/>
      <c r="E862" s="888"/>
      <c r="F862" s="281"/>
      <c r="G862" s="873"/>
      <c r="H862" s="878"/>
      <c r="I862" s="888"/>
      <c r="J862" s="281"/>
      <c r="K862" s="892"/>
      <c r="L862" s="1042"/>
      <c r="M862" s="175"/>
      <c r="N862" s="175"/>
      <c r="O862" s="175"/>
      <c r="P862" s="175"/>
      <c r="Q862" s="60"/>
      <c r="R862" s="27"/>
      <c r="S862" s="27"/>
      <c r="T862" s="27">
        <v>40</v>
      </c>
      <c r="U862" s="31" t="s">
        <v>486</v>
      </c>
      <c r="V862" s="52" t="s">
        <v>19</v>
      </c>
      <c r="W862" s="27" t="s">
        <v>1838</v>
      </c>
      <c r="X862" s="27" t="s">
        <v>358</v>
      </c>
      <c r="Y862" s="186" t="s">
        <v>1331</v>
      </c>
      <c r="Z862" s="186" t="s">
        <v>1332</v>
      </c>
    </row>
    <row r="863" spans="1:26" ht="25.5" hidden="1">
      <c r="A863" s="165" t="s">
        <v>944</v>
      </c>
      <c r="B863" s="837"/>
      <c r="C863" s="860"/>
      <c r="D863" s="883"/>
      <c r="E863" s="888"/>
      <c r="F863" s="281"/>
      <c r="G863" s="873"/>
      <c r="H863" s="878"/>
      <c r="I863" s="888"/>
      <c r="J863" s="281"/>
      <c r="K863" s="892"/>
      <c r="L863" s="1042"/>
      <c r="M863" s="175"/>
      <c r="N863" s="175"/>
      <c r="O863" s="175"/>
      <c r="P863" s="175"/>
      <c r="Q863" s="60"/>
      <c r="R863" s="27"/>
      <c r="S863" s="27"/>
      <c r="T863" s="27">
        <v>43</v>
      </c>
      <c r="U863" s="31" t="s">
        <v>486</v>
      </c>
      <c r="V863" s="52" t="s">
        <v>19</v>
      </c>
      <c r="W863" s="27" t="s">
        <v>1839</v>
      </c>
      <c r="X863" s="27" t="s">
        <v>358</v>
      </c>
      <c r="Y863" s="186" t="s">
        <v>1331</v>
      </c>
      <c r="Z863" s="186" t="s">
        <v>1332</v>
      </c>
    </row>
    <row r="864" spans="1:26" hidden="1">
      <c r="A864" s="165" t="s">
        <v>945</v>
      </c>
      <c r="B864" s="837"/>
      <c r="C864" s="860"/>
      <c r="D864" s="883"/>
      <c r="E864" s="888"/>
      <c r="F864" s="281"/>
      <c r="G864" s="873"/>
      <c r="H864" s="878"/>
      <c r="I864" s="888"/>
      <c r="J864" s="281"/>
      <c r="K864" s="892"/>
      <c r="L864" s="1042"/>
      <c r="M864" s="175"/>
      <c r="N864" s="175"/>
      <c r="O864" s="175"/>
      <c r="P864" s="175"/>
      <c r="Q864" s="60"/>
      <c r="R864" s="27"/>
      <c r="S864" s="27"/>
      <c r="T864" s="27">
        <v>36</v>
      </c>
      <c r="U864" s="31" t="s">
        <v>486</v>
      </c>
      <c r="V864" s="52" t="s">
        <v>19</v>
      </c>
      <c r="W864" s="27" t="s">
        <v>1840</v>
      </c>
      <c r="X864" s="27" t="s">
        <v>358</v>
      </c>
      <c r="Y864" s="186" t="s">
        <v>1331</v>
      </c>
      <c r="Z864" s="186" t="s">
        <v>1332</v>
      </c>
    </row>
    <row r="865" spans="1:26" hidden="1">
      <c r="A865" s="165" t="s">
        <v>945</v>
      </c>
      <c r="B865" s="837"/>
      <c r="C865" s="860"/>
      <c r="D865" s="883"/>
      <c r="E865" s="888"/>
      <c r="F865" s="281"/>
      <c r="G865" s="873"/>
      <c r="H865" s="878"/>
      <c r="I865" s="888"/>
      <c r="J865" s="281"/>
      <c r="K865" s="892"/>
      <c r="L865" s="1042"/>
      <c r="M865" s="175"/>
      <c r="N865" s="175"/>
      <c r="O865" s="175"/>
      <c r="P865" s="175"/>
      <c r="Q865" s="60"/>
      <c r="R865" s="27"/>
      <c r="S865" s="27"/>
      <c r="T865" s="27">
        <v>38</v>
      </c>
      <c r="U865" s="31" t="s">
        <v>486</v>
      </c>
      <c r="V865" s="52" t="s">
        <v>19</v>
      </c>
      <c r="W865" s="27" t="s">
        <v>517</v>
      </c>
      <c r="X865" s="27" t="s">
        <v>358</v>
      </c>
      <c r="Y865" s="186" t="s">
        <v>1331</v>
      </c>
      <c r="Z865" s="186" t="s">
        <v>1332</v>
      </c>
    </row>
    <row r="866" spans="1:26" hidden="1">
      <c r="A866" s="165" t="s">
        <v>946</v>
      </c>
      <c r="B866" s="837"/>
      <c r="C866" s="860"/>
      <c r="D866" s="883"/>
      <c r="E866" s="888"/>
      <c r="F866" s="281"/>
      <c r="G866" s="873"/>
      <c r="H866" s="878"/>
      <c r="I866" s="888"/>
      <c r="J866" s="281"/>
      <c r="K866" s="892"/>
      <c r="L866" s="1042"/>
      <c r="M866" s="175"/>
      <c r="N866" s="175"/>
      <c r="O866" s="175"/>
      <c r="P866" s="175"/>
      <c r="Q866" s="60"/>
      <c r="R866" s="27"/>
      <c r="S866" s="27"/>
      <c r="T866" s="27">
        <v>44</v>
      </c>
      <c r="U866" s="31" t="s">
        <v>486</v>
      </c>
      <c r="V866" s="52" t="s">
        <v>19</v>
      </c>
      <c r="W866" s="27" t="s">
        <v>1841</v>
      </c>
      <c r="X866" s="27" t="s">
        <v>358</v>
      </c>
      <c r="Y866" s="186" t="s">
        <v>1331</v>
      </c>
      <c r="Z866" s="186" t="s">
        <v>1332</v>
      </c>
    </row>
    <row r="867" spans="1:26" hidden="1">
      <c r="A867" s="165" t="s">
        <v>946</v>
      </c>
      <c r="B867" s="837"/>
      <c r="C867" s="860"/>
      <c r="D867" s="883"/>
      <c r="E867" s="888"/>
      <c r="F867" s="281"/>
      <c r="G867" s="873"/>
      <c r="H867" s="878"/>
      <c r="I867" s="888"/>
      <c r="J867" s="281"/>
      <c r="K867" s="892"/>
      <c r="L867" s="1042"/>
      <c r="M867" s="175"/>
      <c r="N867" s="175"/>
      <c r="O867" s="175"/>
      <c r="P867" s="175"/>
      <c r="Q867" s="60"/>
      <c r="R867" s="27"/>
      <c r="S867" s="27"/>
      <c r="T867" s="27">
        <v>44</v>
      </c>
      <c r="U867" s="31" t="s">
        <v>486</v>
      </c>
      <c r="V867" s="52" t="s">
        <v>19</v>
      </c>
      <c r="W867" s="27" t="s">
        <v>1842</v>
      </c>
      <c r="X867" s="27" t="s">
        <v>358</v>
      </c>
      <c r="Y867" s="186" t="s">
        <v>1331</v>
      </c>
      <c r="Z867" s="186"/>
    </row>
    <row r="868" spans="1:26" hidden="1">
      <c r="A868" s="165" t="s">
        <v>946</v>
      </c>
      <c r="B868" s="837"/>
      <c r="C868" s="860"/>
      <c r="D868" s="883"/>
      <c r="E868" s="888"/>
      <c r="F868" s="281"/>
      <c r="G868" s="873"/>
      <c r="H868" s="878"/>
      <c r="I868" s="888"/>
      <c r="J868" s="281"/>
      <c r="K868" s="892"/>
      <c r="L868" s="1042"/>
      <c r="M868" s="175"/>
      <c r="N868" s="175"/>
      <c r="O868" s="175"/>
      <c r="P868" s="175"/>
      <c r="Q868" s="60"/>
      <c r="R868" s="27"/>
      <c r="S868" s="27"/>
      <c r="T868" s="27">
        <v>47</v>
      </c>
      <c r="U868" s="31" t="s">
        <v>486</v>
      </c>
      <c r="V868" s="52" t="s">
        <v>19</v>
      </c>
      <c r="W868" s="27" t="s">
        <v>1843</v>
      </c>
      <c r="X868" s="27" t="s">
        <v>358</v>
      </c>
      <c r="Y868" s="186" t="s">
        <v>1331</v>
      </c>
      <c r="Z868" s="186" t="s">
        <v>1332</v>
      </c>
    </row>
    <row r="869" spans="1:26" hidden="1">
      <c r="A869" s="165" t="s">
        <v>941</v>
      </c>
      <c r="B869" s="837"/>
      <c r="C869" s="860"/>
      <c r="D869" s="883"/>
      <c r="E869" s="888"/>
      <c r="F869" s="281"/>
      <c r="G869" s="873"/>
      <c r="H869" s="878"/>
      <c r="I869" s="888"/>
      <c r="J869" s="281"/>
      <c r="K869" s="892"/>
      <c r="L869" s="1042"/>
      <c r="M869" s="175"/>
      <c r="N869" s="175"/>
      <c r="O869" s="175"/>
      <c r="P869" s="175"/>
      <c r="Q869" s="60"/>
      <c r="R869" s="27"/>
      <c r="S869" s="27"/>
      <c r="T869" s="27">
        <v>43</v>
      </c>
      <c r="U869" s="31" t="s">
        <v>486</v>
      </c>
      <c r="V869" s="52" t="s">
        <v>19</v>
      </c>
      <c r="W869" s="27" t="s">
        <v>1844</v>
      </c>
      <c r="X869" s="27" t="s">
        <v>358</v>
      </c>
      <c r="Y869" s="186" t="s">
        <v>1331</v>
      </c>
      <c r="Z869" s="186" t="s">
        <v>1332</v>
      </c>
    </row>
    <row r="870" spans="1:26" hidden="1">
      <c r="A870" s="165" t="s">
        <v>941</v>
      </c>
      <c r="B870" s="837"/>
      <c r="C870" s="860"/>
      <c r="D870" s="883"/>
      <c r="E870" s="888"/>
      <c r="F870" s="281"/>
      <c r="G870" s="873"/>
      <c r="H870" s="878"/>
      <c r="I870" s="888"/>
      <c r="J870" s="281"/>
      <c r="K870" s="892"/>
      <c r="L870" s="1042"/>
      <c r="M870" s="175"/>
      <c r="N870" s="175"/>
      <c r="O870" s="175"/>
      <c r="P870" s="175"/>
      <c r="Q870" s="60"/>
      <c r="R870" s="27"/>
      <c r="S870" s="27"/>
      <c r="T870" s="27">
        <v>39</v>
      </c>
      <c r="U870" s="31" t="s">
        <v>486</v>
      </c>
      <c r="V870" s="52" t="s">
        <v>19</v>
      </c>
      <c r="W870" s="27" t="s">
        <v>1845</v>
      </c>
      <c r="X870" s="27" t="s">
        <v>358</v>
      </c>
      <c r="Y870" s="186" t="s">
        <v>1331</v>
      </c>
      <c r="Z870" s="186" t="s">
        <v>1332</v>
      </c>
    </row>
    <row r="871" spans="1:26" hidden="1">
      <c r="A871" s="165" t="s">
        <v>941</v>
      </c>
      <c r="B871" s="837"/>
      <c r="C871" s="860"/>
      <c r="D871" s="883"/>
      <c r="E871" s="888"/>
      <c r="F871" s="281"/>
      <c r="G871" s="873"/>
      <c r="H871" s="878"/>
      <c r="I871" s="888"/>
      <c r="J871" s="281"/>
      <c r="K871" s="892"/>
      <c r="L871" s="1042"/>
      <c r="M871" s="175"/>
      <c r="N871" s="175"/>
      <c r="O871" s="175"/>
      <c r="P871" s="175"/>
      <c r="Q871" s="60"/>
      <c r="R871" s="27"/>
      <c r="S871" s="27"/>
      <c r="T871" s="27">
        <v>37</v>
      </c>
      <c r="U871" s="31" t="s">
        <v>486</v>
      </c>
      <c r="V871" s="52" t="s">
        <v>19</v>
      </c>
      <c r="W871" s="27" t="s">
        <v>1846</v>
      </c>
      <c r="X871" s="27" t="s">
        <v>358</v>
      </c>
      <c r="Y871" s="186" t="s">
        <v>1331</v>
      </c>
      <c r="Z871" s="186" t="s">
        <v>1332</v>
      </c>
    </row>
    <row r="872" spans="1:26" hidden="1">
      <c r="A872" s="165" t="s">
        <v>939</v>
      </c>
      <c r="B872" s="837"/>
      <c r="C872" s="860"/>
      <c r="D872" s="883"/>
      <c r="E872" s="888"/>
      <c r="F872" s="281"/>
      <c r="G872" s="873"/>
      <c r="H872" s="878"/>
      <c r="I872" s="888"/>
      <c r="J872" s="281"/>
      <c r="K872" s="892"/>
      <c r="L872" s="1042"/>
      <c r="M872" s="175"/>
      <c r="N872" s="175"/>
      <c r="O872" s="175"/>
      <c r="P872" s="175"/>
      <c r="Q872" s="60"/>
      <c r="R872" s="27"/>
      <c r="S872" s="27"/>
      <c r="T872" s="27">
        <v>37</v>
      </c>
      <c r="U872" s="31" t="s">
        <v>505</v>
      </c>
      <c r="V872" s="52" t="s">
        <v>19</v>
      </c>
      <c r="W872" s="27" t="s">
        <v>1847</v>
      </c>
      <c r="X872" s="27" t="s">
        <v>358</v>
      </c>
      <c r="Y872" s="186" t="s">
        <v>1331</v>
      </c>
      <c r="Z872" s="186" t="s">
        <v>1332</v>
      </c>
    </row>
    <row r="873" spans="1:26" hidden="1">
      <c r="A873" s="165" t="s">
        <v>939</v>
      </c>
      <c r="B873" s="837"/>
      <c r="C873" s="860"/>
      <c r="D873" s="883"/>
      <c r="E873" s="888"/>
      <c r="F873" s="281"/>
      <c r="G873" s="873"/>
      <c r="H873" s="878"/>
      <c r="I873" s="888"/>
      <c r="J873" s="281"/>
      <c r="K873" s="892"/>
      <c r="L873" s="1042"/>
      <c r="M873" s="175"/>
      <c r="N873" s="175"/>
      <c r="O873" s="175"/>
      <c r="P873" s="175"/>
      <c r="Q873" s="60"/>
      <c r="R873" s="27"/>
      <c r="S873" s="27"/>
      <c r="T873" s="27">
        <v>37</v>
      </c>
      <c r="U873" s="31" t="s">
        <v>505</v>
      </c>
      <c r="V873" s="52" t="s">
        <v>19</v>
      </c>
      <c r="W873" s="27" t="s">
        <v>1848</v>
      </c>
      <c r="X873" s="27" t="s">
        <v>358</v>
      </c>
      <c r="Y873" s="186" t="s">
        <v>1331</v>
      </c>
      <c r="Z873" s="186" t="s">
        <v>1332</v>
      </c>
    </row>
    <row r="874" spans="1:26" hidden="1">
      <c r="A874" s="165" t="s">
        <v>940</v>
      </c>
      <c r="B874" s="837"/>
      <c r="C874" s="860"/>
      <c r="D874" s="883"/>
      <c r="E874" s="888"/>
      <c r="F874" s="281"/>
      <c r="G874" s="873"/>
      <c r="H874" s="878"/>
      <c r="I874" s="888"/>
      <c r="J874" s="281"/>
      <c r="K874" s="892"/>
      <c r="L874" s="1042"/>
      <c r="M874" s="175"/>
      <c r="N874" s="175"/>
      <c r="O874" s="175"/>
      <c r="P874" s="175"/>
      <c r="Q874" s="60"/>
      <c r="R874" s="27"/>
      <c r="S874" s="27"/>
      <c r="T874" s="27">
        <v>44</v>
      </c>
      <c r="U874" s="31" t="s">
        <v>505</v>
      </c>
      <c r="V874" s="52" t="s">
        <v>19</v>
      </c>
      <c r="W874" s="27" t="s">
        <v>1849</v>
      </c>
      <c r="X874" s="27" t="s">
        <v>358</v>
      </c>
      <c r="Y874" s="186" t="s">
        <v>1331</v>
      </c>
      <c r="Z874" s="186" t="s">
        <v>1332</v>
      </c>
    </row>
    <row r="875" spans="1:26" hidden="1">
      <c r="A875" s="61"/>
      <c r="B875" s="852"/>
      <c r="C875" s="865"/>
      <c r="D875" s="883"/>
      <c r="E875" s="888"/>
      <c r="F875" s="281"/>
      <c r="G875" s="873"/>
      <c r="H875" s="878"/>
      <c r="I875" s="888"/>
      <c r="J875" s="281"/>
      <c r="K875" s="892"/>
      <c r="L875" s="1042"/>
      <c r="M875" s="190"/>
      <c r="N875" s="190"/>
      <c r="O875" s="190"/>
      <c r="P875" s="190"/>
      <c r="Q875" s="60"/>
      <c r="R875" s="27"/>
      <c r="S875" s="27"/>
      <c r="T875" s="27"/>
      <c r="U875" s="36"/>
      <c r="V875" s="54"/>
      <c r="W875" s="27"/>
      <c r="X875" s="27"/>
      <c r="Y875" s="186"/>
      <c r="Z875" s="186"/>
    </row>
    <row r="876" spans="1:26" hidden="1">
      <c r="A876" s="165" t="s">
        <v>1715</v>
      </c>
      <c r="B876" s="837"/>
      <c r="C876" s="860"/>
      <c r="D876" s="883"/>
      <c r="E876" s="888"/>
      <c r="F876" s="281"/>
      <c r="G876" s="873"/>
      <c r="H876" s="878"/>
      <c r="I876" s="888"/>
      <c r="J876" s="281"/>
      <c r="K876" s="892"/>
      <c r="L876" s="1042"/>
      <c r="M876" s="175"/>
      <c r="N876" s="175"/>
      <c r="O876" s="175"/>
      <c r="P876" s="175"/>
      <c r="Q876" s="60"/>
      <c r="R876" s="27"/>
      <c r="S876" s="27"/>
      <c r="T876" s="27">
        <v>34</v>
      </c>
      <c r="U876" s="36" t="s">
        <v>1701</v>
      </c>
      <c r="V876" s="52" t="s">
        <v>882</v>
      </c>
      <c r="W876" s="27" t="s">
        <v>890</v>
      </c>
      <c r="X876" s="27" t="s">
        <v>358</v>
      </c>
      <c r="Y876" s="186" t="s">
        <v>1333</v>
      </c>
      <c r="Z876" s="186" t="s">
        <v>1332</v>
      </c>
    </row>
    <row r="877" spans="1:26" hidden="1">
      <c r="A877" s="165" t="s">
        <v>1715</v>
      </c>
      <c r="B877" s="837"/>
      <c r="C877" s="860"/>
      <c r="D877" s="883"/>
      <c r="E877" s="888"/>
      <c r="F877" s="281"/>
      <c r="G877" s="873"/>
      <c r="H877" s="878"/>
      <c r="I877" s="888"/>
      <c r="J877" s="281"/>
      <c r="K877" s="892"/>
      <c r="L877" s="1042"/>
      <c r="M877" s="175"/>
      <c r="N877" s="175"/>
      <c r="O877" s="175"/>
      <c r="P877" s="175"/>
      <c r="Q877" s="60"/>
      <c r="R877" s="27"/>
      <c r="S877" s="27"/>
      <c r="T877" s="27">
        <v>33</v>
      </c>
      <c r="U877" s="36" t="s">
        <v>1701</v>
      </c>
      <c r="V877" s="52" t="s">
        <v>882</v>
      </c>
      <c r="W877" s="27" t="s">
        <v>886</v>
      </c>
      <c r="X877" s="27" t="s">
        <v>358</v>
      </c>
      <c r="Y877" s="186" t="s">
        <v>1333</v>
      </c>
      <c r="Z877" s="186" t="s">
        <v>1332</v>
      </c>
    </row>
    <row r="878" spans="1:26" hidden="1">
      <c r="A878" s="165" t="s">
        <v>1714</v>
      </c>
      <c r="B878" s="837"/>
      <c r="C878" s="860"/>
      <c r="D878" s="883"/>
      <c r="E878" s="888"/>
      <c r="F878" s="281"/>
      <c r="G878" s="873"/>
      <c r="H878" s="878"/>
      <c r="I878" s="888"/>
      <c r="J878" s="281"/>
      <c r="K878" s="892"/>
      <c r="L878" s="1042"/>
      <c r="M878" s="175"/>
      <c r="N878" s="175"/>
      <c r="O878" s="175"/>
      <c r="P878" s="175"/>
      <c r="Q878" s="60"/>
      <c r="R878" s="27"/>
      <c r="S878" s="27"/>
      <c r="T878" s="27">
        <v>38</v>
      </c>
      <c r="U878" s="36" t="s">
        <v>1701</v>
      </c>
      <c r="V878" s="52" t="s">
        <v>882</v>
      </c>
      <c r="W878" s="27" t="s">
        <v>866</v>
      </c>
      <c r="X878" s="27" t="s">
        <v>358</v>
      </c>
      <c r="Y878" s="186" t="s">
        <v>1333</v>
      </c>
      <c r="Z878" s="186" t="s">
        <v>1332</v>
      </c>
    </row>
    <row r="879" spans="1:26" hidden="1">
      <c r="A879" s="165" t="s">
        <v>1709</v>
      </c>
      <c r="B879" s="837"/>
      <c r="C879" s="860"/>
      <c r="D879" s="883"/>
      <c r="E879" s="888"/>
      <c r="F879" s="281"/>
      <c r="G879" s="873"/>
      <c r="H879" s="878"/>
      <c r="I879" s="888"/>
      <c r="J879" s="281"/>
      <c r="K879" s="892"/>
      <c r="L879" s="1042"/>
      <c r="M879" s="175"/>
      <c r="N879" s="175"/>
      <c r="O879" s="175"/>
      <c r="P879" s="175"/>
      <c r="Q879" s="60"/>
      <c r="R879" s="27"/>
      <c r="S879" s="27"/>
      <c r="T879" s="27">
        <v>34</v>
      </c>
      <c r="U879" s="36" t="s">
        <v>1701</v>
      </c>
      <c r="V879" s="52" t="s">
        <v>1702</v>
      </c>
      <c r="W879" s="27" t="s">
        <v>1685</v>
      </c>
      <c r="X879" s="27" t="s">
        <v>358</v>
      </c>
      <c r="Y879" s="186" t="s">
        <v>1333</v>
      </c>
      <c r="Z879" s="186" t="s">
        <v>1332</v>
      </c>
    </row>
    <row r="880" spans="1:26" hidden="1">
      <c r="A880" s="165" t="s">
        <v>1710</v>
      </c>
      <c r="B880" s="837"/>
      <c r="C880" s="860"/>
      <c r="D880" s="883"/>
      <c r="E880" s="888"/>
      <c r="F880" s="281"/>
      <c r="G880" s="873"/>
      <c r="H880" s="878"/>
      <c r="I880" s="888"/>
      <c r="J880" s="281"/>
      <c r="K880" s="892"/>
      <c r="L880" s="1042"/>
      <c r="M880" s="175"/>
      <c r="N880" s="175"/>
      <c r="O880" s="175"/>
      <c r="P880" s="175"/>
      <c r="Q880" s="60"/>
      <c r="R880" s="27"/>
      <c r="S880" s="27"/>
      <c r="T880" s="27">
        <v>36</v>
      </c>
      <c r="U880" s="36" t="s">
        <v>1701</v>
      </c>
      <c r="V880" s="52" t="s">
        <v>21</v>
      </c>
      <c r="W880" s="27" t="s">
        <v>1686</v>
      </c>
      <c r="X880" s="27" t="s">
        <v>358</v>
      </c>
      <c r="Y880" s="186" t="s">
        <v>1333</v>
      </c>
      <c r="Z880" s="186" t="s">
        <v>1332</v>
      </c>
    </row>
    <row r="881" spans="1:26" hidden="1">
      <c r="A881" s="165" t="s">
        <v>1711</v>
      </c>
      <c r="B881" s="837"/>
      <c r="C881" s="860"/>
      <c r="D881" s="883"/>
      <c r="E881" s="888"/>
      <c r="F881" s="281"/>
      <c r="G881" s="873"/>
      <c r="H881" s="878"/>
      <c r="I881" s="888"/>
      <c r="J881" s="281"/>
      <c r="K881" s="892"/>
      <c r="L881" s="1042"/>
      <c r="M881" s="175"/>
      <c r="N881" s="175"/>
      <c r="O881" s="175"/>
      <c r="P881" s="175"/>
      <c r="Q881" s="60"/>
      <c r="R881" s="27"/>
      <c r="S881" s="27"/>
      <c r="T881" s="27">
        <v>33</v>
      </c>
      <c r="U881" s="36" t="s">
        <v>1701</v>
      </c>
      <c r="V881" s="52" t="s">
        <v>21</v>
      </c>
      <c r="W881" s="27" t="s">
        <v>1687</v>
      </c>
      <c r="X881" s="27" t="s">
        <v>358</v>
      </c>
      <c r="Y881" s="186" t="s">
        <v>1333</v>
      </c>
      <c r="Z881" s="186" t="s">
        <v>1332</v>
      </c>
    </row>
    <row r="882" spans="1:26" hidden="1">
      <c r="A882" s="165" t="s">
        <v>1711</v>
      </c>
      <c r="B882" s="837"/>
      <c r="C882" s="860"/>
      <c r="D882" s="883"/>
      <c r="E882" s="888"/>
      <c r="F882" s="281"/>
      <c r="G882" s="873"/>
      <c r="H882" s="878"/>
      <c r="I882" s="888"/>
      <c r="J882" s="281"/>
      <c r="K882" s="892"/>
      <c r="L882" s="1042"/>
      <c r="M882" s="175"/>
      <c r="N882" s="175"/>
      <c r="O882" s="175"/>
      <c r="P882" s="175"/>
      <c r="Q882" s="60"/>
      <c r="R882" s="27"/>
      <c r="S882" s="27"/>
      <c r="T882" s="27">
        <v>45</v>
      </c>
      <c r="U882" s="36" t="s">
        <v>1701</v>
      </c>
      <c r="V882" s="52" t="s">
        <v>21</v>
      </c>
      <c r="W882" s="27" t="s">
        <v>1688</v>
      </c>
      <c r="X882" s="27" t="s">
        <v>358</v>
      </c>
      <c r="Y882" s="186" t="s">
        <v>1333</v>
      </c>
      <c r="Z882" s="186" t="s">
        <v>1332</v>
      </c>
    </row>
    <row r="883" spans="1:26" hidden="1">
      <c r="A883" s="165" t="s">
        <v>1713</v>
      </c>
      <c r="B883" s="837"/>
      <c r="C883" s="860"/>
      <c r="D883" s="883"/>
      <c r="E883" s="888"/>
      <c r="F883" s="281"/>
      <c r="G883" s="873"/>
      <c r="H883" s="878"/>
      <c r="I883" s="888"/>
      <c r="J883" s="281"/>
      <c r="K883" s="892"/>
      <c r="L883" s="1042"/>
      <c r="M883" s="175"/>
      <c r="N883" s="175"/>
      <c r="O883" s="175"/>
      <c r="P883" s="175"/>
      <c r="Q883" s="60"/>
      <c r="R883" s="27"/>
      <c r="S883" s="27"/>
      <c r="T883" s="27">
        <v>41</v>
      </c>
      <c r="U883" s="36" t="s">
        <v>1701</v>
      </c>
      <c r="V883" s="52" t="s">
        <v>21</v>
      </c>
      <c r="W883" s="27" t="s">
        <v>1689</v>
      </c>
      <c r="X883" s="27" t="s">
        <v>358</v>
      </c>
      <c r="Y883" s="186" t="s">
        <v>1333</v>
      </c>
      <c r="Z883" s="186" t="s">
        <v>1332</v>
      </c>
    </row>
    <row r="884" spans="1:26" hidden="1">
      <c r="A884" s="165" t="s">
        <v>1712</v>
      </c>
      <c r="B884" s="837"/>
      <c r="C884" s="860"/>
      <c r="D884" s="883"/>
      <c r="E884" s="888"/>
      <c r="F884" s="281"/>
      <c r="G884" s="873"/>
      <c r="H884" s="878"/>
      <c r="I884" s="888"/>
      <c r="J884" s="281"/>
      <c r="K884" s="892"/>
      <c r="L884" s="1042"/>
      <c r="M884" s="175"/>
      <c r="N884" s="175"/>
      <c r="O884" s="175"/>
      <c r="P884" s="175"/>
      <c r="Q884" s="60"/>
      <c r="R884" s="27"/>
      <c r="S884" s="27"/>
      <c r="T884" s="27">
        <v>40</v>
      </c>
      <c r="U884" s="36" t="s">
        <v>1701</v>
      </c>
      <c r="V884" s="52" t="s">
        <v>21</v>
      </c>
      <c r="W884" s="27" t="s">
        <v>1690</v>
      </c>
      <c r="X884" s="27" t="s">
        <v>358</v>
      </c>
      <c r="Y884" s="186" t="s">
        <v>1333</v>
      </c>
      <c r="Z884" s="186" t="s">
        <v>1332</v>
      </c>
    </row>
    <row r="885" spans="1:26" ht="25.5" hidden="1">
      <c r="A885" s="165" t="s">
        <v>884</v>
      </c>
      <c r="B885" s="837"/>
      <c r="C885" s="860"/>
      <c r="D885" s="883"/>
      <c r="E885" s="888"/>
      <c r="F885" s="281"/>
      <c r="G885" s="873"/>
      <c r="H885" s="878"/>
      <c r="I885" s="888"/>
      <c r="J885" s="281"/>
      <c r="K885" s="892"/>
      <c r="L885" s="1042"/>
      <c r="M885" s="175"/>
      <c r="N885" s="175"/>
      <c r="O885" s="175"/>
      <c r="P885" s="175"/>
      <c r="Q885" s="60"/>
      <c r="R885" s="27"/>
      <c r="S885" s="27"/>
      <c r="T885" s="27">
        <v>38</v>
      </c>
      <c r="U885" s="36" t="s">
        <v>1684</v>
      </c>
      <c r="V885" s="52" t="s">
        <v>55</v>
      </c>
      <c r="W885" s="27" t="s">
        <v>1691</v>
      </c>
      <c r="X885" s="27" t="s">
        <v>358</v>
      </c>
      <c r="Y885" s="186" t="s">
        <v>1333</v>
      </c>
      <c r="Z885" s="186" t="s">
        <v>1332</v>
      </c>
    </row>
    <row r="886" spans="1:26" hidden="1">
      <c r="A886" s="165" t="s">
        <v>883</v>
      </c>
      <c r="B886" s="837"/>
      <c r="C886" s="860"/>
      <c r="D886" s="883"/>
      <c r="E886" s="888"/>
      <c r="F886" s="281"/>
      <c r="G886" s="873"/>
      <c r="H886" s="878"/>
      <c r="I886" s="888"/>
      <c r="J886" s="281"/>
      <c r="K886" s="892"/>
      <c r="L886" s="1042"/>
      <c r="M886" s="175"/>
      <c r="N886" s="175"/>
      <c r="O886" s="175"/>
      <c r="P886" s="175"/>
      <c r="Q886" s="60"/>
      <c r="R886" s="27"/>
      <c r="S886" s="27"/>
      <c r="T886" s="27">
        <v>39</v>
      </c>
      <c r="U886" s="36" t="s">
        <v>26</v>
      </c>
      <c r="V886" s="52" t="s">
        <v>55</v>
      </c>
      <c r="W886" s="27" t="s">
        <v>1692</v>
      </c>
      <c r="X886" s="27" t="s">
        <v>358</v>
      </c>
      <c r="Y886" s="186" t="s">
        <v>1333</v>
      </c>
      <c r="Z886" s="186" t="s">
        <v>1332</v>
      </c>
    </row>
    <row r="887" spans="1:26" hidden="1">
      <c r="A887" s="165" t="s">
        <v>1708</v>
      </c>
      <c r="B887" s="837"/>
      <c r="C887" s="860"/>
      <c r="D887" s="883"/>
      <c r="E887" s="888"/>
      <c r="F887" s="281"/>
      <c r="G887" s="873"/>
      <c r="H887" s="878"/>
      <c r="I887" s="888"/>
      <c r="J887" s="281"/>
      <c r="K887" s="892"/>
      <c r="L887" s="1042"/>
      <c r="M887" s="175"/>
      <c r="N887" s="175"/>
      <c r="O887" s="175"/>
      <c r="P887" s="175"/>
      <c r="Q887" s="60"/>
      <c r="R887" s="27"/>
      <c r="S887" s="27"/>
      <c r="T887" s="27">
        <v>36</v>
      </c>
      <c r="U887" s="36" t="s">
        <v>26</v>
      </c>
      <c r="V887" s="52" t="s">
        <v>55</v>
      </c>
      <c r="W887" s="27" t="s">
        <v>1693</v>
      </c>
      <c r="X887" s="27" t="s">
        <v>358</v>
      </c>
      <c r="Y887" s="186" t="s">
        <v>1333</v>
      </c>
      <c r="Z887" s="186" t="s">
        <v>1332</v>
      </c>
    </row>
    <row r="888" spans="1:26" hidden="1">
      <c r="A888" s="165" t="s">
        <v>885</v>
      </c>
      <c r="B888" s="837"/>
      <c r="C888" s="860"/>
      <c r="D888" s="883"/>
      <c r="E888" s="888"/>
      <c r="F888" s="281"/>
      <c r="G888" s="873"/>
      <c r="H888" s="878"/>
      <c r="I888" s="888"/>
      <c r="J888" s="281"/>
      <c r="K888" s="892"/>
      <c r="L888" s="1042"/>
      <c r="M888" s="175"/>
      <c r="N888" s="175"/>
      <c r="O888" s="175"/>
      <c r="P888" s="175"/>
      <c r="Q888" s="60"/>
      <c r="R888" s="27"/>
      <c r="S888" s="27"/>
      <c r="T888" s="27">
        <v>40</v>
      </c>
      <c r="U888" s="36" t="s">
        <v>26</v>
      </c>
      <c r="V888" s="52" t="s">
        <v>55</v>
      </c>
      <c r="W888" s="27" t="s">
        <v>1694</v>
      </c>
      <c r="X888" s="27" t="s">
        <v>358</v>
      </c>
      <c r="Y888" s="186" t="s">
        <v>1333</v>
      </c>
      <c r="Z888" s="186" t="s">
        <v>1332</v>
      </c>
    </row>
    <row r="889" spans="1:26" hidden="1">
      <c r="A889" s="165" t="s">
        <v>1707</v>
      </c>
      <c r="B889" s="837"/>
      <c r="C889" s="860"/>
      <c r="D889" s="883"/>
      <c r="E889" s="888"/>
      <c r="F889" s="281"/>
      <c r="G889" s="873"/>
      <c r="H889" s="878"/>
      <c r="I889" s="888"/>
      <c r="J889" s="281"/>
      <c r="K889" s="892"/>
      <c r="L889" s="1042"/>
      <c r="M889" s="175"/>
      <c r="N889" s="175"/>
      <c r="O889" s="175"/>
      <c r="P889" s="175"/>
      <c r="Q889" s="60"/>
      <c r="R889" s="27"/>
      <c r="S889" s="27"/>
      <c r="T889" s="27">
        <v>36</v>
      </c>
      <c r="U889" s="36" t="s">
        <v>26</v>
      </c>
      <c r="V889" s="52" t="s">
        <v>55</v>
      </c>
      <c r="W889" s="27" t="s">
        <v>1695</v>
      </c>
      <c r="X889" s="27" t="s">
        <v>358</v>
      </c>
      <c r="Y889" s="186" t="s">
        <v>1333</v>
      </c>
      <c r="Z889" s="186" t="s">
        <v>1332</v>
      </c>
    </row>
    <row r="890" spans="1:26" hidden="1">
      <c r="A890" s="165" t="s">
        <v>903</v>
      </c>
      <c r="B890" s="837"/>
      <c r="C890" s="860"/>
      <c r="D890" s="883"/>
      <c r="E890" s="888"/>
      <c r="F890" s="281"/>
      <c r="G890" s="873"/>
      <c r="H890" s="878"/>
      <c r="I890" s="888"/>
      <c r="J890" s="281"/>
      <c r="K890" s="892"/>
      <c r="L890" s="1042"/>
      <c r="M890" s="175"/>
      <c r="N890" s="175"/>
      <c r="O890" s="175"/>
      <c r="P890" s="175"/>
      <c r="Q890" s="60"/>
      <c r="R890" s="27"/>
      <c r="S890" s="27"/>
      <c r="T890" s="27">
        <v>38</v>
      </c>
      <c r="U890" s="36" t="s">
        <v>26</v>
      </c>
      <c r="V890" s="52" t="s">
        <v>55</v>
      </c>
      <c r="W890" s="27" t="s">
        <v>1696</v>
      </c>
      <c r="X890" s="27" t="s">
        <v>358</v>
      </c>
      <c r="Y890" s="186" t="s">
        <v>1333</v>
      </c>
      <c r="Z890" s="186" t="s">
        <v>1332</v>
      </c>
    </row>
    <row r="891" spans="1:26" ht="25.5" hidden="1">
      <c r="A891" s="165" t="s">
        <v>1706</v>
      </c>
      <c r="B891" s="837"/>
      <c r="C891" s="860"/>
      <c r="D891" s="883"/>
      <c r="E891" s="888"/>
      <c r="F891" s="281"/>
      <c r="G891" s="873"/>
      <c r="H891" s="878"/>
      <c r="I891" s="888"/>
      <c r="J891" s="281"/>
      <c r="K891" s="892"/>
      <c r="L891" s="1042"/>
      <c r="M891" s="175"/>
      <c r="N891" s="175"/>
      <c r="O891" s="175"/>
      <c r="P891" s="175"/>
      <c r="Q891" s="60"/>
      <c r="R891" s="27"/>
      <c r="S891" s="27"/>
      <c r="T891" s="27">
        <v>43</v>
      </c>
      <c r="U891" s="36" t="s">
        <v>26</v>
      </c>
      <c r="V891" s="52" t="s">
        <v>55</v>
      </c>
      <c r="W891" s="27" t="s">
        <v>1697</v>
      </c>
      <c r="X891" s="27" t="s">
        <v>358</v>
      </c>
      <c r="Y891" s="186" t="s">
        <v>1333</v>
      </c>
      <c r="Z891" s="186" t="s">
        <v>1332</v>
      </c>
    </row>
    <row r="892" spans="1:26" hidden="1">
      <c r="A892" s="165" t="s">
        <v>1705</v>
      </c>
      <c r="B892" s="837"/>
      <c r="C892" s="860"/>
      <c r="D892" s="883"/>
      <c r="E892" s="888"/>
      <c r="F892" s="281"/>
      <c r="G892" s="873"/>
      <c r="H892" s="878"/>
      <c r="I892" s="888"/>
      <c r="J892" s="281"/>
      <c r="K892" s="892"/>
      <c r="L892" s="1042"/>
      <c r="M892" s="175"/>
      <c r="N892" s="175"/>
      <c r="O892" s="175"/>
      <c r="P892" s="175"/>
      <c r="Q892" s="60"/>
      <c r="R892" s="27"/>
      <c r="S892" s="27"/>
      <c r="T892" s="27">
        <v>44</v>
      </c>
      <c r="U892" s="36" t="s">
        <v>26</v>
      </c>
      <c r="V892" s="52" t="s">
        <v>55</v>
      </c>
      <c r="W892" s="27" t="s">
        <v>1698</v>
      </c>
      <c r="X892" s="27" t="s">
        <v>358</v>
      </c>
      <c r="Y892" s="186" t="s">
        <v>1333</v>
      </c>
      <c r="Z892" s="186" t="s">
        <v>1332</v>
      </c>
    </row>
    <row r="893" spans="1:26" hidden="1">
      <c r="A893" s="165" t="s">
        <v>1703</v>
      </c>
      <c r="B893" s="837"/>
      <c r="C893" s="860"/>
      <c r="D893" s="883"/>
      <c r="E893" s="888"/>
      <c r="F893" s="281"/>
      <c r="G893" s="873"/>
      <c r="H893" s="878"/>
      <c r="I893" s="888"/>
      <c r="J893" s="281"/>
      <c r="K893" s="892"/>
      <c r="L893" s="1042"/>
      <c r="M893" s="175"/>
      <c r="N893" s="175"/>
      <c r="O893" s="175"/>
      <c r="P893" s="175"/>
      <c r="Q893" s="60"/>
      <c r="R893" s="27"/>
      <c r="S893" s="27"/>
      <c r="T893" s="27">
        <v>38</v>
      </c>
      <c r="U893" s="36" t="s">
        <v>26</v>
      </c>
      <c r="V893" s="52" t="s">
        <v>55</v>
      </c>
      <c r="W893" s="27" t="s">
        <v>851</v>
      </c>
      <c r="X893" s="27" t="s">
        <v>358</v>
      </c>
      <c r="Y893" s="186" t="s">
        <v>1333</v>
      </c>
      <c r="Z893" s="186" t="s">
        <v>1332</v>
      </c>
    </row>
    <row r="894" spans="1:26" hidden="1">
      <c r="A894" s="165" t="s">
        <v>1703</v>
      </c>
      <c r="B894" s="837"/>
      <c r="C894" s="860"/>
      <c r="D894" s="883"/>
      <c r="E894" s="888"/>
      <c r="F894" s="281"/>
      <c r="G894" s="873"/>
      <c r="H894" s="878"/>
      <c r="I894" s="888"/>
      <c r="J894" s="281"/>
      <c r="K894" s="892"/>
      <c r="L894" s="1042"/>
      <c r="M894" s="175"/>
      <c r="N894" s="175"/>
      <c r="O894" s="175"/>
      <c r="P894" s="175"/>
      <c r="Q894" s="60"/>
      <c r="R894" s="27"/>
      <c r="S894" s="27"/>
      <c r="T894" s="27">
        <v>40</v>
      </c>
      <c r="U894" s="36" t="s">
        <v>26</v>
      </c>
      <c r="V894" s="52" t="s">
        <v>55</v>
      </c>
      <c r="W894" s="27" t="s">
        <v>1699</v>
      </c>
      <c r="X894" s="27" t="s">
        <v>358</v>
      </c>
      <c r="Y894" s="186" t="s">
        <v>1333</v>
      </c>
      <c r="Z894" s="186" t="s">
        <v>1332</v>
      </c>
    </row>
    <row r="895" spans="1:26" hidden="1">
      <c r="A895" s="165" t="s">
        <v>1704</v>
      </c>
      <c r="B895" s="837"/>
      <c r="C895" s="860"/>
      <c r="D895" s="883"/>
      <c r="E895" s="888"/>
      <c r="F895" s="281"/>
      <c r="G895" s="873"/>
      <c r="H895" s="878"/>
      <c r="I895" s="888"/>
      <c r="J895" s="281"/>
      <c r="K895" s="892"/>
      <c r="L895" s="1042"/>
      <c r="M895" s="175"/>
      <c r="N895" s="175"/>
      <c r="O895" s="175"/>
      <c r="P895" s="175"/>
      <c r="Q895" s="60"/>
      <c r="R895" s="27"/>
      <c r="S895" s="27"/>
      <c r="T895" s="27">
        <v>38</v>
      </c>
      <c r="U895" s="36" t="s">
        <v>26</v>
      </c>
      <c r="V895" s="52" t="s">
        <v>55</v>
      </c>
      <c r="W895" s="27" t="s">
        <v>1700</v>
      </c>
      <c r="X895" s="27" t="s">
        <v>358</v>
      </c>
      <c r="Y895" s="186" t="s">
        <v>1333</v>
      </c>
      <c r="Z895" s="186" t="s">
        <v>1332</v>
      </c>
    </row>
    <row r="896" spans="1:26" ht="25.5" hidden="1">
      <c r="A896" s="165" t="s">
        <v>1743</v>
      </c>
      <c r="B896" s="837"/>
      <c r="C896" s="860"/>
      <c r="D896" s="883"/>
      <c r="E896" s="888"/>
      <c r="F896" s="281"/>
      <c r="G896" s="873"/>
      <c r="H896" s="878"/>
      <c r="I896" s="888"/>
      <c r="J896" s="281"/>
      <c r="K896" s="892"/>
      <c r="L896" s="1042"/>
      <c r="M896" s="175"/>
      <c r="N896" s="175"/>
      <c r="O896" s="175"/>
      <c r="P896" s="175"/>
      <c r="Q896" s="60"/>
      <c r="R896" s="27"/>
      <c r="S896" s="27"/>
      <c r="T896" s="27">
        <v>44</v>
      </c>
      <c r="U896" s="36" t="s">
        <v>26</v>
      </c>
      <c r="V896" s="52" t="s">
        <v>55</v>
      </c>
      <c r="W896" s="27" t="s">
        <v>1733</v>
      </c>
      <c r="X896" s="27" t="s">
        <v>358</v>
      </c>
      <c r="Y896" s="186" t="s">
        <v>1333</v>
      </c>
      <c r="Z896" s="186" t="s">
        <v>1332</v>
      </c>
    </row>
    <row r="897" spans="1:26" ht="25.5" hidden="1">
      <c r="A897" s="165" t="s">
        <v>1744</v>
      </c>
      <c r="B897" s="837"/>
      <c r="C897" s="860"/>
      <c r="D897" s="883"/>
      <c r="E897" s="888"/>
      <c r="F897" s="281"/>
      <c r="G897" s="873"/>
      <c r="H897" s="878"/>
      <c r="I897" s="888"/>
      <c r="J897" s="281"/>
      <c r="K897" s="892"/>
      <c r="L897" s="1042"/>
      <c r="M897" s="175"/>
      <c r="N897" s="175"/>
      <c r="O897" s="175"/>
      <c r="P897" s="175"/>
      <c r="Q897" s="60"/>
      <c r="R897" s="27"/>
      <c r="S897" s="27"/>
      <c r="T897" s="27">
        <v>38</v>
      </c>
      <c r="U897" s="36" t="s">
        <v>26</v>
      </c>
      <c r="V897" s="52" t="s">
        <v>55</v>
      </c>
      <c r="W897" s="27" t="s">
        <v>1734</v>
      </c>
      <c r="X897" s="27" t="s">
        <v>358</v>
      </c>
      <c r="Y897" s="186" t="s">
        <v>1333</v>
      </c>
      <c r="Z897" s="186" t="s">
        <v>1332</v>
      </c>
    </row>
    <row r="898" spans="1:26" hidden="1">
      <c r="A898" s="165" t="s">
        <v>1745</v>
      </c>
      <c r="B898" s="837"/>
      <c r="C898" s="860"/>
      <c r="D898" s="883"/>
      <c r="E898" s="888"/>
      <c r="F898" s="281"/>
      <c r="G898" s="873"/>
      <c r="H898" s="878"/>
      <c r="I898" s="888"/>
      <c r="J898" s="281"/>
      <c r="K898" s="892"/>
      <c r="L898" s="1042"/>
      <c r="M898" s="175"/>
      <c r="N898" s="175"/>
      <c r="O898" s="175"/>
      <c r="P898" s="175"/>
      <c r="Q898" s="60"/>
      <c r="R898" s="27"/>
      <c r="S898" s="27"/>
      <c r="T898" s="27">
        <v>37</v>
      </c>
      <c r="U898" s="36" t="s">
        <v>26</v>
      </c>
      <c r="V898" s="52" t="s">
        <v>55</v>
      </c>
      <c r="W898" s="27" t="s">
        <v>1735</v>
      </c>
      <c r="X898" s="27" t="s">
        <v>358</v>
      </c>
      <c r="Y898" s="186" t="s">
        <v>1333</v>
      </c>
      <c r="Z898" s="186" t="s">
        <v>1332</v>
      </c>
    </row>
    <row r="899" spans="1:26" hidden="1">
      <c r="A899" s="165" t="s">
        <v>1745</v>
      </c>
      <c r="B899" s="837"/>
      <c r="C899" s="860"/>
      <c r="D899" s="883"/>
      <c r="E899" s="888"/>
      <c r="F899" s="281"/>
      <c r="G899" s="873"/>
      <c r="H899" s="878"/>
      <c r="I899" s="888"/>
      <c r="J899" s="281"/>
      <c r="K899" s="892"/>
      <c r="L899" s="1042"/>
      <c r="M899" s="175"/>
      <c r="N899" s="175"/>
      <c r="O899" s="175"/>
      <c r="P899" s="175"/>
      <c r="Q899" s="60"/>
      <c r="R899" s="27"/>
      <c r="S899" s="27"/>
      <c r="T899" s="27">
        <v>46</v>
      </c>
      <c r="U899" s="36" t="s">
        <v>26</v>
      </c>
      <c r="V899" s="52" t="s">
        <v>55</v>
      </c>
      <c r="W899" s="27" t="s">
        <v>1736</v>
      </c>
      <c r="X899" s="27" t="s">
        <v>358</v>
      </c>
      <c r="Y899" s="186" t="s">
        <v>1333</v>
      </c>
      <c r="Z899" s="186" t="s">
        <v>1332</v>
      </c>
    </row>
    <row r="900" spans="1:26" hidden="1">
      <c r="A900" s="165" t="s">
        <v>1746</v>
      </c>
      <c r="B900" s="837"/>
      <c r="C900" s="860"/>
      <c r="D900" s="883"/>
      <c r="E900" s="888"/>
      <c r="F900" s="281"/>
      <c r="G900" s="873"/>
      <c r="H900" s="878"/>
      <c r="I900" s="888"/>
      <c r="J900" s="281"/>
      <c r="K900" s="892"/>
      <c r="L900" s="1042"/>
      <c r="M900" s="175"/>
      <c r="N900" s="175"/>
      <c r="O900" s="175"/>
      <c r="P900" s="175"/>
      <c r="Q900" s="60"/>
      <c r="R900" s="27"/>
      <c r="S900" s="27"/>
      <c r="T900" s="27">
        <v>38</v>
      </c>
      <c r="U900" s="36" t="s">
        <v>26</v>
      </c>
      <c r="V900" s="52" t="s">
        <v>55</v>
      </c>
      <c r="W900" s="27" t="s">
        <v>1737</v>
      </c>
      <c r="X900" s="27" t="s">
        <v>358</v>
      </c>
      <c r="Y900" s="186" t="s">
        <v>1333</v>
      </c>
      <c r="Z900" s="186" t="s">
        <v>1332</v>
      </c>
    </row>
    <row r="901" spans="1:26" ht="25.5" hidden="1">
      <c r="A901" s="165" t="s">
        <v>1747</v>
      </c>
      <c r="B901" s="837"/>
      <c r="C901" s="860"/>
      <c r="D901" s="883"/>
      <c r="E901" s="888"/>
      <c r="F901" s="281"/>
      <c r="G901" s="873"/>
      <c r="H901" s="878"/>
      <c r="I901" s="888"/>
      <c r="J901" s="281"/>
      <c r="K901" s="892"/>
      <c r="L901" s="1042"/>
      <c r="M901" s="175"/>
      <c r="N901" s="175"/>
      <c r="O901" s="175"/>
      <c r="P901" s="175"/>
      <c r="Q901" s="60"/>
      <c r="R901" s="27"/>
      <c r="S901" s="27"/>
      <c r="T901" s="27">
        <v>38</v>
      </c>
      <c r="U901" s="36" t="s">
        <v>26</v>
      </c>
      <c r="V901" s="52" t="s">
        <v>55</v>
      </c>
      <c r="W901" s="27" t="s">
        <v>1738</v>
      </c>
      <c r="X901" s="27" t="s">
        <v>358</v>
      </c>
      <c r="Y901" s="186" t="s">
        <v>1333</v>
      </c>
      <c r="Z901" s="186" t="s">
        <v>1332</v>
      </c>
    </row>
    <row r="902" spans="1:26" hidden="1">
      <c r="A902" s="165" t="s">
        <v>1748</v>
      </c>
      <c r="B902" s="837"/>
      <c r="C902" s="860"/>
      <c r="D902" s="883"/>
      <c r="E902" s="888"/>
      <c r="F902" s="281"/>
      <c r="G902" s="873"/>
      <c r="H902" s="878"/>
      <c r="I902" s="888"/>
      <c r="J902" s="281"/>
      <c r="K902" s="892"/>
      <c r="L902" s="1042"/>
      <c r="M902" s="175"/>
      <c r="N902" s="175"/>
      <c r="O902" s="175"/>
      <c r="P902" s="175"/>
      <c r="Q902" s="60"/>
      <c r="R902" s="27"/>
      <c r="S902" s="27"/>
      <c r="T902" s="27">
        <v>41</v>
      </c>
      <c r="U902" s="36" t="s">
        <v>26</v>
      </c>
      <c r="V902" s="52" t="s">
        <v>55</v>
      </c>
      <c r="W902" s="27" t="s">
        <v>1739</v>
      </c>
      <c r="X902" s="27" t="s">
        <v>358</v>
      </c>
      <c r="Y902" s="186" t="s">
        <v>1333</v>
      </c>
      <c r="Z902" s="186" t="s">
        <v>1332</v>
      </c>
    </row>
    <row r="903" spans="1:26" hidden="1">
      <c r="A903" s="165" t="s">
        <v>1749</v>
      </c>
      <c r="B903" s="837"/>
      <c r="C903" s="860"/>
      <c r="D903" s="883"/>
      <c r="E903" s="888"/>
      <c r="F903" s="281"/>
      <c r="G903" s="873"/>
      <c r="H903" s="878"/>
      <c r="I903" s="888"/>
      <c r="J903" s="281"/>
      <c r="K903" s="892"/>
      <c r="L903" s="1042"/>
      <c r="M903" s="175"/>
      <c r="N903" s="175"/>
      <c r="O903" s="175"/>
      <c r="P903" s="175"/>
      <c r="Q903" s="60"/>
      <c r="R903" s="27"/>
      <c r="S903" s="27"/>
      <c r="T903" s="27">
        <v>38</v>
      </c>
      <c r="U903" s="36" t="s">
        <v>26</v>
      </c>
      <c r="V903" s="52" t="s">
        <v>55</v>
      </c>
      <c r="W903" s="27" t="s">
        <v>1740</v>
      </c>
      <c r="X903" s="27" t="s">
        <v>358</v>
      </c>
      <c r="Y903" s="186" t="s">
        <v>1333</v>
      </c>
      <c r="Z903" s="186" t="s">
        <v>1332</v>
      </c>
    </row>
    <row r="904" spans="1:26" ht="25.5" hidden="1">
      <c r="A904" s="165" t="s">
        <v>1750</v>
      </c>
      <c r="B904" s="837"/>
      <c r="C904" s="860"/>
      <c r="D904" s="883"/>
      <c r="E904" s="888"/>
      <c r="F904" s="281"/>
      <c r="G904" s="873"/>
      <c r="H904" s="878"/>
      <c r="I904" s="888"/>
      <c r="J904" s="281"/>
      <c r="K904" s="892"/>
      <c r="L904" s="1042"/>
      <c r="M904" s="175"/>
      <c r="N904" s="175"/>
      <c r="O904" s="175"/>
      <c r="P904" s="175"/>
      <c r="Q904" s="60"/>
      <c r="R904" s="27"/>
      <c r="S904" s="27"/>
      <c r="T904" s="27">
        <v>40</v>
      </c>
      <c r="U904" s="36" t="s">
        <v>26</v>
      </c>
      <c r="V904" s="52" t="s">
        <v>55</v>
      </c>
      <c r="W904" s="27" t="s">
        <v>1741</v>
      </c>
      <c r="X904" s="27" t="s">
        <v>358</v>
      </c>
      <c r="Y904" s="186" t="s">
        <v>1333</v>
      </c>
      <c r="Z904" s="186" t="s">
        <v>1332</v>
      </c>
    </row>
    <row r="905" spans="1:26" ht="25.5" hidden="1">
      <c r="A905" s="165" t="s">
        <v>1751</v>
      </c>
      <c r="B905" s="837"/>
      <c r="C905" s="860"/>
      <c r="D905" s="883"/>
      <c r="E905" s="888"/>
      <c r="F905" s="281"/>
      <c r="G905" s="873"/>
      <c r="H905" s="878"/>
      <c r="I905" s="888"/>
      <c r="J905" s="281"/>
      <c r="K905" s="892"/>
      <c r="L905" s="1042"/>
      <c r="M905" s="175"/>
      <c r="N905" s="175"/>
      <c r="O905" s="175"/>
      <c r="P905" s="175"/>
      <c r="Q905" s="60"/>
      <c r="R905" s="27"/>
      <c r="S905" s="27"/>
      <c r="T905" s="27">
        <v>35</v>
      </c>
      <c r="U905" s="36" t="s">
        <v>396</v>
      </c>
      <c r="V905" s="52" t="s">
        <v>262</v>
      </c>
      <c r="W905" s="27" t="s">
        <v>1742</v>
      </c>
      <c r="X905" s="27" t="s">
        <v>358</v>
      </c>
      <c r="Y905" s="186" t="s">
        <v>1333</v>
      </c>
      <c r="Z905" s="186" t="s">
        <v>1332</v>
      </c>
    </row>
    <row r="906" spans="1:26" hidden="1">
      <c r="A906" s="61"/>
      <c r="B906" s="852"/>
      <c r="C906" s="865"/>
      <c r="D906" s="883"/>
      <c r="E906" s="888"/>
      <c r="F906" s="281"/>
      <c r="G906" s="873"/>
      <c r="H906" s="878"/>
      <c r="I906" s="888"/>
      <c r="J906" s="281"/>
      <c r="K906" s="892"/>
      <c r="L906" s="1042"/>
      <c r="M906" s="190"/>
      <c r="N906" s="190"/>
      <c r="O906" s="190"/>
      <c r="P906" s="190"/>
      <c r="Q906" s="60"/>
      <c r="R906" s="27"/>
      <c r="S906" s="27"/>
      <c r="T906" s="27"/>
      <c r="U906" s="36"/>
      <c r="V906" s="54"/>
      <c r="W906" s="27"/>
      <c r="X906" s="27"/>
      <c r="Y906" s="186"/>
    </row>
    <row r="907" spans="1:26" hidden="1">
      <c r="A907" s="165" t="s">
        <v>888</v>
      </c>
      <c r="B907" s="837"/>
      <c r="C907" s="860"/>
      <c r="D907" s="883"/>
      <c r="E907" s="888"/>
      <c r="F907" s="281"/>
      <c r="G907" s="873"/>
      <c r="H907" s="878"/>
      <c r="I907" s="888"/>
      <c r="J907" s="281"/>
      <c r="K907" s="892"/>
      <c r="L907" s="1042"/>
      <c r="M907" s="175"/>
      <c r="N907" s="175"/>
      <c r="O907" s="175"/>
      <c r="P907" s="175"/>
      <c r="Q907" s="60"/>
      <c r="R907" s="27"/>
      <c r="S907" s="27"/>
      <c r="T907" s="27">
        <v>30</v>
      </c>
      <c r="U907" s="36" t="s">
        <v>889</v>
      </c>
      <c r="V907" s="52" t="s">
        <v>811</v>
      </c>
      <c r="W907" s="27" t="s">
        <v>890</v>
      </c>
      <c r="X907" s="27" t="s">
        <v>358</v>
      </c>
      <c r="Y907" s="186" t="s">
        <v>1333</v>
      </c>
      <c r="Z907" s="186" t="s">
        <v>1332</v>
      </c>
    </row>
    <row r="908" spans="1:26" hidden="1">
      <c r="A908" s="165" t="s">
        <v>888</v>
      </c>
      <c r="B908" s="837"/>
      <c r="C908" s="860"/>
      <c r="D908" s="883"/>
      <c r="E908" s="888"/>
      <c r="F908" s="281"/>
      <c r="G908" s="873"/>
      <c r="H908" s="878"/>
      <c r="I908" s="888"/>
      <c r="J908" s="281"/>
      <c r="K908" s="892"/>
      <c r="L908" s="1042"/>
      <c r="M908" s="175"/>
      <c r="N908" s="175"/>
      <c r="O908" s="175"/>
      <c r="P908" s="175"/>
      <c r="Q908" s="60"/>
      <c r="R908" s="27"/>
      <c r="S908" s="27"/>
      <c r="T908" s="27">
        <v>33</v>
      </c>
      <c r="U908" s="36" t="s">
        <v>889</v>
      </c>
      <c r="V908" s="52" t="s">
        <v>811</v>
      </c>
      <c r="W908" s="27" t="s">
        <v>886</v>
      </c>
      <c r="X908" s="27" t="s">
        <v>358</v>
      </c>
      <c r="Y908" s="186" t="s">
        <v>1333</v>
      </c>
      <c r="Z908" s="186" t="s">
        <v>1332</v>
      </c>
    </row>
    <row r="909" spans="1:26" hidden="1">
      <c r="A909" s="165" t="s">
        <v>891</v>
      </c>
      <c r="B909" s="837"/>
      <c r="C909" s="860"/>
      <c r="D909" s="883"/>
      <c r="E909" s="888"/>
      <c r="F909" s="281"/>
      <c r="G909" s="873"/>
      <c r="H909" s="878"/>
      <c r="I909" s="888"/>
      <c r="J909" s="281"/>
      <c r="K909" s="892"/>
      <c r="L909" s="1042"/>
      <c r="M909" s="175"/>
      <c r="N909" s="175"/>
      <c r="O909" s="175"/>
      <c r="P909" s="175"/>
      <c r="Q909" s="60"/>
      <c r="R909" s="27"/>
      <c r="S909" s="27"/>
      <c r="T909" s="27">
        <v>35</v>
      </c>
      <c r="U909" s="36" t="s">
        <v>889</v>
      </c>
      <c r="V909" s="52" t="s">
        <v>811</v>
      </c>
      <c r="W909" s="27" t="s">
        <v>866</v>
      </c>
      <c r="X909" s="27" t="s">
        <v>358</v>
      </c>
      <c r="Y909" s="186" t="s">
        <v>1333</v>
      </c>
      <c r="Z909" s="186" t="s">
        <v>1332</v>
      </c>
    </row>
    <row r="910" spans="1:26" hidden="1">
      <c r="A910" s="165" t="s">
        <v>891</v>
      </c>
      <c r="B910" s="837"/>
      <c r="C910" s="860"/>
      <c r="D910" s="883"/>
      <c r="E910" s="888"/>
      <c r="F910" s="281"/>
      <c r="G910" s="873"/>
      <c r="H910" s="878"/>
      <c r="I910" s="888"/>
      <c r="J910" s="281"/>
      <c r="K910" s="892"/>
      <c r="L910" s="1042"/>
      <c r="M910" s="175"/>
      <c r="N910" s="175"/>
      <c r="O910" s="175"/>
      <c r="P910" s="175"/>
      <c r="Q910" s="60"/>
      <c r="R910" s="27"/>
      <c r="S910" s="27"/>
      <c r="T910" s="27">
        <v>41</v>
      </c>
      <c r="U910" s="36" t="s">
        <v>889</v>
      </c>
      <c r="V910" s="52" t="s">
        <v>811</v>
      </c>
      <c r="W910" s="27" t="s">
        <v>892</v>
      </c>
      <c r="X910" s="27" t="s">
        <v>358</v>
      </c>
      <c r="Y910" s="186" t="s">
        <v>1333</v>
      </c>
      <c r="Z910" s="186" t="s">
        <v>1332</v>
      </c>
    </row>
    <row r="911" spans="1:26" ht="25.5" hidden="1">
      <c r="A911" s="165" t="s">
        <v>896</v>
      </c>
      <c r="B911" s="837"/>
      <c r="C911" s="860"/>
      <c r="D911" s="883"/>
      <c r="E911" s="888"/>
      <c r="F911" s="281"/>
      <c r="G911" s="873"/>
      <c r="H911" s="878"/>
      <c r="I911" s="888"/>
      <c r="J911" s="281"/>
      <c r="K911" s="892"/>
      <c r="L911" s="1042"/>
      <c r="M911" s="175"/>
      <c r="N911" s="175"/>
      <c r="O911" s="175"/>
      <c r="P911" s="175"/>
      <c r="Q911" s="60"/>
      <c r="R911" s="27"/>
      <c r="S911" s="27"/>
      <c r="T911" s="27">
        <v>37</v>
      </c>
      <c r="U911" s="36" t="s">
        <v>893</v>
      </c>
      <c r="V911" s="52" t="s">
        <v>894</v>
      </c>
      <c r="W911" s="27" t="s">
        <v>895</v>
      </c>
      <c r="X911" s="27" t="s">
        <v>358</v>
      </c>
      <c r="Y911" s="186" t="s">
        <v>1333</v>
      </c>
      <c r="Z911" s="186" t="s">
        <v>1332</v>
      </c>
    </row>
    <row r="912" spans="1:26" hidden="1">
      <c r="A912" s="165" t="s">
        <v>897</v>
      </c>
      <c r="B912" s="837"/>
      <c r="C912" s="860"/>
      <c r="D912" s="883"/>
      <c r="E912" s="888"/>
      <c r="F912" s="281"/>
      <c r="G912" s="873"/>
      <c r="H912" s="878"/>
      <c r="I912" s="888"/>
      <c r="J912" s="281"/>
      <c r="K912" s="892"/>
      <c r="L912" s="1042"/>
      <c r="M912" s="175"/>
      <c r="N912" s="175"/>
      <c r="O912" s="175"/>
      <c r="P912" s="175"/>
      <c r="Q912" s="60"/>
      <c r="R912" s="27"/>
      <c r="S912" s="27"/>
      <c r="T912" s="27">
        <v>42</v>
      </c>
      <c r="U912" s="36" t="s">
        <v>12</v>
      </c>
      <c r="V912" s="52" t="s">
        <v>55</v>
      </c>
      <c r="W912" s="27" t="s">
        <v>898</v>
      </c>
      <c r="X912" s="27" t="s">
        <v>358</v>
      </c>
      <c r="Y912" s="186" t="s">
        <v>1333</v>
      </c>
      <c r="Z912" s="186" t="s">
        <v>1332</v>
      </c>
    </row>
    <row r="913" spans="1:26" ht="25.5" hidden="1">
      <c r="A913" s="148" t="s">
        <v>1557</v>
      </c>
      <c r="B913" s="854"/>
      <c r="C913" s="257"/>
      <c r="D913" s="883"/>
      <c r="E913" s="888"/>
      <c r="F913" s="281"/>
      <c r="G913" s="873"/>
      <c r="H913" s="878"/>
      <c r="I913" s="888"/>
      <c r="J913" s="281"/>
      <c r="K913" s="892"/>
      <c r="L913" s="1042"/>
      <c r="M913" s="175"/>
      <c r="N913" s="175"/>
      <c r="O913" s="175"/>
      <c r="P913" s="175"/>
      <c r="Q913" s="60"/>
      <c r="R913" s="27"/>
      <c r="S913" s="27"/>
      <c r="T913" s="27">
        <v>6</v>
      </c>
      <c r="U913" s="36" t="s">
        <v>27</v>
      </c>
      <c r="V913" s="54" t="s">
        <v>21</v>
      </c>
      <c r="W913" s="27" t="s">
        <v>1558</v>
      </c>
      <c r="X913" s="27" t="s">
        <v>358</v>
      </c>
      <c r="Y913" s="186"/>
      <c r="Z913" s="186"/>
    </row>
    <row r="914" spans="1:26" hidden="1">
      <c r="A914" s="148" t="s">
        <v>1851</v>
      </c>
      <c r="B914" s="854"/>
      <c r="C914" s="257"/>
      <c r="D914" s="883"/>
      <c r="E914" s="888"/>
      <c r="F914" s="281"/>
      <c r="G914" s="873"/>
      <c r="H914" s="878"/>
      <c r="I914" s="888"/>
      <c r="J914" s="281"/>
      <c r="K914" s="892"/>
      <c r="L914" s="1042"/>
      <c r="M914" s="175"/>
      <c r="N914" s="175"/>
      <c r="O914" s="175"/>
      <c r="P914" s="175"/>
      <c r="Q914" s="60"/>
      <c r="R914" s="27"/>
      <c r="S914" s="27"/>
      <c r="T914" s="27">
        <v>6</v>
      </c>
      <c r="U914" s="36" t="s">
        <v>27</v>
      </c>
      <c r="V914" s="54" t="s">
        <v>21</v>
      </c>
      <c r="W914" s="27" t="s">
        <v>1852</v>
      </c>
      <c r="X914" s="27" t="s">
        <v>358</v>
      </c>
      <c r="Y914" s="186"/>
      <c r="Z914" s="186"/>
    </row>
    <row r="915" spans="1:26" hidden="1">
      <c r="A915" s="148" t="s">
        <v>1559</v>
      </c>
      <c r="B915" s="854"/>
      <c r="C915" s="257"/>
      <c r="D915" s="883"/>
      <c r="E915" s="888"/>
      <c r="F915" s="281"/>
      <c r="G915" s="873"/>
      <c r="H915" s="878"/>
      <c r="I915" s="888"/>
      <c r="J915" s="281"/>
      <c r="K915" s="892"/>
      <c r="L915" s="1042"/>
      <c r="M915" s="175"/>
      <c r="N915" s="175"/>
      <c r="O915" s="175"/>
      <c r="P915" s="175"/>
      <c r="Q915" s="60"/>
      <c r="R915" s="27"/>
      <c r="S915" s="27"/>
      <c r="T915" s="27">
        <v>7</v>
      </c>
      <c r="U915" s="36" t="s">
        <v>0</v>
      </c>
      <c r="V915" s="54" t="s">
        <v>21</v>
      </c>
      <c r="W915" s="27" t="s">
        <v>1560</v>
      </c>
      <c r="X915" s="27" t="s">
        <v>358</v>
      </c>
      <c r="Y915" s="186"/>
      <c r="Z915" s="186"/>
    </row>
    <row r="916" spans="1:26" ht="25.5" hidden="1">
      <c r="A916" s="148" t="s">
        <v>1549</v>
      </c>
      <c r="B916" s="854"/>
      <c r="C916" s="257"/>
      <c r="D916" s="883"/>
      <c r="E916" s="888"/>
      <c r="F916" s="281"/>
      <c r="G916" s="873"/>
      <c r="H916" s="878"/>
      <c r="I916" s="888"/>
      <c r="J916" s="281"/>
      <c r="K916" s="892"/>
      <c r="L916" s="1042"/>
      <c r="M916" s="175"/>
      <c r="N916" s="175"/>
      <c r="O916" s="175"/>
      <c r="P916" s="175"/>
      <c r="Q916" s="60"/>
      <c r="R916" s="27"/>
      <c r="S916" s="27"/>
      <c r="T916" s="27">
        <v>4</v>
      </c>
      <c r="U916" s="36" t="s">
        <v>1550</v>
      </c>
      <c r="V916" s="52" t="s">
        <v>241</v>
      </c>
      <c r="W916" s="27" t="s">
        <v>1548</v>
      </c>
      <c r="X916" s="27" t="s">
        <v>358</v>
      </c>
      <c r="Y916" s="186"/>
      <c r="Z916" s="186"/>
    </row>
    <row r="917" spans="1:26" hidden="1">
      <c r="A917" s="148" t="s">
        <v>1854</v>
      </c>
      <c r="B917" s="854"/>
      <c r="C917" s="257"/>
      <c r="D917" s="883"/>
      <c r="E917" s="888"/>
      <c r="F917" s="281"/>
      <c r="G917" s="873"/>
      <c r="H917" s="878"/>
      <c r="I917" s="888"/>
      <c r="J917" s="281"/>
      <c r="K917" s="892"/>
      <c r="L917" s="1042"/>
      <c r="M917" s="175"/>
      <c r="N917" s="175"/>
      <c r="O917" s="175"/>
      <c r="P917" s="175"/>
      <c r="Q917" s="60"/>
      <c r="R917" s="27"/>
      <c r="S917" s="27"/>
      <c r="T917" s="27">
        <v>6</v>
      </c>
      <c r="U917" s="36" t="s">
        <v>27</v>
      </c>
      <c r="V917" s="52" t="s">
        <v>21</v>
      </c>
      <c r="W917" s="27" t="s">
        <v>1853</v>
      </c>
      <c r="X917" s="27" t="s">
        <v>358</v>
      </c>
      <c r="Y917" s="186"/>
      <c r="Z917" s="186"/>
    </row>
    <row r="918" spans="1:26" ht="25.5" hidden="1">
      <c r="A918" s="148" t="s">
        <v>1917</v>
      </c>
      <c r="B918" s="854"/>
      <c r="C918" s="257"/>
      <c r="D918" s="883"/>
      <c r="E918" s="888"/>
      <c r="F918" s="281"/>
      <c r="G918" s="873"/>
      <c r="H918" s="878"/>
      <c r="I918" s="888"/>
      <c r="J918" s="281"/>
      <c r="K918" s="892"/>
      <c r="L918" s="1042"/>
      <c r="M918" s="175"/>
      <c r="N918" s="175"/>
      <c r="O918" s="175"/>
      <c r="P918" s="175"/>
      <c r="Q918" s="60"/>
      <c r="R918" s="27"/>
      <c r="S918" s="27"/>
      <c r="T918" s="27">
        <v>6</v>
      </c>
      <c r="U918" s="36" t="s">
        <v>6</v>
      </c>
      <c r="V918" s="52" t="s">
        <v>21</v>
      </c>
      <c r="W918" s="27" t="s">
        <v>1918</v>
      </c>
      <c r="X918" s="27" t="s">
        <v>358</v>
      </c>
      <c r="Y918" s="186"/>
      <c r="Z918" s="186"/>
    </row>
    <row r="919" spans="1:26" ht="25.5" hidden="1">
      <c r="A919" s="148" t="s">
        <v>1920</v>
      </c>
      <c r="B919" s="854"/>
      <c r="C919" s="257"/>
      <c r="D919" s="883"/>
      <c r="E919" s="888"/>
      <c r="F919" s="281"/>
      <c r="G919" s="873"/>
      <c r="H919" s="878"/>
      <c r="I919" s="888"/>
      <c r="J919" s="281"/>
      <c r="K919" s="892"/>
      <c r="L919" s="1042"/>
      <c r="M919" s="175"/>
      <c r="N919" s="175"/>
      <c r="O919" s="175"/>
      <c r="P919" s="175"/>
      <c r="Q919" s="60"/>
      <c r="R919" s="27"/>
      <c r="S919" s="27"/>
      <c r="T919" s="27">
        <v>5</v>
      </c>
      <c r="U919" s="36" t="s">
        <v>6</v>
      </c>
      <c r="V919" s="52" t="s">
        <v>21</v>
      </c>
      <c r="W919" s="27" t="s">
        <v>1921</v>
      </c>
      <c r="X919" s="27" t="s">
        <v>358</v>
      </c>
      <c r="Y919" s="186"/>
      <c r="Z919" s="186"/>
    </row>
    <row r="920" spans="1:26" ht="25.5" hidden="1">
      <c r="A920" s="148" t="s">
        <v>1923</v>
      </c>
      <c r="B920" s="854"/>
      <c r="C920" s="257"/>
      <c r="D920" s="883"/>
      <c r="E920" s="888"/>
      <c r="F920" s="281"/>
      <c r="G920" s="873"/>
      <c r="H920" s="878"/>
      <c r="I920" s="888"/>
      <c r="J920" s="281"/>
      <c r="K920" s="892"/>
      <c r="L920" s="1042"/>
      <c r="M920" s="175"/>
      <c r="N920" s="175"/>
      <c r="O920" s="175"/>
      <c r="P920" s="175"/>
      <c r="Q920" s="60"/>
      <c r="R920" s="27"/>
      <c r="S920" s="27"/>
      <c r="T920" s="27">
        <v>7</v>
      </c>
      <c r="U920" s="36" t="s">
        <v>6</v>
      </c>
      <c r="V920" s="52" t="s">
        <v>21</v>
      </c>
      <c r="W920" s="27" t="s">
        <v>1924</v>
      </c>
      <c r="X920" s="27" t="s">
        <v>358</v>
      </c>
      <c r="Y920" s="186"/>
      <c r="Z920" s="186"/>
    </row>
    <row r="921" spans="1:26" hidden="1">
      <c r="A921" s="148" t="s">
        <v>1925</v>
      </c>
      <c r="B921" s="854"/>
      <c r="C921" s="257"/>
      <c r="D921" s="883"/>
      <c r="E921" s="888"/>
      <c r="F921" s="281"/>
      <c r="G921" s="873"/>
      <c r="H921" s="878"/>
      <c r="I921" s="888"/>
      <c r="J921" s="281"/>
      <c r="K921" s="892"/>
      <c r="L921" s="1042"/>
      <c r="M921" s="175"/>
      <c r="N921" s="175"/>
      <c r="O921" s="175"/>
      <c r="P921" s="175"/>
      <c r="Q921" s="60"/>
      <c r="R921" s="27"/>
      <c r="S921" s="27"/>
      <c r="T921" s="27">
        <v>2</v>
      </c>
      <c r="U921" s="36" t="s">
        <v>6</v>
      </c>
      <c r="V921" s="52" t="s">
        <v>21</v>
      </c>
      <c r="W921" s="27" t="s">
        <v>1926</v>
      </c>
      <c r="X921" s="27" t="s">
        <v>358</v>
      </c>
      <c r="Y921" s="186"/>
      <c r="Z921" s="186"/>
    </row>
    <row r="922" spans="1:26" ht="25.5" hidden="1">
      <c r="A922" s="148" t="s">
        <v>1927</v>
      </c>
      <c r="B922" s="854"/>
      <c r="C922" s="257"/>
      <c r="D922" s="883"/>
      <c r="E922" s="888"/>
      <c r="F922" s="281"/>
      <c r="G922" s="873"/>
      <c r="H922" s="878"/>
      <c r="I922" s="888"/>
      <c r="J922" s="281"/>
      <c r="K922" s="892"/>
      <c r="L922" s="1042"/>
      <c r="M922" s="175"/>
      <c r="N922" s="175"/>
      <c r="O922" s="175"/>
      <c r="P922" s="175"/>
      <c r="Q922" s="60"/>
      <c r="R922" s="27"/>
      <c r="S922" s="27"/>
      <c r="T922" s="27">
        <v>5</v>
      </c>
      <c r="U922" s="36" t="s">
        <v>233</v>
      </c>
      <c r="V922" s="52" t="s">
        <v>4</v>
      </c>
      <c r="W922" s="27" t="s">
        <v>1933</v>
      </c>
      <c r="X922" s="27" t="s">
        <v>358</v>
      </c>
      <c r="Y922" s="186"/>
      <c r="Z922" s="186"/>
    </row>
    <row r="923" spans="1:26" ht="25.5" hidden="1">
      <c r="A923" s="148" t="s">
        <v>1928</v>
      </c>
      <c r="B923" s="854"/>
      <c r="C923" s="257"/>
      <c r="D923" s="883"/>
      <c r="E923" s="888"/>
      <c r="F923" s="281"/>
      <c r="G923" s="873"/>
      <c r="H923" s="878"/>
      <c r="I923" s="888"/>
      <c r="J923" s="281"/>
      <c r="K923" s="892"/>
      <c r="L923" s="1042"/>
      <c r="M923" s="175"/>
      <c r="N923" s="175"/>
      <c r="O923" s="175"/>
      <c r="P923" s="175"/>
      <c r="Q923" s="60"/>
      <c r="R923" s="27"/>
      <c r="S923" s="27"/>
      <c r="T923" s="27">
        <v>5</v>
      </c>
      <c r="U923" s="36" t="s">
        <v>1929</v>
      </c>
      <c r="V923" s="52" t="s">
        <v>1930</v>
      </c>
      <c r="W923" s="27" t="s">
        <v>1931</v>
      </c>
      <c r="X923" s="27" t="s">
        <v>358</v>
      </c>
      <c r="Y923" s="186"/>
      <c r="Z923" s="186"/>
    </row>
    <row r="924" spans="1:26" hidden="1">
      <c r="A924" s="148" t="s">
        <v>1919</v>
      </c>
      <c r="B924" s="854"/>
      <c r="C924" s="257"/>
      <c r="D924" s="883"/>
      <c r="E924" s="888"/>
      <c r="F924" s="281"/>
      <c r="G924" s="873"/>
      <c r="H924" s="878"/>
      <c r="I924" s="888"/>
      <c r="J924" s="281"/>
      <c r="K924" s="892"/>
      <c r="L924" s="1042"/>
      <c r="M924" s="175"/>
      <c r="N924" s="175"/>
      <c r="O924" s="175"/>
      <c r="P924" s="175"/>
      <c r="Q924" s="60"/>
      <c r="R924" s="27"/>
      <c r="S924" s="27"/>
      <c r="T924" s="27">
        <v>7</v>
      </c>
      <c r="U924" s="36" t="s">
        <v>509</v>
      </c>
      <c r="V924" s="52">
        <v>4</v>
      </c>
      <c r="W924" s="27"/>
      <c r="X924" s="27" t="s">
        <v>358</v>
      </c>
      <c r="Y924" s="186"/>
      <c r="Z924" s="186"/>
    </row>
    <row r="925" spans="1:26" hidden="1">
      <c r="A925" s="148" t="s">
        <v>1932</v>
      </c>
      <c r="B925" s="854"/>
      <c r="C925" s="257"/>
      <c r="D925" s="883"/>
      <c r="E925" s="888"/>
      <c r="F925" s="281"/>
      <c r="G925" s="873"/>
      <c r="H925" s="878"/>
      <c r="I925" s="888"/>
      <c r="J925" s="281"/>
      <c r="K925" s="892"/>
      <c r="L925" s="1042"/>
      <c r="M925" s="175"/>
      <c r="N925" s="175"/>
      <c r="O925" s="175"/>
      <c r="P925" s="175"/>
      <c r="Q925" s="60"/>
      <c r="R925" s="27"/>
      <c r="S925" s="27"/>
      <c r="T925" s="27">
        <v>6</v>
      </c>
      <c r="U925" s="36" t="s">
        <v>294</v>
      </c>
      <c r="V925" s="52">
        <v>13</v>
      </c>
      <c r="W925" s="27"/>
      <c r="X925" s="27" t="s">
        <v>358</v>
      </c>
      <c r="Y925" s="186"/>
      <c r="Z925" s="186"/>
    </row>
    <row r="926" spans="1:26" hidden="1">
      <c r="A926" s="148" t="s">
        <v>1932</v>
      </c>
      <c r="B926" s="854"/>
      <c r="C926" s="257"/>
      <c r="D926" s="883"/>
      <c r="E926" s="888"/>
      <c r="F926" s="281"/>
      <c r="G926" s="873"/>
      <c r="H926" s="878"/>
      <c r="I926" s="888"/>
      <c r="J926" s="281"/>
      <c r="K926" s="892"/>
      <c r="L926" s="1042"/>
      <c r="M926" s="175"/>
      <c r="N926" s="175"/>
      <c r="O926" s="175"/>
      <c r="P926" s="175"/>
      <c r="Q926" s="60"/>
      <c r="R926" s="27"/>
      <c r="S926" s="27"/>
      <c r="T926" s="27">
        <v>6</v>
      </c>
      <c r="U926" s="36" t="s">
        <v>294</v>
      </c>
      <c r="V926" s="52">
        <v>13</v>
      </c>
      <c r="W926" s="27"/>
      <c r="X926" s="27" t="s">
        <v>358</v>
      </c>
      <c r="Y926" s="186"/>
      <c r="Z926" s="186"/>
    </row>
    <row r="927" spans="1:26" hidden="1">
      <c r="A927" s="148" t="s">
        <v>1919</v>
      </c>
      <c r="B927" s="854"/>
      <c r="C927" s="257"/>
      <c r="D927" s="883"/>
      <c r="E927" s="888"/>
      <c r="F927" s="281"/>
      <c r="G927" s="873"/>
      <c r="H927" s="878"/>
      <c r="I927" s="888"/>
      <c r="J927" s="281"/>
      <c r="K927" s="892"/>
      <c r="L927" s="1042"/>
      <c r="M927" s="175"/>
      <c r="N927" s="175"/>
      <c r="O927" s="175"/>
      <c r="P927" s="175"/>
      <c r="Q927" s="60"/>
      <c r="R927" s="27"/>
      <c r="S927" s="27"/>
      <c r="T927" s="27">
        <v>6</v>
      </c>
      <c r="U927" s="36" t="s">
        <v>509</v>
      </c>
      <c r="V927" s="52">
        <v>4</v>
      </c>
      <c r="W927" s="27"/>
      <c r="X927" s="27" t="s">
        <v>358</v>
      </c>
      <c r="Y927" s="186"/>
      <c r="Z927" s="186"/>
    </row>
    <row r="928" spans="1:26" ht="25.5" hidden="1">
      <c r="A928" s="148" t="s">
        <v>1912</v>
      </c>
      <c r="B928" s="854"/>
      <c r="C928" s="257"/>
      <c r="D928" s="883"/>
      <c r="E928" s="888"/>
      <c r="F928" s="281"/>
      <c r="G928" s="873"/>
      <c r="H928" s="878"/>
      <c r="I928" s="888"/>
      <c r="J928" s="281"/>
      <c r="K928" s="892"/>
      <c r="L928" s="1042"/>
      <c r="M928" s="175"/>
      <c r="N928" s="175"/>
      <c r="O928" s="175"/>
      <c r="P928" s="175"/>
      <c r="Q928" s="60"/>
      <c r="R928" s="27"/>
      <c r="S928" s="27"/>
      <c r="T928" s="27">
        <v>6</v>
      </c>
      <c r="U928" s="36" t="s">
        <v>1905</v>
      </c>
      <c r="V928" s="52" t="s">
        <v>4</v>
      </c>
      <c r="W928" s="27" t="s">
        <v>1922</v>
      </c>
      <c r="X928" s="27" t="s">
        <v>358</v>
      </c>
      <c r="Y928" s="186"/>
      <c r="Z928" s="186"/>
    </row>
    <row r="929" spans="1:26" hidden="1">
      <c r="A929" s="148" t="s">
        <v>1932</v>
      </c>
      <c r="B929" s="854"/>
      <c r="C929" s="257"/>
      <c r="D929" s="883"/>
      <c r="E929" s="888"/>
      <c r="F929" s="281"/>
      <c r="G929" s="873"/>
      <c r="H929" s="878"/>
      <c r="I929" s="888"/>
      <c r="J929" s="281"/>
      <c r="K929" s="892"/>
      <c r="L929" s="1042"/>
      <c r="M929" s="175"/>
      <c r="N929" s="175"/>
      <c r="O929" s="175"/>
      <c r="P929" s="175"/>
      <c r="Q929" s="60"/>
      <c r="R929" s="27"/>
      <c r="S929" s="27"/>
      <c r="T929" s="27">
        <v>5</v>
      </c>
      <c r="U929" s="36" t="s">
        <v>294</v>
      </c>
      <c r="V929" s="52">
        <v>13</v>
      </c>
      <c r="W929" s="27"/>
      <c r="X929" s="27" t="s">
        <v>358</v>
      </c>
      <c r="Y929" s="186"/>
      <c r="Z929" s="186"/>
    </row>
    <row r="930" spans="1:26" hidden="1">
      <c r="A930" s="148" t="s">
        <v>1932</v>
      </c>
      <c r="B930" s="854"/>
      <c r="C930" s="257"/>
      <c r="D930" s="883"/>
      <c r="E930" s="888"/>
      <c r="F930" s="281"/>
      <c r="G930" s="873"/>
      <c r="H930" s="878"/>
      <c r="I930" s="888"/>
      <c r="J930" s="281"/>
      <c r="K930" s="892"/>
      <c r="L930" s="1042"/>
      <c r="M930" s="175"/>
      <c r="N930" s="175"/>
      <c r="O930" s="175"/>
      <c r="P930" s="175"/>
      <c r="Q930" s="60"/>
      <c r="R930" s="27"/>
      <c r="S930" s="27"/>
      <c r="T930" s="27">
        <v>5</v>
      </c>
      <c r="U930" s="36" t="s">
        <v>294</v>
      </c>
      <c r="V930" s="52">
        <v>13</v>
      </c>
      <c r="W930" s="27"/>
      <c r="X930" s="27" t="s">
        <v>358</v>
      </c>
      <c r="Y930" s="186"/>
      <c r="Z930" s="186"/>
    </row>
    <row r="931" spans="1:26" hidden="1">
      <c r="A931" s="148" t="s">
        <v>1934</v>
      </c>
      <c r="B931" s="854"/>
      <c r="C931" s="257"/>
      <c r="D931" s="883"/>
      <c r="E931" s="888"/>
      <c r="F931" s="281"/>
      <c r="G931" s="873"/>
      <c r="H931" s="878"/>
      <c r="I931" s="888"/>
      <c r="J931" s="281"/>
      <c r="K931" s="892"/>
      <c r="L931" s="1042"/>
      <c r="M931" s="175"/>
      <c r="N931" s="175"/>
      <c r="O931" s="175"/>
      <c r="P931" s="175"/>
      <c r="Q931" s="60"/>
      <c r="R931" s="27"/>
      <c r="S931" s="27"/>
      <c r="T931" s="27">
        <v>5</v>
      </c>
      <c r="U931" s="36" t="s">
        <v>294</v>
      </c>
      <c r="V931" s="52">
        <v>14</v>
      </c>
      <c r="W931" s="27"/>
      <c r="X931" s="27" t="s">
        <v>358</v>
      </c>
      <c r="Y931" s="186"/>
      <c r="Z931" s="186"/>
    </row>
    <row r="932" spans="1:26" hidden="1">
      <c r="A932" s="148" t="s">
        <v>1934</v>
      </c>
      <c r="B932" s="854"/>
      <c r="C932" s="257"/>
      <c r="D932" s="883"/>
      <c r="E932" s="888"/>
      <c r="F932" s="281"/>
      <c r="G932" s="873"/>
      <c r="H932" s="878"/>
      <c r="I932" s="888"/>
      <c r="J932" s="281"/>
      <c r="K932" s="892"/>
      <c r="L932" s="1042"/>
      <c r="M932" s="175"/>
      <c r="N932" s="175"/>
      <c r="O932" s="175"/>
      <c r="P932" s="175"/>
      <c r="Q932" s="60"/>
      <c r="R932" s="27"/>
      <c r="S932" s="27"/>
      <c r="T932" s="27">
        <v>6</v>
      </c>
      <c r="U932" s="36" t="s">
        <v>294</v>
      </c>
      <c r="V932" s="52">
        <v>14</v>
      </c>
      <c r="W932" s="27"/>
      <c r="X932" s="27" t="s">
        <v>358</v>
      </c>
      <c r="Y932" s="186"/>
      <c r="Z932" s="186"/>
    </row>
    <row r="933" spans="1:26" hidden="1">
      <c r="A933" s="148" t="s">
        <v>1934</v>
      </c>
      <c r="B933" s="854"/>
      <c r="C933" s="257"/>
      <c r="D933" s="883"/>
      <c r="E933" s="888"/>
      <c r="F933" s="281"/>
      <c r="G933" s="873"/>
      <c r="H933" s="878"/>
      <c r="I933" s="888"/>
      <c r="J933" s="281"/>
      <c r="K933" s="892"/>
      <c r="L933" s="1042"/>
      <c r="M933" s="175"/>
      <c r="N933" s="175"/>
      <c r="O933" s="175"/>
      <c r="P933" s="175"/>
      <c r="Q933" s="60"/>
      <c r="R933" s="27"/>
      <c r="S933" s="27"/>
      <c r="T933" s="27">
        <v>6</v>
      </c>
      <c r="U933" s="36" t="s">
        <v>294</v>
      </c>
      <c r="V933" s="52">
        <v>14</v>
      </c>
      <c r="W933" s="27"/>
      <c r="X933" s="27" t="s">
        <v>358</v>
      </c>
      <c r="Y933" s="186"/>
      <c r="Z933" s="186"/>
    </row>
    <row r="934" spans="1:26" hidden="1">
      <c r="A934" s="148" t="s">
        <v>1934</v>
      </c>
      <c r="B934" s="854"/>
      <c r="C934" s="257"/>
      <c r="D934" s="883"/>
      <c r="E934" s="888"/>
      <c r="F934" s="281"/>
      <c r="G934" s="873"/>
      <c r="H934" s="878"/>
      <c r="I934" s="888"/>
      <c r="J934" s="281"/>
      <c r="K934" s="892"/>
      <c r="L934" s="1042"/>
      <c r="M934" s="175"/>
      <c r="N934" s="175"/>
      <c r="O934" s="175"/>
      <c r="P934" s="175"/>
      <c r="Q934" s="60"/>
      <c r="R934" s="27"/>
      <c r="S934" s="27"/>
      <c r="T934" s="27">
        <v>5</v>
      </c>
      <c r="U934" s="36" t="s">
        <v>294</v>
      </c>
      <c r="V934" s="52">
        <v>14</v>
      </c>
      <c r="W934" s="27"/>
      <c r="X934" s="27" t="s">
        <v>358</v>
      </c>
      <c r="Y934" s="186"/>
      <c r="Z934" s="186"/>
    </row>
    <row r="935" spans="1:26" hidden="1">
      <c r="A935" s="148" t="s">
        <v>1447</v>
      </c>
      <c r="B935" s="854"/>
      <c r="C935" s="257"/>
      <c r="D935" s="883"/>
      <c r="E935" s="888"/>
      <c r="F935" s="281"/>
      <c r="G935" s="873"/>
      <c r="H935" s="878"/>
      <c r="I935" s="888"/>
      <c r="J935" s="281"/>
      <c r="K935" s="892"/>
      <c r="L935" s="1042"/>
      <c r="M935" s="175"/>
      <c r="N935" s="175"/>
      <c r="O935" s="175"/>
      <c r="P935" s="175"/>
      <c r="Q935" s="60"/>
      <c r="R935" s="27"/>
      <c r="S935" s="27"/>
      <c r="T935" s="27">
        <v>6</v>
      </c>
      <c r="U935" s="36" t="s">
        <v>1451</v>
      </c>
      <c r="V935" s="52">
        <v>25</v>
      </c>
      <c r="W935" s="27"/>
      <c r="X935" s="27" t="s">
        <v>358</v>
      </c>
      <c r="Y935" s="186"/>
      <c r="Z935" s="186"/>
    </row>
    <row r="936" spans="1:26" hidden="1">
      <c r="A936" s="148" t="s">
        <v>1450</v>
      </c>
      <c r="B936" s="854"/>
      <c r="C936" s="257"/>
      <c r="D936" s="883"/>
      <c r="E936" s="888"/>
      <c r="F936" s="281"/>
      <c r="G936" s="873"/>
      <c r="H936" s="878"/>
      <c r="I936" s="888"/>
      <c r="J936" s="281"/>
      <c r="K936" s="892"/>
      <c r="L936" s="1042"/>
      <c r="M936" s="175"/>
      <c r="N936" s="175"/>
      <c r="O936" s="175"/>
      <c r="P936" s="175"/>
      <c r="Q936" s="60"/>
      <c r="R936" s="27"/>
      <c r="S936" s="27"/>
      <c r="T936" s="27">
        <v>4</v>
      </c>
      <c r="U936" s="36" t="s">
        <v>1451</v>
      </c>
      <c r="V936" s="52" t="s">
        <v>19</v>
      </c>
      <c r="W936" s="27" t="s">
        <v>1452</v>
      </c>
      <c r="X936" s="27" t="s">
        <v>358</v>
      </c>
      <c r="Y936" s="186"/>
      <c r="Z936" s="186"/>
    </row>
    <row r="937" spans="1:26" hidden="1">
      <c r="A937" s="148" t="s">
        <v>1437</v>
      </c>
      <c r="B937" s="854"/>
      <c r="C937" s="257"/>
      <c r="D937" s="883"/>
      <c r="E937" s="888"/>
      <c r="F937" s="281"/>
      <c r="G937" s="873"/>
      <c r="H937" s="878"/>
      <c r="I937" s="888"/>
      <c r="J937" s="281"/>
      <c r="K937" s="892"/>
      <c r="L937" s="1042"/>
      <c r="M937" s="175"/>
      <c r="N937" s="175"/>
      <c r="O937" s="175"/>
      <c r="P937" s="175"/>
      <c r="Q937" s="60"/>
      <c r="R937" s="27"/>
      <c r="S937" s="27"/>
      <c r="T937" s="27">
        <v>2</v>
      </c>
      <c r="U937" s="36" t="s">
        <v>505</v>
      </c>
      <c r="V937" s="52" t="s">
        <v>1435</v>
      </c>
      <c r="W937" s="27" t="s">
        <v>1436</v>
      </c>
      <c r="X937" s="27" t="s">
        <v>358</v>
      </c>
      <c r="Y937" s="186"/>
      <c r="Z937" s="186"/>
    </row>
    <row r="938" spans="1:26" ht="25.5" hidden="1">
      <c r="A938" s="148" t="s">
        <v>1893</v>
      </c>
      <c r="B938" s="854"/>
      <c r="C938" s="257"/>
      <c r="D938" s="883"/>
      <c r="E938" s="888"/>
      <c r="F938" s="281"/>
      <c r="G938" s="873"/>
      <c r="H938" s="878"/>
      <c r="I938" s="888"/>
      <c r="J938" s="281"/>
      <c r="K938" s="892"/>
      <c r="L938" s="1042"/>
      <c r="M938" s="175"/>
      <c r="N938" s="175"/>
      <c r="O938" s="175"/>
      <c r="P938" s="175"/>
      <c r="Q938" s="60"/>
      <c r="R938" s="27"/>
      <c r="S938" s="27"/>
      <c r="T938" s="27">
        <v>5</v>
      </c>
      <c r="U938" s="36" t="s">
        <v>153</v>
      </c>
      <c r="V938" s="54" t="s">
        <v>1891</v>
      </c>
      <c r="W938" s="27" t="s">
        <v>1892</v>
      </c>
      <c r="X938" s="27" t="s">
        <v>358</v>
      </c>
      <c r="Y938" s="186"/>
      <c r="Z938" s="186"/>
    </row>
    <row r="939" spans="1:26" ht="25.5" hidden="1">
      <c r="A939" s="148" t="s">
        <v>1894</v>
      </c>
      <c r="B939" s="854"/>
      <c r="C939" s="257"/>
      <c r="D939" s="883"/>
      <c r="E939" s="888"/>
      <c r="F939" s="281"/>
      <c r="G939" s="873"/>
      <c r="H939" s="878"/>
      <c r="I939" s="888"/>
      <c r="J939" s="281"/>
      <c r="K939" s="892"/>
      <c r="L939" s="1042"/>
      <c r="M939" s="175"/>
      <c r="N939" s="175"/>
      <c r="O939" s="175"/>
      <c r="P939" s="175"/>
      <c r="Q939" s="60"/>
      <c r="R939" s="27"/>
      <c r="S939" s="27"/>
      <c r="T939" s="27">
        <v>7</v>
      </c>
      <c r="U939" s="36" t="s">
        <v>153</v>
      </c>
      <c r="V939" s="54" t="s">
        <v>1895</v>
      </c>
      <c r="W939" s="27" t="s">
        <v>1896</v>
      </c>
      <c r="X939" s="27" t="s">
        <v>358</v>
      </c>
      <c r="Y939" s="186"/>
      <c r="Z939" s="186"/>
    </row>
    <row r="940" spans="1:26" hidden="1">
      <c r="A940" s="148" t="s">
        <v>1901</v>
      </c>
      <c r="B940" s="854"/>
      <c r="C940" s="257"/>
      <c r="D940" s="883"/>
      <c r="E940" s="888"/>
      <c r="F940" s="281"/>
      <c r="G940" s="873"/>
      <c r="H940" s="878"/>
      <c r="I940" s="888"/>
      <c r="J940" s="281"/>
      <c r="K940" s="892"/>
      <c r="L940" s="1042"/>
      <c r="M940" s="175"/>
      <c r="N940" s="175"/>
      <c r="O940" s="175"/>
      <c r="P940" s="175"/>
      <c r="Q940" s="60"/>
      <c r="R940" s="27"/>
      <c r="S940" s="27"/>
      <c r="T940" s="27">
        <v>9</v>
      </c>
      <c r="U940" s="36" t="s">
        <v>153</v>
      </c>
      <c r="V940" s="54">
        <v>13</v>
      </c>
      <c r="W940" s="27" t="s">
        <v>1897</v>
      </c>
      <c r="X940" s="27" t="s">
        <v>358</v>
      </c>
      <c r="Y940" s="186"/>
      <c r="Z940" s="186"/>
    </row>
    <row r="941" spans="1:26" hidden="1">
      <c r="A941" s="148" t="s">
        <v>1873</v>
      </c>
      <c r="B941" s="854"/>
      <c r="C941" s="257"/>
      <c r="D941" s="883"/>
      <c r="E941" s="888"/>
      <c r="F941" s="281"/>
      <c r="G941" s="873"/>
      <c r="H941" s="878"/>
      <c r="I941" s="888"/>
      <c r="J941" s="281"/>
      <c r="K941" s="892"/>
      <c r="L941" s="1042"/>
      <c r="M941" s="175"/>
      <c r="N941" s="175"/>
      <c r="O941" s="175"/>
      <c r="P941" s="175"/>
      <c r="Q941" s="60"/>
      <c r="R941" s="27"/>
      <c r="S941" s="27"/>
      <c r="T941" s="27">
        <v>6</v>
      </c>
      <c r="U941" s="36" t="s">
        <v>844</v>
      </c>
      <c r="V941" s="54" t="s">
        <v>21</v>
      </c>
      <c r="W941" s="27" t="s">
        <v>1874</v>
      </c>
      <c r="X941" s="27" t="s">
        <v>358</v>
      </c>
      <c r="Y941" s="186"/>
      <c r="Z941" s="186"/>
    </row>
    <row r="942" spans="1:26" ht="25.5" hidden="1">
      <c r="A942" s="148" t="s">
        <v>1645</v>
      </c>
      <c r="B942" s="854"/>
      <c r="C942" s="257"/>
      <c r="D942" s="883"/>
      <c r="E942" s="888"/>
      <c r="F942" s="281"/>
      <c r="G942" s="873"/>
      <c r="H942" s="878"/>
      <c r="I942" s="888"/>
      <c r="J942" s="281"/>
      <c r="K942" s="892"/>
      <c r="L942" s="1042"/>
      <c r="M942" s="175"/>
      <c r="N942" s="175"/>
      <c r="O942" s="175"/>
      <c r="P942" s="175"/>
      <c r="Q942" s="60"/>
      <c r="R942" s="27"/>
      <c r="S942" s="27"/>
      <c r="T942" s="27">
        <v>6</v>
      </c>
      <c r="U942" s="36" t="s">
        <v>845</v>
      </c>
      <c r="V942" s="54" t="s">
        <v>19</v>
      </c>
      <c r="W942" s="27" t="s">
        <v>1646</v>
      </c>
      <c r="X942" s="27" t="s">
        <v>358</v>
      </c>
      <c r="Z942" s="186"/>
    </row>
    <row r="943" spans="1:26" hidden="1">
      <c r="A943" s="148" t="s">
        <v>1889</v>
      </c>
      <c r="B943" s="854"/>
      <c r="C943" s="257"/>
      <c r="D943" s="883"/>
      <c r="E943" s="888"/>
      <c r="F943" s="281"/>
      <c r="G943" s="873"/>
      <c r="H943" s="878"/>
      <c r="I943" s="888"/>
      <c r="J943" s="281"/>
      <c r="K943" s="892"/>
      <c r="L943" s="1042"/>
      <c r="M943" s="175"/>
      <c r="N943" s="175"/>
      <c r="O943" s="175"/>
      <c r="P943" s="175"/>
      <c r="Q943" s="60"/>
      <c r="R943" s="27"/>
      <c r="S943" s="27"/>
      <c r="T943" s="27">
        <v>6</v>
      </c>
      <c r="U943" s="36" t="s">
        <v>153</v>
      </c>
      <c r="V943" s="54">
        <v>16</v>
      </c>
      <c r="W943" s="27" t="s">
        <v>1890</v>
      </c>
      <c r="X943" s="27" t="s">
        <v>358</v>
      </c>
      <c r="Z943" s="186"/>
    </row>
    <row r="944" spans="1:26" ht="25.5" hidden="1">
      <c r="A944" s="148" t="s">
        <v>1898</v>
      </c>
      <c r="B944" s="854"/>
      <c r="C944" s="257"/>
      <c r="D944" s="883"/>
      <c r="E944" s="888"/>
      <c r="F944" s="281"/>
      <c r="G944" s="873"/>
      <c r="H944" s="878"/>
      <c r="I944" s="888"/>
      <c r="J944" s="281"/>
      <c r="K944" s="892"/>
      <c r="L944" s="1042"/>
      <c r="M944" s="175"/>
      <c r="N944" s="175"/>
      <c r="O944" s="175"/>
      <c r="P944" s="175"/>
      <c r="Q944" s="60"/>
      <c r="R944" s="27"/>
      <c r="S944" s="27"/>
      <c r="T944" s="27">
        <v>4</v>
      </c>
      <c r="U944" s="36" t="s">
        <v>1899</v>
      </c>
      <c r="V944" s="52" t="s">
        <v>4</v>
      </c>
      <c r="W944" s="27" t="s">
        <v>1900</v>
      </c>
      <c r="X944" s="27" t="s">
        <v>358</v>
      </c>
      <c r="Z944" s="186"/>
    </row>
    <row r="945" spans="1:26" ht="25.5" hidden="1">
      <c r="A945" s="148" t="s">
        <v>1903</v>
      </c>
      <c r="B945" s="854"/>
      <c r="C945" s="257"/>
      <c r="D945" s="883"/>
      <c r="E945" s="888"/>
      <c r="F945" s="281"/>
      <c r="G945" s="873"/>
      <c r="H945" s="878"/>
      <c r="I945" s="888"/>
      <c r="J945" s="281"/>
      <c r="K945" s="892"/>
      <c r="L945" s="1042"/>
      <c r="M945" s="175"/>
      <c r="N945" s="175"/>
      <c r="O945" s="175"/>
      <c r="P945" s="175"/>
      <c r="Q945" s="60"/>
      <c r="R945" s="27"/>
      <c r="S945" s="27"/>
      <c r="T945" s="27">
        <v>4</v>
      </c>
      <c r="U945" s="36" t="s">
        <v>20</v>
      </c>
      <c r="V945" s="54" t="s">
        <v>1902</v>
      </c>
      <c r="W945" s="27" t="s">
        <v>1904</v>
      </c>
      <c r="X945" s="27" t="s">
        <v>358</v>
      </c>
      <c r="Z945" s="186"/>
    </row>
    <row r="946" spans="1:26" ht="25.5" hidden="1">
      <c r="A946" s="148" t="s">
        <v>1171</v>
      </c>
      <c r="B946" s="854"/>
      <c r="C946" s="257"/>
      <c r="D946" s="883"/>
      <c r="E946" s="888"/>
      <c r="F946" s="281"/>
      <c r="G946" s="873"/>
      <c r="H946" s="878"/>
      <c r="I946" s="888"/>
      <c r="J946" s="281"/>
      <c r="K946" s="892"/>
      <c r="L946" s="1042"/>
      <c r="M946" s="175"/>
      <c r="N946" s="175"/>
      <c r="O946" s="175"/>
      <c r="P946" s="175"/>
      <c r="Q946" s="60"/>
      <c r="R946" s="27"/>
      <c r="S946" s="27"/>
      <c r="T946" s="27">
        <v>6</v>
      </c>
      <c r="U946" s="36" t="s">
        <v>22</v>
      </c>
      <c r="V946" s="52" t="s">
        <v>19</v>
      </c>
      <c r="W946" s="27" t="s">
        <v>1172</v>
      </c>
      <c r="X946" s="27" t="s">
        <v>358</v>
      </c>
      <c r="Z946" s="186"/>
    </row>
    <row r="947" spans="1:26" hidden="1">
      <c r="A947" s="148" t="s">
        <v>1171</v>
      </c>
      <c r="B947" s="854"/>
      <c r="C947" s="257"/>
      <c r="D947" s="883"/>
      <c r="E947" s="888"/>
      <c r="F947" s="281"/>
      <c r="G947" s="873"/>
      <c r="H947" s="878"/>
      <c r="I947" s="888"/>
      <c r="J947" s="281"/>
      <c r="K947" s="892"/>
      <c r="L947" s="1042"/>
      <c r="M947" s="175"/>
      <c r="N947" s="175"/>
      <c r="O947" s="175"/>
      <c r="P947" s="175"/>
      <c r="Q947" s="60"/>
      <c r="R947" s="27"/>
      <c r="S947" s="27"/>
      <c r="T947" s="27">
        <v>4</v>
      </c>
      <c r="U947" s="36" t="s">
        <v>22</v>
      </c>
      <c r="V947" s="52" t="s">
        <v>19</v>
      </c>
      <c r="W947" s="27" t="s">
        <v>1173</v>
      </c>
      <c r="X947" s="27" t="s">
        <v>358</v>
      </c>
      <c r="Z947" s="186"/>
    </row>
    <row r="948" spans="1:26" hidden="1">
      <c r="A948" s="148" t="s">
        <v>1175</v>
      </c>
      <c r="B948" s="854"/>
      <c r="C948" s="257"/>
      <c r="D948" s="883"/>
      <c r="E948" s="888"/>
      <c r="F948" s="281"/>
      <c r="G948" s="873"/>
      <c r="H948" s="878"/>
      <c r="I948" s="888"/>
      <c r="J948" s="281"/>
      <c r="K948" s="892"/>
      <c r="L948" s="1042"/>
      <c r="M948" s="175"/>
      <c r="N948" s="175"/>
      <c r="O948" s="175"/>
      <c r="P948" s="175"/>
      <c r="Q948" s="60"/>
      <c r="R948" s="27"/>
      <c r="S948" s="27"/>
      <c r="T948" s="27">
        <v>6</v>
      </c>
      <c r="U948" s="36" t="s">
        <v>22</v>
      </c>
      <c r="V948" s="52" t="s">
        <v>19</v>
      </c>
      <c r="W948" s="27" t="s">
        <v>1174</v>
      </c>
      <c r="X948" s="27" t="s">
        <v>358</v>
      </c>
      <c r="Z948" s="186"/>
    </row>
    <row r="949" spans="1:26" ht="25.5" hidden="1">
      <c r="A949" s="148" t="s">
        <v>1177</v>
      </c>
      <c r="B949" s="854"/>
      <c r="C949" s="257"/>
      <c r="D949" s="883"/>
      <c r="E949" s="888"/>
      <c r="F949" s="281"/>
      <c r="G949" s="873"/>
      <c r="H949" s="878"/>
      <c r="I949" s="888"/>
      <c r="J949" s="281"/>
      <c r="K949" s="892"/>
      <c r="L949" s="1042"/>
      <c r="M949" s="175"/>
      <c r="N949" s="175"/>
      <c r="O949" s="175"/>
      <c r="P949" s="175"/>
      <c r="Q949" s="60"/>
      <c r="R949" s="27"/>
      <c r="S949" s="27"/>
      <c r="T949" s="27">
        <v>6</v>
      </c>
      <c r="U949" s="36" t="s">
        <v>22</v>
      </c>
      <c r="V949" s="52" t="s">
        <v>19</v>
      </c>
      <c r="W949" s="27" t="s">
        <v>1176</v>
      </c>
      <c r="X949" s="27" t="s">
        <v>358</v>
      </c>
      <c r="Z949" s="186"/>
    </row>
    <row r="950" spans="1:26" ht="25.5" hidden="1">
      <c r="A950" s="148" t="s">
        <v>1188</v>
      </c>
      <c r="B950" s="854"/>
      <c r="C950" s="257"/>
      <c r="D950" s="883"/>
      <c r="E950" s="888"/>
      <c r="F950" s="281"/>
      <c r="G950" s="873"/>
      <c r="H950" s="878"/>
      <c r="I950" s="888"/>
      <c r="J950" s="281"/>
      <c r="K950" s="892"/>
      <c r="L950" s="1042"/>
      <c r="M950" s="175"/>
      <c r="N950" s="175"/>
      <c r="O950" s="175"/>
      <c r="P950" s="175"/>
      <c r="Q950" s="60"/>
      <c r="R950" s="27"/>
      <c r="S950" s="27"/>
      <c r="T950" s="27">
        <v>6</v>
      </c>
      <c r="U950" s="36" t="s">
        <v>22</v>
      </c>
      <c r="V950" s="52" t="s">
        <v>19</v>
      </c>
      <c r="W950" s="27" t="s">
        <v>1189</v>
      </c>
      <c r="X950" s="27" t="s">
        <v>358</v>
      </c>
      <c r="Z950" s="186"/>
    </row>
    <row r="951" spans="1:26" ht="25.5" hidden="1">
      <c r="A951" s="148" t="s">
        <v>1190</v>
      </c>
      <c r="B951" s="854"/>
      <c r="C951" s="257"/>
      <c r="D951" s="883"/>
      <c r="E951" s="888"/>
      <c r="F951" s="281"/>
      <c r="G951" s="873"/>
      <c r="H951" s="878"/>
      <c r="I951" s="888"/>
      <c r="J951" s="281"/>
      <c r="K951" s="892"/>
      <c r="L951" s="1042"/>
      <c r="M951" s="175"/>
      <c r="N951" s="175"/>
      <c r="O951" s="175"/>
      <c r="P951" s="175"/>
      <c r="Q951" s="60"/>
      <c r="R951" s="27"/>
      <c r="S951" s="27"/>
      <c r="T951" s="27">
        <v>6</v>
      </c>
      <c r="U951" s="36" t="s">
        <v>22</v>
      </c>
      <c r="V951" s="52" t="s">
        <v>19</v>
      </c>
      <c r="W951" s="27" t="s">
        <v>1191</v>
      </c>
      <c r="X951" s="27" t="s">
        <v>358</v>
      </c>
      <c r="Z951" s="186"/>
    </row>
    <row r="952" spans="1:26" hidden="1">
      <c r="A952" s="148" t="s">
        <v>1643</v>
      </c>
      <c r="B952" s="854"/>
      <c r="C952" s="257"/>
      <c r="D952" s="883"/>
      <c r="E952" s="888"/>
      <c r="F952" s="281"/>
      <c r="G952" s="873"/>
      <c r="H952" s="878"/>
      <c r="I952" s="888"/>
      <c r="J952" s="281"/>
      <c r="K952" s="892"/>
      <c r="L952" s="1042"/>
      <c r="M952" s="175"/>
      <c r="N952" s="175"/>
      <c r="O952" s="175"/>
      <c r="P952" s="175"/>
      <c r="Q952" s="60"/>
      <c r="R952" s="27"/>
      <c r="S952" s="27"/>
      <c r="T952" s="27">
        <v>3</v>
      </c>
      <c r="U952" s="36" t="s">
        <v>12</v>
      </c>
      <c r="V952" s="52" t="s">
        <v>55</v>
      </c>
      <c r="W952" s="27" t="s">
        <v>1644</v>
      </c>
      <c r="X952" s="27" t="s">
        <v>358</v>
      </c>
      <c r="Z952" s="186"/>
    </row>
    <row r="953" spans="1:26" hidden="1">
      <c r="A953" s="148" t="s">
        <v>1643</v>
      </c>
      <c r="B953" s="854"/>
      <c r="C953" s="257"/>
      <c r="D953" s="883"/>
      <c r="E953" s="888"/>
      <c r="F953" s="281"/>
      <c r="G953" s="873"/>
      <c r="H953" s="878"/>
      <c r="I953" s="888"/>
      <c r="J953" s="281"/>
      <c r="K953" s="892"/>
      <c r="L953" s="1042"/>
      <c r="M953" s="175"/>
      <c r="N953" s="175"/>
      <c r="O953" s="175"/>
      <c r="P953" s="175"/>
      <c r="Q953" s="60"/>
      <c r="R953" s="27"/>
      <c r="S953" s="27"/>
      <c r="T953" s="27">
        <v>3</v>
      </c>
      <c r="U953" s="36" t="s">
        <v>12</v>
      </c>
      <c r="V953" s="52" t="s">
        <v>55</v>
      </c>
      <c r="W953" s="27" t="s">
        <v>1644</v>
      </c>
      <c r="X953" s="27" t="s">
        <v>358</v>
      </c>
      <c r="Z953" s="186"/>
    </row>
    <row r="954" spans="1:26" hidden="1">
      <c r="A954" s="148" t="s">
        <v>1641</v>
      </c>
      <c r="B954" s="854"/>
      <c r="C954" s="257"/>
      <c r="D954" s="883"/>
      <c r="E954" s="888"/>
      <c r="F954" s="281"/>
      <c r="G954" s="873"/>
      <c r="H954" s="878"/>
      <c r="I954" s="888"/>
      <c r="J954" s="281"/>
      <c r="K954" s="892"/>
      <c r="L954" s="1042"/>
      <c r="M954" s="175"/>
      <c r="N954" s="175"/>
      <c r="O954" s="175"/>
      <c r="P954" s="175"/>
      <c r="Q954" s="60"/>
      <c r="R954" s="27"/>
      <c r="S954" s="27"/>
      <c r="T954" s="27">
        <v>3</v>
      </c>
      <c r="U954" s="36" t="s">
        <v>12</v>
      </c>
      <c r="V954" s="52" t="s">
        <v>55</v>
      </c>
      <c r="W954" s="27" t="s">
        <v>1642</v>
      </c>
      <c r="X954" s="27" t="s">
        <v>358</v>
      </c>
      <c r="Z954" s="186"/>
    </row>
    <row r="955" spans="1:26" hidden="1">
      <c r="A955" s="148" t="s">
        <v>1641</v>
      </c>
      <c r="B955" s="854"/>
      <c r="C955" s="257"/>
      <c r="D955" s="883"/>
      <c r="E955" s="888"/>
      <c r="F955" s="281"/>
      <c r="G955" s="873"/>
      <c r="H955" s="878"/>
      <c r="I955" s="888"/>
      <c r="J955" s="281"/>
      <c r="K955" s="892"/>
      <c r="L955" s="1042"/>
      <c r="M955" s="175"/>
      <c r="N955" s="175"/>
      <c r="O955" s="175"/>
      <c r="P955" s="175"/>
      <c r="Q955" s="60"/>
      <c r="R955" s="27"/>
      <c r="S955" s="27"/>
      <c r="T955" s="27">
        <v>4</v>
      </c>
      <c r="U955" s="36" t="s">
        <v>12</v>
      </c>
      <c r="V955" s="52" t="s">
        <v>55</v>
      </c>
      <c r="W955" s="27" t="s">
        <v>1642</v>
      </c>
      <c r="X955" s="27" t="s">
        <v>358</v>
      </c>
      <c r="Z955" s="186"/>
    </row>
    <row r="956" spans="1:26" ht="25.5" hidden="1">
      <c r="A956" s="149" t="s">
        <v>1879</v>
      </c>
      <c r="B956" s="855"/>
      <c r="C956" s="867"/>
      <c r="D956" s="883"/>
      <c r="E956" s="888"/>
      <c r="F956" s="281"/>
      <c r="G956" s="873"/>
      <c r="H956" s="878"/>
      <c r="I956" s="888"/>
      <c r="J956" s="281"/>
      <c r="K956" s="892"/>
      <c r="L956" s="1042"/>
      <c r="M956" s="175"/>
      <c r="N956" s="175"/>
      <c r="O956" s="175"/>
      <c r="P956" s="175"/>
      <c r="Q956" s="60"/>
      <c r="R956" s="27"/>
      <c r="S956" s="27"/>
      <c r="T956" s="27">
        <v>6</v>
      </c>
      <c r="U956" s="36" t="s">
        <v>1880</v>
      </c>
      <c r="V956" s="52" t="s">
        <v>1882</v>
      </c>
      <c r="W956" s="27" t="s">
        <v>1881</v>
      </c>
      <c r="X956" s="27" t="s">
        <v>947</v>
      </c>
      <c r="Z956" s="186"/>
    </row>
    <row r="957" spans="1:26" ht="25.5" hidden="1">
      <c r="A957" s="149" t="s">
        <v>1883</v>
      </c>
      <c r="B957" s="855"/>
      <c r="C957" s="867"/>
      <c r="D957" s="883"/>
      <c r="E957" s="888"/>
      <c r="F957" s="281"/>
      <c r="G957" s="873"/>
      <c r="H957" s="878"/>
      <c r="I957" s="888"/>
      <c r="J957" s="281"/>
      <c r="K957" s="892"/>
      <c r="L957" s="1042"/>
      <c r="M957" s="175"/>
      <c r="N957" s="175"/>
      <c r="O957" s="175"/>
      <c r="P957" s="175"/>
      <c r="Q957" s="60"/>
      <c r="R957" s="27"/>
      <c r="S957" s="27"/>
      <c r="T957" s="27">
        <v>6</v>
      </c>
      <c r="U957" s="36" t="s">
        <v>1884</v>
      </c>
      <c r="V957" s="52" t="s">
        <v>1885</v>
      </c>
      <c r="W957" s="27" t="s">
        <v>1886</v>
      </c>
      <c r="X957" s="27" t="s">
        <v>947</v>
      </c>
      <c r="Z957" s="186"/>
    </row>
    <row r="958" spans="1:26" ht="25.5" hidden="1">
      <c r="A958" s="38" t="s">
        <v>1877</v>
      </c>
      <c r="B958" s="856"/>
      <c r="C958" s="868"/>
      <c r="D958" s="883"/>
      <c r="E958" s="888"/>
      <c r="F958" s="281"/>
      <c r="G958" s="873"/>
      <c r="H958" s="878"/>
      <c r="I958" s="888"/>
      <c r="J958" s="281"/>
      <c r="K958" s="892"/>
      <c r="L958" s="1042"/>
      <c r="M958" s="175"/>
      <c r="N958" s="175"/>
      <c r="O958" s="175"/>
      <c r="P958" s="175"/>
      <c r="Q958" s="60"/>
      <c r="R958" s="27"/>
      <c r="S958" s="27"/>
      <c r="T958" s="27"/>
      <c r="U958" s="34" t="s">
        <v>473</v>
      </c>
      <c r="V958" s="52" t="s">
        <v>4</v>
      </c>
      <c r="W958" s="27" t="s">
        <v>1878</v>
      </c>
      <c r="X958" s="27" t="s">
        <v>571</v>
      </c>
      <c r="Z958" s="186"/>
    </row>
    <row r="959" spans="1:26" hidden="1">
      <c r="A959" s="38" t="s">
        <v>1599</v>
      </c>
      <c r="B959" s="856"/>
      <c r="C959" s="868"/>
      <c r="D959" s="883"/>
      <c r="E959" s="888"/>
      <c r="F959" s="281"/>
      <c r="G959" s="873"/>
      <c r="H959" s="878"/>
      <c r="I959" s="888"/>
      <c r="J959" s="281"/>
      <c r="K959" s="892"/>
      <c r="L959" s="1042"/>
      <c r="M959" s="175"/>
      <c r="N959" s="175"/>
      <c r="O959" s="175"/>
      <c r="P959" s="175"/>
      <c r="Q959" s="60"/>
      <c r="R959" s="27"/>
      <c r="S959" s="27"/>
      <c r="T959" s="27"/>
      <c r="U959" s="34" t="s">
        <v>473</v>
      </c>
      <c r="V959" s="52" t="s">
        <v>21</v>
      </c>
      <c r="W959" s="27" t="s">
        <v>1910</v>
      </c>
      <c r="X959" s="27" t="s">
        <v>571</v>
      </c>
      <c r="Z959" s="186"/>
    </row>
    <row r="960" spans="1:26" hidden="1">
      <c r="A960" s="38" t="s">
        <v>1443</v>
      </c>
      <c r="B960" s="856"/>
      <c r="C960" s="868"/>
      <c r="D960" s="883"/>
      <c r="E960" s="888"/>
      <c r="F960" s="281"/>
      <c r="G960" s="873"/>
      <c r="H960" s="878"/>
      <c r="I960" s="888"/>
      <c r="J960" s="281"/>
      <c r="K960" s="892"/>
      <c r="L960" s="1042"/>
      <c r="M960" s="175"/>
      <c r="N960" s="175"/>
      <c r="O960" s="175"/>
      <c r="P960" s="175"/>
      <c r="Q960" s="60"/>
      <c r="R960" s="27"/>
      <c r="S960" s="27"/>
      <c r="T960" s="27"/>
      <c r="U960" s="34" t="s">
        <v>153</v>
      </c>
      <c r="V960" s="54" t="s">
        <v>55</v>
      </c>
      <c r="W960" s="27" t="s">
        <v>1444</v>
      </c>
      <c r="X960" s="27" t="s">
        <v>571</v>
      </c>
      <c r="Z960" s="186"/>
    </row>
    <row r="961" spans="1:26" hidden="1">
      <c r="A961" s="38" t="s">
        <v>1907</v>
      </c>
      <c r="B961" s="856"/>
      <c r="C961" s="868"/>
      <c r="D961" s="883"/>
      <c r="E961" s="888"/>
      <c r="F961" s="281"/>
      <c r="G961" s="873"/>
      <c r="H961" s="878"/>
      <c r="I961" s="888"/>
      <c r="J961" s="281"/>
      <c r="K961" s="892"/>
      <c r="L961" s="1042"/>
      <c r="M961" s="175"/>
      <c r="N961" s="175"/>
      <c r="O961" s="175"/>
      <c r="P961" s="175"/>
      <c r="Q961" s="60"/>
      <c r="R961" s="27"/>
      <c r="S961" s="27"/>
      <c r="T961" s="27"/>
      <c r="U961" s="34" t="s">
        <v>464</v>
      </c>
      <c r="V961" s="52" t="s">
        <v>1908</v>
      </c>
      <c r="W961" s="27" t="s">
        <v>1909</v>
      </c>
      <c r="X961" s="27" t="s">
        <v>571</v>
      </c>
      <c r="Z961" s="186"/>
    </row>
    <row r="962" spans="1:26" ht="25.5" hidden="1">
      <c r="A962" s="38" t="s">
        <v>977</v>
      </c>
      <c r="B962" s="856"/>
      <c r="C962" s="868"/>
      <c r="D962" s="883"/>
      <c r="E962" s="888"/>
      <c r="F962" s="281"/>
      <c r="G962" s="873"/>
      <c r="H962" s="878"/>
      <c r="I962" s="888"/>
      <c r="J962" s="281"/>
      <c r="K962" s="892"/>
      <c r="L962" s="1042"/>
      <c r="M962" s="175"/>
      <c r="N962" s="175"/>
      <c r="O962" s="175"/>
      <c r="P962" s="175"/>
      <c r="Q962" s="60"/>
      <c r="R962" s="27"/>
      <c r="S962" s="27"/>
      <c r="T962" s="27"/>
      <c r="U962" s="34" t="s">
        <v>974</v>
      </c>
      <c r="V962" s="52" t="s">
        <v>975</v>
      </c>
      <c r="W962" s="58" t="s">
        <v>976</v>
      </c>
      <c r="X962" s="27" t="s">
        <v>571</v>
      </c>
      <c r="Z962" s="186"/>
    </row>
    <row r="963" spans="1:26" hidden="1">
      <c r="A963" s="38" t="s">
        <v>1887</v>
      </c>
      <c r="B963" s="856"/>
      <c r="C963" s="868"/>
      <c r="D963" s="883"/>
      <c r="E963" s="888"/>
      <c r="F963" s="281"/>
      <c r="G963" s="873"/>
      <c r="H963" s="878"/>
      <c r="I963" s="888"/>
      <c r="J963" s="281"/>
      <c r="K963" s="892"/>
      <c r="L963" s="1042"/>
      <c r="M963" s="175"/>
      <c r="N963" s="175"/>
      <c r="O963" s="175"/>
      <c r="P963" s="175"/>
      <c r="Q963" s="60"/>
      <c r="R963" s="27"/>
      <c r="S963" s="27"/>
      <c r="T963" s="27"/>
      <c r="U963" s="34" t="s">
        <v>12</v>
      </c>
      <c r="V963" s="52" t="s">
        <v>55</v>
      </c>
      <c r="W963" s="58" t="s">
        <v>1888</v>
      </c>
      <c r="X963" s="27" t="s">
        <v>571</v>
      </c>
      <c r="Z963" s="186"/>
    </row>
    <row r="964" spans="1:26" hidden="1">
      <c r="A964" s="38" t="s">
        <v>986</v>
      </c>
      <c r="B964" s="856"/>
      <c r="C964" s="868"/>
      <c r="D964" s="883"/>
      <c r="E964" s="888"/>
      <c r="F964" s="281"/>
      <c r="G964" s="873"/>
      <c r="H964" s="878"/>
      <c r="I964" s="888"/>
      <c r="J964" s="281"/>
      <c r="K964" s="892"/>
      <c r="L964" s="1042"/>
      <c r="M964" s="175"/>
      <c r="N964" s="175"/>
      <c r="O964" s="175"/>
      <c r="P964" s="175"/>
      <c r="Q964" s="60"/>
      <c r="R964" s="27"/>
      <c r="S964" s="27"/>
      <c r="T964" s="27"/>
      <c r="U964" s="34" t="s">
        <v>73</v>
      </c>
      <c r="V964" s="52" t="s">
        <v>21</v>
      </c>
      <c r="W964" s="58" t="s">
        <v>987</v>
      </c>
      <c r="X964" s="27" t="s">
        <v>571</v>
      </c>
      <c r="Z964" s="186"/>
    </row>
    <row r="965" spans="1:26" hidden="1">
      <c r="A965" s="38" t="s">
        <v>988</v>
      </c>
      <c r="B965" s="856"/>
      <c r="C965" s="868"/>
      <c r="D965" s="883"/>
      <c r="E965" s="888"/>
      <c r="F965" s="281"/>
      <c r="G965" s="873"/>
      <c r="H965" s="878"/>
      <c r="I965" s="888"/>
      <c r="J965" s="281"/>
      <c r="K965" s="892"/>
      <c r="L965" s="1042"/>
      <c r="M965" s="175"/>
      <c r="N965" s="175"/>
      <c r="O965" s="175"/>
      <c r="P965" s="175"/>
      <c r="Q965" s="60"/>
      <c r="R965" s="27"/>
      <c r="S965" s="27"/>
      <c r="T965" s="27"/>
      <c r="U965" s="34" t="s">
        <v>73</v>
      </c>
      <c r="V965" s="52" t="s">
        <v>21</v>
      </c>
      <c r="W965" s="58" t="s">
        <v>989</v>
      </c>
      <c r="X965" s="27" t="s">
        <v>571</v>
      </c>
      <c r="Z965" s="186"/>
    </row>
    <row r="966" spans="1:26" hidden="1">
      <c r="A966" s="38" t="s">
        <v>990</v>
      </c>
      <c r="B966" s="856"/>
      <c r="C966" s="868"/>
      <c r="D966" s="883"/>
      <c r="E966" s="888"/>
      <c r="F966" s="281"/>
      <c r="G966" s="873"/>
      <c r="H966" s="878"/>
      <c r="I966" s="888"/>
      <c r="J966" s="281"/>
      <c r="K966" s="892"/>
      <c r="L966" s="1042"/>
      <c r="M966" s="175"/>
      <c r="N966" s="175"/>
      <c r="O966" s="175"/>
      <c r="P966" s="175"/>
      <c r="Q966" s="60"/>
      <c r="R966" s="27"/>
      <c r="S966" s="27"/>
      <c r="T966" s="27"/>
      <c r="U966" s="34" t="s">
        <v>232</v>
      </c>
      <c r="V966" s="52" t="s">
        <v>21</v>
      </c>
      <c r="W966" s="58" t="s">
        <v>332</v>
      </c>
      <c r="X966" s="27" t="s">
        <v>571</v>
      </c>
      <c r="Z966" s="186"/>
    </row>
    <row r="967" spans="1:26" hidden="1">
      <c r="A967" s="38" t="s">
        <v>991</v>
      </c>
      <c r="B967" s="856"/>
      <c r="C967" s="868"/>
      <c r="D967" s="883"/>
      <c r="E967" s="888"/>
      <c r="F967" s="281"/>
      <c r="G967" s="873"/>
      <c r="H967" s="878"/>
      <c r="I967" s="888"/>
      <c r="J967" s="281"/>
      <c r="K967" s="892"/>
      <c r="L967" s="1042"/>
      <c r="M967" s="175"/>
      <c r="N967" s="175"/>
      <c r="O967" s="175"/>
      <c r="P967" s="175"/>
      <c r="Q967" s="60"/>
      <c r="R967" s="27"/>
      <c r="S967" s="27"/>
      <c r="T967" s="27"/>
      <c r="U967" s="34" t="s">
        <v>232</v>
      </c>
      <c r="V967" s="52" t="s">
        <v>21</v>
      </c>
      <c r="W967" s="58" t="s">
        <v>333</v>
      </c>
      <c r="X967" s="27" t="s">
        <v>571</v>
      </c>
      <c r="Z967" s="186"/>
    </row>
    <row r="968" spans="1:26" hidden="1">
      <c r="A968" s="38" t="s">
        <v>992</v>
      </c>
      <c r="B968" s="856"/>
      <c r="C968" s="868"/>
      <c r="D968" s="883"/>
      <c r="E968" s="888"/>
      <c r="F968" s="281"/>
      <c r="G968" s="873"/>
      <c r="H968" s="878"/>
      <c r="I968" s="888"/>
      <c r="J968" s="281"/>
      <c r="K968" s="892"/>
      <c r="L968" s="1042"/>
      <c r="M968" s="175"/>
      <c r="N968" s="175"/>
      <c r="O968" s="175"/>
      <c r="P968" s="175"/>
      <c r="Q968" s="60"/>
      <c r="R968" s="27"/>
      <c r="S968" s="27"/>
      <c r="T968" s="27"/>
      <c r="U968" s="34" t="s">
        <v>130</v>
      </c>
      <c r="V968" s="52" t="s">
        <v>21</v>
      </c>
      <c r="W968" s="58" t="s">
        <v>282</v>
      </c>
      <c r="X968" s="27" t="s">
        <v>571</v>
      </c>
      <c r="Z968" s="186"/>
    </row>
    <row r="969" spans="1:26" hidden="1">
      <c r="A969" s="38" t="s">
        <v>993</v>
      </c>
      <c r="B969" s="856"/>
      <c r="C969" s="868"/>
      <c r="D969" s="883"/>
      <c r="E969" s="888"/>
      <c r="F969" s="281"/>
      <c r="G969" s="873"/>
      <c r="H969" s="878"/>
      <c r="I969" s="888"/>
      <c r="J969" s="281"/>
      <c r="K969" s="892"/>
      <c r="L969" s="1042"/>
      <c r="M969" s="175"/>
      <c r="N969" s="175"/>
      <c r="O969" s="175"/>
      <c r="P969" s="175"/>
      <c r="Q969" s="60"/>
      <c r="R969" s="27"/>
      <c r="S969" s="27"/>
      <c r="T969" s="27"/>
      <c r="U969" s="34" t="s">
        <v>130</v>
      </c>
      <c r="V969" s="52" t="s">
        <v>21</v>
      </c>
      <c r="W969" s="58" t="s">
        <v>283</v>
      </c>
      <c r="X969" s="27" t="s">
        <v>571</v>
      </c>
      <c r="Z969" s="186"/>
    </row>
    <row r="970" spans="1:26" hidden="1">
      <c r="A970" s="38" t="s">
        <v>1915</v>
      </c>
      <c r="B970" s="856"/>
      <c r="C970" s="868"/>
      <c r="D970" s="883"/>
      <c r="E970" s="888"/>
      <c r="F970" s="281"/>
      <c r="G970" s="873"/>
      <c r="H970" s="878"/>
      <c r="I970" s="888"/>
      <c r="J970" s="281"/>
      <c r="K970" s="892"/>
      <c r="L970" s="1042"/>
      <c r="M970" s="175"/>
      <c r="N970" s="175"/>
      <c r="O970" s="175"/>
      <c r="P970" s="175"/>
      <c r="Q970" s="60"/>
      <c r="R970" s="27"/>
      <c r="S970" s="27"/>
      <c r="T970" s="27"/>
      <c r="U970" s="34" t="s">
        <v>1911</v>
      </c>
      <c r="V970" s="52" t="s">
        <v>21</v>
      </c>
      <c r="W970" s="27" t="s">
        <v>1916</v>
      </c>
      <c r="X970" s="27" t="s">
        <v>571</v>
      </c>
      <c r="Z970" s="186"/>
    </row>
    <row r="971" spans="1:26" ht="38.25" hidden="1">
      <c r="A971" s="147" t="s">
        <v>949</v>
      </c>
      <c r="B971" s="857"/>
      <c r="C971" s="869"/>
      <c r="D971" s="883"/>
      <c r="E971" s="888"/>
      <c r="F971" s="281"/>
      <c r="G971" s="873"/>
      <c r="H971" s="878"/>
      <c r="I971" s="888"/>
      <c r="J971" s="281"/>
      <c r="K971" s="892"/>
      <c r="L971" s="1042"/>
      <c r="M971" s="175"/>
      <c r="N971" s="175"/>
      <c r="O971" s="175"/>
      <c r="P971" s="175"/>
      <c r="Q971" s="60"/>
      <c r="R971" s="27"/>
      <c r="S971" s="27"/>
      <c r="T971" s="27">
        <v>14</v>
      </c>
      <c r="U971" s="34" t="s">
        <v>950</v>
      </c>
      <c r="V971" s="52" t="s">
        <v>19</v>
      </c>
      <c r="W971" s="27" t="s">
        <v>958</v>
      </c>
      <c r="X971" s="27" t="s">
        <v>957</v>
      </c>
    </row>
    <row r="972" spans="1:26" hidden="1">
      <c r="A972" s="147" t="s">
        <v>953</v>
      </c>
      <c r="B972" s="857"/>
      <c r="C972" s="869"/>
      <c r="D972" s="883"/>
      <c r="E972" s="888"/>
      <c r="F972" s="281"/>
      <c r="G972" s="873"/>
      <c r="H972" s="878"/>
      <c r="I972" s="888"/>
      <c r="J972" s="281"/>
      <c r="K972" s="892"/>
      <c r="L972" s="1042"/>
      <c r="M972" s="175"/>
      <c r="N972" s="175"/>
      <c r="O972" s="175"/>
      <c r="P972" s="175"/>
      <c r="Q972" s="60"/>
      <c r="R972" s="27"/>
      <c r="S972" s="27"/>
      <c r="T972" s="27">
        <v>8</v>
      </c>
      <c r="U972" s="34" t="s">
        <v>954</v>
      </c>
      <c r="V972" s="52" t="s">
        <v>955</v>
      </c>
      <c r="W972" s="27"/>
      <c r="X972" s="27" t="s">
        <v>956</v>
      </c>
    </row>
    <row r="973" spans="1:26" hidden="1">
      <c r="A973" s="147" t="s">
        <v>951</v>
      </c>
      <c r="B973" s="857"/>
      <c r="C973" s="869"/>
      <c r="D973" s="883"/>
      <c r="E973" s="888"/>
      <c r="F973" s="281"/>
      <c r="G973" s="873"/>
      <c r="H973" s="878"/>
      <c r="I973" s="888"/>
      <c r="J973" s="281"/>
      <c r="K973" s="892"/>
      <c r="L973" s="1042"/>
      <c r="M973" s="175"/>
      <c r="N973" s="175"/>
      <c r="O973" s="175"/>
      <c r="P973" s="175"/>
      <c r="Q973" s="60"/>
      <c r="R973" s="27"/>
      <c r="S973" s="27"/>
      <c r="T973" s="27">
        <v>4</v>
      </c>
      <c r="U973" s="34" t="s">
        <v>153</v>
      </c>
      <c r="V973" s="52" t="s">
        <v>19</v>
      </c>
      <c r="W973" s="27" t="s">
        <v>952</v>
      </c>
      <c r="X973" s="27" t="s">
        <v>948</v>
      </c>
    </row>
    <row r="974" spans="1:26" hidden="1">
      <c r="A974" s="61"/>
      <c r="B974" s="852"/>
      <c r="C974" s="865"/>
      <c r="D974" s="883"/>
      <c r="E974" s="888"/>
      <c r="F974" s="281"/>
      <c r="G974" s="873"/>
      <c r="H974" s="878"/>
      <c r="I974" s="888"/>
      <c r="J974" s="281"/>
      <c r="K974" s="892"/>
      <c r="L974" s="1042"/>
      <c r="M974" s="190"/>
      <c r="N974" s="190"/>
      <c r="O974" s="190"/>
      <c r="P974" s="190"/>
      <c r="Q974" s="60"/>
      <c r="R974" s="27"/>
      <c r="S974" s="27"/>
      <c r="T974" s="27"/>
      <c r="U974" s="36"/>
      <c r="V974" s="54"/>
      <c r="W974" s="27"/>
      <c r="X974" s="27"/>
    </row>
    <row r="975" spans="1:26">
      <c r="A975" s="61" t="s">
        <v>2222</v>
      </c>
      <c r="B975" s="852"/>
      <c r="C975" s="865"/>
      <c r="D975" s="883">
        <v>17</v>
      </c>
      <c r="E975" s="888">
        <v>24</v>
      </c>
      <c r="F975" s="281"/>
      <c r="G975" s="873">
        <v>14</v>
      </c>
      <c r="H975" s="878"/>
      <c r="I975" s="888">
        <v>17</v>
      </c>
      <c r="J975" s="281"/>
      <c r="K975" s="892">
        <v>5</v>
      </c>
      <c r="L975" s="1042">
        <v>19</v>
      </c>
      <c r="M975" s="175"/>
      <c r="N975" s="175"/>
      <c r="O975" s="175"/>
      <c r="P975" s="175"/>
      <c r="Q975" s="60"/>
      <c r="R975" s="27"/>
      <c r="S975" s="27"/>
      <c r="T975" s="27"/>
      <c r="U975" s="32" t="s">
        <v>288</v>
      </c>
      <c r="V975" s="54"/>
      <c r="W975" s="27"/>
      <c r="X975" s="27"/>
    </row>
    <row r="976" spans="1:26">
      <c r="A976" s="61" t="s">
        <v>2239</v>
      </c>
      <c r="B976" s="852"/>
      <c r="C976" s="865"/>
      <c r="D976" s="883"/>
      <c r="E976" s="888"/>
      <c r="F976" s="281"/>
      <c r="G976" s="873"/>
      <c r="H976" s="878"/>
      <c r="I976" s="888"/>
      <c r="J976" s="281"/>
      <c r="K976" s="892"/>
      <c r="L976" s="1042"/>
      <c r="M976" s="175"/>
      <c r="N976" s="175"/>
      <c r="O976" s="175"/>
      <c r="P976" s="175"/>
      <c r="Q976" s="60"/>
      <c r="R976" s="27"/>
      <c r="S976" s="27"/>
      <c r="T976" s="27"/>
      <c r="U976" s="32" t="s">
        <v>38</v>
      </c>
      <c r="V976" s="54"/>
      <c r="W976" s="27"/>
      <c r="X976" s="27"/>
    </row>
    <row r="977" spans="1:26">
      <c r="A977" s="61" t="s">
        <v>50</v>
      </c>
      <c r="B977" s="852"/>
      <c r="C977" s="865"/>
      <c r="D977" s="883"/>
      <c r="E977" s="888"/>
      <c r="F977" s="281"/>
      <c r="G977" s="873"/>
      <c r="H977" s="878"/>
      <c r="I977" s="888"/>
      <c r="J977" s="281"/>
      <c r="K977" s="892"/>
      <c r="L977" s="1042"/>
      <c r="M977" s="175"/>
      <c r="N977" s="175"/>
      <c r="O977" s="175"/>
      <c r="P977" s="175"/>
      <c r="Q977" s="60"/>
      <c r="R977" s="27"/>
      <c r="S977" s="27"/>
      <c r="T977" s="27"/>
      <c r="U977" s="32" t="s">
        <v>51</v>
      </c>
      <c r="V977" s="54"/>
      <c r="W977" s="27"/>
      <c r="X977" s="27"/>
      <c r="Y977" s="186" t="s">
        <v>1335</v>
      </c>
      <c r="Z977" s="186" t="s">
        <v>1332</v>
      </c>
    </row>
    <row r="978" spans="1:26">
      <c r="A978" s="61" t="s">
        <v>50</v>
      </c>
      <c r="B978" s="852"/>
      <c r="C978" s="865"/>
      <c r="D978" s="883"/>
      <c r="E978" s="888"/>
      <c r="F978" s="281"/>
      <c r="G978" s="873"/>
      <c r="H978" s="878"/>
      <c r="I978" s="888"/>
      <c r="J978" s="281"/>
      <c r="K978" s="892"/>
      <c r="L978" s="1042"/>
      <c r="M978" s="175"/>
      <c r="N978" s="175"/>
      <c r="O978" s="175"/>
      <c r="P978" s="175"/>
      <c r="Q978" s="60"/>
      <c r="R978" s="27"/>
      <c r="S978" s="27"/>
      <c r="T978" s="27"/>
      <c r="U978" s="32" t="s">
        <v>51</v>
      </c>
      <c r="V978" s="54"/>
      <c r="W978" s="27"/>
      <c r="X978" s="27"/>
      <c r="Y978" s="186" t="s">
        <v>1335</v>
      </c>
      <c r="Z978" s="186" t="s">
        <v>1332</v>
      </c>
    </row>
    <row r="979" spans="1:26">
      <c r="A979" s="61" t="s">
        <v>1914</v>
      </c>
      <c r="B979" s="852"/>
      <c r="C979" s="865"/>
      <c r="D979" s="883"/>
      <c r="E979" s="888"/>
      <c r="F979" s="281"/>
      <c r="G979" s="873"/>
      <c r="H979" s="878"/>
      <c r="I979" s="888"/>
      <c r="J979" s="281"/>
      <c r="K979" s="892"/>
      <c r="L979" s="1042"/>
      <c r="M979" s="175"/>
      <c r="N979" s="175"/>
      <c r="O979" s="175"/>
      <c r="P979" s="175"/>
      <c r="Q979" s="60"/>
      <c r="R979" s="27"/>
      <c r="S979" s="27"/>
      <c r="T979" s="27"/>
      <c r="U979" s="32" t="s">
        <v>1913</v>
      </c>
      <c r="V979" s="54"/>
      <c r="W979" s="27"/>
      <c r="X979" s="27"/>
      <c r="Y979" s="186" t="s">
        <v>1335</v>
      </c>
      <c r="Z979" s="186" t="s">
        <v>1332</v>
      </c>
    </row>
    <row r="980" spans="1:26">
      <c r="A980" s="61" t="s">
        <v>48</v>
      </c>
      <c r="B980" s="852"/>
      <c r="C980" s="865"/>
      <c r="D980" s="883"/>
      <c r="E980" s="888"/>
      <c r="F980" s="281"/>
      <c r="G980" s="873"/>
      <c r="H980" s="878"/>
      <c r="I980" s="888"/>
      <c r="J980" s="281"/>
      <c r="K980" s="892"/>
      <c r="L980" s="1042"/>
      <c r="M980" s="175"/>
      <c r="N980" s="175"/>
      <c r="O980" s="175"/>
      <c r="P980" s="175"/>
      <c r="Q980" s="60"/>
      <c r="R980" s="27"/>
      <c r="S980" s="27"/>
      <c r="T980" s="27"/>
      <c r="U980" s="32" t="s">
        <v>49</v>
      </c>
      <c r="V980" s="54"/>
      <c r="W980" s="27"/>
      <c r="X980" s="27"/>
    </row>
    <row r="981" spans="1:26">
      <c r="A981" s="61" t="s">
        <v>48</v>
      </c>
      <c r="B981" s="852"/>
      <c r="C981" s="865"/>
      <c r="D981" s="883"/>
      <c r="E981" s="888"/>
      <c r="F981" s="281"/>
      <c r="G981" s="873"/>
      <c r="H981" s="878"/>
      <c r="I981" s="888"/>
      <c r="J981" s="281"/>
      <c r="K981" s="892"/>
      <c r="L981" s="1042"/>
      <c r="M981" s="175"/>
      <c r="N981" s="175"/>
      <c r="O981" s="175"/>
      <c r="P981" s="175"/>
      <c r="Q981" s="60"/>
      <c r="R981" s="27"/>
      <c r="S981" s="27"/>
      <c r="T981" s="27"/>
      <c r="U981" s="32" t="s">
        <v>49</v>
      </c>
      <c r="V981" s="54"/>
      <c r="W981" s="27"/>
      <c r="X981" s="27"/>
    </row>
    <row r="982" spans="1:26">
      <c r="A982" s="61" t="s">
        <v>48</v>
      </c>
      <c r="B982" s="852"/>
      <c r="C982" s="865"/>
      <c r="D982" s="883"/>
      <c r="E982" s="888"/>
      <c r="F982" s="281"/>
      <c r="G982" s="873"/>
      <c r="H982" s="878"/>
      <c r="I982" s="888"/>
      <c r="J982" s="281"/>
      <c r="K982" s="892"/>
      <c r="L982" s="1042"/>
      <c r="M982" s="175"/>
      <c r="N982" s="175"/>
      <c r="O982" s="175"/>
      <c r="P982" s="175"/>
      <c r="Q982" s="60"/>
      <c r="R982" s="27"/>
      <c r="S982" s="27"/>
      <c r="T982" s="27"/>
      <c r="U982" s="32" t="s">
        <v>49</v>
      </c>
      <c r="V982" s="54"/>
      <c r="W982" s="27"/>
      <c r="X982" s="27"/>
    </row>
    <row r="983" spans="1:26">
      <c r="A983" s="61" t="s">
        <v>674</v>
      </c>
      <c r="B983" s="852"/>
      <c r="C983" s="865"/>
      <c r="D983" s="883"/>
      <c r="E983" s="888"/>
      <c r="F983" s="281"/>
      <c r="G983" s="873"/>
      <c r="H983" s="878"/>
      <c r="I983" s="888"/>
      <c r="J983" s="281"/>
      <c r="K983" s="892"/>
      <c r="L983" s="1042"/>
      <c r="M983" s="175"/>
      <c r="N983" s="175"/>
      <c r="O983" s="175"/>
      <c r="P983" s="175"/>
      <c r="Q983" s="60"/>
      <c r="R983" s="27"/>
      <c r="S983" s="27"/>
      <c r="T983" s="27"/>
      <c r="U983" s="32" t="s">
        <v>675</v>
      </c>
      <c r="V983" s="54"/>
      <c r="W983" s="27"/>
      <c r="X983" s="27"/>
    </row>
    <row r="984" spans="1:26">
      <c r="A984" s="61" t="s">
        <v>674</v>
      </c>
      <c r="B984" s="852"/>
      <c r="C984" s="865"/>
      <c r="D984" s="883"/>
      <c r="E984" s="888"/>
      <c r="F984" s="281"/>
      <c r="G984" s="873"/>
      <c r="H984" s="878"/>
      <c r="I984" s="888"/>
      <c r="J984" s="281"/>
      <c r="K984" s="892"/>
      <c r="L984" s="1042"/>
      <c r="M984" s="175"/>
      <c r="N984" s="175"/>
      <c r="O984" s="175"/>
      <c r="P984" s="175"/>
      <c r="Q984" s="60"/>
      <c r="R984" s="27"/>
      <c r="S984" s="27"/>
      <c r="T984" s="27"/>
      <c r="U984" s="32" t="s">
        <v>675</v>
      </c>
      <c r="V984" s="54"/>
      <c r="W984" s="27"/>
      <c r="X984" s="27"/>
    </row>
    <row r="985" spans="1:26">
      <c r="A985" s="61" t="s">
        <v>75</v>
      </c>
      <c r="B985" s="852"/>
      <c r="C985" s="865"/>
      <c r="D985" s="883">
        <v>1</v>
      </c>
      <c r="E985" s="888">
        <f>$D985</f>
        <v>1</v>
      </c>
      <c r="F985" s="281">
        <f t="shared" ref="F985:P997" si="2">$D985</f>
        <v>1</v>
      </c>
      <c r="G985" s="873">
        <f t="shared" si="2"/>
        <v>1</v>
      </c>
      <c r="H985" s="878">
        <f t="shared" si="2"/>
        <v>1</v>
      </c>
      <c r="I985" s="888">
        <f t="shared" si="2"/>
        <v>1</v>
      </c>
      <c r="J985" s="281">
        <f t="shared" si="2"/>
        <v>1</v>
      </c>
      <c r="K985" s="892">
        <f t="shared" si="2"/>
        <v>1</v>
      </c>
      <c r="L985" s="1042">
        <f t="shared" si="2"/>
        <v>1</v>
      </c>
      <c r="M985" s="175">
        <f t="shared" si="2"/>
        <v>1</v>
      </c>
      <c r="N985" s="175">
        <f t="shared" si="2"/>
        <v>1</v>
      </c>
      <c r="O985" s="175">
        <f t="shared" si="2"/>
        <v>1</v>
      </c>
      <c r="P985" s="175">
        <f t="shared" si="2"/>
        <v>1</v>
      </c>
      <c r="Q985" s="60"/>
      <c r="R985" s="27"/>
      <c r="S985" s="27"/>
      <c r="T985" s="27"/>
      <c r="U985" s="36" t="s">
        <v>75</v>
      </c>
      <c r="V985" s="54"/>
      <c r="W985" s="27"/>
      <c r="X985" s="27"/>
    </row>
    <row r="986" spans="1:26">
      <c r="A986" s="61" t="s">
        <v>75</v>
      </c>
      <c r="B986" s="852"/>
      <c r="C986" s="865"/>
      <c r="D986" s="883">
        <v>2</v>
      </c>
      <c r="E986" s="888">
        <f t="shared" ref="E986:E997" si="3">$D986</f>
        <v>2</v>
      </c>
      <c r="F986" s="281">
        <f t="shared" si="2"/>
        <v>2</v>
      </c>
      <c r="G986" s="873">
        <f t="shared" si="2"/>
        <v>2</v>
      </c>
      <c r="H986" s="878">
        <f t="shared" si="2"/>
        <v>2</v>
      </c>
      <c r="I986" s="888">
        <f t="shared" si="2"/>
        <v>2</v>
      </c>
      <c r="J986" s="281">
        <f t="shared" si="2"/>
        <v>2</v>
      </c>
      <c r="K986" s="892">
        <f t="shared" si="2"/>
        <v>2</v>
      </c>
      <c r="L986" s="1042">
        <f t="shared" si="2"/>
        <v>2</v>
      </c>
      <c r="M986" s="175">
        <f t="shared" si="2"/>
        <v>2</v>
      </c>
      <c r="N986" s="175">
        <f t="shared" si="2"/>
        <v>2</v>
      </c>
      <c r="O986" s="175">
        <f t="shared" si="2"/>
        <v>2</v>
      </c>
      <c r="P986" s="175">
        <f t="shared" si="2"/>
        <v>2</v>
      </c>
      <c r="Q986" s="60"/>
      <c r="R986" s="27"/>
      <c r="S986" s="27"/>
      <c r="T986" s="27"/>
      <c r="U986" s="36" t="s">
        <v>75</v>
      </c>
      <c r="V986" s="54"/>
      <c r="W986" s="27"/>
      <c r="X986" s="27"/>
    </row>
    <row r="987" spans="1:26">
      <c r="A987" s="61" t="s">
        <v>75</v>
      </c>
      <c r="B987" s="852"/>
      <c r="C987" s="865"/>
      <c r="D987" s="883">
        <v>8</v>
      </c>
      <c r="E987" s="888">
        <f t="shared" si="3"/>
        <v>8</v>
      </c>
      <c r="F987" s="281">
        <f t="shared" si="2"/>
        <v>8</v>
      </c>
      <c r="G987" s="873">
        <f t="shared" si="2"/>
        <v>8</v>
      </c>
      <c r="H987" s="878">
        <f t="shared" si="2"/>
        <v>8</v>
      </c>
      <c r="I987" s="888">
        <f t="shared" si="2"/>
        <v>8</v>
      </c>
      <c r="J987" s="281">
        <f t="shared" si="2"/>
        <v>8</v>
      </c>
      <c r="K987" s="892">
        <f t="shared" si="2"/>
        <v>8</v>
      </c>
      <c r="L987" s="1042">
        <f t="shared" si="2"/>
        <v>8</v>
      </c>
      <c r="M987" s="175">
        <f t="shared" si="2"/>
        <v>8</v>
      </c>
      <c r="N987" s="175">
        <f t="shared" si="2"/>
        <v>8</v>
      </c>
      <c r="O987" s="175">
        <f t="shared" si="2"/>
        <v>8</v>
      </c>
      <c r="P987" s="175">
        <f t="shared" si="2"/>
        <v>8</v>
      </c>
      <c r="Q987" s="60"/>
      <c r="R987" s="27"/>
      <c r="S987" s="27"/>
      <c r="T987" s="27"/>
      <c r="U987" s="36" t="s">
        <v>75</v>
      </c>
      <c r="V987" s="54"/>
      <c r="W987" s="27"/>
      <c r="X987" s="27"/>
    </row>
    <row r="988" spans="1:26">
      <c r="A988" s="61" t="s">
        <v>75</v>
      </c>
      <c r="B988" s="852"/>
      <c r="C988" s="865"/>
      <c r="D988" s="883">
        <v>9</v>
      </c>
      <c r="E988" s="888">
        <f t="shared" si="3"/>
        <v>9</v>
      </c>
      <c r="F988" s="281">
        <f t="shared" si="2"/>
        <v>9</v>
      </c>
      <c r="G988" s="873">
        <f t="shared" si="2"/>
        <v>9</v>
      </c>
      <c r="H988" s="878">
        <f t="shared" si="2"/>
        <v>9</v>
      </c>
      <c r="I988" s="888">
        <f t="shared" si="2"/>
        <v>9</v>
      </c>
      <c r="J988" s="281">
        <f t="shared" si="2"/>
        <v>9</v>
      </c>
      <c r="K988" s="892">
        <f t="shared" si="2"/>
        <v>9</v>
      </c>
      <c r="L988" s="1042">
        <f t="shared" si="2"/>
        <v>9</v>
      </c>
      <c r="M988" s="175">
        <f t="shared" si="2"/>
        <v>9</v>
      </c>
      <c r="N988" s="175">
        <f t="shared" si="2"/>
        <v>9</v>
      </c>
      <c r="O988" s="175">
        <f t="shared" si="2"/>
        <v>9</v>
      </c>
      <c r="P988" s="175">
        <f t="shared" si="2"/>
        <v>9</v>
      </c>
      <c r="Q988" s="60"/>
      <c r="R988" s="27"/>
      <c r="S988" s="27"/>
      <c r="T988" s="27"/>
      <c r="U988" s="36" t="s">
        <v>75</v>
      </c>
      <c r="V988" s="54"/>
      <c r="W988" s="27"/>
      <c r="X988" s="27"/>
    </row>
    <row r="989" spans="1:26">
      <c r="A989" s="61" t="s">
        <v>75</v>
      </c>
      <c r="B989" s="852"/>
      <c r="C989" s="865"/>
      <c r="D989" s="883">
        <v>15</v>
      </c>
      <c r="E989" s="888">
        <f t="shared" si="3"/>
        <v>15</v>
      </c>
      <c r="F989" s="281">
        <f t="shared" si="2"/>
        <v>15</v>
      </c>
      <c r="G989" s="873">
        <f t="shared" si="2"/>
        <v>15</v>
      </c>
      <c r="H989" s="878">
        <f t="shared" si="2"/>
        <v>15</v>
      </c>
      <c r="I989" s="888">
        <f t="shared" si="2"/>
        <v>15</v>
      </c>
      <c r="J989" s="281">
        <f t="shared" si="2"/>
        <v>15</v>
      </c>
      <c r="K989" s="892">
        <f t="shared" si="2"/>
        <v>15</v>
      </c>
      <c r="L989" s="1042">
        <f t="shared" si="2"/>
        <v>15</v>
      </c>
      <c r="M989" s="175">
        <f t="shared" si="2"/>
        <v>15</v>
      </c>
      <c r="N989" s="175">
        <f t="shared" si="2"/>
        <v>15</v>
      </c>
      <c r="O989" s="175">
        <f t="shared" si="2"/>
        <v>15</v>
      </c>
      <c r="P989" s="175">
        <f t="shared" si="2"/>
        <v>15</v>
      </c>
      <c r="Q989" s="60"/>
      <c r="R989" s="27"/>
      <c r="S989" s="27"/>
      <c r="T989" s="27"/>
      <c r="U989" s="36" t="s">
        <v>75</v>
      </c>
      <c r="V989" s="54"/>
      <c r="W989" s="27"/>
      <c r="X989" s="27"/>
    </row>
    <row r="990" spans="1:26">
      <c r="A990" s="61" t="s">
        <v>75</v>
      </c>
      <c r="B990" s="852"/>
      <c r="C990" s="865"/>
      <c r="D990" s="883">
        <v>16</v>
      </c>
      <c r="E990" s="888">
        <f t="shared" si="3"/>
        <v>16</v>
      </c>
      <c r="F990" s="281">
        <f t="shared" si="2"/>
        <v>16</v>
      </c>
      <c r="G990" s="873">
        <f t="shared" si="2"/>
        <v>16</v>
      </c>
      <c r="H990" s="878">
        <f t="shared" si="2"/>
        <v>16</v>
      </c>
      <c r="I990" s="888">
        <f t="shared" si="2"/>
        <v>16</v>
      </c>
      <c r="J990" s="281">
        <f t="shared" si="2"/>
        <v>16</v>
      </c>
      <c r="K990" s="892">
        <f t="shared" si="2"/>
        <v>16</v>
      </c>
      <c r="L990" s="1042">
        <f t="shared" si="2"/>
        <v>16</v>
      </c>
      <c r="M990" s="175">
        <f t="shared" si="2"/>
        <v>16</v>
      </c>
      <c r="N990" s="175">
        <f t="shared" si="2"/>
        <v>16</v>
      </c>
      <c r="O990" s="175">
        <f t="shared" si="2"/>
        <v>16</v>
      </c>
      <c r="P990" s="175">
        <f t="shared" si="2"/>
        <v>16</v>
      </c>
      <c r="Q990" s="60"/>
      <c r="R990" s="27"/>
      <c r="S990" s="27"/>
      <c r="T990" s="27"/>
      <c r="U990" s="36" t="s">
        <v>75</v>
      </c>
      <c r="V990" s="54"/>
      <c r="W990" s="27"/>
      <c r="X990" s="27"/>
    </row>
    <row r="991" spans="1:26">
      <c r="A991" s="61" t="s">
        <v>75</v>
      </c>
      <c r="B991" s="852"/>
      <c r="C991" s="865"/>
      <c r="D991" s="883">
        <v>22</v>
      </c>
      <c r="E991" s="888">
        <f t="shared" si="3"/>
        <v>22</v>
      </c>
      <c r="F991" s="281">
        <f t="shared" si="2"/>
        <v>22</v>
      </c>
      <c r="G991" s="873">
        <f t="shared" si="2"/>
        <v>22</v>
      </c>
      <c r="H991" s="878">
        <f t="shared" si="2"/>
        <v>22</v>
      </c>
      <c r="I991" s="888">
        <f t="shared" si="2"/>
        <v>22</v>
      </c>
      <c r="J991" s="281">
        <f t="shared" si="2"/>
        <v>22</v>
      </c>
      <c r="K991" s="892">
        <f t="shared" si="2"/>
        <v>22</v>
      </c>
      <c r="L991" s="1042">
        <f t="shared" si="2"/>
        <v>22</v>
      </c>
      <c r="M991" s="175">
        <f t="shared" si="2"/>
        <v>22</v>
      </c>
      <c r="N991" s="175">
        <f t="shared" si="2"/>
        <v>22</v>
      </c>
      <c r="O991" s="175">
        <f t="shared" si="2"/>
        <v>22</v>
      </c>
      <c r="P991" s="175">
        <f t="shared" si="2"/>
        <v>22</v>
      </c>
      <c r="Q991" s="60"/>
      <c r="R991" s="27"/>
      <c r="S991" s="27"/>
      <c r="T991" s="27"/>
      <c r="U991" s="36" t="s">
        <v>75</v>
      </c>
      <c r="V991" s="54"/>
      <c r="W991" s="27"/>
      <c r="X991" s="27"/>
    </row>
    <row r="992" spans="1:26">
      <c r="A992" s="61" t="s">
        <v>75</v>
      </c>
      <c r="B992" s="852"/>
      <c r="C992" s="865"/>
      <c r="D992" s="883">
        <v>23</v>
      </c>
      <c r="E992" s="888">
        <f t="shared" si="3"/>
        <v>23</v>
      </c>
      <c r="F992" s="281">
        <f t="shared" si="2"/>
        <v>23</v>
      </c>
      <c r="G992" s="873">
        <f t="shared" si="2"/>
        <v>23</v>
      </c>
      <c r="H992" s="878">
        <f t="shared" si="2"/>
        <v>23</v>
      </c>
      <c r="I992" s="888">
        <f t="shared" si="2"/>
        <v>23</v>
      </c>
      <c r="J992" s="281">
        <f t="shared" si="2"/>
        <v>23</v>
      </c>
      <c r="K992" s="892">
        <f t="shared" si="2"/>
        <v>23</v>
      </c>
      <c r="L992" s="1042">
        <f t="shared" si="2"/>
        <v>23</v>
      </c>
      <c r="M992" s="175">
        <f t="shared" si="2"/>
        <v>23</v>
      </c>
      <c r="N992" s="175">
        <f t="shared" si="2"/>
        <v>23</v>
      </c>
      <c r="O992" s="175">
        <f t="shared" si="2"/>
        <v>23</v>
      </c>
      <c r="P992" s="175">
        <f t="shared" si="2"/>
        <v>23</v>
      </c>
      <c r="Q992" s="60"/>
      <c r="R992" s="27"/>
      <c r="S992" s="27"/>
      <c r="T992" s="27"/>
      <c r="U992" s="36" t="s">
        <v>75</v>
      </c>
      <c r="V992" s="54"/>
      <c r="W992" s="27"/>
      <c r="X992" s="27"/>
    </row>
    <row r="993" spans="1:24">
      <c r="A993" s="61" t="s">
        <v>75</v>
      </c>
      <c r="B993" s="852"/>
      <c r="C993" s="865"/>
      <c r="D993" s="883">
        <v>29</v>
      </c>
      <c r="E993" s="888">
        <f t="shared" si="3"/>
        <v>29</v>
      </c>
      <c r="F993" s="281">
        <f t="shared" si="2"/>
        <v>29</v>
      </c>
      <c r="G993" s="873">
        <f t="shared" si="2"/>
        <v>29</v>
      </c>
      <c r="H993" s="878">
        <f t="shared" si="2"/>
        <v>29</v>
      </c>
      <c r="I993" s="888">
        <f t="shared" si="2"/>
        <v>29</v>
      </c>
      <c r="J993" s="281">
        <f t="shared" si="2"/>
        <v>29</v>
      </c>
      <c r="K993" s="892">
        <f t="shared" si="2"/>
        <v>29</v>
      </c>
      <c r="L993" s="1042">
        <f t="shared" si="2"/>
        <v>29</v>
      </c>
      <c r="M993" s="175">
        <f t="shared" si="2"/>
        <v>29</v>
      </c>
      <c r="N993" s="175">
        <f t="shared" si="2"/>
        <v>29</v>
      </c>
      <c r="O993" s="175">
        <f t="shared" si="2"/>
        <v>29</v>
      </c>
      <c r="P993" s="175">
        <f t="shared" si="2"/>
        <v>29</v>
      </c>
      <c r="Q993" s="60"/>
      <c r="R993" s="27"/>
      <c r="S993" s="27"/>
      <c r="T993" s="27"/>
      <c r="U993" s="36" t="s">
        <v>75</v>
      </c>
      <c r="V993" s="54"/>
      <c r="W993" s="27"/>
      <c r="X993" s="27"/>
    </row>
    <row r="994" spans="1:24">
      <c r="A994" s="61" t="s">
        <v>75</v>
      </c>
      <c r="B994" s="852"/>
      <c r="C994" s="865"/>
      <c r="D994" s="883">
        <v>30</v>
      </c>
      <c r="E994" s="888">
        <f t="shared" si="3"/>
        <v>30</v>
      </c>
      <c r="F994" s="281">
        <f t="shared" si="2"/>
        <v>30</v>
      </c>
      <c r="G994" s="873">
        <f t="shared" si="2"/>
        <v>30</v>
      </c>
      <c r="H994" s="878">
        <f t="shared" si="2"/>
        <v>30</v>
      </c>
      <c r="I994" s="888">
        <f t="shared" si="2"/>
        <v>30</v>
      </c>
      <c r="J994" s="281">
        <f t="shared" si="2"/>
        <v>30</v>
      </c>
      <c r="K994" s="892">
        <f t="shared" si="2"/>
        <v>30</v>
      </c>
      <c r="L994" s="1042">
        <f t="shared" si="2"/>
        <v>30</v>
      </c>
      <c r="M994" s="175">
        <f t="shared" si="2"/>
        <v>30</v>
      </c>
      <c r="N994" s="175">
        <f t="shared" si="2"/>
        <v>30</v>
      </c>
      <c r="O994" s="175">
        <f t="shared" si="2"/>
        <v>30</v>
      </c>
      <c r="P994" s="175">
        <f t="shared" si="2"/>
        <v>30</v>
      </c>
      <c r="Q994" s="60"/>
      <c r="R994" s="27"/>
      <c r="S994" s="27"/>
      <c r="T994" s="27"/>
      <c r="U994" s="36" t="s">
        <v>75</v>
      </c>
      <c r="V994" s="54"/>
      <c r="W994" s="27"/>
      <c r="X994" s="27"/>
    </row>
    <row r="995" spans="1:24">
      <c r="A995" s="61" t="s">
        <v>75</v>
      </c>
      <c r="B995" s="852"/>
      <c r="C995" s="865"/>
      <c r="D995" s="883"/>
      <c r="E995" s="888">
        <f t="shared" si="3"/>
        <v>0</v>
      </c>
      <c r="F995" s="281">
        <f t="shared" si="2"/>
        <v>0</v>
      </c>
      <c r="G995" s="873">
        <f t="shared" si="2"/>
        <v>0</v>
      </c>
      <c r="H995" s="878">
        <f t="shared" si="2"/>
        <v>0</v>
      </c>
      <c r="I995" s="888">
        <f t="shared" si="2"/>
        <v>0</v>
      </c>
      <c r="J995" s="281">
        <f t="shared" si="2"/>
        <v>0</v>
      </c>
      <c r="K995" s="892">
        <f t="shared" si="2"/>
        <v>0</v>
      </c>
      <c r="L995" s="1042">
        <f t="shared" si="2"/>
        <v>0</v>
      </c>
      <c r="M995" s="175">
        <f t="shared" si="2"/>
        <v>0</v>
      </c>
      <c r="N995" s="175">
        <f t="shared" si="2"/>
        <v>0</v>
      </c>
      <c r="O995" s="175">
        <f t="shared" si="2"/>
        <v>0</v>
      </c>
      <c r="P995" s="175">
        <f t="shared" si="2"/>
        <v>0</v>
      </c>
      <c r="Q995" s="60"/>
      <c r="R995" s="27"/>
      <c r="S995" s="27"/>
      <c r="T995" s="27"/>
      <c r="U995" s="36" t="s">
        <v>75</v>
      </c>
      <c r="V995" s="54"/>
      <c r="W995" s="27"/>
      <c r="X995" s="27"/>
    </row>
    <row r="996" spans="1:24">
      <c r="A996" s="61" t="s">
        <v>75</v>
      </c>
      <c r="B996" s="852"/>
      <c r="C996" s="865"/>
      <c r="D996" s="883"/>
      <c r="E996" s="888">
        <f t="shared" si="3"/>
        <v>0</v>
      </c>
      <c r="F996" s="281">
        <f t="shared" si="2"/>
        <v>0</v>
      </c>
      <c r="G996" s="873">
        <f t="shared" si="2"/>
        <v>0</v>
      </c>
      <c r="H996" s="878">
        <f t="shared" si="2"/>
        <v>0</v>
      </c>
      <c r="I996" s="888">
        <f t="shared" si="2"/>
        <v>0</v>
      </c>
      <c r="J996" s="281">
        <f t="shared" si="2"/>
        <v>0</v>
      </c>
      <c r="K996" s="892">
        <f t="shared" si="2"/>
        <v>0</v>
      </c>
      <c r="L996" s="1042">
        <f t="shared" si="2"/>
        <v>0</v>
      </c>
      <c r="M996" s="175">
        <f t="shared" si="2"/>
        <v>0</v>
      </c>
      <c r="N996" s="175">
        <f t="shared" si="2"/>
        <v>0</v>
      </c>
      <c r="O996" s="175">
        <f t="shared" si="2"/>
        <v>0</v>
      </c>
      <c r="P996" s="175">
        <f t="shared" si="2"/>
        <v>0</v>
      </c>
      <c r="Q996" s="60"/>
      <c r="R996" s="27"/>
      <c r="S996" s="27"/>
      <c r="T996" s="27"/>
      <c r="U996" s="36" t="s">
        <v>75</v>
      </c>
      <c r="V996" s="54"/>
      <c r="W996" s="27"/>
      <c r="X996" s="27"/>
    </row>
    <row r="997" spans="1:24">
      <c r="A997" s="61" t="s">
        <v>75</v>
      </c>
      <c r="B997" s="852"/>
      <c r="C997" s="865"/>
      <c r="D997" s="883"/>
      <c r="E997" s="888">
        <f t="shared" si="3"/>
        <v>0</v>
      </c>
      <c r="F997" s="281">
        <f t="shared" si="2"/>
        <v>0</v>
      </c>
      <c r="G997" s="873">
        <f t="shared" si="2"/>
        <v>0</v>
      </c>
      <c r="H997" s="878">
        <f t="shared" si="2"/>
        <v>0</v>
      </c>
      <c r="I997" s="888">
        <f t="shared" si="2"/>
        <v>0</v>
      </c>
      <c r="J997" s="281">
        <f t="shared" si="2"/>
        <v>0</v>
      </c>
      <c r="K997" s="892">
        <f t="shared" si="2"/>
        <v>0</v>
      </c>
      <c r="L997" s="1042">
        <f t="shared" si="2"/>
        <v>0</v>
      </c>
      <c r="M997" s="175">
        <f t="shared" si="2"/>
        <v>0</v>
      </c>
      <c r="N997" s="175">
        <f t="shared" si="2"/>
        <v>0</v>
      </c>
      <c r="O997" s="175">
        <f t="shared" si="2"/>
        <v>0</v>
      </c>
      <c r="P997" s="175">
        <f t="shared" si="2"/>
        <v>0</v>
      </c>
      <c r="Q997" s="60"/>
      <c r="R997" s="27"/>
      <c r="S997" s="27"/>
      <c r="T997" s="27"/>
      <c r="U997" s="36" t="s">
        <v>75</v>
      </c>
      <c r="V997" s="54"/>
      <c r="W997" s="27"/>
      <c r="X997" s="27"/>
    </row>
    <row r="998" spans="1:24">
      <c r="A998" s="61" t="s">
        <v>275</v>
      </c>
      <c r="B998" s="852"/>
      <c r="C998" s="865"/>
      <c r="D998" s="883"/>
      <c r="E998" s="888"/>
      <c r="F998" s="281"/>
      <c r="G998" s="873"/>
      <c r="H998" s="878"/>
      <c r="I998" s="888"/>
      <c r="J998" s="281"/>
      <c r="K998" s="892"/>
      <c r="L998" s="1042"/>
      <c r="M998" s="175"/>
      <c r="N998" s="175"/>
      <c r="O998" s="175"/>
      <c r="P998" s="175"/>
      <c r="U998" s="36" t="s">
        <v>276</v>
      </c>
      <c r="V998" s="54"/>
      <c r="W998" s="27"/>
      <c r="X998" s="27"/>
    </row>
    <row r="999" spans="1:24">
      <c r="A999" s="61" t="s">
        <v>275</v>
      </c>
      <c r="B999" s="852"/>
      <c r="C999" s="865"/>
      <c r="D999" s="883"/>
      <c r="E999" s="888"/>
      <c r="F999" s="281"/>
      <c r="G999" s="873"/>
      <c r="H999" s="878"/>
      <c r="I999" s="888"/>
      <c r="J999" s="281"/>
      <c r="K999" s="892"/>
      <c r="L999" s="1042"/>
      <c r="M999" s="175"/>
      <c r="N999" s="175"/>
      <c r="O999" s="175"/>
      <c r="P999" s="175"/>
      <c r="U999" s="36" t="s">
        <v>276</v>
      </c>
      <c r="V999" s="54"/>
      <c r="W999" s="27"/>
      <c r="X999" s="27"/>
    </row>
    <row r="1000" spans="1:24">
      <c r="A1000" s="61" t="s">
        <v>87</v>
      </c>
      <c r="B1000" s="852"/>
      <c r="C1000" s="865"/>
      <c r="D1000" s="883">
        <v>31</v>
      </c>
      <c r="E1000" s="888">
        <f t="shared" ref="E1000:K1000" si="4">$D$1000</f>
        <v>31</v>
      </c>
      <c r="F1000" s="281">
        <f>$D$1000</f>
        <v>31</v>
      </c>
      <c r="G1000" s="873">
        <f t="shared" si="4"/>
        <v>31</v>
      </c>
      <c r="H1000" s="878">
        <f t="shared" si="4"/>
        <v>31</v>
      </c>
      <c r="I1000" s="888">
        <f t="shared" si="4"/>
        <v>31</v>
      </c>
      <c r="J1000" s="281">
        <f t="shared" si="4"/>
        <v>31</v>
      </c>
      <c r="K1000" s="892">
        <f t="shared" si="4"/>
        <v>31</v>
      </c>
      <c r="L1000" s="1042">
        <f t="shared" ref="L1000:P1000" si="5">$D$1000</f>
        <v>31</v>
      </c>
      <c r="M1000" s="175">
        <f t="shared" si="5"/>
        <v>31</v>
      </c>
      <c r="N1000" s="175">
        <f t="shared" si="5"/>
        <v>31</v>
      </c>
      <c r="O1000" s="175">
        <f t="shared" si="5"/>
        <v>31</v>
      </c>
      <c r="P1000" s="175">
        <f t="shared" si="5"/>
        <v>31</v>
      </c>
      <c r="U1000" s="36" t="s">
        <v>87</v>
      </c>
      <c r="V1000" s="54"/>
      <c r="W1000" s="27"/>
      <c r="X1000" s="27"/>
    </row>
    <row r="1001" spans="1:24">
      <c r="A1001" s="61" t="s">
        <v>87</v>
      </c>
      <c r="B1001" s="852"/>
      <c r="C1001" s="865"/>
      <c r="D1001" s="883"/>
      <c r="E1001" s="888">
        <f>$D$1001</f>
        <v>0</v>
      </c>
      <c r="F1001" s="281">
        <f t="shared" ref="F1001:K1001" si="6">$D$1001</f>
        <v>0</v>
      </c>
      <c r="G1001" s="873">
        <f t="shared" si="6"/>
        <v>0</v>
      </c>
      <c r="H1001" s="878">
        <f t="shared" si="6"/>
        <v>0</v>
      </c>
      <c r="I1001" s="888">
        <f t="shared" si="6"/>
        <v>0</v>
      </c>
      <c r="J1001" s="281">
        <f t="shared" si="6"/>
        <v>0</v>
      </c>
      <c r="K1001" s="892">
        <f t="shared" si="6"/>
        <v>0</v>
      </c>
      <c r="L1001" s="1042"/>
      <c r="M1001" s="175"/>
      <c r="N1001" s="175"/>
      <c r="O1001" s="175"/>
      <c r="P1001" s="175"/>
      <c r="U1001" s="36" t="s">
        <v>87</v>
      </c>
      <c r="V1001" s="54"/>
      <c r="W1001" s="27"/>
      <c r="X1001" s="27"/>
    </row>
    <row r="1002" spans="1:24">
      <c r="A1002" s="61" t="s">
        <v>87</v>
      </c>
      <c r="B1002" s="852"/>
      <c r="C1002" s="865"/>
      <c r="D1002" s="883"/>
      <c r="E1002" s="888">
        <f>$D$1002</f>
        <v>0</v>
      </c>
      <c r="F1002" s="281">
        <f t="shared" ref="F1002:K1002" si="7">$D$1002</f>
        <v>0</v>
      </c>
      <c r="G1002" s="873">
        <f t="shared" si="7"/>
        <v>0</v>
      </c>
      <c r="H1002" s="878">
        <f t="shared" si="7"/>
        <v>0</v>
      </c>
      <c r="I1002" s="888">
        <f t="shared" si="7"/>
        <v>0</v>
      </c>
      <c r="J1002" s="281">
        <f t="shared" si="7"/>
        <v>0</v>
      </c>
      <c r="K1002" s="892">
        <f t="shared" si="7"/>
        <v>0</v>
      </c>
      <c r="L1002" s="1042"/>
      <c r="M1002" s="175"/>
      <c r="N1002" s="175"/>
      <c r="O1002" s="175"/>
      <c r="P1002" s="175"/>
      <c r="U1002" s="36" t="s">
        <v>87</v>
      </c>
      <c r="V1002" s="54"/>
      <c r="W1002" s="27"/>
      <c r="X1002" s="27"/>
    </row>
    <row r="1005" spans="1:24">
      <c r="A1005" s="61" t="s">
        <v>2221</v>
      </c>
      <c r="B1005" s="852"/>
      <c r="C1005" s="865"/>
      <c r="D1005" s="884"/>
      <c r="E1005" s="889"/>
      <c r="F1005" s="90"/>
      <c r="G1005" s="874"/>
      <c r="H1005" s="879"/>
      <c r="I1005" s="889"/>
      <c r="J1005" s="90"/>
      <c r="K1005" s="893"/>
      <c r="L1005" s="1043"/>
      <c r="M1005" s="277"/>
      <c r="N1005" s="277"/>
      <c r="O1005" s="277"/>
      <c r="P1005" s="277" t="str">
        <f>IF(COUNTIF(D$985:D$997,U1005)&gt;0,"",U1005)</f>
        <v/>
      </c>
      <c r="U1005" s="31">
        <v>1</v>
      </c>
    </row>
    <row r="1006" spans="1:24">
      <c r="A1006" s="61" t="s">
        <v>2221</v>
      </c>
      <c r="B1006" s="852"/>
      <c r="C1006" s="865"/>
      <c r="D1006" s="884"/>
      <c r="E1006" s="889"/>
      <c r="F1006" s="90"/>
      <c r="G1006" s="874"/>
      <c r="H1006" s="879"/>
      <c r="I1006" s="889"/>
      <c r="J1006" s="90"/>
      <c r="K1006" s="893"/>
      <c r="L1006" s="1043"/>
      <c r="M1006" s="277"/>
      <c r="N1006" s="277"/>
      <c r="O1006" s="277"/>
      <c r="P1006" s="277" t="str">
        <f t="shared" ref="P1006:P1069" si="8">IF(COUNTIF(D$985:D$997,U1006)&gt;0,"",U1006)</f>
        <v/>
      </c>
      <c r="U1006" s="31">
        <v>1</v>
      </c>
    </row>
    <row r="1007" spans="1:24">
      <c r="A1007" s="61" t="s">
        <v>2221</v>
      </c>
      <c r="B1007" s="852"/>
      <c r="C1007" s="865"/>
      <c r="D1007" s="884"/>
      <c r="E1007" s="889"/>
      <c r="F1007" s="90"/>
      <c r="G1007" s="874"/>
      <c r="H1007" s="879"/>
      <c r="I1007" s="889"/>
      <c r="J1007" s="90"/>
      <c r="K1007" s="893"/>
      <c r="L1007" s="1043"/>
      <c r="M1007" s="277"/>
      <c r="N1007" s="277"/>
      <c r="O1007" s="277"/>
      <c r="P1007" s="277" t="str">
        <f t="shared" si="8"/>
        <v/>
      </c>
      <c r="U1007" s="31">
        <v>1</v>
      </c>
    </row>
    <row r="1008" spans="1:24">
      <c r="A1008" s="61" t="s">
        <v>2221</v>
      </c>
      <c r="B1008" s="852"/>
      <c r="C1008" s="865"/>
      <c r="D1008" s="884"/>
      <c r="E1008" s="889"/>
      <c r="F1008" s="90"/>
      <c r="G1008" s="874"/>
      <c r="H1008" s="879"/>
      <c r="I1008" s="889"/>
      <c r="J1008" s="90"/>
      <c r="K1008" s="893"/>
      <c r="L1008" s="1043"/>
      <c r="M1008" s="277"/>
      <c r="N1008" s="277"/>
      <c r="O1008" s="277"/>
      <c r="P1008" s="277" t="str">
        <f t="shared" si="8"/>
        <v/>
      </c>
      <c r="U1008" s="31">
        <v>2</v>
      </c>
    </row>
    <row r="1009" spans="1:21">
      <c r="A1009" s="61" t="s">
        <v>2221</v>
      </c>
      <c r="B1009" s="852"/>
      <c r="C1009" s="865"/>
      <c r="D1009" s="884"/>
      <c r="E1009" s="889"/>
      <c r="F1009" s="90"/>
      <c r="G1009" s="874"/>
      <c r="H1009" s="879"/>
      <c r="I1009" s="889"/>
      <c r="J1009" s="90"/>
      <c r="K1009" s="893"/>
      <c r="L1009" s="1043"/>
      <c r="M1009" s="277"/>
      <c r="N1009" s="277"/>
      <c r="O1009" s="277"/>
      <c r="P1009" s="277" t="str">
        <f t="shared" si="8"/>
        <v/>
      </c>
      <c r="U1009" s="31">
        <v>2</v>
      </c>
    </row>
    <row r="1010" spans="1:21">
      <c r="A1010" s="61" t="s">
        <v>2221</v>
      </c>
      <c r="B1010" s="852"/>
      <c r="C1010" s="865"/>
      <c r="D1010" s="884"/>
      <c r="E1010" s="889"/>
      <c r="F1010" s="90"/>
      <c r="G1010" s="874"/>
      <c r="H1010" s="879"/>
      <c r="I1010" s="889"/>
      <c r="J1010" s="90"/>
      <c r="K1010" s="893"/>
      <c r="L1010" s="1043"/>
      <c r="M1010" s="277"/>
      <c r="N1010" s="277"/>
      <c r="O1010" s="277"/>
      <c r="P1010" s="277" t="str">
        <f t="shared" si="8"/>
        <v/>
      </c>
      <c r="U1010" s="31">
        <v>2</v>
      </c>
    </row>
    <row r="1011" spans="1:21">
      <c r="A1011" s="61" t="s">
        <v>2221</v>
      </c>
      <c r="B1011" s="852"/>
      <c r="C1011" s="865"/>
      <c r="D1011" s="884"/>
      <c r="E1011" s="889"/>
      <c r="F1011" s="90"/>
      <c r="G1011" s="874"/>
      <c r="H1011" s="879"/>
      <c r="I1011" s="889"/>
      <c r="J1011" s="90"/>
      <c r="K1011" s="893"/>
      <c r="L1011" s="1043"/>
      <c r="M1011" s="277"/>
      <c r="N1011" s="277"/>
      <c r="O1011" s="277"/>
      <c r="P1011" s="277">
        <f t="shared" si="8"/>
        <v>3</v>
      </c>
      <c r="U1011" s="31">
        <v>3</v>
      </c>
    </row>
    <row r="1012" spans="1:21">
      <c r="A1012" s="61" t="s">
        <v>2221</v>
      </c>
      <c r="B1012" s="852"/>
      <c r="C1012" s="865"/>
      <c r="D1012" s="884"/>
      <c r="E1012" s="889"/>
      <c r="F1012" s="90"/>
      <c r="G1012" s="874"/>
      <c r="H1012" s="879"/>
      <c r="I1012" s="889"/>
      <c r="J1012" s="90"/>
      <c r="K1012" s="893"/>
      <c r="L1012" s="1043"/>
      <c r="M1012" s="277"/>
      <c r="N1012" s="277"/>
      <c r="O1012" s="277"/>
      <c r="P1012" s="277">
        <f t="shared" si="8"/>
        <v>3</v>
      </c>
      <c r="U1012" s="31">
        <v>3</v>
      </c>
    </row>
    <row r="1013" spans="1:21">
      <c r="A1013" s="61" t="s">
        <v>2221</v>
      </c>
      <c r="B1013" s="852"/>
      <c r="C1013" s="865"/>
      <c r="D1013" s="884"/>
      <c r="E1013" s="889"/>
      <c r="F1013" s="90"/>
      <c r="G1013" s="874"/>
      <c r="H1013" s="879"/>
      <c r="I1013" s="889"/>
      <c r="J1013" s="90"/>
      <c r="K1013" s="893"/>
      <c r="L1013" s="1043"/>
      <c r="M1013" s="277"/>
      <c r="N1013" s="277"/>
      <c r="O1013" s="277"/>
      <c r="P1013" s="277">
        <f t="shared" si="8"/>
        <v>3</v>
      </c>
      <c r="U1013" s="31">
        <v>3</v>
      </c>
    </row>
    <row r="1014" spans="1:21">
      <c r="A1014" s="61" t="s">
        <v>2221</v>
      </c>
      <c r="B1014" s="852"/>
      <c r="C1014" s="865"/>
      <c r="D1014" s="884"/>
      <c r="E1014" s="889"/>
      <c r="F1014" s="90"/>
      <c r="G1014" s="874"/>
      <c r="H1014" s="879"/>
      <c r="I1014" s="889"/>
      <c r="J1014" s="90"/>
      <c r="K1014" s="893"/>
      <c r="L1014" s="1043"/>
      <c r="M1014" s="277"/>
      <c r="N1014" s="277"/>
      <c r="O1014" s="277"/>
      <c r="P1014" s="277">
        <f t="shared" si="8"/>
        <v>4</v>
      </c>
      <c r="U1014" s="31">
        <v>4</v>
      </c>
    </row>
    <row r="1015" spans="1:21">
      <c r="A1015" s="61" t="s">
        <v>2221</v>
      </c>
      <c r="B1015" s="852"/>
      <c r="C1015" s="865"/>
      <c r="D1015" s="884"/>
      <c r="E1015" s="889"/>
      <c r="F1015" s="90"/>
      <c r="G1015" s="874"/>
      <c r="H1015" s="879"/>
      <c r="I1015" s="889"/>
      <c r="J1015" s="90"/>
      <c r="K1015" s="893"/>
      <c r="L1015" s="1043"/>
      <c r="M1015" s="277"/>
      <c r="N1015" s="277"/>
      <c r="O1015" s="277"/>
      <c r="P1015" s="277">
        <f t="shared" si="8"/>
        <v>4</v>
      </c>
      <c r="U1015" s="31">
        <v>4</v>
      </c>
    </row>
    <row r="1016" spans="1:21">
      <c r="A1016" s="61" t="s">
        <v>2221</v>
      </c>
      <c r="B1016" s="852"/>
      <c r="C1016" s="865"/>
      <c r="D1016" s="884"/>
      <c r="E1016" s="889"/>
      <c r="F1016" s="90"/>
      <c r="G1016" s="874"/>
      <c r="H1016" s="879"/>
      <c r="I1016" s="889"/>
      <c r="J1016" s="90"/>
      <c r="K1016" s="893"/>
      <c r="L1016" s="1043"/>
      <c r="M1016" s="277"/>
      <c r="N1016" s="277"/>
      <c r="O1016" s="277"/>
      <c r="P1016" s="277">
        <f t="shared" si="8"/>
        <v>4</v>
      </c>
      <c r="U1016" s="31">
        <v>4</v>
      </c>
    </row>
    <row r="1017" spans="1:21">
      <c r="A1017" s="61" t="s">
        <v>2221</v>
      </c>
      <c r="B1017" s="852"/>
      <c r="C1017" s="865"/>
      <c r="D1017" s="884"/>
      <c r="E1017" s="889"/>
      <c r="F1017" s="90"/>
      <c r="G1017" s="874"/>
      <c r="H1017" s="879"/>
      <c r="I1017" s="889"/>
      <c r="J1017" s="90"/>
      <c r="K1017" s="893"/>
      <c r="L1017" s="1043"/>
      <c r="M1017" s="277"/>
      <c r="N1017" s="277"/>
      <c r="O1017" s="277"/>
      <c r="P1017" s="277">
        <f t="shared" si="8"/>
        <v>5</v>
      </c>
      <c r="U1017" s="31">
        <v>5</v>
      </c>
    </row>
    <row r="1018" spans="1:21">
      <c r="A1018" s="61" t="s">
        <v>2221</v>
      </c>
      <c r="B1018" s="852"/>
      <c r="C1018" s="865"/>
      <c r="D1018" s="884"/>
      <c r="E1018" s="889"/>
      <c r="F1018" s="90"/>
      <c r="G1018" s="874"/>
      <c r="H1018" s="879"/>
      <c r="I1018" s="889"/>
      <c r="J1018" s="90"/>
      <c r="K1018" s="893"/>
      <c r="L1018" s="1043"/>
      <c r="M1018" s="277"/>
      <c r="N1018" s="277"/>
      <c r="O1018" s="277"/>
      <c r="P1018" s="277">
        <f t="shared" si="8"/>
        <v>5</v>
      </c>
      <c r="U1018" s="31">
        <v>5</v>
      </c>
    </row>
    <row r="1019" spans="1:21">
      <c r="A1019" s="61" t="s">
        <v>2221</v>
      </c>
      <c r="B1019" s="852"/>
      <c r="C1019" s="865"/>
      <c r="D1019" s="884"/>
      <c r="E1019" s="889"/>
      <c r="F1019" s="90"/>
      <c r="G1019" s="874"/>
      <c r="H1019" s="879"/>
      <c r="I1019" s="889"/>
      <c r="J1019" s="90"/>
      <c r="K1019" s="893"/>
      <c r="L1019" s="1043"/>
      <c r="M1019" s="277"/>
      <c r="N1019" s="277"/>
      <c r="O1019" s="277"/>
      <c r="P1019" s="277">
        <f t="shared" si="8"/>
        <v>5</v>
      </c>
      <c r="U1019" s="31">
        <v>5</v>
      </c>
    </row>
    <row r="1020" spans="1:21">
      <c r="A1020" s="61" t="s">
        <v>2221</v>
      </c>
      <c r="B1020" s="852"/>
      <c r="C1020" s="865"/>
      <c r="D1020" s="884"/>
      <c r="E1020" s="889"/>
      <c r="F1020" s="90"/>
      <c r="G1020" s="874"/>
      <c r="H1020" s="879"/>
      <c r="I1020" s="889"/>
      <c r="J1020" s="90"/>
      <c r="K1020" s="893"/>
      <c r="L1020" s="1043"/>
      <c r="M1020" s="277"/>
      <c r="N1020" s="277"/>
      <c r="O1020" s="277"/>
      <c r="P1020" s="277">
        <f t="shared" si="8"/>
        <v>6</v>
      </c>
      <c r="U1020" s="31">
        <v>6</v>
      </c>
    </row>
    <row r="1021" spans="1:21">
      <c r="A1021" s="61" t="s">
        <v>2221</v>
      </c>
      <c r="B1021" s="852"/>
      <c r="C1021" s="865"/>
      <c r="D1021" s="884"/>
      <c r="E1021" s="889"/>
      <c r="F1021" s="90"/>
      <c r="G1021" s="874"/>
      <c r="H1021" s="879"/>
      <c r="I1021" s="889"/>
      <c r="J1021" s="90"/>
      <c r="K1021" s="893"/>
      <c r="L1021" s="1043"/>
      <c r="M1021" s="277"/>
      <c r="N1021" s="277"/>
      <c r="O1021" s="277"/>
      <c r="P1021" s="277">
        <f t="shared" si="8"/>
        <v>6</v>
      </c>
      <c r="U1021" s="31">
        <v>6</v>
      </c>
    </row>
    <row r="1022" spans="1:21">
      <c r="A1022" s="61" t="s">
        <v>2221</v>
      </c>
      <c r="B1022" s="852"/>
      <c r="C1022" s="865"/>
      <c r="D1022" s="884"/>
      <c r="E1022" s="889"/>
      <c r="F1022" s="90"/>
      <c r="G1022" s="874"/>
      <c r="H1022" s="879"/>
      <c r="I1022" s="889"/>
      <c r="J1022" s="90"/>
      <c r="K1022" s="893"/>
      <c r="L1022" s="1043"/>
      <c r="M1022" s="277"/>
      <c r="N1022" s="277"/>
      <c r="O1022" s="277"/>
      <c r="P1022" s="277">
        <f t="shared" si="8"/>
        <v>6</v>
      </c>
      <c r="U1022" s="31">
        <v>6</v>
      </c>
    </row>
    <row r="1023" spans="1:21">
      <c r="A1023" s="61" t="s">
        <v>2221</v>
      </c>
      <c r="B1023" s="852"/>
      <c r="C1023" s="865"/>
      <c r="D1023" s="884"/>
      <c r="E1023" s="889"/>
      <c r="F1023" s="90"/>
      <c r="G1023" s="874"/>
      <c r="H1023" s="879"/>
      <c r="I1023" s="889"/>
      <c r="J1023" s="90"/>
      <c r="K1023" s="893"/>
      <c r="L1023" s="1043"/>
      <c r="M1023" s="277"/>
      <c r="N1023" s="277"/>
      <c r="O1023" s="277"/>
      <c r="P1023" s="277">
        <f t="shared" si="8"/>
        <v>7</v>
      </c>
      <c r="U1023" s="31">
        <v>7</v>
      </c>
    </row>
    <row r="1024" spans="1:21">
      <c r="A1024" s="61" t="s">
        <v>2221</v>
      </c>
      <c r="B1024" s="852"/>
      <c r="C1024" s="865"/>
      <c r="D1024" s="884"/>
      <c r="E1024" s="889"/>
      <c r="F1024" s="90"/>
      <c r="G1024" s="874"/>
      <c r="H1024" s="879"/>
      <c r="I1024" s="889"/>
      <c r="J1024" s="90"/>
      <c r="K1024" s="893"/>
      <c r="L1024" s="1043"/>
      <c r="M1024" s="277"/>
      <c r="N1024" s="277"/>
      <c r="O1024" s="277"/>
      <c r="P1024" s="277">
        <f t="shared" si="8"/>
        <v>7</v>
      </c>
      <c r="U1024" s="31">
        <v>7</v>
      </c>
    </row>
    <row r="1025" spans="1:21">
      <c r="A1025" s="61" t="s">
        <v>2221</v>
      </c>
      <c r="B1025" s="852"/>
      <c r="C1025" s="865"/>
      <c r="D1025" s="884"/>
      <c r="E1025" s="889"/>
      <c r="F1025" s="90"/>
      <c r="G1025" s="874"/>
      <c r="H1025" s="879"/>
      <c r="I1025" s="889"/>
      <c r="J1025" s="90"/>
      <c r="K1025" s="893"/>
      <c r="L1025" s="1043"/>
      <c r="M1025" s="277"/>
      <c r="N1025" s="277"/>
      <c r="O1025" s="277"/>
      <c r="P1025" s="277">
        <f t="shared" si="8"/>
        <v>7</v>
      </c>
      <c r="U1025" s="31">
        <v>7</v>
      </c>
    </row>
    <row r="1026" spans="1:21">
      <c r="A1026" s="61" t="s">
        <v>2221</v>
      </c>
      <c r="B1026" s="852"/>
      <c r="C1026" s="865"/>
      <c r="D1026" s="884"/>
      <c r="E1026" s="889"/>
      <c r="F1026" s="90"/>
      <c r="G1026" s="874"/>
      <c r="H1026" s="879"/>
      <c r="I1026" s="889"/>
      <c r="J1026" s="90"/>
      <c r="K1026" s="893"/>
      <c r="L1026" s="1043"/>
      <c r="M1026" s="277"/>
      <c r="N1026" s="277"/>
      <c r="O1026" s="277"/>
      <c r="P1026" s="277" t="str">
        <f t="shared" si="8"/>
        <v/>
      </c>
      <c r="U1026" s="31">
        <v>8</v>
      </c>
    </row>
    <row r="1027" spans="1:21">
      <c r="A1027" s="61" t="s">
        <v>2221</v>
      </c>
      <c r="B1027" s="852"/>
      <c r="C1027" s="865"/>
      <c r="D1027" s="884"/>
      <c r="E1027" s="889"/>
      <c r="F1027" s="90"/>
      <c r="G1027" s="874"/>
      <c r="H1027" s="879"/>
      <c r="I1027" s="889"/>
      <c r="J1027" s="90"/>
      <c r="K1027" s="893"/>
      <c r="L1027" s="1043"/>
      <c r="M1027" s="277"/>
      <c r="N1027" s="277"/>
      <c r="O1027" s="277"/>
      <c r="P1027" s="277" t="str">
        <f t="shared" si="8"/>
        <v/>
      </c>
      <c r="U1027" s="31">
        <v>8</v>
      </c>
    </row>
    <row r="1028" spans="1:21">
      <c r="A1028" s="61" t="s">
        <v>2221</v>
      </c>
      <c r="B1028" s="852"/>
      <c r="C1028" s="865"/>
      <c r="D1028" s="884"/>
      <c r="E1028" s="889"/>
      <c r="F1028" s="90"/>
      <c r="G1028" s="874"/>
      <c r="H1028" s="879"/>
      <c r="I1028" s="889"/>
      <c r="J1028" s="90"/>
      <c r="K1028" s="893"/>
      <c r="L1028" s="1043"/>
      <c r="M1028" s="277"/>
      <c r="N1028" s="277"/>
      <c r="O1028" s="277"/>
      <c r="P1028" s="277" t="str">
        <f t="shared" si="8"/>
        <v/>
      </c>
      <c r="U1028" s="31">
        <v>8</v>
      </c>
    </row>
    <row r="1029" spans="1:21">
      <c r="A1029" s="61" t="s">
        <v>2221</v>
      </c>
      <c r="B1029" s="852"/>
      <c r="C1029" s="865"/>
      <c r="D1029" s="884"/>
      <c r="E1029" s="889"/>
      <c r="F1029" s="90"/>
      <c r="G1029" s="874"/>
      <c r="H1029" s="879"/>
      <c r="I1029" s="889"/>
      <c r="J1029" s="90"/>
      <c r="K1029" s="893"/>
      <c r="L1029" s="1043"/>
      <c r="M1029" s="277"/>
      <c r="N1029" s="277"/>
      <c r="O1029" s="277"/>
      <c r="P1029" s="277" t="str">
        <f t="shared" si="8"/>
        <v/>
      </c>
      <c r="U1029" s="31">
        <v>9</v>
      </c>
    </row>
    <row r="1030" spans="1:21">
      <c r="A1030" s="61" t="s">
        <v>2221</v>
      </c>
      <c r="B1030" s="852"/>
      <c r="C1030" s="865"/>
      <c r="D1030" s="884"/>
      <c r="E1030" s="889"/>
      <c r="F1030" s="90"/>
      <c r="G1030" s="874"/>
      <c r="H1030" s="879"/>
      <c r="I1030" s="889"/>
      <c r="J1030" s="90"/>
      <c r="K1030" s="893"/>
      <c r="L1030" s="1043"/>
      <c r="M1030" s="277"/>
      <c r="N1030" s="277"/>
      <c r="O1030" s="277"/>
      <c r="P1030" s="277" t="str">
        <f t="shared" si="8"/>
        <v/>
      </c>
      <c r="U1030" s="31">
        <v>9</v>
      </c>
    </row>
    <row r="1031" spans="1:21">
      <c r="A1031" s="61" t="s">
        <v>2221</v>
      </c>
      <c r="B1031" s="852"/>
      <c r="C1031" s="865"/>
      <c r="D1031" s="884"/>
      <c r="E1031" s="889"/>
      <c r="F1031" s="90"/>
      <c r="G1031" s="874"/>
      <c r="H1031" s="879"/>
      <c r="I1031" s="889"/>
      <c r="J1031" s="90"/>
      <c r="K1031" s="893"/>
      <c r="L1031" s="1043"/>
      <c r="M1031" s="277"/>
      <c r="N1031" s="277"/>
      <c r="O1031" s="277"/>
      <c r="P1031" s="277" t="str">
        <f t="shared" si="8"/>
        <v/>
      </c>
      <c r="U1031" s="31">
        <v>9</v>
      </c>
    </row>
    <row r="1032" spans="1:21">
      <c r="A1032" s="61" t="s">
        <v>2221</v>
      </c>
      <c r="B1032" s="852"/>
      <c r="C1032" s="865"/>
      <c r="D1032" s="884"/>
      <c r="E1032" s="889"/>
      <c r="F1032" s="90"/>
      <c r="G1032" s="874"/>
      <c r="H1032" s="879"/>
      <c r="I1032" s="889"/>
      <c r="J1032" s="90"/>
      <c r="K1032" s="893"/>
      <c r="L1032" s="1043"/>
      <c r="M1032" s="277"/>
      <c r="N1032" s="277"/>
      <c r="O1032" s="277"/>
      <c r="P1032" s="277">
        <f t="shared" si="8"/>
        <v>10</v>
      </c>
      <c r="U1032" s="31">
        <v>10</v>
      </c>
    </row>
    <row r="1033" spans="1:21">
      <c r="A1033" s="61" t="s">
        <v>2221</v>
      </c>
      <c r="B1033" s="852"/>
      <c r="C1033" s="865"/>
      <c r="D1033" s="884"/>
      <c r="E1033" s="889"/>
      <c r="F1033" s="90"/>
      <c r="G1033" s="874"/>
      <c r="H1033" s="879"/>
      <c r="I1033" s="889"/>
      <c r="J1033" s="90"/>
      <c r="K1033" s="893"/>
      <c r="L1033" s="1043"/>
      <c r="M1033" s="277"/>
      <c r="N1033" s="277"/>
      <c r="O1033" s="277"/>
      <c r="P1033" s="277">
        <f t="shared" si="8"/>
        <v>10</v>
      </c>
      <c r="U1033" s="31">
        <v>10</v>
      </c>
    </row>
    <row r="1034" spans="1:21">
      <c r="A1034" s="61" t="s">
        <v>2221</v>
      </c>
      <c r="B1034" s="852"/>
      <c r="C1034" s="865"/>
      <c r="D1034" s="884"/>
      <c r="E1034" s="889"/>
      <c r="F1034" s="90"/>
      <c r="G1034" s="874"/>
      <c r="H1034" s="879"/>
      <c r="I1034" s="889"/>
      <c r="J1034" s="90"/>
      <c r="K1034" s="893"/>
      <c r="L1034" s="1043"/>
      <c r="M1034" s="277"/>
      <c r="N1034" s="277"/>
      <c r="O1034" s="277"/>
      <c r="P1034" s="277">
        <f t="shared" si="8"/>
        <v>10</v>
      </c>
      <c r="U1034" s="31">
        <v>10</v>
      </c>
    </row>
    <row r="1035" spans="1:21">
      <c r="A1035" s="61" t="s">
        <v>2221</v>
      </c>
      <c r="B1035" s="852"/>
      <c r="C1035" s="865"/>
      <c r="D1035" s="884"/>
      <c r="E1035" s="889"/>
      <c r="F1035" s="90"/>
      <c r="G1035" s="874"/>
      <c r="H1035" s="879"/>
      <c r="I1035" s="889"/>
      <c r="J1035" s="90"/>
      <c r="K1035" s="893"/>
      <c r="L1035" s="1043"/>
      <c r="M1035" s="277"/>
      <c r="N1035" s="277"/>
      <c r="O1035" s="277"/>
      <c r="P1035" s="277">
        <f t="shared" si="8"/>
        <v>11</v>
      </c>
      <c r="U1035" s="31">
        <v>11</v>
      </c>
    </row>
    <row r="1036" spans="1:21">
      <c r="A1036" s="61" t="s">
        <v>2221</v>
      </c>
      <c r="B1036" s="852"/>
      <c r="C1036" s="865"/>
      <c r="D1036" s="884"/>
      <c r="E1036" s="889"/>
      <c r="F1036" s="90"/>
      <c r="G1036" s="874"/>
      <c r="H1036" s="879"/>
      <c r="I1036" s="889"/>
      <c r="J1036" s="90"/>
      <c r="K1036" s="893"/>
      <c r="L1036" s="1043"/>
      <c r="M1036" s="277"/>
      <c r="N1036" s="277"/>
      <c r="O1036" s="277"/>
      <c r="P1036" s="277">
        <f t="shared" si="8"/>
        <v>11</v>
      </c>
      <c r="U1036" s="31">
        <v>11</v>
      </c>
    </row>
    <row r="1037" spans="1:21">
      <c r="A1037" s="61" t="s">
        <v>2221</v>
      </c>
      <c r="B1037" s="852"/>
      <c r="C1037" s="865"/>
      <c r="D1037" s="884"/>
      <c r="E1037" s="889"/>
      <c r="F1037" s="90"/>
      <c r="G1037" s="874"/>
      <c r="H1037" s="879"/>
      <c r="I1037" s="889"/>
      <c r="J1037" s="90"/>
      <c r="K1037" s="893"/>
      <c r="L1037" s="1043"/>
      <c r="M1037" s="277"/>
      <c r="N1037" s="277"/>
      <c r="O1037" s="277"/>
      <c r="P1037" s="277">
        <f t="shared" si="8"/>
        <v>11</v>
      </c>
      <c r="U1037" s="31">
        <v>11</v>
      </c>
    </row>
    <row r="1038" spans="1:21">
      <c r="A1038" s="61" t="s">
        <v>2221</v>
      </c>
      <c r="B1038" s="852"/>
      <c r="C1038" s="865"/>
      <c r="D1038" s="884"/>
      <c r="E1038" s="889"/>
      <c r="F1038" s="90"/>
      <c r="G1038" s="874"/>
      <c r="H1038" s="879"/>
      <c r="I1038" s="889"/>
      <c r="J1038" s="90"/>
      <c r="K1038" s="893"/>
      <c r="L1038" s="1043"/>
      <c r="M1038" s="277"/>
      <c r="N1038" s="277"/>
      <c r="O1038" s="277"/>
      <c r="P1038" s="277">
        <f t="shared" si="8"/>
        <v>12</v>
      </c>
      <c r="U1038" s="31">
        <v>12</v>
      </c>
    </row>
    <row r="1039" spans="1:21">
      <c r="A1039" s="61" t="s">
        <v>2221</v>
      </c>
      <c r="B1039" s="852"/>
      <c r="C1039" s="865"/>
      <c r="D1039" s="884"/>
      <c r="E1039" s="889"/>
      <c r="F1039" s="90"/>
      <c r="G1039" s="874"/>
      <c r="H1039" s="879"/>
      <c r="I1039" s="889"/>
      <c r="J1039" s="90"/>
      <c r="K1039" s="893"/>
      <c r="L1039" s="1043"/>
      <c r="M1039" s="277"/>
      <c r="N1039" s="277"/>
      <c r="O1039" s="277"/>
      <c r="P1039" s="277">
        <f t="shared" si="8"/>
        <v>12</v>
      </c>
      <c r="U1039" s="31">
        <v>12</v>
      </c>
    </row>
    <row r="1040" spans="1:21">
      <c r="A1040" s="61" t="s">
        <v>2221</v>
      </c>
      <c r="B1040" s="852"/>
      <c r="C1040" s="865"/>
      <c r="D1040" s="884"/>
      <c r="E1040" s="889"/>
      <c r="F1040" s="90"/>
      <c r="G1040" s="874"/>
      <c r="H1040" s="879"/>
      <c r="I1040" s="889"/>
      <c r="J1040" s="90"/>
      <c r="K1040" s="893"/>
      <c r="L1040" s="1043"/>
      <c r="M1040" s="277"/>
      <c r="N1040" s="277"/>
      <c r="O1040" s="277"/>
      <c r="P1040" s="277">
        <f t="shared" si="8"/>
        <v>12</v>
      </c>
      <c r="U1040" s="31">
        <v>12</v>
      </c>
    </row>
    <row r="1041" spans="1:21">
      <c r="A1041" s="61" t="s">
        <v>2221</v>
      </c>
      <c r="B1041" s="852"/>
      <c r="C1041" s="865"/>
      <c r="D1041" s="884"/>
      <c r="E1041" s="889"/>
      <c r="F1041" s="90"/>
      <c r="G1041" s="874"/>
      <c r="H1041" s="879"/>
      <c r="I1041" s="889"/>
      <c r="J1041" s="90"/>
      <c r="K1041" s="893"/>
      <c r="L1041" s="1043"/>
      <c r="M1041" s="277"/>
      <c r="N1041" s="277"/>
      <c r="O1041" s="277"/>
      <c r="P1041" s="277">
        <f t="shared" si="8"/>
        <v>13</v>
      </c>
      <c r="U1041" s="31">
        <v>13</v>
      </c>
    </row>
    <row r="1042" spans="1:21">
      <c r="A1042" s="61" t="s">
        <v>2221</v>
      </c>
      <c r="B1042" s="852"/>
      <c r="C1042" s="865"/>
      <c r="D1042" s="884"/>
      <c r="E1042" s="889"/>
      <c r="F1042" s="90"/>
      <c r="G1042" s="874"/>
      <c r="H1042" s="879"/>
      <c r="I1042" s="889"/>
      <c r="J1042" s="90"/>
      <c r="K1042" s="893"/>
      <c r="L1042" s="1043"/>
      <c r="M1042" s="277"/>
      <c r="N1042" s="277"/>
      <c r="O1042" s="277"/>
      <c r="P1042" s="277">
        <f t="shared" si="8"/>
        <v>13</v>
      </c>
      <c r="U1042" s="31">
        <v>13</v>
      </c>
    </row>
    <row r="1043" spans="1:21">
      <c r="A1043" s="61" t="s">
        <v>2221</v>
      </c>
      <c r="B1043" s="852"/>
      <c r="C1043" s="865"/>
      <c r="D1043" s="884"/>
      <c r="E1043" s="889"/>
      <c r="F1043" s="90"/>
      <c r="G1043" s="874"/>
      <c r="H1043" s="879"/>
      <c r="I1043" s="889"/>
      <c r="J1043" s="90"/>
      <c r="K1043" s="893"/>
      <c r="L1043" s="1043"/>
      <c r="M1043" s="277"/>
      <c r="N1043" s="277"/>
      <c r="O1043" s="277"/>
      <c r="P1043" s="277">
        <f t="shared" si="8"/>
        <v>13</v>
      </c>
      <c r="U1043" s="31">
        <v>13</v>
      </c>
    </row>
    <row r="1044" spans="1:21">
      <c r="A1044" s="61" t="s">
        <v>2221</v>
      </c>
      <c r="B1044" s="852"/>
      <c r="C1044" s="865"/>
      <c r="D1044" s="884"/>
      <c r="E1044" s="889"/>
      <c r="F1044" s="90"/>
      <c r="G1044" s="874"/>
      <c r="H1044" s="879"/>
      <c r="I1044" s="889"/>
      <c r="J1044" s="90"/>
      <c r="K1044" s="893"/>
      <c r="L1044" s="1043"/>
      <c r="M1044" s="277"/>
      <c r="N1044" s="277"/>
      <c r="O1044" s="277"/>
      <c r="P1044" s="277">
        <f t="shared" si="8"/>
        <v>14</v>
      </c>
      <c r="U1044" s="31">
        <v>14</v>
      </c>
    </row>
    <row r="1045" spans="1:21">
      <c r="A1045" s="61" t="s">
        <v>2221</v>
      </c>
      <c r="B1045" s="852"/>
      <c r="C1045" s="865"/>
      <c r="D1045" s="884"/>
      <c r="E1045" s="889"/>
      <c r="F1045" s="90"/>
      <c r="G1045" s="874"/>
      <c r="H1045" s="879"/>
      <c r="I1045" s="889"/>
      <c r="J1045" s="90"/>
      <c r="K1045" s="893"/>
      <c r="L1045" s="1043"/>
      <c r="M1045" s="277"/>
      <c r="N1045" s="277"/>
      <c r="O1045" s="277"/>
      <c r="P1045" s="277">
        <f t="shared" si="8"/>
        <v>14</v>
      </c>
      <c r="U1045" s="31">
        <v>14</v>
      </c>
    </row>
    <row r="1046" spans="1:21">
      <c r="A1046" s="61" t="s">
        <v>2221</v>
      </c>
      <c r="B1046" s="852"/>
      <c r="C1046" s="865"/>
      <c r="D1046" s="884"/>
      <c r="E1046" s="889"/>
      <c r="F1046" s="90"/>
      <c r="G1046" s="874"/>
      <c r="H1046" s="879"/>
      <c r="I1046" s="889"/>
      <c r="J1046" s="90"/>
      <c r="K1046" s="893"/>
      <c r="L1046" s="1043"/>
      <c r="M1046" s="277"/>
      <c r="N1046" s="277"/>
      <c r="O1046" s="277"/>
      <c r="P1046" s="277">
        <f t="shared" si="8"/>
        <v>14</v>
      </c>
      <c r="U1046" s="31">
        <v>14</v>
      </c>
    </row>
    <row r="1047" spans="1:21">
      <c r="A1047" s="61" t="s">
        <v>2221</v>
      </c>
      <c r="B1047" s="852"/>
      <c r="C1047" s="865"/>
      <c r="D1047" s="884"/>
      <c r="E1047" s="889"/>
      <c r="F1047" s="90"/>
      <c r="G1047" s="874"/>
      <c r="H1047" s="879"/>
      <c r="I1047" s="889"/>
      <c r="J1047" s="90"/>
      <c r="K1047" s="893"/>
      <c r="L1047" s="1043"/>
      <c r="M1047" s="277"/>
      <c r="N1047" s="277"/>
      <c r="O1047" s="277"/>
      <c r="P1047" s="277" t="str">
        <f t="shared" si="8"/>
        <v/>
      </c>
      <c r="U1047" s="31">
        <v>15</v>
      </c>
    </row>
    <row r="1048" spans="1:21">
      <c r="A1048" s="61" t="s">
        <v>2221</v>
      </c>
      <c r="B1048" s="852"/>
      <c r="C1048" s="865"/>
      <c r="D1048" s="884"/>
      <c r="E1048" s="889"/>
      <c r="F1048" s="90"/>
      <c r="G1048" s="874"/>
      <c r="H1048" s="879"/>
      <c r="I1048" s="889"/>
      <c r="J1048" s="90"/>
      <c r="K1048" s="893"/>
      <c r="L1048" s="1043"/>
      <c r="M1048" s="277"/>
      <c r="N1048" s="277"/>
      <c r="O1048" s="277"/>
      <c r="P1048" s="277" t="str">
        <f t="shared" si="8"/>
        <v/>
      </c>
      <c r="U1048" s="31">
        <v>15</v>
      </c>
    </row>
    <row r="1049" spans="1:21">
      <c r="A1049" s="61" t="s">
        <v>2221</v>
      </c>
      <c r="B1049" s="852"/>
      <c r="C1049" s="865"/>
      <c r="D1049" s="884"/>
      <c r="E1049" s="889"/>
      <c r="F1049" s="90"/>
      <c r="G1049" s="874"/>
      <c r="H1049" s="879"/>
      <c r="I1049" s="889"/>
      <c r="J1049" s="90"/>
      <c r="K1049" s="893"/>
      <c r="L1049" s="1043"/>
      <c r="M1049" s="277"/>
      <c r="N1049" s="277"/>
      <c r="O1049" s="277"/>
      <c r="P1049" s="277" t="str">
        <f t="shared" si="8"/>
        <v/>
      </c>
      <c r="U1049" s="31">
        <v>15</v>
      </c>
    </row>
    <row r="1050" spans="1:21">
      <c r="A1050" s="61" t="s">
        <v>2221</v>
      </c>
      <c r="B1050" s="852"/>
      <c r="C1050" s="865"/>
      <c r="D1050" s="884"/>
      <c r="E1050" s="889"/>
      <c r="F1050" s="90"/>
      <c r="G1050" s="874"/>
      <c r="H1050" s="879"/>
      <c r="I1050" s="889"/>
      <c r="J1050" s="90"/>
      <c r="K1050" s="893"/>
      <c r="L1050" s="1043"/>
      <c r="M1050" s="277"/>
      <c r="N1050" s="277"/>
      <c r="O1050" s="277"/>
      <c r="P1050" s="277" t="str">
        <f t="shared" si="8"/>
        <v/>
      </c>
      <c r="U1050" s="31">
        <v>16</v>
      </c>
    </row>
    <row r="1051" spans="1:21">
      <c r="A1051" s="61" t="s">
        <v>2221</v>
      </c>
      <c r="B1051" s="852"/>
      <c r="C1051" s="865"/>
      <c r="D1051" s="884"/>
      <c r="E1051" s="889"/>
      <c r="F1051" s="90"/>
      <c r="G1051" s="874"/>
      <c r="H1051" s="879"/>
      <c r="I1051" s="889"/>
      <c r="J1051" s="90"/>
      <c r="K1051" s="893"/>
      <c r="L1051" s="1043"/>
      <c r="M1051" s="277"/>
      <c r="N1051" s="277"/>
      <c r="O1051" s="277"/>
      <c r="P1051" s="277" t="str">
        <f t="shared" si="8"/>
        <v/>
      </c>
      <c r="U1051" s="31">
        <v>16</v>
      </c>
    </row>
    <row r="1052" spans="1:21">
      <c r="A1052" s="61" t="s">
        <v>2221</v>
      </c>
      <c r="B1052" s="852"/>
      <c r="C1052" s="865"/>
      <c r="D1052" s="884"/>
      <c r="E1052" s="889"/>
      <c r="F1052" s="90"/>
      <c r="G1052" s="874"/>
      <c r="H1052" s="879"/>
      <c r="I1052" s="889"/>
      <c r="J1052" s="90"/>
      <c r="K1052" s="893"/>
      <c r="L1052" s="1043"/>
      <c r="M1052" s="277"/>
      <c r="N1052" s="277"/>
      <c r="O1052" s="277"/>
      <c r="P1052" s="277" t="str">
        <f t="shared" si="8"/>
        <v/>
      </c>
      <c r="U1052" s="31">
        <v>16</v>
      </c>
    </row>
    <row r="1053" spans="1:21">
      <c r="A1053" s="61" t="s">
        <v>2221</v>
      </c>
      <c r="B1053" s="852"/>
      <c r="C1053" s="865"/>
      <c r="D1053" s="884"/>
      <c r="E1053" s="889"/>
      <c r="F1053" s="90"/>
      <c r="G1053" s="874"/>
      <c r="H1053" s="879"/>
      <c r="I1053" s="889"/>
      <c r="J1053" s="90"/>
      <c r="K1053" s="893"/>
      <c r="L1053" s="1043"/>
      <c r="M1053" s="277"/>
      <c r="N1053" s="277"/>
      <c r="O1053" s="277"/>
      <c r="P1053" s="277">
        <f t="shared" si="8"/>
        <v>17</v>
      </c>
      <c r="U1053" s="31">
        <v>17</v>
      </c>
    </row>
    <row r="1054" spans="1:21">
      <c r="A1054" s="61" t="s">
        <v>2221</v>
      </c>
      <c r="B1054" s="852"/>
      <c r="C1054" s="865"/>
      <c r="D1054" s="884"/>
      <c r="E1054" s="889"/>
      <c r="F1054" s="90"/>
      <c r="G1054" s="874"/>
      <c r="H1054" s="879"/>
      <c r="I1054" s="889"/>
      <c r="J1054" s="90"/>
      <c r="K1054" s="893"/>
      <c r="L1054" s="1043"/>
      <c r="M1054" s="277"/>
      <c r="N1054" s="277"/>
      <c r="O1054" s="277"/>
      <c r="P1054" s="277">
        <f t="shared" si="8"/>
        <v>17</v>
      </c>
      <c r="U1054" s="31">
        <v>17</v>
      </c>
    </row>
    <row r="1055" spans="1:21">
      <c r="A1055" s="61" t="s">
        <v>2221</v>
      </c>
      <c r="B1055" s="852"/>
      <c r="C1055" s="865"/>
      <c r="D1055" s="884"/>
      <c r="E1055" s="889"/>
      <c r="F1055" s="90"/>
      <c r="G1055" s="874"/>
      <c r="H1055" s="879"/>
      <c r="I1055" s="889"/>
      <c r="J1055" s="90"/>
      <c r="K1055" s="893"/>
      <c r="L1055" s="1043"/>
      <c r="M1055" s="277"/>
      <c r="N1055" s="277"/>
      <c r="O1055" s="277"/>
      <c r="P1055" s="277">
        <f t="shared" si="8"/>
        <v>17</v>
      </c>
      <c r="U1055" s="31">
        <v>17</v>
      </c>
    </row>
    <row r="1056" spans="1:21">
      <c r="A1056" s="61" t="s">
        <v>2221</v>
      </c>
      <c r="B1056" s="852"/>
      <c r="C1056" s="865"/>
      <c r="D1056" s="884"/>
      <c r="E1056" s="889"/>
      <c r="F1056" s="90"/>
      <c r="G1056" s="874"/>
      <c r="H1056" s="879"/>
      <c r="I1056" s="889"/>
      <c r="J1056" s="90"/>
      <c r="K1056" s="893"/>
      <c r="L1056" s="1043"/>
      <c r="M1056" s="277"/>
      <c r="N1056" s="277"/>
      <c r="O1056" s="277"/>
      <c r="P1056" s="277">
        <f t="shared" si="8"/>
        <v>18</v>
      </c>
      <c r="U1056" s="31">
        <v>18</v>
      </c>
    </row>
    <row r="1057" spans="1:21">
      <c r="A1057" s="61" t="s">
        <v>2221</v>
      </c>
      <c r="B1057" s="852"/>
      <c r="C1057" s="865"/>
      <c r="D1057" s="884"/>
      <c r="E1057" s="889"/>
      <c r="F1057" s="90"/>
      <c r="G1057" s="874"/>
      <c r="H1057" s="879"/>
      <c r="I1057" s="889"/>
      <c r="J1057" s="90"/>
      <c r="K1057" s="893"/>
      <c r="L1057" s="1043"/>
      <c r="M1057" s="277"/>
      <c r="N1057" s="277"/>
      <c r="O1057" s="277"/>
      <c r="P1057" s="277">
        <f t="shared" si="8"/>
        <v>18</v>
      </c>
      <c r="U1057" s="31">
        <v>18</v>
      </c>
    </row>
    <row r="1058" spans="1:21">
      <c r="A1058" s="61" t="s">
        <v>2221</v>
      </c>
      <c r="B1058" s="852"/>
      <c r="C1058" s="865"/>
      <c r="D1058" s="884"/>
      <c r="E1058" s="889"/>
      <c r="F1058" s="90"/>
      <c r="G1058" s="874"/>
      <c r="H1058" s="879"/>
      <c r="I1058" s="889"/>
      <c r="J1058" s="90"/>
      <c r="K1058" s="893"/>
      <c r="L1058" s="1043"/>
      <c r="M1058" s="277"/>
      <c r="N1058" s="277"/>
      <c r="O1058" s="277"/>
      <c r="P1058" s="277">
        <f t="shared" si="8"/>
        <v>18</v>
      </c>
      <c r="U1058" s="31">
        <v>18</v>
      </c>
    </row>
    <row r="1059" spans="1:21">
      <c r="A1059" s="61" t="s">
        <v>2221</v>
      </c>
      <c r="B1059" s="852"/>
      <c r="C1059" s="865"/>
      <c r="D1059" s="884"/>
      <c r="E1059" s="889"/>
      <c r="F1059" s="90"/>
      <c r="G1059" s="874"/>
      <c r="H1059" s="879"/>
      <c r="I1059" s="889"/>
      <c r="J1059" s="90"/>
      <c r="K1059" s="893"/>
      <c r="L1059" s="1043"/>
      <c r="M1059" s="277"/>
      <c r="N1059" s="277"/>
      <c r="O1059" s="277"/>
      <c r="P1059" s="277">
        <f t="shared" si="8"/>
        <v>19</v>
      </c>
      <c r="U1059" s="31">
        <v>19</v>
      </c>
    </row>
    <row r="1060" spans="1:21">
      <c r="A1060" s="61" t="s">
        <v>2221</v>
      </c>
      <c r="B1060" s="852"/>
      <c r="C1060" s="865"/>
      <c r="D1060" s="884"/>
      <c r="E1060" s="889"/>
      <c r="F1060" s="90"/>
      <c r="G1060" s="874"/>
      <c r="H1060" s="879"/>
      <c r="I1060" s="889"/>
      <c r="J1060" s="90"/>
      <c r="K1060" s="893"/>
      <c r="L1060" s="1043"/>
      <c r="M1060" s="277"/>
      <c r="N1060" s="277"/>
      <c r="O1060" s="277"/>
      <c r="P1060" s="277">
        <f t="shared" si="8"/>
        <v>19</v>
      </c>
      <c r="U1060" s="31">
        <v>19</v>
      </c>
    </row>
    <row r="1061" spans="1:21">
      <c r="A1061" s="61" t="s">
        <v>2221</v>
      </c>
      <c r="B1061" s="852"/>
      <c r="C1061" s="865"/>
      <c r="D1061" s="884"/>
      <c r="E1061" s="889"/>
      <c r="F1061" s="90"/>
      <c r="G1061" s="874"/>
      <c r="H1061" s="879"/>
      <c r="I1061" s="889"/>
      <c r="J1061" s="90"/>
      <c r="K1061" s="893"/>
      <c r="L1061" s="1043"/>
      <c r="M1061" s="277"/>
      <c r="N1061" s="277"/>
      <c r="O1061" s="277"/>
      <c r="P1061" s="277">
        <f t="shared" si="8"/>
        <v>19</v>
      </c>
      <c r="U1061" s="31">
        <v>19</v>
      </c>
    </row>
    <row r="1062" spans="1:21">
      <c r="A1062" s="61" t="s">
        <v>2221</v>
      </c>
      <c r="B1062" s="852"/>
      <c r="C1062" s="865"/>
      <c r="D1062" s="884"/>
      <c r="E1062" s="889"/>
      <c r="F1062" s="90"/>
      <c r="G1062" s="874"/>
      <c r="H1062" s="879"/>
      <c r="I1062" s="889"/>
      <c r="J1062" s="90"/>
      <c r="K1062" s="893"/>
      <c r="L1062" s="1043"/>
      <c r="M1062" s="277"/>
      <c r="N1062" s="277"/>
      <c r="O1062" s="277"/>
      <c r="P1062" s="277">
        <f t="shared" si="8"/>
        <v>20</v>
      </c>
      <c r="U1062" s="31">
        <v>20</v>
      </c>
    </row>
    <row r="1063" spans="1:21">
      <c r="A1063" s="61" t="s">
        <v>2221</v>
      </c>
      <c r="B1063" s="852"/>
      <c r="C1063" s="865"/>
      <c r="D1063" s="884"/>
      <c r="E1063" s="889"/>
      <c r="F1063" s="90"/>
      <c r="G1063" s="874"/>
      <c r="H1063" s="879"/>
      <c r="I1063" s="889"/>
      <c r="J1063" s="90"/>
      <c r="K1063" s="893"/>
      <c r="L1063" s="1043"/>
      <c r="M1063" s="277"/>
      <c r="N1063" s="277"/>
      <c r="O1063" s="277"/>
      <c r="P1063" s="277">
        <f t="shared" si="8"/>
        <v>20</v>
      </c>
      <c r="U1063" s="31">
        <v>20</v>
      </c>
    </row>
    <row r="1064" spans="1:21">
      <c r="A1064" s="61" t="s">
        <v>2221</v>
      </c>
      <c r="B1064" s="852"/>
      <c r="C1064" s="865"/>
      <c r="D1064" s="884"/>
      <c r="E1064" s="889"/>
      <c r="F1064" s="90"/>
      <c r="G1064" s="874"/>
      <c r="H1064" s="879"/>
      <c r="I1064" s="889"/>
      <c r="J1064" s="90"/>
      <c r="K1064" s="893"/>
      <c r="L1064" s="1043"/>
      <c r="M1064" s="277"/>
      <c r="N1064" s="277"/>
      <c r="O1064" s="277"/>
      <c r="P1064" s="277">
        <f t="shared" si="8"/>
        <v>20</v>
      </c>
      <c r="U1064" s="31">
        <v>20</v>
      </c>
    </row>
    <row r="1065" spans="1:21">
      <c r="A1065" s="61" t="s">
        <v>2221</v>
      </c>
      <c r="B1065" s="852"/>
      <c r="C1065" s="865"/>
      <c r="D1065" s="884"/>
      <c r="E1065" s="889"/>
      <c r="F1065" s="90"/>
      <c r="G1065" s="874"/>
      <c r="H1065" s="879"/>
      <c r="I1065" s="889"/>
      <c r="J1065" s="90"/>
      <c r="K1065" s="893"/>
      <c r="L1065" s="1043"/>
      <c r="M1065" s="277"/>
      <c r="N1065" s="277"/>
      <c r="O1065" s="277"/>
      <c r="P1065" s="277">
        <f t="shared" si="8"/>
        <v>21</v>
      </c>
      <c r="U1065" s="31">
        <v>21</v>
      </c>
    </row>
    <row r="1066" spans="1:21">
      <c r="A1066" s="61" t="s">
        <v>2221</v>
      </c>
      <c r="B1066" s="852"/>
      <c r="C1066" s="865"/>
      <c r="D1066" s="884"/>
      <c r="E1066" s="889"/>
      <c r="F1066" s="90"/>
      <c r="G1066" s="874"/>
      <c r="H1066" s="879"/>
      <c r="I1066" s="889"/>
      <c r="J1066" s="90"/>
      <c r="K1066" s="893"/>
      <c r="L1066" s="1043"/>
      <c r="M1066" s="277"/>
      <c r="N1066" s="277"/>
      <c r="O1066" s="277"/>
      <c r="P1066" s="277">
        <f t="shared" si="8"/>
        <v>21</v>
      </c>
      <c r="U1066" s="31">
        <v>21</v>
      </c>
    </row>
    <row r="1067" spans="1:21">
      <c r="A1067" s="61" t="s">
        <v>2221</v>
      </c>
      <c r="B1067" s="852"/>
      <c r="C1067" s="865"/>
      <c r="D1067" s="884"/>
      <c r="E1067" s="889"/>
      <c r="F1067" s="90"/>
      <c r="G1067" s="874"/>
      <c r="H1067" s="879"/>
      <c r="I1067" s="889"/>
      <c r="J1067" s="90"/>
      <c r="K1067" s="893"/>
      <c r="L1067" s="1043"/>
      <c r="M1067" s="277"/>
      <c r="N1067" s="277"/>
      <c r="O1067" s="277"/>
      <c r="P1067" s="277">
        <f t="shared" si="8"/>
        <v>21</v>
      </c>
      <c r="U1067" s="31">
        <v>21</v>
      </c>
    </row>
    <row r="1068" spans="1:21">
      <c r="A1068" s="61" t="s">
        <v>2221</v>
      </c>
      <c r="B1068" s="852"/>
      <c r="C1068" s="865"/>
      <c r="D1068" s="884"/>
      <c r="E1068" s="889"/>
      <c r="F1068" s="90"/>
      <c r="G1068" s="874"/>
      <c r="H1068" s="879"/>
      <c r="I1068" s="889"/>
      <c r="J1068" s="90"/>
      <c r="K1068" s="893"/>
      <c r="L1068" s="1043"/>
      <c r="M1068" s="277"/>
      <c r="N1068" s="277"/>
      <c r="O1068" s="277"/>
      <c r="P1068" s="277" t="str">
        <f t="shared" si="8"/>
        <v/>
      </c>
      <c r="U1068" s="31">
        <v>22</v>
      </c>
    </row>
    <row r="1069" spans="1:21">
      <c r="A1069" s="61" t="s">
        <v>2221</v>
      </c>
      <c r="B1069" s="852"/>
      <c r="C1069" s="865"/>
      <c r="D1069" s="884"/>
      <c r="E1069" s="889"/>
      <c r="F1069" s="90"/>
      <c r="G1069" s="874"/>
      <c r="H1069" s="879"/>
      <c r="I1069" s="889"/>
      <c r="J1069" s="90"/>
      <c r="K1069" s="893"/>
      <c r="L1069" s="1043"/>
      <c r="M1069" s="277"/>
      <c r="N1069" s="277"/>
      <c r="O1069" s="277"/>
      <c r="P1069" s="277" t="str">
        <f t="shared" si="8"/>
        <v/>
      </c>
      <c r="U1069" s="31">
        <v>22</v>
      </c>
    </row>
    <row r="1070" spans="1:21">
      <c r="A1070" s="61" t="s">
        <v>2221</v>
      </c>
      <c r="B1070" s="852"/>
      <c r="C1070" s="865"/>
      <c r="D1070" s="884"/>
      <c r="E1070" s="889"/>
      <c r="F1070" s="90"/>
      <c r="G1070" s="874"/>
      <c r="H1070" s="879"/>
      <c r="I1070" s="889"/>
      <c r="J1070" s="90"/>
      <c r="K1070" s="893"/>
      <c r="L1070" s="1043"/>
      <c r="M1070" s="277"/>
      <c r="N1070" s="277"/>
      <c r="O1070" s="277"/>
      <c r="P1070" s="277" t="str">
        <f t="shared" ref="P1070:P1097" si="9">IF(COUNTIF(D$985:D$997,U1070)&gt;0,"",U1070)</f>
        <v/>
      </c>
      <c r="U1070" s="31">
        <v>22</v>
      </c>
    </row>
    <row r="1071" spans="1:21">
      <c r="A1071" s="61" t="s">
        <v>2221</v>
      </c>
      <c r="B1071" s="852"/>
      <c r="C1071" s="865"/>
      <c r="D1071" s="884"/>
      <c r="E1071" s="889"/>
      <c r="F1071" s="90"/>
      <c r="G1071" s="874"/>
      <c r="H1071" s="879"/>
      <c r="I1071" s="889"/>
      <c r="J1071" s="90"/>
      <c r="K1071" s="893"/>
      <c r="L1071" s="1043"/>
      <c r="M1071" s="277"/>
      <c r="N1071" s="277"/>
      <c r="O1071" s="277"/>
      <c r="P1071" s="277" t="str">
        <f t="shared" si="9"/>
        <v/>
      </c>
      <c r="U1071" s="31">
        <v>23</v>
      </c>
    </row>
    <row r="1072" spans="1:21">
      <c r="A1072" s="61" t="s">
        <v>2221</v>
      </c>
      <c r="B1072" s="852"/>
      <c r="C1072" s="865"/>
      <c r="D1072" s="884"/>
      <c r="E1072" s="889"/>
      <c r="F1072" s="90"/>
      <c r="G1072" s="874"/>
      <c r="H1072" s="879"/>
      <c r="I1072" s="889"/>
      <c r="J1072" s="90"/>
      <c r="K1072" s="893"/>
      <c r="L1072" s="1043"/>
      <c r="M1072" s="277"/>
      <c r="N1072" s="277"/>
      <c r="O1072" s="277"/>
      <c r="P1072" s="277" t="str">
        <f t="shared" si="9"/>
        <v/>
      </c>
      <c r="U1072" s="31">
        <v>23</v>
      </c>
    </row>
    <row r="1073" spans="1:21">
      <c r="A1073" s="61" t="s">
        <v>2221</v>
      </c>
      <c r="B1073" s="852"/>
      <c r="C1073" s="865"/>
      <c r="D1073" s="884"/>
      <c r="E1073" s="889"/>
      <c r="F1073" s="90"/>
      <c r="G1073" s="874"/>
      <c r="H1073" s="879"/>
      <c r="I1073" s="889"/>
      <c r="J1073" s="90"/>
      <c r="K1073" s="893"/>
      <c r="L1073" s="1043"/>
      <c r="M1073" s="277"/>
      <c r="N1073" s="277"/>
      <c r="O1073" s="277"/>
      <c r="P1073" s="277" t="str">
        <f t="shared" si="9"/>
        <v/>
      </c>
      <c r="U1073" s="31">
        <v>23</v>
      </c>
    </row>
    <row r="1074" spans="1:21">
      <c r="A1074" s="61" t="s">
        <v>2221</v>
      </c>
      <c r="B1074" s="852"/>
      <c r="C1074" s="865"/>
      <c r="D1074" s="884"/>
      <c r="E1074" s="889"/>
      <c r="F1074" s="90"/>
      <c r="G1074" s="874"/>
      <c r="H1074" s="879"/>
      <c r="I1074" s="889"/>
      <c r="J1074" s="90"/>
      <c r="K1074" s="893"/>
      <c r="L1074" s="1043"/>
      <c r="M1074" s="277"/>
      <c r="N1074" s="277"/>
      <c r="O1074" s="277"/>
      <c r="P1074" s="277">
        <f t="shared" si="9"/>
        <v>24</v>
      </c>
      <c r="U1074" s="31">
        <v>24</v>
      </c>
    </row>
    <row r="1075" spans="1:21">
      <c r="A1075" s="61" t="s">
        <v>2221</v>
      </c>
      <c r="B1075" s="852"/>
      <c r="C1075" s="865"/>
      <c r="D1075" s="884"/>
      <c r="E1075" s="889"/>
      <c r="F1075" s="90"/>
      <c r="G1075" s="874"/>
      <c r="H1075" s="879"/>
      <c r="I1075" s="889"/>
      <c r="J1075" s="90"/>
      <c r="K1075" s="893"/>
      <c r="L1075" s="1043"/>
      <c r="M1075" s="277"/>
      <c r="N1075" s="277"/>
      <c r="O1075" s="277"/>
      <c r="P1075" s="277">
        <f t="shared" si="9"/>
        <v>24</v>
      </c>
      <c r="U1075" s="31">
        <v>24</v>
      </c>
    </row>
    <row r="1076" spans="1:21">
      <c r="A1076" s="61" t="s">
        <v>2221</v>
      </c>
      <c r="B1076" s="852"/>
      <c r="C1076" s="865"/>
      <c r="D1076" s="884"/>
      <c r="E1076" s="889"/>
      <c r="F1076" s="90"/>
      <c r="G1076" s="874"/>
      <c r="H1076" s="879"/>
      <c r="I1076" s="889"/>
      <c r="J1076" s="90"/>
      <c r="K1076" s="893"/>
      <c r="L1076" s="1043"/>
      <c r="M1076" s="277"/>
      <c r="N1076" s="277"/>
      <c r="O1076" s="277"/>
      <c r="P1076" s="277">
        <f t="shared" si="9"/>
        <v>24</v>
      </c>
      <c r="U1076" s="31">
        <v>24</v>
      </c>
    </row>
    <row r="1077" spans="1:21">
      <c r="A1077" s="61" t="s">
        <v>2221</v>
      </c>
      <c r="B1077" s="852"/>
      <c r="C1077" s="865"/>
      <c r="D1077" s="884"/>
      <c r="E1077" s="889"/>
      <c r="F1077" s="90"/>
      <c r="G1077" s="874"/>
      <c r="H1077" s="879"/>
      <c r="I1077" s="889"/>
      <c r="J1077" s="90"/>
      <c r="K1077" s="893"/>
      <c r="L1077" s="1043"/>
      <c r="M1077" s="277"/>
      <c r="N1077" s="277"/>
      <c r="O1077" s="277"/>
      <c r="P1077" s="277">
        <f t="shared" si="9"/>
        <v>25</v>
      </c>
      <c r="U1077" s="31">
        <v>25</v>
      </c>
    </row>
    <row r="1078" spans="1:21">
      <c r="A1078" s="61" t="s">
        <v>2221</v>
      </c>
      <c r="B1078" s="852"/>
      <c r="C1078" s="865"/>
      <c r="D1078" s="884"/>
      <c r="E1078" s="889"/>
      <c r="F1078" s="90"/>
      <c r="G1078" s="874"/>
      <c r="H1078" s="879"/>
      <c r="I1078" s="889"/>
      <c r="J1078" s="90"/>
      <c r="K1078" s="893"/>
      <c r="L1078" s="1043"/>
      <c r="M1078" s="277"/>
      <c r="N1078" s="277"/>
      <c r="O1078" s="277"/>
      <c r="P1078" s="277">
        <f t="shared" si="9"/>
        <v>25</v>
      </c>
      <c r="U1078" s="31">
        <v>25</v>
      </c>
    </row>
    <row r="1079" spans="1:21">
      <c r="A1079" s="61" t="s">
        <v>2221</v>
      </c>
      <c r="B1079" s="852"/>
      <c r="C1079" s="865"/>
      <c r="D1079" s="884"/>
      <c r="E1079" s="889"/>
      <c r="F1079" s="90"/>
      <c r="G1079" s="874"/>
      <c r="H1079" s="879"/>
      <c r="I1079" s="889"/>
      <c r="J1079" s="90"/>
      <c r="K1079" s="893"/>
      <c r="L1079" s="1043"/>
      <c r="M1079" s="277"/>
      <c r="N1079" s="277"/>
      <c r="O1079" s="277"/>
      <c r="P1079" s="277">
        <f t="shared" si="9"/>
        <v>25</v>
      </c>
      <c r="U1079" s="31">
        <v>25</v>
      </c>
    </row>
    <row r="1080" spans="1:21">
      <c r="A1080" s="61" t="s">
        <v>2221</v>
      </c>
      <c r="B1080" s="852"/>
      <c r="C1080" s="865"/>
      <c r="D1080" s="884"/>
      <c r="E1080" s="889"/>
      <c r="F1080" s="90"/>
      <c r="G1080" s="874"/>
      <c r="H1080" s="879"/>
      <c r="I1080" s="889"/>
      <c r="J1080" s="90"/>
      <c r="K1080" s="893"/>
      <c r="L1080" s="1043"/>
      <c r="M1080" s="277"/>
      <c r="N1080" s="277"/>
      <c r="O1080" s="277"/>
      <c r="P1080" s="277">
        <f t="shared" si="9"/>
        <v>26</v>
      </c>
      <c r="U1080" s="31">
        <v>26</v>
      </c>
    </row>
    <row r="1081" spans="1:21">
      <c r="A1081" s="61" t="s">
        <v>2221</v>
      </c>
      <c r="B1081" s="852"/>
      <c r="C1081" s="865"/>
      <c r="D1081" s="884"/>
      <c r="E1081" s="889"/>
      <c r="F1081" s="90"/>
      <c r="G1081" s="874"/>
      <c r="H1081" s="879"/>
      <c r="I1081" s="889"/>
      <c r="J1081" s="90"/>
      <c r="K1081" s="893"/>
      <c r="L1081" s="1043"/>
      <c r="M1081" s="277"/>
      <c r="N1081" s="277"/>
      <c r="O1081" s="277"/>
      <c r="P1081" s="277">
        <f t="shared" si="9"/>
        <v>26</v>
      </c>
      <c r="U1081" s="31">
        <v>26</v>
      </c>
    </row>
    <row r="1082" spans="1:21">
      <c r="A1082" s="61" t="s">
        <v>2221</v>
      </c>
      <c r="B1082" s="852"/>
      <c r="C1082" s="865"/>
      <c r="D1082" s="884"/>
      <c r="E1082" s="889"/>
      <c r="F1082" s="90"/>
      <c r="G1082" s="874"/>
      <c r="H1082" s="879"/>
      <c r="I1082" s="889"/>
      <c r="J1082" s="90"/>
      <c r="K1082" s="893"/>
      <c r="L1082" s="1043"/>
      <c r="M1082" s="277"/>
      <c r="N1082" s="277"/>
      <c r="O1082" s="277"/>
      <c r="P1082" s="277">
        <f t="shared" si="9"/>
        <v>26</v>
      </c>
      <c r="U1082" s="31">
        <v>26</v>
      </c>
    </row>
    <row r="1083" spans="1:21">
      <c r="A1083" s="61" t="s">
        <v>2221</v>
      </c>
      <c r="B1083" s="852"/>
      <c r="C1083" s="865"/>
      <c r="D1083" s="884"/>
      <c r="E1083" s="889"/>
      <c r="F1083" s="90"/>
      <c r="G1083" s="874"/>
      <c r="H1083" s="879"/>
      <c r="I1083" s="889"/>
      <c r="J1083" s="90"/>
      <c r="K1083" s="893"/>
      <c r="L1083" s="1043"/>
      <c r="M1083" s="277"/>
      <c r="N1083" s="277"/>
      <c r="O1083" s="277"/>
      <c r="P1083" s="277">
        <f t="shared" si="9"/>
        <v>27</v>
      </c>
      <c r="U1083" s="31">
        <v>27</v>
      </c>
    </row>
    <row r="1084" spans="1:21">
      <c r="A1084" s="61" t="s">
        <v>2221</v>
      </c>
      <c r="B1084" s="852"/>
      <c r="C1084" s="865"/>
      <c r="D1084" s="884"/>
      <c r="E1084" s="889"/>
      <c r="F1084" s="90"/>
      <c r="G1084" s="874"/>
      <c r="H1084" s="879"/>
      <c r="I1084" s="889"/>
      <c r="J1084" s="90"/>
      <c r="K1084" s="893"/>
      <c r="L1084" s="1043"/>
      <c r="M1084" s="277"/>
      <c r="N1084" s="277"/>
      <c r="O1084" s="277"/>
      <c r="P1084" s="277">
        <f t="shared" si="9"/>
        <v>27</v>
      </c>
      <c r="U1084" s="31">
        <v>27</v>
      </c>
    </row>
    <row r="1085" spans="1:21">
      <c r="A1085" s="61" t="s">
        <v>2221</v>
      </c>
      <c r="B1085" s="852"/>
      <c r="C1085" s="865"/>
      <c r="D1085" s="884"/>
      <c r="E1085" s="889"/>
      <c r="F1085" s="90"/>
      <c r="G1085" s="874"/>
      <c r="H1085" s="879"/>
      <c r="I1085" s="889"/>
      <c r="J1085" s="90"/>
      <c r="K1085" s="893"/>
      <c r="L1085" s="1043"/>
      <c r="M1085" s="277"/>
      <c r="N1085" s="277"/>
      <c r="O1085" s="277"/>
      <c r="P1085" s="277">
        <f t="shared" si="9"/>
        <v>27</v>
      </c>
      <c r="U1085" s="31">
        <v>27</v>
      </c>
    </row>
    <row r="1086" spans="1:21">
      <c r="A1086" s="61" t="s">
        <v>2221</v>
      </c>
      <c r="B1086" s="852"/>
      <c r="C1086" s="865"/>
      <c r="D1086" s="884"/>
      <c r="E1086" s="889"/>
      <c r="F1086" s="90"/>
      <c r="G1086" s="874"/>
      <c r="H1086" s="879"/>
      <c r="I1086" s="889"/>
      <c r="J1086" s="90"/>
      <c r="K1086" s="893"/>
      <c r="L1086" s="1043"/>
      <c r="M1086" s="277"/>
      <c r="N1086" s="277"/>
      <c r="O1086" s="277"/>
      <c r="P1086" s="277">
        <f t="shared" si="9"/>
        <v>28</v>
      </c>
      <c r="U1086" s="31">
        <v>28</v>
      </c>
    </row>
    <row r="1087" spans="1:21">
      <c r="A1087" s="61" t="s">
        <v>2221</v>
      </c>
      <c r="B1087" s="852"/>
      <c r="C1087" s="865"/>
      <c r="D1087" s="884"/>
      <c r="E1087" s="889"/>
      <c r="F1087" s="90"/>
      <c r="G1087" s="874"/>
      <c r="H1087" s="879"/>
      <c r="I1087" s="889"/>
      <c r="J1087" s="90"/>
      <c r="K1087" s="893"/>
      <c r="L1087" s="1043"/>
      <c r="M1087" s="277"/>
      <c r="N1087" s="277"/>
      <c r="O1087" s="277"/>
      <c r="P1087" s="277">
        <f t="shared" si="9"/>
        <v>28</v>
      </c>
      <c r="U1087" s="31">
        <v>28</v>
      </c>
    </row>
    <row r="1088" spans="1:21">
      <c r="A1088" s="61" t="s">
        <v>2221</v>
      </c>
      <c r="B1088" s="852"/>
      <c r="C1088" s="865"/>
      <c r="D1088" s="884"/>
      <c r="E1088" s="889"/>
      <c r="F1088" s="90"/>
      <c r="G1088" s="874"/>
      <c r="H1088" s="879"/>
      <c r="I1088" s="889"/>
      <c r="J1088" s="90"/>
      <c r="K1088" s="893"/>
      <c r="L1088" s="1043"/>
      <c r="M1088" s="277"/>
      <c r="N1088" s="277"/>
      <c r="O1088" s="277"/>
      <c r="P1088" s="277">
        <f t="shared" si="9"/>
        <v>28</v>
      </c>
      <c r="U1088" s="31">
        <v>28</v>
      </c>
    </row>
    <row r="1089" spans="1:21">
      <c r="A1089" s="61" t="s">
        <v>2221</v>
      </c>
      <c r="B1089" s="852"/>
      <c r="C1089" s="865"/>
      <c r="D1089" s="884"/>
      <c r="E1089" s="889"/>
      <c r="F1089" s="90"/>
      <c r="G1089" s="874"/>
      <c r="H1089" s="879"/>
      <c r="I1089" s="889"/>
      <c r="J1089" s="90"/>
      <c r="K1089" s="893"/>
      <c r="L1089" s="1043"/>
      <c r="M1089" s="277"/>
      <c r="N1089" s="277"/>
      <c r="O1089" s="277"/>
      <c r="P1089" s="277" t="str">
        <f t="shared" si="9"/>
        <v/>
      </c>
      <c r="U1089" s="31">
        <v>29</v>
      </c>
    </row>
    <row r="1090" spans="1:21">
      <c r="A1090" s="61" t="s">
        <v>2221</v>
      </c>
      <c r="B1090" s="852"/>
      <c r="C1090" s="865"/>
      <c r="D1090" s="884"/>
      <c r="E1090" s="889"/>
      <c r="F1090" s="90"/>
      <c r="G1090" s="874"/>
      <c r="H1090" s="879"/>
      <c r="I1090" s="889"/>
      <c r="J1090" s="90"/>
      <c r="K1090" s="893"/>
      <c r="L1090" s="1043"/>
      <c r="M1090" s="277"/>
      <c r="N1090" s="277"/>
      <c r="O1090" s="277"/>
      <c r="P1090" s="277" t="str">
        <f t="shared" si="9"/>
        <v/>
      </c>
      <c r="U1090" s="31">
        <v>29</v>
      </c>
    </row>
    <row r="1091" spans="1:21">
      <c r="A1091" s="61" t="s">
        <v>2221</v>
      </c>
      <c r="B1091" s="852"/>
      <c r="C1091" s="865"/>
      <c r="D1091" s="884"/>
      <c r="E1091" s="889"/>
      <c r="F1091" s="90"/>
      <c r="G1091" s="874"/>
      <c r="H1091" s="879"/>
      <c r="I1091" s="889"/>
      <c r="J1091" s="90"/>
      <c r="K1091" s="893"/>
      <c r="L1091" s="1043"/>
      <c r="M1091" s="277"/>
      <c r="N1091" s="277"/>
      <c r="O1091" s="277"/>
      <c r="P1091" s="277" t="str">
        <f t="shared" si="9"/>
        <v/>
      </c>
      <c r="U1091" s="31">
        <v>29</v>
      </c>
    </row>
    <row r="1092" spans="1:21">
      <c r="A1092" s="61" t="s">
        <v>2221</v>
      </c>
      <c r="B1092" s="852"/>
      <c r="C1092" s="865"/>
      <c r="D1092" s="884"/>
      <c r="E1092" s="889"/>
      <c r="F1092" s="90"/>
      <c r="G1092" s="874"/>
      <c r="H1092" s="879"/>
      <c r="I1092" s="889"/>
      <c r="J1092" s="90"/>
      <c r="K1092" s="893"/>
      <c r="L1092" s="1043"/>
      <c r="M1092" s="277"/>
      <c r="N1092" s="277"/>
      <c r="O1092" s="277"/>
      <c r="P1092" s="277" t="str">
        <f t="shared" si="9"/>
        <v/>
      </c>
      <c r="U1092" s="31">
        <v>30</v>
      </c>
    </row>
    <row r="1093" spans="1:21">
      <c r="A1093" s="61" t="s">
        <v>2221</v>
      </c>
      <c r="B1093" s="852"/>
      <c r="C1093" s="865"/>
      <c r="D1093" s="884"/>
      <c r="E1093" s="889"/>
      <c r="F1093" s="90"/>
      <c r="G1093" s="874"/>
      <c r="H1093" s="879"/>
      <c r="I1093" s="889"/>
      <c r="J1093" s="90"/>
      <c r="K1093" s="893"/>
      <c r="L1093" s="1043"/>
      <c r="M1093" s="277"/>
      <c r="N1093" s="277"/>
      <c r="O1093" s="277"/>
      <c r="P1093" s="277" t="str">
        <f t="shared" si="9"/>
        <v/>
      </c>
      <c r="U1093" s="31">
        <v>30</v>
      </c>
    </row>
    <row r="1094" spans="1:21">
      <c r="A1094" s="61" t="s">
        <v>2221</v>
      </c>
      <c r="B1094" s="852"/>
      <c r="C1094" s="865"/>
      <c r="D1094" s="884"/>
      <c r="E1094" s="889"/>
      <c r="F1094" s="90"/>
      <c r="G1094" s="874"/>
      <c r="H1094" s="879"/>
      <c r="I1094" s="889"/>
      <c r="J1094" s="90"/>
      <c r="K1094" s="893"/>
      <c r="L1094" s="1043"/>
      <c r="M1094" s="277"/>
      <c r="N1094" s="277"/>
      <c r="O1094" s="277"/>
      <c r="P1094" s="277" t="str">
        <f t="shared" si="9"/>
        <v/>
      </c>
      <c r="U1094" s="31">
        <v>30</v>
      </c>
    </row>
    <row r="1095" spans="1:21">
      <c r="A1095" s="61" t="s">
        <v>2221</v>
      </c>
      <c r="B1095" s="852"/>
      <c r="C1095" s="865"/>
      <c r="D1095" s="884"/>
      <c r="E1095" s="889"/>
      <c r="F1095" s="90"/>
      <c r="G1095" s="874"/>
      <c r="H1095" s="879"/>
      <c r="I1095" s="889"/>
      <c r="J1095" s="90"/>
      <c r="K1095" s="893"/>
      <c r="L1095" s="1043"/>
      <c r="M1095" s="277"/>
      <c r="N1095" s="277"/>
      <c r="O1095" s="277"/>
      <c r="P1095" s="277">
        <f t="shared" si="9"/>
        <v>31</v>
      </c>
      <c r="U1095" s="31">
        <v>31</v>
      </c>
    </row>
    <row r="1096" spans="1:21">
      <c r="A1096" s="61" t="s">
        <v>2221</v>
      </c>
      <c r="B1096" s="852"/>
      <c r="C1096" s="865"/>
      <c r="D1096" s="884"/>
      <c r="E1096" s="889"/>
      <c r="F1096" s="90"/>
      <c r="G1096" s="874"/>
      <c r="H1096" s="879"/>
      <c r="I1096" s="889"/>
      <c r="J1096" s="90"/>
      <c r="K1096" s="893"/>
      <c r="L1096" s="1043"/>
      <c r="M1096" s="277"/>
      <c r="N1096" s="277"/>
      <c r="O1096" s="277"/>
      <c r="P1096" s="277">
        <f t="shared" si="9"/>
        <v>31</v>
      </c>
      <c r="U1096" s="31">
        <v>31</v>
      </c>
    </row>
    <row r="1097" spans="1:21">
      <c r="A1097" s="61" t="s">
        <v>2221</v>
      </c>
      <c r="B1097" s="852"/>
      <c r="C1097" s="865"/>
      <c r="D1097" s="884"/>
      <c r="E1097" s="889"/>
      <c r="F1097" s="90"/>
      <c r="G1097" s="874"/>
      <c r="H1097" s="879"/>
      <c r="I1097" s="889"/>
      <c r="J1097" s="90"/>
      <c r="K1097" s="893"/>
      <c r="L1097" s="1043"/>
      <c r="M1097" s="277"/>
      <c r="N1097" s="277"/>
      <c r="O1097" s="277"/>
      <c r="P1097" s="277">
        <f t="shared" si="9"/>
        <v>31</v>
      </c>
      <c r="U1097" s="31">
        <v>31</v>
      </c>
    </row>
  </sheetData>
  <mergeCells count="5">
    <mergeCell ref="A1:N1"/>
    <mergeCell ref="D2:H2"/>
    <mergeCell ref="I2:K2"/>
    <mergeCell ref="Q2:S2"/>
    <mergeCell ref="L2:M2"/>
  </mergeCells>
  <phoneticPr fontId="6" type="noConversion"/>
  <conditionalFormatting sqref="C5:C326">
    <cfRule type="expression" dxfId="11" priority="2">
      <formula>$C5="помилка"</formula>
    </cfRule>
  </conditionalFormatting>
  <pageMargins left="0.19685039370078741" right="0.19685039370078741" top="0.19685039370078741" bottom="0.19685039370078741" header="0" footer="0"/>
  <pageSetup paperSize="9" orientation="landscape" horizontalDpi="4294967293" verticalDpi="1200" r:id="rId1"/>
  <headerFooter alignWithMargins="0"/>
  <ignoredErrors>
    <ignoredError sqref="V245 V284 V204 V297:V298 V231 W174 V183 W179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sheetPr codeName="Лист2">
    <tabColor indexed="42"/>
    <pageSetUpPr fitToPage="1"/>
  </sheetPr>
  <dimension ref="A1:AW53"/>
  <sheetViews>
    <sheetView showZeros="0" zoomScale="90" zoomScaleNormal="90" zoomScaleSheetLayoutView="50" workbookViewId="0">
      <pane xSplit="1" topLeftCell="N1" activePane="topRight" state="frozen"/>
      <selection pane="topRight" activeCell="AL16" sqref="AL16"/>
    </sheetView>
  </sheetViews>
  <sheetFormatPr defaultRowHeight="12.75" outlineLevelCol="1"/>
  <cols>
    <col min="1" max="1" width="3.85546875" style="112" customWidth="1"/>
    <col min="2" max="2" width="25.140625" style="109" customWidth="1"/>
    <col min="3" max="3" width="5.85546875" style="110" customWidth="1"/>
    <col min="4" max="4" width="4.140625" style="111" customWidth="1"/>
    <col min="5" max="5" width="5.42578125" style="111" customWidth="1" outlineLevel="1"/>
    <col min="6" max="6" width="25.140625" style="109" customWidth="1"/>
    <col min="7" max="7" width="6" style="110" customWidth="1"/>
    <col min="8" max="8" width="4.140625" style="111" customWidth="1"/>
    <col min="9" max="9" width="5.42578125" style="111" customWidth="1" outlineLevel="1"/>
    <col min="10" max="10" width="25.140625" style="109" hidden="1" customWidth="1"/>
    <col min="11" max="11" width="5.7109375" style="110" hidden="1" customWidth="1"/>
    <col min="12" max="12" width="4.140625" style="111" hidden="1" customWidth="1"/>
    <col min="13" max="13" width="4.85546875" style="111" hidden="1" customWidth="1" outlineLevel="1"/>
    <col min="14" max="14" width="25.140625" style="113" customWidth="1" collapsed="1"/>
    <col min="15" max="15" width="5.7109375" style="110" customWidth="1"/>
    <col min="16" max="16" width="4.140625" style="111" customWidth="1"/>
    <col min="17" max="17" width="5.42578125" style="111" customWidth="1" outlineLevel="1"/>
    <col min="18" max="19" width="3.85546875" style="112" hidden="1" customWidth="1"/>
    <col min="20" max="20" width="25.140625" style="113" hidden="1" customWidth="1" outlineLevel="1" collapsed="1"/>
    <col min="21" max="21" width="5.7109375" style="110" hidden="1" customWidth="1" outlineLevel="1"/>
    <col min="22" max="22" width="4.5703125" style="110" hidden="1" customWidth="1" outlineLevel="1"/>
    <col min="23" max="23" width="5.42578125" style="111" hidden="1" customWidth="1" outlineLevel="1"/>
    <col min="24" max="25" width="3.85546875" style="112" hidden="1" customWidth="1" outlineLevel="1"/>
    <col min="26" max="26" width="25.140625" style="113" customWidth="1" collapsed="1"/>
    <col min="27" max="27" width="5.85546875" style="110" customWidth="1"/>
    <col min="28" max="28" width="4.140625" style="110" customWidth="1"/>
    <col min="29" max="29" width="5.42578125" style="111" customWidth="1" outlineLevel="1"/>
    <col min="30" max="30" width="25.140625" style="109" hidden="1" customWidth="1"/>
    <col min="31" max="31" width="6.5703125" style="110" hidden="1" customWidth="1" outlineLevel="1"/>
    <col min="32" max="32" width="4.140625" style="111" hidden="1" customWidth="1"/>
    <col min="33" max="33" width="5.28515625" style="111" hidden="1" customWidth="1" outlineLevel="1"/>
    <col min="34" max="34" width="25.140625" style="109" customWidth="1" collapsed="1"/>
    <col min="35" max="35" width="6.85546875" style="110" customWidth="1" outlineLevel="1"/>
    <col min="36" max="36" width="4.140625" style="111" customWidth="1"/>
    <col min="37" max="37" width="5.28515625" style="111" customWidth="1" outlineLevel="1"/>
    <col min="38" max="38" width="22.28515625" style="109" customWidth="1"/>
    <col min="39" max="39" width="4.140625" style="111" customWidth="1"/>
    <col min="40" max="40" width="22.28515625" style="109" hidden="1" customWidth="1"/>
    <col min="41" max="41" width="4.140625" style="111" hidden="1" customWidth="1"/>
    <col min="42" max="42" width="20.85546875" style="109" hidden="1" customWidth="1" outlineLevel="1"/>
    <col min="43" max="43" width="4.28515625" style="111" hidden="1" customWidth="1" outlineLevel="1"/>
    <col min="44" max="44" width="3.85546875" style="111" hidden="1" customWidth="1"/>
    <col min="45" max="47" width="7.5703125" style="111" customWidth="1"/>
    <col min="48" max="48" width="9.140625" style="111"/>
    <col min="49" max="49" width="9.140625" style="112"/>
    <col min="50" max="16384" width="9.140625" style="111"/>
  </cols>
  <sheetData>
    <row r="1" spans="1:49" s="106" customFormat="1" ht="16.5" customHeight="1">
      <c r="A1" s="1372" t="s">
        <v>2224</v>
      </c>
      <c r="B1" s="1372"/>
      <c r="C1" s="1372"/>
      <c r="D1" s="1372"/>
      <c r="E1" s="1372"/>
      <c r="F1" s="1372"/>
      <c r="G1" s="1372"/>
      <c r="H1" s="1372"/>
      <c r="I1" s="1372"/>
      <c r="J1" s="1372"/>
      <c r="K1" s="1372"/>
      <c r="L1" s="1372"/>
      <c r="N1" s="775" t="str">
        <f>ВВОД!D2</f>
        <v>Червень 2024</v>
      </c>
      <c r="O1" s="102"/>
      <c r="P1" s="102"/>
      <c r="Q1" s="102"/>
      <c r="R1" s="103"/>
      <c r="S1" s="103"/>
      <c r="T1" s="101"/>
      <c r="U1" s="104"/>
      <c r="V1" s="104"/>
      <c r="W1" s="104"/>
      <c r="X1" s="103"/>
      <c r="Y1" s="103"/>
      <c r="Z1" s="101"/>
      <c r="AA1" s="104"/>
      <c r="AB1" s="104"/>
      <c r="AC1" s="104"/>
      <c r="AD1" s="105"/>
      <c r="AE1" s="104"/>
      <c r="AH1" s="105"/>
      <c r="AI1" s="104"/>
      <c r="AL1" s="105"/>
      <c r="AN1" s="105"/>
      <c r="AP1" s="105"/>
      <c r="AW1" s="103"/>
    </row>
    <row r="2" spans="1:49" s="106" customFormat="1" ht="7.5" customHeight="1">
      <c r="A2" s="296"/>
      <c r="B2" s="296"/>
      <c r="C2" s="296"/>
      <c r="D2" s="296"/>
      <c r="E2" s="296"/>
      <c r="F2" s="296"/>
      <c r="G2" s="296"/>
      <c r="H2" s="296"/>
      <c r="I2" s="296"/>
      <c r="J2" s="296"/>
      <c r="K2" s="296"/>
      <c r="L2" s="296"/>
      <c r="N2" s="101"/>
      <c r="O2" s="102"/>
      <c r="P2" s="102"/>
      <c r="Q2" s="102"/>
      <c r="R2" s="103"/>
      <c r="S2" s="103"/>
      <c r="T2" s="101"/>
      <c r="U2" s="104"/>
      <c r="V2" s="104"/>
      <c r="W2" s="104"/>
      <c r="X2" s="103"/>
      <c r="Y2" s="103"/>
      <c r="Z2" s="101"/>
      <c r="AA2" s="104"/>
      <c r="AB2" s="104"/>
      <c r="AC2" s="104"/>
      <c r="AD2" s="105"/>
      <c r="AE2" s="104"/>
      <c r="AH2" s="105"/>
      <c r="AI2" s="104"/>
      <c r="AL2" s="105"/>
      <c r="AN2" s="105"/>
      <c r="AP2" s="105"/>
      <c r="AW2" s="103"/>
    </row>
    <row r="3" spans="1:49" ht="9" customHeight="1">
      <c r="A3" s="107"/>
      <c r="B3" s="108"/>
      <c r="C3" s="107"/>
      <c r="D3" s="107"/>
      <c r="F3" s="108"/>
      <c r="G3" s="107"/>
      <c r="H3" s="107"/>
      <c r="N3" s="107"/>
      <c r="O3" s="107"/>
      <c r="P3" s="107"/>
      <c r="R3" s="107"/>
      <c r="S3" s="107"/>
      <c r="T3" s="107"/>
      <c r="U3" s="107"/>
      <c r="V3" s="107"/>
      <c r="X3" s="107"/>
      <c r="Y3" s="107"/>
      <c r="Z3" s="107"/>
      <c r="AA3" s="107"/>
      <c r="AB3" s="107"/>
    </row>
    <row r="4" spans="1:49" ht="21.95" customHeight="1">
      <c r="A4" s="1374" t="s">
        <v>40</v>
      </c>
      <c r="B4" s="1373" t="str">
        <f>ВВОД!D4</f>
        <v>РДМ-24 №110</v>
      </c>
      <c r="C4" s="1368"/>
      <c r="D4" s="1368"/>
      <c r="E4" s="207"/>
      <c r="F4" s="1373" t="str">
        <f>ВВОД!E4</f>
        <v>РДМ-24 №232</v>
      </c>
      <c r="G4" s="1368"/>
      <c r="H4" s="1368"/>
      <c r="I4" s="207"/>
      <c r="J4" s="1373" t="str">
        <f>ВВОД!F4</f>
        <v>РДМ-22 №192</v>
      </c>
      <c r="K4" s="1368"/>
      <c r="L4" s="1368"/>
      <c r="M4" s="207"/>
      <c r="N4" s="1373" t="str">
        <f>ВВОД!G4</f>
        <v>РДМ-22 №820</v>
      </c>
      <c r="O4" s="1368"/>
      <c r="P4" s="1368"/>
      <c r="Q4" s="207"/>
      <c r="R4" s="1376" t="s">
        <v>40</v>
      </c>
      <c r="S4" s="1376" t="s">
        <v>40</v>
      </c>
      <c r="T4" s="1369" t="str">
        <f>ВВОД!H4</f>
        <v>РДМ-22 №1359</v>
      </c>
      <c r="U4" s="1370"/>
      <c r="V4" s="1371"/>
      <c r="W4" s="207"/>
      <c r="X4" s="1376" t="s">
        <v>40</v>
      </c>
      <c r="Y4" s="1376" t="s">
        <v>40</v>
      </c>
      <c r="Z4" s="1369" t="str">
        <f>ВВОД!I4</f>
        <v>РДМ-2 №1027</v>
      </c>
      <c r="AA4" s="1378"/>
      <c r="AB4" s="1379"/>
      <c r="AC4" s="207"/>
      <c r="AD4" s="1373" t="str">
        <f>ВВОД!J4</f>
        <v>РДМ-2 №1031</v>
      </c>
      <c r="AE4" s="1368"/>
      <c r="AF4" s="1368"/>
      <c r="AG4" s="207"/>
      <c r="AH4" s="1373" t="str">
        <f>ВВОД!K4</f>
        <v>РДМ-2 №2713</v>
      </c>
      <c r="AI4" s="1368"/>
      <c r="AJ4" s="1368"/>
      <c r="AK4" s="207"/>
      <c r="AL4" s="1373" t="str">
        <f>ВВОД!L4</f>
        <v>УДС2М-11 №606</v>
      </c>
      <c r="AM4" s="1368"/>
      <c r="AN4" s="1368" t="s">
        <v>504</v>
      </c>
      <c r="AO4" s="1368"/>
      <c r="AP4" s="1368" t="s">
        <v>13</v>
      </c>
      <c r="AQ4" s="1368"/>
      <c r="AR4" s="1374" t="s">
        <v>40</v>
      </c>
      <c r="AS4" s="1368" t="s">
        <v>2151</v>
      </c>
      <c r="AT4" s="1368"/>
      <c r="AU4" s="1368"/>
      <c r="AV4" s="208"/>
      <c r="AW4" s="209"/>
    </row>
    <row r="5" spans="1:49" ht="21.95" customHeight="1">
      <c r="A5" s="1375"/>
      <c r="B5" s="207" t="s">
        <v>2114</v>
      </c>
      <c r="C5" s="210" t="s">
        <v>42</v>
      </c>
      <c r="D5" s="207" t="s">
        <v>43</v>
      </c>
      <c r="E5" s="207" t="s">
        <v>71</v>
      </c>
      <c r="F5" s="207" t="s">
        <v>2114</v>
      </c>
      <c r="G5" s="210" t="s">
        <v>42</v>
      </c>
      <c r="H5" s="207" t="s">
        <v>43</v>
      </c>
      <c r="I5" s="207" t="s">
        <v>71</v>
      </c>
      <c r="J5" s="207" t="s">
        <v>2114</v>
      </c>
      <c r="K5" s="210" t="s">
        <v>42</v>
      </c>
      <c r="L5" s="207" t="s">
        <v>43</v>
      </c>
      <c r="M5" s="207" t="s">
        <v>71</v>
      </c>
      <c r="N5" s="207" t="s">
        <v>2114</v>
      </c>
      <c r="O5" s="210" t="s">
        <v>42</v>
      </c>
      <c r="P5" s="207" t="s">
        <v>43</v>
      </c>
      <c r="Q5" s="207" t="s">
        <v>71</v>
      </c>
      <c r="R5" s="1377"/>
      <c r="S5" s="1377"/>
      <c r="T5" s="264" t="s">
        <v>2114</v>
      </c>
      <c r="U5" s="210" t="s">
        <v>42</v>
      </c>
      <c r="V5" s="207" t="s">
        <v>43</v>
      </c>
      <c r="W5" s="207" t="s">
        <v>71</v>
      </c>
      <c r="X5" s="1377"/>
      <c r="Y5" s="1377"/>
      <c r="Z5" s="207" t="s">
        <v>2114</v>
      </c>
      <c r="AA5" s="210" t="s">
        <v>42</v>
      </c>
      <c r="AB5" s="207" t="s">
        <v>43</v>
      </c>
      <c r="AC5" s="207" t="s">
        <v>71</v>
      </c>
      <c r="AD5" s="207" t="s">
        <v>2114</v>
      </c>
      <c r="AE5" s="210" t="s">
        <v>42</v>
      </c>
      <c r="AF5" s="207" t="s">
        <v>43</v>
      </c>
      <c r="AG5" s="207" t="s">
        <v>71</v>
      </c>
      <c r="AH5" s="207" t="s">
        <v>2114</v>
      </c>
      <c r="AI5" s="210" t="s">
        <v>42</v>
      </c>
      <c r="AJ5" s="207" t="s">
        <v>43</v>
      </c>
      <c r="AK5" s="207" t="s">
        <v>71</v>
      </c>
      <c r="AL5" s="207" t="s">
        <v>2114</v>
      </c>
      <c r="AM5" s="1069" t="s">
        <v>43</v>
      </c>
      <c r="AN5" s="207" t="s">
        <v>41</v>
      </c>
      <c r="AO5" s="207" t="s">
        <v>71</v>
      </c>
      <c r="AP5" s="207" t="s">
        <v>41</v>
      </c>
      <c r="AQ5" s="207" t="s">
        <v>71</v>
      </c>
      <c r="AR5" s="1375"/>
      <c r="AS5" s="207" t="s">
        <v>42</v>
      </c>
      <c r="AT5" s="207" t="s">
        <v>43</v>
      </c>
      <c r="AU5" s="207" t="s">
        <v>120</v>
      </c>
      <c r="AV5" s="211" t="s">
        <v>518</v>
      </c>
      <c r="AW5" s="212" t="s">
        <v>774</v>
      </c>
    </row>
    <row r="6" spans="1:49" ht="23.25" customHeight="1">
      <c r="A6" s="213">
        <v>1</v>
      </c>
      <c r="B6" s="214" t="str">
        <f>IF(ISNA(INDEX(ВВОД!$A:$A,MATCH($A6,ВВОД!D:D,0))),"Резерв",INDEX(ВВОД!$A:$A,MATCH($A6,ВВОД!D:D,0)))</f>
        <v>Вихідний</v>
      </c>
      <c r="C6" s="215">
        <f>IF(ISNA(INDEX(ВВОД!$Q:$Q,MATCH($A6,ВВОД!D:D,0))),"",INDEX(ВВОД!$Q:$Q,MATCH($A6,ВВОД!D:D,0)))</f>
        <v>0</v>
      </c>
      <c r="D6" s="216">
        <f>IF(ISNA(INDEX(ВВОД!$R:$R,MATCH($A6,ВВОД!D:D,0))),"",INDEX(ВВОД!$R:$R,MATCH($A6,ВВОД!D:D,0))+INDEX(ВВОД!$S:$S,MATCH($A6,ВВОД!D:D,0)))</f>
        <v>0</v>
      </c>
      <c r="E6" s="216">
        <f>IF(ISNA(INDEX(ВВОД!$T:$T,MATCH($A6,ВВОД!D:D,0))),"",INDEX(ВВОД!$T:$T,MATCH($A6,ВВОД!D:D,0)))</f>
        <v>0</v>
      </c>
      <c r="F6" s="214" t="str">
        <f>IF(ISNA(INDEX(ВВОД!$A:$A,MATCH($A6,ВВОД!E:E,0))),"Резерв",INDEX(ВВОД!$A:$A,MATCH($A6,ВВОД!E:E,0)))</f>
        <v>Вихідний</v>
      </c>
      <c r="G6" s="215">
        <f>IF(ISNA(INDEX(ВВОД!$Q:$Q,MATCH($A6,ВВОД!E:E,0))),"",INDEX(ВВОД!$Q:$Q,MATCH($A6,ВВОД!E:E,0)))</f>
        <v>0</v>
      </c>
      <c r="H6" s="216">
        <f>IF(ISNA(INDEX(ВВОД!$R:$R,MATCH($A6,ВВОД!E:E,0))),"",INDEX(ВВОД!$R:$R,MATCH($A6,ВВОД!E:E,0))+INDEX(ВВОД!$S:$S,MATCH($A6,ВВОД!E:E,0)))</f>
        <v>0</v>
      </c>
      <c r="I6" s="216">
        <f>IF(ISNA(INDEX(ВВОД!$T:$T,MATCH($A6,ВВОД!E:E,0))),"",INDEX(ВВОД!$T:$T,MATCH($A6,ВВОД!E:E,0)))</f>
        <v>0</v>
      </c>
      <c r="J6" s="214" t="str">
        <f>IF(ISNA(INDEX(ВВОД!$A:$A,MATCH($A6,ВВОД!F:F,0))),"Резерв",INDEX(ВВОД!$A:$A,MATCH($A6,ВВОД!F:F,0)))</f>
        <v>Вихідний</v>
      </c>
      <c r="K6" s="215">
        <f>IF(ISNA(INDEX(ВВОД!$Q:$Q,MATCH($A6,ВВОД!F:F,0))),"",INDEX(ВВОД!$Q:$Q,MATCH($A6,ВВОД!F:F,0)))</f>
        <v>0</v>
      </c>
      <c r="L6" s="216">
        <f>IF(ISNA(INDEX(ВВОД!$R:$R,MATCH($A6,ВВОД!F:F,0))),"",INDEX(ВВОД!$R:$R,MATCH($A6,ВВОД!F:F,0))+INDEX(ВВОД!$S:$S,MATCH($A6,ВВОД!F:F,0)))</f>
        <v>0</v>
      </c>
      <c r="M6" s="216">
        <f>IF(ISNA(INDEX(ВВОД!$T:$T,MATCH($A6,ВВОД!F:F,0))),"",INDEX(ВВОД!$T:$T,MATCH($A6,ВВОД!F:F,0)))</f>
        <v>0</v>
      </c>
      <c r="N6" s="214" t="str">
        <f>IF(ISNA(INDEX(ВВОД!$A:$A,MATCH($A6,ВВОД!G:G,0))),"Резерв",INDEX(ВВОД!$A:$A,MATCH($A6,ВВОД!G:G,0)))</f>
        <v>Вихідний</v>
      </c>
      <c r="O6" s="215">
        <f>IF(ISNA(INDEX(ВВОД!$Q:$Q,MATCH($A6,ВВОД!G:G,0))),"",INDEX(ВВОД!$Q:$Q,MATCH($A6,ВВОД!G:G,0)))</f>
        <v>0</v>
      </c>
      <c r="P6" s="216">
        <f>IF(ISNA(INDEX(ВВОД!$R:$R,MATCH($A6,ВВОД!G:G,0))),"",INDEX(ВВОД!$R:$R,MATCH($A6,ВВОД!G:G,0))+INDEX(ВВОД!$S:$S,MATCH($A6,ВВОД!G:G,0)))</f>
        <v>0</v>
      </c>
      <c r="Q6" s="216">
        <f>IF(ISNA(INDEX(ВВОД!$T:$T,MATCH($A6,ВВОД!G:G,0))),"",INDEX(ВВОД!$T:$T,MATCH($A6,ВВОД!G:G,0)))</f>
        <v>0</v>
      </c>
      <c r="R6" s="217">
        <v>1</v>
      </c>
      <c r="S6" s="217">
        <v>1</v>
      </c>
      <c r="T6" s="214" t="str">
        <f>IF(ISNA(INDEX(ВВОД!$A:$A,MATCH($A6,ВВОД!H:H,0))),"Резерв",INDEX(ВВОД!$A:$A,MATCH($A6,ВВОД!H:H,0)))</f>
        <v>Вихідний</v>
      </c>
      <c r="U6" s="215">
        <f>IF(ISNA(INDEX(ВВОД!$Q:$Q,MATCH($A6,ВВОД!H:H,0))),"",INDEX(ВВОД!$Q:$Q,MATCH($A6,ВВОД!H:H,0)))</f>
        <v>0</v>
      </c>
      <c r="V6" s="216">
        <f>IF(ISNA(INDEX(ВВОД!$R:$R,MATCH($A6,ВВОД!H:H,0))),"",INDEX(ВВОД!$R:$R,MATCH($A6,ВВОД!H:H,0))+INDEX(ВВОД!$S:$S,MATCH($A6,ВВОД!H:H,0)))</f>
        <v>0</v>
      </c>
      <c r="W6" s="216"/>
      <c r="X6" s="217">
        <v>1</v>
      </c>
      <c r="Y6" s="217">
        <v>1</v>
      </c>
      <c r="Z6" s="216" t="str">
        <f>IF(ISNA(INDEX(ВВОД!$A:$A,MATCH($A6,ВВОД!I:I,0))),"Резерв",INDEX(ВВОД!$A:$A,MATCH($A6,ВВОД!I:I,0)))</f>
        <v>Вихідний</v>
      </c>
      <c r="AA6" s="215">
        <f>IF(ISNA(INDEX(ВВОД!$Q:$Q,MATCH($A6,ВВОД!I:I,0))),"",INDEX(ВВОД!$Q:$Q,MATCH($A6,ВВОД!I:I,0)))</f>
        <v>0</v>
      </c>
      <c r="AB6" s="216">
        <f>IF(ISNA(INDEX(ВВОД!$R:$R,MATCH($A6,ВВОД!I:I,0))),"",INDEX(ВВОД!$R:$R,MATCH($A6,ВВОД!I:I,0))+INDEX(ВВОД!$S:$S,MATCH($A6,ВВОД!I:I,0)))</f>
        <v>0</v>
      </c>
      <c r="AC6" s="216"/>
      <c r="AD6" s="214" t="str">
        <f>IF(ISNA(INDEX(ВВОД!$A:$A,MATCH($A6,ВВОД!J:J,0))),"Резерв",INDEX(ВВОД!$A:$A,MATCH($A6,ВВОД!J:J,0)))</f>
        <v>Вихідний</v>
      </c>
      <c r="AE6" s="215">
        <f>IF(ISNA(INDEX(ВВОД!$Q:$Q,MATCH($A6,ВВОД!J:J,0))),"",INDEX(ВВОД!$Q:$Q,MATCH($A6,ВВОД!J:J,0)))</f>
        <v>0</v>
      </c>
      <c r="AF6" s="216">
        <f>IF(ISNA(INDEX(ВВОД!$R:$R,MATCH($A6,ВВОД!J:J,0))),"",INDEX(ВВОД!$R:$R,MATCH($A6,ВВОД!J:J,0))+INDEX(ВВОД!$S:$S,MATCH($A6,ВВОД!J:J,0)))</f>
        <v>0</v>
      </c>
      <c r="AG6" s="216">
        <f>IF(ISNA(INDEX(ВВОД!$T:$T,MATCH($A6,ВВОД!K:K,0))),"",INDEX(ВВОД!$T:$T,MATCH($A6,ВВОД!K:K,0)))</f>
        <v>0</v>
      </c>
      <c r="AH6" s="214" t="str">
        <f>IF(ISNA(INDEX(ВВОД!$A:$A,MATCH($A6,ВВОД!K:K,0))),"Резерв",INDEX(ВВОД!$A:$A,MATCH($A6,ВВОД!K:K,0)))</f>
        <v>Вихідний</v>
      </c>
      <c r="AI6" s="215">
        <f>IF(ISNA(INDEX(ВВОД!$Q:$Q,MATCH($A6,ВВОД!K:K,0))),"",INDEX(ВВОД!$Q:$Q,MATCH($A6,ВВОД!K:K,0)))</f>
        <v>0</v>
      </c>
      <c r="AJ6" s="216">
        <f>IF(ISNA(INDEX(ВВОД!$R:$R,MATCH($A6,ВВОД!K:K,0))),"",INDEX(ВВОД!$R:$R,MATCH($A6,ВВОД!K:K,0))+INDEX(ВВОД!$S:$S,MATCH($A6,ВВОД!K:K,0)))</f>
        <v>0</v>
      </c>
      <c r="AK6" s="211">
        <f>IF(ISNA(INDEX(ВВОД!$T:$T,MATCH($A6,ВВОД!J:J,0))),"",INDEX(ВВОД!$T:$T,MATCH($A6,ВВОД!J:J,0)))</f>
        <v>0</v>
      </c>
      <c r="AL6" s="216" t="str">
        <f>IF(ISNA(INDEX(ВВОД!$A:$A,MATCH($A6,ВВОД!L:L,0))),"Резерв",INDEX(ВВОД!$A:$A,MATCH($A6,ВВОД!L:L,0)))</f>
        <v>Вихідний</v>
      </c>
      <c r="AM6" s="216">
        <f>IF(ISNA(INDEX(ВВОД!$R:$R,MATCH($A6,ВВОД!L:L,0))),"",INDEX(ВВОД!$R:$R,MATCH($A6,ВВОД!L:L,0))+INDEX(ВВОД!$S:$S,MATCH($A6,ВВОД!L:L,0)))</f>
        <v>0</v>
      </c>
      <c r="AN6" s="216" t="str">
        <f>IF(ISNA(INDEX(ВВОД!$A:$A,MATCH($A6,ВВОД!M:M,0))),"Не  работает",INDEX(ВВОД!$A:$A,MATCH($A6,ВВОД!M:M,0)))</f>
        <v>Вихідний</v>
      </c>
      <c r="AO6" s="216">
        <f>IF(ISNA(INDEX(ВВОД!$T:$T,MATCH($A6,ВВОД!M:M,0))),"",INDEX(ВВОД!$T:$T,MATCH($A6,ВВОД!M:M,0)))</f>
        <v>0</v>
      </c>
      <c r="AP6" s="216" t="str">
        <f>IF(ISNA(INDEX(ВВОД!$A:$A,MATCH($A6,ВВОД!N:N,0))),"Не  работает",INDEX(ВВОД!$A:$A,MATCH($A6,ВВОД!N:N,0)))</f>
        <v>Вихідний</v>
      </c>
      <c r="AQ6" s="216">
        <f>IF(ISNA(INDEX(ВВОД!$T:$T,MATCH($A6,ВВОД!N:N,0))),"",INDEX(ВВОД!$T:$T,MATCH($A6,ВВОД!N:N,0)))</f>
        <v>0</v>
      </c>
      <c r="AR6" s="213">
        <v>1</v>
      </c>
      <c r="AS6" s="218">
        <f t="shared" ref="AS6:AS35" si="0">SUM(C6,G6,K6,O6,U6,AA6,AE6,AI6)</f>
        <v>0</v>
      </c>
      <c r="AT6" s="219">
        <f t="shared" ref="AT6:AT36" si="1">SUM(D6,H6,L6,P6,V6,AB6,AF6,AJ6)</f>
        <v>0</v>
      </c>
      <c r="AU6" s="219">
        <f t="shared" ref="AU6:AU36" si="2">SUM(E6,I6,M6,Q6,W6,AC6,AG6,AK6,AM6,AO6,AQ6)</f>
        <v>0</v>
      </c>
      <c r="AV6" s="220">
        <f>(AU6-AW6)*0.04</f>
        <v>0</v>
      </c>
      <c r="AW6" s="221"/>
    </row>
    <row r="7" spans="1:49" ht="23.25" customHeight="1">
      <c r="A7" s="213">
        <v>2</v>
      </c>
      <c r="B7" s="214" t="str">
        <f>IF(ISNA(INDEX(ВВОД!$A:$A,MATCH($A7,ВВОД!D:D,0))),"Резерв",INDEX(ВВОД!$A:$A,MATCH($A7,ВВОД!D:D,0)))</f>
        <v>Вихідний</v>
      </c>
      <c r="C7" s="215">
        <f>IF(ISNA(INDEX(ВВОД!$Q:$Q,MATCH($A7,ВВОД!D:D,0))),"",INDEX(ВВОД!$Q:$Q,MATCH($A7,ВВОД!D:D,0)))</f>
        <v>0</v>
      </c>
      <c r="D7" s="216">
        <f>IF(ISNA(INDEX(ВВОД!$R:$R,MATCH($A7,ВВОД!D:D,0))),"",INDEX(ВВОД!$R:$R,MATCH($A7,ВВОД!D:D,0))+INDEX(ВВОД!$S:$S,MATCH($A7,ВВОД!D:D,0)))</f>
        <v>0</v>
      </c>
      <c r="E7" s="216">
        <f>IF(ISNA(INDEX(ВВОД!$T:$T,MATCH($A7,ВВОД!D:D,0))),"",INDEX(ВВОД!$T:$T,MATCH($A7,ВВОД!D:D,0)))</f>
        <v>0</v>
      </c>
      <c r="F7" s="214" t="str">
        <f>IF(ISNA(INDEX(ВВОД!$A:$A,MATCH($A7,ВВОД!E:E,0))),"Резерв",INDEX(ВВОД!$A:$A,MATCH($A7,ВВОД!E:E,0)))</f>
        <v>Вихідний</v>
      </c>
      <c r="G7" s="215">
        <f>IF(ISNA(INDEX(ВВОД!$Q:$Q,MATCH($A7,ВВОД!E:E,0))),"",INDEX(ВВОД!$Q:$Q,MATCH($A7,ВВОД!E:E,0)))</f>
        <v>0</v>
      </c>
      <c r="H7" s="216">
        <f>IF(ISNA(INDEX(ВВОД!$R:$R,MATCH($A7,ВВОД!E:E,0))),"",INDEX(ВВОД!$R:$R,MATCH($A7,ВВОД!E:E,0))+INDEX(ВВОД!$S:$S,MATCH($A7,ВВОД!E:E,0)))</f>
        <v>0</v>
      </c>
      <c r="I7" s="216">
        <f>IF(ISNA(INDEX(ВВОД!$T:$T,MATCH($A7,ВВОД!E:E,0))),"",INDEX(ВВОД!$T:$T,MATCH($A7,ВВОД!E:E,0)))</f>
        <v>0</v>
      </c>
      <c r="J7" s="214" t="str">
        <f>IF(ISNA(INDEX(ВВОД!$A:$A,MATCH($A7,ВВОД!F:F,0))),"Резерв",INDEX(ВВОД!$A:$A,MATCH($A7,ВВОД!F:F,0)))</f>
        <v>Вихідний</v>
      </c>
      <c r="K7" s="215">
        <f>IF(ISNA(INDEX(ВВОД!$Q:$Q,MATCH($A7,ВВОД!F:F,0))),"",INDEX(ВВОД!$Q:$Q,MATCH($A7,ВВОД!F:F,0)))</f>
        <v>0</v>
      </c>
      <c r="L7" s="216">
        <f>IF(ISNA(INDEX(ВВОД!$R:$R,MATCH($A7,ВВОД!F:F,0))),"",INDEX(ВВОД!$R:$R,MATCH($A7,ВВОД!F:F,0))+INDEX(ВВОД!$S:$S,MATCH($A7,ВВОД!F:F,0)))</f>
        <v>0</v>
      </c>
      <c r="M7" s="216">
        <f>IF(ISNA(INDEX(ВВОД!$T:$T,MATCH($A7,ВВОД!F:F,0))),"",INDEX(ВВОД!$T:$T,MATCH($A7,ВВОД!F:F,0)))</f>
        <v>0</v>
      </c>
      <c r="N7" s="214" t="str">
        <f>IF(ISNA(INDEX(ВВОД!$A:$A,MATCH($A7,ВВОД!G:G,0))),"Резерв",INDEX(ВВОД!$A:$A,MATCH($A7,ВВОД!G:G,0)))</f>
        <v>Вихідний</v>
      </c>
      <c r="O7" s="215">
        <f>IF(ISNA(INDEX(ВВОД!$Q:$Q,MATCH($A7,ВВОД!G:G,0))),"",INDEX(ВВОД!$Q:$Q,MATCH($A7,ВВОД!G:G,0)))</f>
        <v>0</v>
      </c>
      <c r="P7" s="216">
        <f>IF(ISNA(INDEX(ВВОД!$R:$R,MATCH($A7,ВВОД!G:G,0))),"",INDEX(ВВОД!$R:$R,MATCH($A7,ВВОД!G:G,0))+INDEX(ВВОД!$S:$S,MATCH($A7,ВВОД!G:G,0)))</f>
        <v>0</v>
      </c>
      <c r="Q7" s="216">
        <f>IF(ISNA(INDEX(ВВОД!$T:$T,MATCH($A7,ВВОД!G:G,0))),"",INDEX(ВВОД!$T:$T,MATCH($A7,ВВОД!G:G,0)))</f>
        <v>0</v>
      </c>
      <c r="R7" s="217">
        <v>2</v>
      </c>
      <c r="S7" s="217">
        <v>2</v>
      </c>
      <c r="T7" s="214" t="str">
        <f>IF(ISNA(INDEX(ВВОД!$A:$A,MATCH($A7,ВВОД!H:H,0))),"Резерв",INDEX(ВВОД!$A:$A,MATCH($A7,ВВОД!H:H,0)))</f>
        <v>Вихідний</v>
      </c>
      <c r="U7" s="215">
        <f>IF(ISNA(INDEX(ВВОД!$Q:$Q,MATCH($A7,ВВОД!H:H,0))),"",INDEX(ВВОД!$Q:$Q,MATCH($A7,ВВОД!H:H,0)))</f>
        <v>0</v>
      </c>
      <c r="V7" s="216">
        <f>IF(ISNA(INDEX(ВВОД!$R:$R,MATCH($A7,ВВОД!H:H,0))),"",INDEX(ВВОД!$R:$R,MATCH($A7,ВВОД!H:H,0))+INDEX(ВВОД!$S:$S,MATCH($A7,ВВОД!H:H,0)))</f>
        <v>0</v>
      </c>
      <c r="W7" s="216"/>
      <c r="X7" s="217">
        <v>2</v>
      </c>
      <c r="Y7" s="217">
        <v>2</v>
      </c>
      <c r="Z7" s="214" t="str">
        <f>IF(ISNA(INDEX(ВВОД!$A:$A,MATCH($A7,ВВОД!I:I,0))),"Резерв",INDEX(ВВОД!$A:$A,MATCH($A7,ВВОД!I:I,0)))</f>
        <v>Вихідний</v>
      </c>
      <c r="AA7" s="215">
        <f>IF(ISNA(INDEX(ВВОД!$Q:$Q,MATCH($A7,ВВОД!I:I,0))),"",INDEX(ВВОД!$Q:$Q,MATCH($A7,ВВОД!I:I,0)))</f>
        <v>0</v>
      </c>
      <c r="AB7" s="216">
        <f>IF(ISNA(INDEX(ВВОД!$R:$R,MATCH($A7,ВВОД!I:I,0))),"",INDEX(ВВОД!$R:$R,MATCH($A7,ВВОД!I:I,0))+INDEX(ВВОД!$S:$S,MATCH($A7,ВВОД!I:I,0)))</f>
        <v>0</v>
      </c>
      <c r="AC7" s="216"/>
      <c r="AD7" s="214" t="str">
        <f>IF(ISNA(INDEX(ВВОД!$A:$A,MATCH($A7,ВВОД!J:J,0))),"Резерв",INDEX(ВВОД!$A:$A,MATCH($A7,ВВОД!J:J,0)))</f>
        <v>Вихідний</v>
      </c>
      <c r="AE7" s="215">
        <f>IF(ISNA(INDEX(ВВОД!$Q:$Q,MATCH($A7,ВВОД!J:J,0))),"",INDEX(ВВОД!$Q:$Q,MATCH($A7,ВВОД!J:J,0)))</f>
        <v>0</v>
      </c>
      <c r="AF7" s="216">
        <f>IF(ISNA(INDEX(ВВОД!$R:$R,MATCH($A7,ВВОД!J:J,0))),"",INDEX(ВВОД!$R:$R,MATCH($A7,ВВОД!J:J,0))+INDEX(ВВОД!$S:$S,MATCH($A7,ВВОД!J:J,0)))</f>
        <v>0</v>
      </c>
      <c r="AG7" s="216">
        <f>IF(ISNA(INDEX(ВВОД!$T:$T,MATCH($A7,ВВОД!K:K,0))),"",INDEX(ВВОД!$T:$T,MATCH($A7,ВВОД!K:K,0)))</f>
        <v>0</v>
      </c>
      <c r="AH7" s="214" t="str">
        <f>IF(ISNA(INDEX(ВВОД!$A:$A,MATCH($A7,ВВОД!K:K,0))),"Резерв",INDEX(ВВОД!$A:$A,MATCH($A7,ВВОД!K:K,0)))</f>
        <v>Вихідний</v>
      </c>
      <c r="AI7" s="215">
        <f>IF(ISNA(INDEX(ВВОД!$Q:$Q,MATCH($A7,ВВОД!K:K,0))),"",INDEX(ВВОД!$Q:$Q,MATCH($A7,ВВОД!K:K,0)))</f>
        <v>0</v>
      </c>
      <c r="AJ7" s="216">
        <f>IF(ISNA(INDEX(ВВОД!$R:$R,MATCH($A7,ВВОД!K:K,0))),"",INDEX(ВВОД!$R:$R,MATCH($A7,ВВОД!K:K,0))+INDEX(ВВОД!$S:$S,MATCH($A7,ВВОД!K:K,0)))</f>
        <v>0</v>
      </c>
      <c r="AK7" s="211">
        <f>IF(ISNA(INDEX(ВВОД!$T:$T,MATCH($A7,ВВОД!J:J,0))),"",INDEX(ВВОД!$T:$T,MATCH($A7,ВВОД!J:J,0)))</f>
        <v>0</v>
      </c>
      <c r="AL7" s="216" t="str">
        <f>IF(ISNA(INDEX(ВВОД!$A:$A,MATCH($A7,ВВОД!L:L,0))),"Резерв",INDEX(ВВОД!$A:$A,MATCH($A7,ВВОД!L:L,0)))</f>
        <v>Вихідний</v>
      </c>
      <c r="AM7" s="216">
        <f>IF(ISNA(INDEX(ВВОД!$R:$R,MATCH($A7,ВВОД!L:L,0))),"",INDEX(ВВОД!$R:$R,MATCH($A7,ВВОД!L:L,0))+INDEX(ВВОД!$S:$S,MATCH($A7,ВВОД!L:L,0)))</f>
        <v>0</v>
      </c>
      <c r="AN7" s="216" t="str">
        <f>IF(ISNA(INDEX(ВВОД!$A:$A,MATCH($A7,ВВОД!M:M,0))),"Не  работает",INDEX(ВВОД!$A:$A,MATCH($A7,ВВОД!M:M,0)))</f>
        <v>Вихідний</v>
      </c>
      <c r="AO7" s="216">
        <f>IF(ISNA(INDEX(ВВОД!$T:$T,MATCH($A7,ВВОД!M:M,0))),"",INDEX(ВВОД!$T:$T,MATCH($A7,ВВОД!M:M,0)))</f>
        <v>0</v>
      </c>
      <c r="AP7" s="216" t="str">
        <f>IF(ISNA(INDEX(ВВОД!$A:$A,MATCH($A7,ВВОД!N:N,0))),"Не  работает",INDEX(ВВОД!$A:$A,MATCH($A7,ВВОД!N:N,0)))</f>
        <v>Вихідний</v>
      </c>
      <c r="AQ7" s="216">
        <f>IF(ISNA(INDEX(ВВОД!$T:$T,MATCH($A7,ВВОД!N:N,0))),"",INDEX(ВВОД!$T:$T,MATCH($A7,ВВОД!N:N,0)))</f>
        <v>0</v>
      </c>
      <c r="AR7" s="213">
        <v>2</v>
      </c>
      <c r="AS7" s="218">
        <f t="shared" si="0"/>
        <v>0</v>
      </c>
      <c r="AT7" s="219">
        <f t="shared" si="1"/>
        <v>0</v>
      </c>
      <c r="AU7" s="219">
        <f t="shared" si="2"/>
        <v>0</v>
      </c>
      <c r="AV7" s="220">
        <f t="shared" ref="AV7:AV36" si="3">(AU7-AW7)*0.04</f>
        <v>0</v>
      </c>
      <c r="AW7" s="221"/>
    </row>
    <row r="8" spans="1:49" ht="23.25" customHeight="1">
      <c r="A8" s="213">
        <v>3</v>
      </c>
      <c r="B8" s="214" t="str">
        <f>IF(ISNA(INDEX(ВВОД!$A:$A,MATCH($A8,ВВОД!D:D,0))),"Резерв",INDEX(ВВОД!$A:$A,MATCH($A8,ВВОД!D:D,0)))</f>
        <v>Канатове - Трепівка 302пк6-306 неп</v>
      </c>
      <c r="C8" s="215">
        <f>IF(ISNA(INDEX(ВВОД!$Q:$Q,MATCH($A8,ВВОД!D:D,0))),"",INDEX(ВВОД!$Q:$Q,MATCH($A8,ВВОД!D:D,0)))</f>
        <v>4.7</v>
      </c>
      <c r="D8" s="216">
        <f>IF(ISNA(INDEX(ВВОД!$R:$R,MATCH($A8,ВВОД!D:D,0))),"",INDEX(ВВОД!$R:$R,MATCH($A8,ВВОД!D:D,0))+INDEX(ВВОД!$S:$S,MATCH($A8,ВВОД!D:D,0)))</f>
        <v>0</v>
      </c>
      <c r="E8" s="216">
        <f>IF(ISNA(INDEX(ВВОД!$T:$T,MATCH($A8,ВВОД!D:D,0))),"",INDEX(ВВОД!$T:$T,MATCH($A8,ВВОД!D:D,0)))</f>
        <v>0</v>
      </c>
      <c r="F8" s="214" t="str">
        <f>IF(ISNA(INDEX(ВВОД!$A:$A,MATCH($A8,ВВОД!E:E,0))),"Резерв",INDEX(ВВОД!$A:$A,MATCH($A8,ВВОД!E:E,0)))</f>
        <v>Знам'янка - Знам'янка пас 299-303 неп</v>
      </c>
      <c r="G8" s="215">
        <f>IF(ISNA(INDEX(ВВОД!$Q:$Q,MATCH($A8,ВВОД!E:E,0))),"",INDEX(ВВОД!$Q:$Q,MATCH($A8,ВВОД!E:E,0)))</f>
        <v>4.8</v>
      </c>
      <c r="H8" s="216">
        <f>IF(ISNA(INDEX(ВВОД!$R:$R,MATCH($A8,ВВОД!E:E,0))),"",INDEX(ВВОД!$R:$R,MATCH($A8,ВВОД!E:E,0))+INDEX(ВВОД!$S:$S,MATCH($A8,ВВОД!E:E,0)))</f>
        <v>11</v>
      </c>
      <c r="I8" s="216">
        <f>IF(ISNA(INDEX(ВВОД!$T:$T,MATCH($A8,ВВОД!E:E,0))),"",INDEX(ВВОД!$T:$T,MATCH($A8,ВВОД!E:E,0)))</f>
        <v>0</v>
      </c>
      <c r="J8" s="214" t="str">
        <f>IF(ISNA(INDEX(ВВОД!$A:$A,MATCH($A8,ВВОД!F:F,0))),"Резерв",INDEX(ВВОД!$A:$A,MATCH($A8,ВВОД!F:F,0)))</f>
        <v>Резерв</v>
      </c>
      <c r="K8" s="215" t="str">
        <f>IF(ISNA(INDEX(ВВОД!$Q:$Q,MATCH($A8,ВВОД!F:F,0))),"",INDEX(ВВОД!$Q:$Q,MATCH($A8,ВВОД!F:F,0)))</f>
        <v/>
      </c>
      <c r="L8" s="216" t="str">
        <f>IF(ISNA(INDEX(ВВОД!$R:$R,MATCH($A8,ВВОД!F:F,0))),"",INDEX(ВВОД!$R:$R,MATCH($A8,ВВОД!F:F,0))+INDEX(ВВОД!$S:$S,MATCH($A8,ВВОД!F:F,0)))</f>
        <v/>
      </c>
      <c r="M8" s="216" t="str">
        <f>IF(ISNA(INDEX(ВВОД!$T:$T,MATCH($A8,ВВОД!F:F,0))),"",INDEX(ВВОД!$T:$T,MATCH($A8,ВВОД!F:F,0)))</f>
        <v/>
      </c>
      <c r="N8" s="214" t="str">
        <f>IF(ISNA(INDEX(ВВОД!$A:$A,MATCH($A8,ВВОД!G:G,0))),"Резерв",INDEX(ВВОД!$A:$A,MATCH($A8,ВВОД!G:G,0)))</f>
        <v>Чорноліська - БП Західний 290-293пк5-290 неп/пар</v>
      </c>
      <c r="O8" s="215">
        <f>IF(ISNA(INDEX(ВВОД!$Q:$Q,MATCH($A8,ВВОД!G:G,0))),"",INDEX(ВВОД!$Q:$Q,MATCH($A8,ВВОД!G:G,0)))</f>
        <v>6.8</v>
      </c>
      <c r="P8" s="216">
        <f>IF(ISNA(INDEX(ВВОД!$R:$R,MATCH($A8,ВВОД!G:G,0))),"",INDEX(ВВОД!$R:$R,MATCH($A8,ВВОД!G:G,0))+INDEX(ВВОД!$S:$S,MATCH($A8,ВВОД!G:G,0)))</f>
        <v>8</v>
      </c>
      <c r="Q8" s="216">
        <f>IF(ISNA(INDEX(ВВОД!$T:$T,MATCH($A8,ВВОД!G:G,0))),"",INDEX(ВВОД!$T:$T,MATCH($A8,ВВОД!G:G,0)))</f>
        <v>0</v>
      </c>
      <c r="R8" s="217">
        <v>3</v>
      </c>
      <c r="S8" s="217">
        <v>3</v>
      </c>
      <c r="T8" s="214" t="str">
        <f>IF(ISNA(INDEX(ВВОД!$A:$A,MATCH($A8,ВВОД!H:H,0))),"Резерв",INDEX(ВВОД!$A:$A,MATCH($A8,ВВОД!H:H,0)))</f>
        <v>Резерв</v>
      </c>
      <c r="U8" s="215" t="str">
        <f>IF(ISNA(INDEX(ВВОД!$Q:$Q,MATCH($A8,ВВОД!H:H,0))),"",INDEX(ВВОД!$Q:$Q,MATCH($A8,ВВОД!H:H,0)))</f>
        <v/>
      </c>
      <c r="V8" s="216" t="str">
        <f>IF(ISNA(INDEX(ВВОД!$R:$R,MATCH($A8,ВВОД!H:H,0))),"",INDEX(ВВОД!$R:$R,MATCH($A8,ВВОД!H:H,0))+INDEX(ВВОД!$S:$S,MATCH($A8,ВВОД!H:H,0)))</f>
        <v/>
      </c>
      <c r="W8" s="216"/>
      <c r="X8" s="217">
        <v>3</v>
      </c>
      <c r="Y8" s="217">
        <v>3</v>
      </c>
      <c r="Z8" s="214" t="str">
        <f>IF(ISNA(INDEX(ВВОД!$A:$A,MATCH($A8,ВВОД!I:I,0))),"Резерв",INDEX(ВВОД!$A:$A,MATCH($A8,ВВОД!I:I,0)))</f>
        <v>Сахарна - Шарівка 12-23 одн</v>
      </c>
      <c r="AA8" s="215">
        <f>IF(ISNA(INDEX(ВВОД!$Q:$Q,MATCH($A8,ВВОД!I:I,0))),"",INDEX(ВВОД!$Q:$Q,MATCH($A8,ВВОД!I:I,0)))</f>
        <v>12</v>
      </c>
      <c r="AB8" s="216">
        <f>IF(ISNA(INDEX(ВВОД!$R:$R,MATCH($A8,ВВОД!I:I,0))),"",INDEX(ВВОД!$R:$R,MATCH($A8,ВВОД!I:I,0))+INDEX(ВВОД!$S:$S,MATCH($A8,ВВОД!I:I,0)))</f>
        <v>6</v>
      </c>
      <c r="AC8" s="216"/>
      <c r="AD8" s="214" t="str">
        <f>IF(ISNA(INDEX(ВВОД!$A:$A,MATCH($A8,ВВОД!J:J,0))),"Резерв",INDEX(ВВОД!$A:$A,MATCH($A8,ВВОД!J:J,0)))</f>
        <v>Резерв</v>
      </c>
      <c r="AE8" s="215" t="str">
        <f>IF(ISNA(INDEX(ВВОД!$Q:$Q,MATCH($A8,ВВОД!J:J,0))),"",INDEX(ВВОД!$Q:$Q,MATCH($A8,ВВОД!J:J,0)))</f>
        <v/>
      </c>
      <c r="AF8" s="216" t="str">
        <f>IF(ISNA(INDEX(ВВОД!$R:$R,MATCH($A8,ВВОД!J:J,0))),"",INDEX(ВВОД!$R:$R,MATCH($A8,ВВОД!J:J,0))+INDEX(ВВОД!$S:$S,MATCH($A8,ВВОД!J:J,0)))</f>
        <v/>
      </c>
      <c r="AG8" s="216">
        <f>IF(ISNA(INDEX(ВВОД!$T:$T,MATCH($A8,ВВОД!K:K,0))),"",INDEX(ВВОД!$T:$T,MATCH($A8,ВВОД!K:K,0)))</f>
        <v>0</v>
      </c>
      <c r="AH8" s="214" t="str">
        <f>IF(ISNA(INDEX(ВВОД!$A:$A,MATCH($A8,ВВОД!K:K,0))),"Резерв",INDEX(ВВОД!$A:$A,MATCH($A8,ВВОД!K:K,0)))</f>
        <v>Пантаївка - ОП 309 км 314пк2-310 пар</v>
      </c>
      <c r="AI8" s="215">
        <f>IF(ISNA(INDEX(ВВОД!$Q:$Q,MATCH($A8,ВВОД!K:K,0))),"",INDEX(ВВОД!$Q:$Q,MATCH($A8,ВВОД!K:K,0)))</f>
        <v>4.0999999999999996</v>
      </c>
      <c r="AJ8" s="216">
        <f>IF(ISNA(INDEX(ВВОД!$R:$R,MATCH($A8,ВВОД!K:K,0))),"",INDEX(ВВОД!$R:$R,MATCH($A8,ВВОД!K:K,0))+INDEX(ВВОД!$S:$S,MATCH($A8,ВВОД!K:K,0)))</f>
        <v>2</v>
      </c>
      <c r="AK8" s="211" t="str">
        <f>IF(ISNA(INDEX(ВВОД!$T:$T,MATCH($A8,ВВОД!J:J,0))),"",INDEX(ВВОД!$T:$T,MATCH($A8,ВВОД!J:J,0)))</f>
        <v/>
      </c>
      <c r="AL8" s="216" t="str">
        <f>IF(ISNA(INDEX(ВВОД!$A:$A,MATCH($A8,ВВОД!L:L,0))),"Резерв",INDEX(ВВОД!$A:$A,MATCH($A8,ВВОД!L:L,0)))</f>
        <v>Захід. фастівського парку</v>
      </c>
      <c r="AM8" s="216">
        <f>IF(ISNA(INDEX(ВВОД!$R:$R,MATCH($A8,ВВОД!L:L,0))),"",INDEX(ВВОД!$R:$R,MATCH($A8,ВВОД!L:L,0))+INDEX(ВВОД!$S:$S,MATCH($A8,ВВОД!L:L,0)))</f>
        <v>13</v>
      </c>
      <c r="AN8" s="216" t="str">
        <f>IF(ISNA(INDEX(ВВОД!$A:$A,MATCH($A8,ВВОД!M:M,0))),"Не  работает",INDEX(ВВОД!$A:$A,MATCH($A8,ВВОД!M:M,0)))</f>
        <v>Не  работает</v>
      </c>
      <c r="AO8" s="216" t="str">
        <f>IF(ISNA(INDEX(ВВОД!$T:$T,MATCH($A8,ВВОД!M:M,0))),"",INDEX(ВВОД!$T:$T,MATCH($A8,ВВОД!M:M,0)))</f>
        <v/>
      </c>
      <c r="AP8" s="216" t="str">
        <f>IF(ISNA(INDEX(ВВОД!$A:$A,MATCH($A8,ВВОД!N:N,0))),"Не  работает",INDEX(ВВОД!$A:$A,MATCH($A8,ВВОД!N:N,0)))</f>
        <v>Не  работает</v>
      </c>
      <c r="AQ8" s="216" t="str">
        <f>IF(ISNA(INDEX(ВВОД!$T:$T,MATCH($A8,ВВОД!N:N,0))),"",INDEX(ВВОД!$T:$T,MATCH($A8,ВВОД!N:N,0)))</f>
        <v/>
      </c>
      <c r="AR8" s="213">
        <v>3</v>
      </c>
      <c r="AS8" s="218">
        <f t="shared" si="0"/>
        <v>32.4</v>
      </c>
      <c r="AT8" s="219">
        <f t="shared" si="1"/>
        <v>27</v>
      </c>
      <c r="AU8" s="219">
        <f t="shared" si="2"/>
        <v>13</v>
      </c>
      <c r="AV8" s="220">
        <f t="shared" si="3"/>
        <v>0.52</v>
      </c>
      <c r="AW8" s="221"/>
    </row>
    <row r="9" spans="1:49" ht="23.25" customHeight="1">
      <c r="A9" s="213">
        <v>4</v>
      </c>
      <c r="B9" s="214" t="str">
        <f>IF(ISNA(INDEX(ВВОД!$A:$A,MATCH($A9,ВВОД!D:D,0))),"Резерв",INDEX(ВВОД!$A:$A,MATCH($A9,ВВОД!D:D,0)))</f>
        <v>Канатове - Трепівка 307-313 неп</v>
      </c>
      <c r="C9" s="215">
        <f>IF(ISNA(INDEX(ВВОД!$Q:$Q,MATCH($A9,ВВОД!D:D,0))),"",INDEX(ВВОД!$Q:$Q,MATCH($A9,ВВОД!D:D,0)))</f>
        <v>7</v>
      </c>
      <c r="D9" s="216">
        <f>IF(ISNA(INDEX(ВВОД!$R:$R,MATCH($A9,ВВОД!D:D,0))),"",INDEX(ВВОД!$R:$R,MATCH($A9,ВВОД!D:D,0))+INDEX(ВВОД!$S:$S,MATCH($A9,ВВОД!D:D,0)))</f>
        <v>2</v>
      </c>
      <c r="E9" s="216">
        <f>IF(ISNA(INDEX(ВВОД!$T:$T,MATCH($A9,ВВОД!D:D,0))),"",INDEX(ВВОД!$T:$T,MATCH($A9,ВВОД!D:D,0)))</f>
        <v>0</v>
      </c>
      <c r="F9" s="214" t="str">
        <f>IF(ISNA(INDEX(ВВОД!$A:$A,MATCH($A9,ВВОД!E:E,0))),"Резерв",INDEX(ВВОД!$A:$A,MATCH($A9,ВВОД!E:E,0)))</f>
        <v>ст Знам'янка пас 3, 4, 5, 15, 16, 18, 20</v>
      </c>
      <c r="G9" s="215">
        <f>IF(ISNA(INDEX(ВВОД!$Q:$Q,MATCH($A9,ВВОД!E:E,0))),"",INDEX(ВВОД!$Q:$Q,MATCH($A9,ВВОД!E:E,0)))</f>
        <v>3.8</v>
      </c>
      <c r="H9" s="216">
        <f>IF(ISNA(INDEX(ВВОД!$R:$R,MATCH($A9,ВВОД!E:E,0))),"",INDEX(ВВОД!$R:$R,MATCH($A9,ВВОД!E:E,0))+INDEX(ВВОД!$S:$S,MATCH($A9,ВВОД!E:E,0)))</f>
        <v>38</v>
      </c>
      <c r="I9" s="216">
        <f>IF(ISNA(INDEX(ВВОД!$T:$T,MATCH($A9,ВВОД!E:E,0))),"",INDEX(ВВОД!$T:$T,MATCH($A9,ВВОД!E:E,0)))</f>
        <v>0</v>
      </c>
      <c r="J9" s="214" t="str">
        <f>IF(ISNA(INDEX(ВВОД!$A:$A,MATCH($A9,ВВОД!F:F,0))),"Резерв",INDEX(ВВОД!$A:$A,MATCH($A9,ВВОД!F:F,0)))</f>
        <v>Резерв</v>
      </c>
      <c r="K9" s="215" t="str">
        <f>IF(ISNA(INDEX(ВВОД!$Q:$Q,MATCH($A9,ВВОД!F:F,0))),"",INDEX(ВВОД!$Q:$Q,MATCH($A9,ВВОД!F:F,0)))</f>
        <v/>
      </c>
      <c r="L9" s="216" t="str">
        <f>IF(ISNA(INDEX(ВВОД!$R:$R,MATCH($A9,ВВОД!F:F,0))),"",INDEX(ВВОД!$R:$R,MATCH($A9,ВВОД!F:F,0))+INDEX(ВВОД!$S:$S,MATCH($A9,ВВОД!F:F,0)))</f>
        <v/>
      </c>
      <c r="M9" s="216" t="str">
        <f>IF(ISNA(INDEX(ВВОД!$T:$T,MATCH($A9,ВВОД!F:F,0))),"",INDEX(ВВОД!$T:$T,MATCH($A9,ВВОД!F:F,0)))</f>
        <v/>
      </c>
      <c r="N9" s="214" t="str">
        <f>IF(ISNA(INDEX(ВВОД!$A:$A,MATCH($A9,ВВОД!G:G,0))),"Резерв",INDEX(ВВОД!$A:$A,MATCH($A9,ВВОД!G:G,0)))</f>
        <v>Чорноліська - Цибулево 289-287-289 пар/неп</v>
      </c>
      <c r="O9" s="215">
        <f>IF(ISNA(INDEX(ВВОД!$Q:$Q,MATCH($A9,ВВОД!G:G,0))),"",INDEX(ВВОД!$Q:$Q,MATCH($A9,ВВОД!G:G,0)))</f>
        <v>6</v>
      </c>
      <c r="P9" s="216">
        <f>IF(ISNA(INDEX(ВВОД!$R:$R,MATCH($A9,ВВОД!G:G,0))),"",INDEX(ВВОД!$R:$R,MATCH($A9,ВВОД!G:G,0))+INDEX(ВВОД!$S:$S,MATCH($A9,ВВОД!G:G,0)))</f>
        <v>8</v>
      </c>
      <c r="Q9" s="216">
        <f>IF(ISNA(INDEX(ВВОД!$T:$T,MATCH($A9,ВВОД!G:G,0))),"",INDEX(ВВОД!$T:$T,MATCH($A9,ВВОД!G:G,0)))</f>
        <v>0</v>
      </c>
      <c r="R9" s="217">
        <v>4</v>
      </c>
      <c r="S9" s="217">
        <v>4</v>
      </c>
      <c r="T9" s="214" t="str">
        <f>IF(ISNA(INDEX(ВВОД!$A:$A,MATCH($A9,ВВОД!H:H,0))),"Резерв",INDEX(ВВОД!$A:$A,MATCH($A9,ВВОД!H:H,0)))</f>
        <v>Резерв</v>
      </c>
      <c r="U9" s="215" t="str">
        <f>IF(ISNA(INDEX(ВВОД!$Q:$Q,MATCH($A9,ВВОД!H:H,0))),"",INDEX(ВВОД!$Q:$Q,MATCH($A9,ВВОД!H:H,0)))</f>
        <v/>
      </c>
      <c r="V9" s="216" t="str">
        <f>IF(ISNA(INDEX(ВВОД!$R:$R,MATCH($A9,ВВОД!H:H,0))),"",INDEX(ВВОД!$R:$R,MATCH($A9,ВВОД!H:H,0))+INDEX(ВВОД!$S:$S,MATCH($A9,ВВОД!H:H,0)))</f>
        <v/>
      </c>
      <c r="W9" s="216"/>
      <c r="X9" s="217">
        <v>4</v>
      </c>
      <c r="Y9" s="217">
        <v>4</v>
      </c>
      <c r="Z9" s="214" t="str">
        <f>IF(ISNA(INDEX(ВВОД!$A:$A,MATCH($A9,ВВОД!I:I,0))),"Резерв",INDEX(ВВОД!$A:$A,MATCH($A9,ВВОД!I:I,0)))</f>
        <v>Резерв</v>
      </c>
      <c r="AA9" s="215" t="str">
        <f>IF(ISNA(INDEX(ВВОД!$Q:$Q,MATCH($A9,ВВОД!I:I,0))),"",INDEX(ВВОД!$Q:$Q,MATCH($A9,ВВОД!I:I,0)))</f>
        <v/>
      </c>
      <c r="AB9" s="216" t="str">
        <f>IF(ISNA(INDEX(ВВОД!$R:$R,MATCH($A9,ВВОД!I:I,0))),"",INDEX(ВВОД!$R:$R,MATCH($A9,ВВОД!I:I,0))+INDEX(ВВОД!$S:$S,MATCH($A9,ВВОД!I:I,0)))</f>
        <v/>
      </c>
      <c r="AC9" s="216"/>
      <c r="AD9" s="214" t="str">
        <f>IF(ISNA(INDEX(ВВОД!$A:$A,MATCH($A9,ВВОД!J:J,0))),"Резерв",INDEX(ВВОД!$A:$A,MATCH($A9,ВВОД!J:J,0)))</f>
        <v>Резерв</v>
      </c>
      <c r="AE9" s="215" t="str">
        <f>IF(ISNA(INDEX(ВВОД!$Q:$Q,MATCH($A9,ВВОД!J:J,0))),"",INDEX(ВВОД!$Q:$Q,MATCH($A9,ВВОД!J:J,0)))</f>
        <v/>
      </c>
      <c r="AF9" s="216" t="str">
        <f>IF(ISNA(INDEX(ВВОД!$R:$R,MATCH($A9,ВВОД!J:J,0))),"",INDEX(ВВОД!$R:$R,MATCH($A9,ВВОД!J:J,0))+INDEX(ВВОД!$S:$S,MATCH($A9,ВВОД!J:J,0)))</f>
        <v/>
      </c>
      <c r="AG9" s="216">
        <f>IF(ISNA(INDEX(ВВОД!$T:$T,MATCH($A9,ВВОД!K:K,0))),"",INDEX(ВВОД!$T:$T,MATCH($A9,ВВОД!K:K,0)))</f>
        <v>0</v>
      </c>
      <c r="AH9" s="214" t="str">
        <f>IF(ISNA(INDEX(ВВОД!$A:$A,MATCH($A9,ВВОД!K:K,0))),"Резерв",INDEX(ВВОД!$A:$A,MATCH($A9,ВВОД!K:K,0)))</f>
        <v>ОП 309 км - Знам'янка пас. 309-304 пар</v>
      </c>
      <c r="AI9" s="215">
        <f>IF(ISNA(INDEX(ВВОД!$Q:$Q,MATCH($A9,ВВОД!K:K,0))),"",INDEX(ВВОД!$Q:$Q,MATCH($A9,ВВОД!K:K,0)))</f>
        <v>6.1</v>
      </c>
      <c r="AJ9" s="216">
        <f>IF(ISNA(INDEX(ВВОД!$R:$R,MATCH($A9,ВВОД!K:K,0))),"",INDEX(ВВОД!$R:$R,MATCH($A9,ВВОД!K:K,0))+INDEX(ВВОД!$S:$S,MATCH($A9,ВВОД!K:K,0)))</f>
        <v>4</v>
      </c>
      <c r="AK9" s="211" t="str">
        <f>IF(ISNA(INDEX(ВВОД!$T:$T,MATCH($A9,ВВОД!J:J,0))),"",INDEX(ВВОД!$T:$T,MATCH($A9,ВВОД!J:J,0)))</f>
        <v/>
      </c>
      <c r="AL9" s="216" t="str">
        <f>IF(ISNA(INDEX(ВВОД!$A:$A,MATCH($A9,ВВОД!L:L,0))),"Резерв",INDEX(ВВОД!$A:$A,MATCH($A9,ВВОД!L:L,0)))</f>
        <v>ст. Канатове</v>
      </c>
      <c r="AM9" s="216">
        <f>IF(ISNA(INDEX(ВВОД!$R:$R,MATCH($A9,ВВОД!L:L,0))),"",INDEX(ВВОД!$R:$R,MATCH($A9,ВВОД!L:L,0))+INDEX(ВВОД!$S:$S,MATCH($A9,ВВОД!L:L,0)))</f>
        <v>15</v>
      </c>
      <c r="AN9" s="216" t="str">
        <f>IF(ISNA(INDEX(ВВОД!$A:$A,MATCH($A9,ВВОД!M:M,0))),"Не  работает",INDEX(ВВОД!$A:$A,MATCH($A9,ВВОД!M:M,0)))</f>
        <v>Не  работает</v>
      </c>
      <c r="AO9" s="216" t="str">
        <f>IF(ISNA(INDEX(ВВОД!$T:$T,MATCH($A9,ВВОД!M:M,0))),"",INDEX(ВВОД!$T:$T,MATCH($A9,ВВОД!M:M,0)))</f>
        <v/>
      </c>
      <c r="AP9" s="216" t="str">
        <f>IF(ISNA(INDEX(ВВОД!$A:$A,MATCH($A9,ВВОД!N:N,0))),"Не  работает",INDEX(ВВОД!$A:$A,MATCH($A9,ВВОД!N:N,0)))</f>
        <v>Не  работает</v>
      </c>
      <c r="AQ9" s="216" t="str">
        <f>IF(ISNA(INDEX(ВВОД!$T:$T,MATCH($A9,ВВОД!N:N,0))),"",INDEX(ВВОД!$T:$T,MATCH($A9,ВВОД!N:N,0)))</f>
        <v/>
      </c>
      <c r="AR9" s="213">
        <v>4</v>
      </c>
      <c r="AS9" s="218">
        <f t="shared" si="0"/>
        <v>22.9</v>
      </c>
      <c r="AT9" s="219">
        <f t="shared" si="1"/>
        <v>52</v>
      </c>
      <c r="AU9" s="219">
        <f t="shared" si="2"/>
        <v>15</v>
      </c>
      <c r="AV9" s="220">
        <f t="shared" si="3"/>
        <v>0.6</v>
      </c>
      <c r="AW9" s="221"/>
    </row>
    <row r="10" spans="1:49" ht="23.25" customHeight="1">
      <c r="A10" s="213">
        <v>5</v>
      </c>
      <c r="B10" s="214" t="str">
        <f>IF(ISNA(INDEX(ВВОД!$A:$A,MATCH($A10,ВВОД!D:D,0))),"Резерв",INDEX(ВВОД!$A:$A,MATCH($A10,ВВОД!D:D,0)))</f>
        <v>Знам'янка - Чорноліська 299пк7-293пк6 пар</v>
      </c>
      <c r="C10" s="215">
        <f>IF(ISNA(INDEX(ВВОД!$Q:$Q,MATCH($A10,ВВОД!D:D,0))),"",INDEX(ВВОД!$Q:$Q,MATCH($A10,ВВОД!D:D,0)))</f>
        <v>6.2</v>
      </c>
      <c r="D10" s="216">
        <f>IF(ISNA(INDEX(ВВОД!$R:$R,MATCH($A10,ВВОД!D:D,0))),"",INDEX(ВВОД!$R:$R,MATCH($A10,ВВОД!D:D,0))+INDEX(ВВОД!$S:$S,MATCH($A10,ВВОД!D:D,0)))</f>
        <v>1</v>
      </c>
      <c r="E10" s="216">
        <f>IF(ISNA(INDEX(ВВОД!$T:$T,MATCH($A10,ВВОД!D:D,0))),"",INDEX(ВВОД!$T:$T,MATCH($A10,ВВОД!D:D,0)))</f>
        <v>0</v>
      </c>
      <c r="F10" s="214" t="str">
        <f>IF(ISNA(INDEX(ВВОД!$A:$A,MATCH($A10,ВВОД!E:E,0))),"Резерв",INDEX(ВВОД!$A:$A,MATCH($A10,ВВОД!E:E,0)))</f>
        <v>ст Знам'янка пас 6, 7, 10, 11</v>
      </c>
      <c r="G10" s="215">
        <f>IF(ISNA(INDEX(ВВОД!$Q:$Q,MATCH($A10,ВВОД!E:E,0))),"",INDEX(ВВОД!$Q:$Q,MATCH($A10,ВВОД!E:E,0)))</f>
        <v>3.7</v>
      </c>
      <c r="H10" s="216">
        <f>IF(ISNA(INDEX(ВВОД!$R:$R,MATCH($A10,ВВОД!E:E,0))),"",INDEX(ВВОД!$R:$R,MATCH($A10,ВВОД!E:E,0))+INDEX(ВВОД!$S:$S,MATCH($A10,ВВОД!E:E,0)))</f>
        <v>29</v>
      </c>
      <c r="I10" s="216">
        <f>IF(ISNA(INDEX(ВВОД!$T:$T,MATCH($A10,ВВОД!E:E,0))),"",INDEX(ВВОД!$T:$T,MATCH($A10,ВВОД!E:E,0)))</f>
        <v>0</v>
      </c>
      <c r="J10" s="214" t="str">
        <f>IF(ISNA(INDEX(ВВОД!$A:$A,MATCH($A10,ВВОД!F:F,0))),"Резерв",INDEX(ВВОД!$A:$A,MATCH($A10,ВВОД!F:F,0)))</f>
        <v>Резерв</v>
      </c>
      <c r="K10" s="215" t="str">
        <f>IF(ISNA(INDEX(ВВОД!$Q:$Q,MATCH($A10,ВВОД!F:F,0))),"",INDEX(ВВОД!$Q:$Q,MATCH($A10,ВВОД!F:F,0)))</f>
        <v/>
      </c>
      <c r="L10" s="216" t="str">
        <f>IF(ISNA(INDEX(ВВОД!$R:$R,MATCH($A10,ВВОД!F:F,0))),"",INDEX(ВВОД!$R:$R,MATCH($A10,ВВОД!F:F,0))+INDEX(ВВОД!$S:$S,MATCH($A10,ВВОД!F:F,0)))</f>
        <v/>
      </c>
      <c r="M10" s="216" t="str">
        <f>IF(ISNA(INDEX(ВВОД!$T:$T,MATCH($A10,ВВОД!F:F,0))),"",INDEX(ВВОД!$T:$T,MATCH($A10,ВВОД!F:F,0)))</f>
        <v/>
      </c>
      <c r="N10" s="214" t="str">
        <f>IF(ISNA(INDEX(ВВОД!$A:$A,MATCH($A10,ВВОД!G:G,0))),"Резерв",INDEX(ВВОД!$A:$A,MATCH($A10,ВВОД!G:G,0)))</f>
        <v>Чорноліська - Трепівка 327-320пк8 пар</v>
      </c>
      <c r="O10" s="215">
        <f>IF(ISNA(INDEX(ВВОД!$Q:$Q,MATCH($A10,ВВОД!G:G,0))),"",INDEX(ВВОД!$Q:$Q,MATCH($A10,ВВОД!G:G,0)))</f>
        <v>7.3</v>
      </c>
      <c r="P10" s="216">
        <f>IF(ISNA(INDEX(ВВОД!$R:$R,MATCH($A10,ВВОД!G:G,0))),"",INDEX(ВВОД!$R:$R,MATCH($A10,ВВОД!G:G,0))+INDEX(ВВОД!$S:$S,MATCH($A10,ВВОД!G:G,0)))</f>
        <v>4</v>
      </c>
      <c r="Q10" s="216">
        <f>IF(ISNA(INDEX(ВВОД!$T:$T,MATCH($A10,ВВОД!G:G,0))),"",INDEX(ВВОД!$T:$T,MATCH($A10,ВВОД!G:G,0)))</f>
        <v>0</v>
      </c>
      <c r="R10" s="217">
        <v>5</v>
      </c>
      <c r="S10" s="217">
        <v>5</v>
      </c>
      <c r="T10" s="214" t="str">
        <f>IF(ISNA(INDEX(ВВОД!$A:$A,MATCH($A10,ВВОД!H:H,0))),"Резерв",INDEX(ВВОД!$A:$A,MATCH($A10,ВВОД!H:H,0)))</f>
        <v>Резерв</v>
      </c>
      <c r="U10" s="215" t="str">
        <f>IF(ISNA(INDEX(ВВОД!$Q:$Q,MATCH($A10,ВВОД!H:H,0))),"",INDEX(ВВОД!$Q:$Q,MATCH($A10,ВВОД!H:H,0)))</f>
        <v/>
      </c>
      <c r="V10" s="216" t="str">
        <f>IF(ISNA(INDEX(ВВОД!$R:$R,MATCH($A10,ВВОД!H:H,0))),"",INDEX(ВВОД!$R:$R,MATCH($A10,ВВОД!H:H,0))+INDEX(ВВОД!$S:$S,MATCH($A10,ВВОД!H:H,0)))</f>
        <v/>
      </c>
      <c r="W10" s="216"/>
      <c r="X10" s="217">
        <v>5</v>
      </c>
      <c r="Y10" s="217">
        <v>5</v>
      </c>
      <c r="Z10" s="214" t="str">
        <f>IF(ISNA(INDEX(ВВОД!$A:$A,MATCH($A10,ВВОД!I:I,0))),"Резерв",INDEX(ВВОД!$A:$A,MATCH($A10,ВВОД!I:I,0)))</f>
        <v>Резерв</v>
      </c>
      <c r="AA10" s="215" t="str">
        <f>IF(ISNA(INDEX(ВВОД!$Q:$Q,MATCH($A10,ВВОД!I:I,0))),"",INDEX(ВВОД!$Q:$Q,MATCH($A10,ВВОД!I:I,0)))</f>
        <v/>
      </c>
      <c r="AB10" s="216" t="str">
        <f>IF(ISNA(INDEX(ВВОД!$R:$R,MATCH($A10,ВВОД!I:I,0))),"",INDEX(ВВОД!$R:$R,MATCH($A10,ВВОД!I:I,0))+INDEX(ВВОД!$S:$S,MATCH($A10,ВВОД!I:I,0)))</f>
        <v/>
      </c>
      <c r="AC10" s="216"/>
      <c r="AD10" s="214" t="str">
        <f>IF(ISNA(INDEX(ВВОД!$A:$A,MATCH($A10,ВВОД!J:J,0))),"Резерв",INDEX(ВВОД!$A:$A,MATCH($A10,ВВОД!J:J,0)))</f>
        <v>Резерв</v>
      </c>
      <c r="AE10" s="215" t="str">
        <f>IF(ISNA(INDEX(ВВОД!$Q:$Q,MATCH($A10,ВВОД!J:J,0))),"",INDEX(ВВОД!$Q:$Q,MATCH($A10,ВВОД!J:J,0)))</f>
        <v/>
      </c>
      <c r="AF10" s="216" t="str">
        <f>IF(ISNA(INDEX(ВВОД!$R:$R,MATCH($A10,ВВОД!J:J,0))),"",INDEX(ВВОД!$R:$R,MATCH($A10,ВВОД!J:J,0))+INDEX(ВВОД!$S:$S,MATCH($A10,ВВОД!J:J,0)))</f>
        <v/>
      </c>
      <c r="AG10" s="216"/>
      <c r="AH10" s="214" t="str">
        <f>IF(ISNA(INDEX(ВВОД!$A:$A,MATCH($A10,ВВОД!K:K,0))),"Резерв",INDEX(ВВОД!$A:$A,MATCH($A10,ВВОД!K:K,0)))</f>
        <v>Т.О.</v>
      </c>
      <c r="AI10" s="215">
        <f>IF(ISNA(INDEX(ВВОД!$Q:$Q,MATCH($A10,ВВОД!K:K,0))),"",INDEX(ВВОД!$Q:$Q,MATCH($A10,ВВОД!K:K,0)))</f>
        <v>0</v>
      </c>
      <c r="AJ10" s="216">
        <f>IF(ISNA(INDEX(ВВОД!$R:$R,MATCH($A10,ВВОД!K:K,0))),"",INDEX(ВВОД!$R:$R,MATCH($A10,ВВОД!K:K,0))+INDEX(ВВОД!$S:$S,MATCH($A10,ВВОД!K:K,0)))</f>
        <v>0</v>
      </c>
      <c r="AK10" s="211" t="str">
        <f>IF(ISNA(INDEX(ВВОД!$T:$T,MATCH($A10,ВВОД!J:J,0))),"",INDEX(ВВОД!$T:$T,MATCH($A10,ВВОД!J:J,0)))</f>
        <v/>
      </c>
      <c r="AL10" s="216" t="str">
        <f>IF(ISNA(INDEX(ВВОД!$A:$A,MATCH($A10,ВВОД!L:L,0))),"Резерв",INDEX(ВВОД!$A:$A,MATCH($A10,ВВОД!L:L,0)))</f>
        <v>ст. Чорноліська |</v>
      </c>
      <c r="AM10" s="216">
        <f>IF(ISNA(INDEX(ВВОД!$R:$R,MATCH($A10,ВВОД!L:L,0))),"",INDEX(ВВОД!$R:$R,MATCH($A10,ВВОД!L:L,0))+INDEX(ВВОД!$S:$S,MATCH($A10,ВВОД!L:L,0)))</f>
        <v>15</v>
      </c>
      <c r="AN10" s="216" t="str">
        <f>IF(ISNA(INDEX(ВВОД!$A:$A,MATCH($A10,ВВОД!M:M,0))),"Не  работает",INDEX(ВВОД!$A:$A,MATCH($A10,ВВОД!M:M,0)))</f>
        <v>Не  работает</v>
      </c>
      <c r="AO10" s="216" t="str">
        <f>IF(ISNA(INDEX(ВВОД!$T:$T,MATCH($A10,ВВОД!M:M,0))),"",INDEX(ВВОД!$T:$T,MATCH($A10,ВВОД!M:M,0)))</f>
        <v/>
      </c>
      <c r="AP10" s="216" t="str">
        <f>IF(ISNA(INDEX(ВВОД!$A:$A,MATCH($A10,ВВОД!N:N,0))),"Не  работает",INDEX(ВВОД!$A:$A,MATCH($A10,ВВОД!N:N,0)))</f>
        <v>Не  работает</v>
      </c>
      <c r="AQ10" s="216" t="str">
        <f>IF(ISNA(INDEX(ВВОД!$T:$T,MATCH($A10,ВВОД!N:N,0))),"",INDEX(ВВОД!$T:$T,MATCH($A10,ВВОД!N:N,0)))</f>
        <v/>
      </c>
      <c r="AR10" s="213">
        <v>5</v>
      </c>
      <c r="AS10" s="218">
        <f t="shared" si="0"/>
        <v>17.2</v>
      </c>
      <c r="AT10" s="219">
        <f t="shared" si="1"/>
        <v>34</v>
      </c>
      <c r="AU10" s="219">
        <f t="shared" si="2"/>
        <v>15</v>
      </c>
      <c r="AV10" s="220">
        <f t="shared" si="3"/>
        <v>0.6</v>
      </c>
      <c r="AW10" s="221"/>
    </row>
    <row r="11" spans="1:49" ht="23.25" customHeight="1">
      <c r="A11" s="213">
        <v>6</v>
      </c>
      <c r="B11" s="214" t="str">
        <f>IF(ISNA(INDEX(ВВОД!$A:$A,MATCH($A11,ВВОД!D:D,0))),"Резерв",INDEX(ВВОД!$A:$A,MATCH($A11,ВВОД!D:D,0)))</f>
        <v>Чорноліська - Знам'янка 293пк6-298 неп</v>
      </c>
      <c r="C11" s="215">
        <f>IF(ISNA(INDEX(ВВОД!$Q:$Q,MATCH($A11,ВВОД!D:D,0))),"",INDEX(ВВОД!$Q:$Q,MATCH($A11,ВВОД!D:D,0)))</f>
        <v>5.6</v>
      </c>
      <c r="D11" s="216">
        <f>IF(ISNA(INDEX(ВВОД!$R:$R,MATCH($A11,ВВОД!D:D,0))),"",INDEX(ВВОД!$R:$R,MATCH($A11,ВВОД!D:D,0))+INDEX(ВВОД!$S:$S,MATCH($A11,ВВОД!D:D,0)))</f>
        <v>2</v>
      </c>
      <c r="E11" s="216">
        <f>IF(ISNA(INDEX(ВВОД!$T:$T,MATCH($A11,ВВОД!D:D,0))),"",INDEX(ВВОД!$T:$T,MATCH($A11,ВВОД!D:D,0)))</f>
        <v>0</v>
      </c>
      <c r="F11" s="214" t="str">
        <f>IF(ISNA(INDEX(ВВОД!$A:$A,MATCH($A11,ВВОД!E:E,0))),"Резерв",INDEX(ВВОД!$A:$A,MATCH($A11,ВВОД!E:E,0)))</f>
        <v>Трепівка - Канатове 313-307 пар з 4 колією</v>
      </c>
      <c r="G11" s="215">
        <f>IF(ISNA(INDEX(ВВОД!$Q:$Q,MATCH($A11,ВВОД!E:E,0))),"",INDEX(ВВОД!$Q:$Q,MATCH($A11,ВВОД!E:E,0)))</f>
        <v>7.4</v>
      </c>
      <c r="H11" s="216">
        <f>IF(ISNA(INDEX(ВВОД!$R:$R,MATCH($A11,ВВОД!E:E,0))),"",INDEX(ВВОД!$R:$R,MATCH($A11,ВВОД!E:E,0))+INDEX(ВВОД!$S:$S,MATCH($A11,ВВОД!E:E,0)))</f>
        <v>5</v>
      </c>
      <c r="I11" s="216">
        <f>IF(ISNA(INDEX(ВВОД!$T:$T,MATCH($A11,ВВОД!E:E,0))),"",INDEX(ВВОД!$T:$T,MATCH($A11,ВВОД!E:E,0)))</f>
        <v>0</v>
      </c>
      <c r="J11" s="214" t="str">
        <f>IF(ISNA(INDEX(ВВОД!$A:$A,MATCH($A11,ВВОД!F:F,0))),"Резерв",INDEX(ВВОД!$A:$A,MATCH($A11,ВВОД!F:F,0)))</f>
        <v>Резерв</v>
      </c>
      <c r="K11" s="215" t="str">
        <f>IF(ISNA(INDEX(ВВОД!$Q:$Q,MATCH($A11,ВВОД!F:F,0))),"",INDEX(ВВОД!$Q:$Q,MATCH($A11,ВВОД!F:F,0)))</f>
        <v/>
      </c>
      <c r="L11" s="216" t="str">
        <f>IF(ISNA(INDEX(ВВОД!$R:$R,MATCH($A11,ВВОД!F:F,0))),"",INDEX(ВВОД!$R:$R,MATCH($A11,ВВОД!F:F,0))+INDEX(ВВОД!$S:$S,MATCH($A11,ВВОД!F:F,0)))</f>
        <v/>
      </c>
      <c r="M11" s="216" t="str">
        <f>IF(ISNA(INDEX(ВВОД!$T:$T,MATCH($A11,ВВОД!F:F,0))),"",INDEX(ВВОД!$T:$T,MATCH($A11,ВВОД!F:F,0)))</f>
        <v/>
      </c>
      <c r="N11" s="214" t="str">
        <f>IF(ISNA(INDEX(ВВОД!$A:$A,MATCH($A11,ВВОД!G:G,0))),"Резерв",INDEX(ВВОД!$A:$A,MATCH($A11,ВВОД!G:G,0)))</f>
        <v>Чорноліська - Трепівка 320пк7-314 пар</v>
      </c>
      <c r="O11" s="215">
        <f>IF(ISNA(INDEX(ВВОД!$Q:$Q,MATCH($A11,ВВОД!G:G,0))),"",INDEX(ВВОД!$Q:$Q,MATCH($A11,ВВОД!G:G,0)))</f>
        <v>6.7</v>
      </c>
      <c r="P11" s="216">
        <f>IF(ISNA(INDEX(ВВОД!$R:$R,MATCH($A11,ВВОД!G:G,0))),"",INDEX(ВВОД!$R:$R,MATCH($A11,ВВОД!G:G,0))+INDEX(ВВОД!$S:$S,MATCH($A11,ВВОД!G:G,0)))</f>
        <v>1</v>
      </c>
      <c r="Q11" s="216">
        <f>IF(ISNA(INDEX(ВВОД!$T:$T,MATCH($A11,ВВОД!G:G,0))),"",INDEX(ВВОД!$T:$T,MATCH($A11,ВВОД!G:G,0)))</f>
        <v>0</v>
      </c>
      <c r="R11" s="217">
        <v>6</v>
      </c>
      <c r="S11" s="217">
        <v>6</v>
      </c>
      <c r="T11" s="214" t="str">
        <f>IF(ISNA(INDEX(ВВОД!$A:$A,MATCH($A11,ВВОД!H:H,0))),"Резерв",INDEX(ВВОД!$A:$A,MATCH($A11,ВВОД!H:H,0)))</f>
        <v>Резерв</v>
      </c>
      <c r="U11" s="215" t="str">
        <f>IF(ISNA(INDEX(ВВОД!$Q:$Q,MATCH($A11,ВВОД!H:H,0))),"",INDEX(ВВОД!$Q:$Q,MATCH($A11,ВВОД!H:H,0)))</f>
        <v/>
      </c>
      <c r="V11" s="216" t="str">
        <f>IF(ISNA(INDEX(ВВОД!$R:$R,MATCH($A11,ВВОД!H:H,0))),"",INDEX(ВВОД!$R:$R,MATCH($A11,ВВОД!H:H,0))+INDEX(ВВОД!$S:$S,MATCH($A11,ВВОД!H:H,0)))</f>
        <v/>
      </c>
      <c r="W11" s="216"/>
      <c r="X11" s="217">
        <v>6</v>
      </c>
      <c r="Y11" s="217">
        <v>6</v>
      </c>
      <c r="Z11" s="214" t="str">
        <f>IF(ISNA(INDEX(ВВОД!$A:$A,MATCH($A11,ВВОД!I:I,0))),"Резерв",INDEX(ВВОД!$A:$A,MATCH($A11,ВВОД!I:I,0)))</f>
        <v>Резерв</v>
      </c>
      <c r="AA11" s="215" t="str">
        <f>IF(ISNA(INDEX(ВВОД!$Q:$Q,MATCH($A11,ВВОД!I:I,0))),"",INDEX(ВВОД!$Q:$Q,MATCH($A11,ВВОД!I:I,0)))</f>
        <v/>
      </c>
      <c r="AB11" s="216" t="str">
        <f>IF(ISNA(INDEX(ВВОД!$R:$R,MATCH($A11,ВВОД!I:I,0))),"",INDEX(ВВОД!$R:$R,MATCH($A11,ВВОД!I:I,0))+INDEX(ВВОД!$S:$S,MATCH($A11,ВВОД!I:I,0)))</f>
        <v/>
      </c>
      <c r="AC11" s="216"/>
      <c r="AD11" s="214" t="str">
        <f>IF(ISNA(INDEX(ВВОД!$A:$A,MATCH($A11,ВВОД!J:J,0))),"Резерв",INDEX(ВВОД!$A:$A,MATCH($A11,ВВОД!J:J,0)))</f>
        <v>Резерв</v>
      </c>
      <c r="AE11" s="215" t="str">
        <f>IF(ISNA(INDEX(ВВОД!$Q:$Q,MATCH($A11,ВВОД!J:J,0))),"",INDEX(ВВОД!$Q:$Q,MATCH($A11,ВВОД!J:J,0)))</f>
        <v/>
      </c>
      <c r="AF11" s="216" t="str">
        <f>IF(ISNA(INDEX(ВВОД!$R:$R,MATCH($A11,ВВОД!J:J,0))),"",INDEX(ВВОД!$R:$R,MATCH($A11,ВВОД!J:J,0))+INDEX(ВВОД!$S:$S,MATCH($A11,ВВОД!J:J,0)))</f>
        <v/>
      </c>
      <c r="AG11" s="216">
        <f>IF(ISNA(INDEX(ВВОД!$T:$T,MATCH($A11,ВВОД!K:K,0))),"",INDEX(ВВОД!$T:$T,MATCH($A11,ВВОД!K:K,0)))</f>
        <v>0</v>
      </c>
      <c r="AH11" s="214" t="str">
        <f>IF(ISNA(INDEX(ВВОД!$A:$A,MATCH($A11,ВВОД!K:K,0))),"Резерв",INDEX(ВВОД!$A:$A,MATCH($A11,ВВОД!K:K,0)))</f>
        <v>Трепівка - Чорноліська 314-320пк7 неп з 4 колією</v>
      </c>
      <c r="AI11" s="215">
        <f>IF(ISNA(INDEX(ВВОД!$Q:$Q,MATCH($A11,ВВОД!K:K,0))),"",INDEX(ВВОД!$Q:$Q,MATCH($A11,ВВОД!K:K,0)))</f>
        <v>7.3</v>
      </c>
      <c r="AJ11" s="216">
        <f>IF(ISNA(INDEX(ВВОД!$R:$R,MATCH($A11,ВВОД!K:K,0))),"",INDEX(ВВОД!$R:$R,MATCH($A11,ВВОД!K:K,0))+INDEX(ВВОД!$S:$S,MATCH($A11,ВВОД!K:K,0)))</f>
        <v>3</v>
      </c>
      <c r="AK11" s="211" t="str">
        <f>IF(ISNA(INDEX(ВВОД!$T:$T,MATCH($A11,ВВОД!J:J,0))),"",INDEX(ВВОД!$T:$T,MATCH($A11,ВВОД!J:J,0)))</f>
        <v/>
      </c>
      <c r="AL11" s="216" t="str">
        <f>IF(ISNA(INDEX(ВВОД!$A:$A,MATCH($A11,ВВОД!L:L,0))),"Резерв",INDEX(ВВОД!$A:$A,MATCH($A11,ВВОД!L:L,0)))</f>
        <v>ст. Чорноліська ||</v>
      </c>
      <c r="AM11" s="216">
        <f>IF(ISNA(INDEX(ВВОД!$R:$R,MATCH($A11,ВВОД!L:L,0))),"",INDEX(ВВОД!$R:$R,MATCH($A11,ВВОД!L:L,0))+INDEX(ВВОД!$S:$S,MATCH($A11,ВВОД!L:L,0)))</f>
        <v>15</v>
      </c>
      <c r="AN11" s="216" t="str">
        <f>IF(ISNA(INDEX(ВВОД!$A:$A,MATCH($A11,ВВОД!M:M,0))),"Не  работает",INDEX(ВВОД!$A:$A,MATCH($A11,ВВОД!M:M,0)))</f>
        <v>Не  работает</v>
      </c>
      <c r="AO11" s="216" t="str">
        <f>IF(ISNA(INDEX(ВВОД!$T:$T,MATCH($A11,ВВОД!M:M,0))),"",INDEX(ВВОД!$T:$T,MATCH($A11,ВВОД!M:M,0)))</f>
        <v/>
      </c>
      <c r="AP11" s="216" t="str">
        <f>IF(ISNA(INDEX(ВВОД!$A:$A,MATCH($A11,ВВОД!N:N,0))),"Не  работает",INDEX(ВВОД!$A:$A,MATCH($A11,ВВОД!N:N,0)))</f>
        <v>Не  работает</v>
      </c>
      <c r="AQ11" s="216" t="str">
        <f>IF(ISNA(INDEX(ВВОД!$T:$T,MATCH($A11,ВВОД!N:N,0))),"",INDEX(ВВОД!$T:$T,MATCH($A11,ВВОД!N:N,0)))</f>
        <v/>
      </c>
      <c r="AR11" s="213">
        <v>6</v>
      </c>
      <c r="AS11" s="218">
        <f t="shared" si="0"/>
        <v>27</v>
      </c>
      <c r="AT11" s="219">
        <f t="shared" si="1"/>
        <v>11</v>
      </c>
      <c r="AU11" s="219">
        <f t="shared" si="2"/>
        <v>15</v>
      </c>
      <c r="AV11" s="220">
        <f t="shared" si="3"/>
        <v>0.6</v>
      </c>
      <c r="AW11" s="221"/>
    </row>
    <row r="12" spans="1:49" ht="23.25" customHeight="1">
      <c r="A12" s="213">
        <v>7</v>
      </c>
      <c r="B12" s="214" t="str">
        <f>IF(ISNA(INDEX(ВВОД!$A:$A,MATCH($A12,ВВОД!D:D,0))),"Резерв",INDEX(ВВОД!$A:$A,MATCH($A12,ВВОД!D:D,0)))</f>
        <v>Обвідна Роз'їзд 5 км - ОП 309 км 1-9пк2</v>
      </c>
      <c r="C12" s="215">
        <f>IF(ISNA(INDEX(ВВОД!$Q:$Q,MATCH($A12,ВВОД!D:D,0))),"",INDEX(ВВОД!$Q:$Q,MATCH($A12,ВВОД!D:D,0)))</f>
        <v>8.1999999999999993</v>
      </c>
      <c r="D12" s="216">
        <f>IF(ISNA(INDEX(ВВОД!$R:$R,MATCH($A12,ВВОД!D:D,0))),"",INDEX(ВВОД!$R:$R,MATCH($A12,ВВОД!D:D,0))+INDEX(ВВОД!$S:$S,MATCH($A12,ВВОД!D:D,0)))</f>
        <v>4</v>
      </c>
      <c r="E12" s="216">
        <f>IF(ISNA(INDEX(ВВОД!$T:$T,MATCH($A12,ВВОД!D:D,0))),"",INDEX(ВВОД!$T:$T,MATCH($A12,ВВОД!D:D,0)))</f>
        <v>0</v>
      </c>
      <c r="F12" s="214" t="str">
        <f>IF(ISNA(INDEX(ВВОД!$A:$A,MATCH($A12,ВВОД!E:E,0))),"Резерв",INDEX(ВВОД!$A:$A,MATCH($A12,ВВОД!E:E,0)))</f>
        <v>Трепівка - Канатове 306-302пк4 пар</v>
      </c>
      <c r="G12" s="215">
        <f>IF(ISNA(INDEX(ВВОД!$Q:$Q,MATCH($A12,ВВОД!E:E,0))),"",INDEX(ВВОД!$Q:$Q,MATCH($A12,ВВОД!E:E,0)))</f>
        <v>4.8</v>
      </c>
      <c r="H12" s="216">
        <f>IF(ISNA(INDEX(ВВОД!$R:$R,MATCH($A12,ВВОД!E:E,0))),"",INDEX(ВВОД!$R:$R,MATCH($A12,ВВОД!E:E,0))+INDEX(ВВОД!$S:$S,MATCH($A12,ВВОД!E:E,0)))</f>
        <v>1</v>
      </c>
      <c r="I12" s="216">
        <f>IF(ISNA(INDEX(ВВОД!$T:$T,MATCH($A12,ВВОД!E:E,0))),"",INDEX(ВВОД!$T:$T,MATCH($A12,ВВОД!E:E,0)))</f>
        <v>0</v>
      </c>
      <c r="J12" s="214" t="str">
        <f>IF(ISNA(INDEX(ВВОД!$A:$A,MATCH($A12,ВВОД!F:F,0))),"Резерв",INDEX(ВВОД!$A:$A,MATCH($A12,ВВОД!F:F,0)))</f>
        <v>Резерв</v>
      </c>
      <c r="K12" s="215" t="str">
        <f>IF(ISNA(INDEX(ВВОД!$Q:$Q,MATCH($A12,ВВОД!F:F,0))),"",INDEX(ВВОД!$Q:$Q,MATCH($A12,ВВОД!F:F,0)))</f>
        <v/>
      </c>
      <c r="L12" s="216" t="str">
        <f>IF(ISNA(INDEX(ВВОД!$R:$R,MATCH($A12,ВВОД!F:F,0))),"",INDEX(ВВОД!$R:$R,MATCH($A12,ВВОД!F:F,0))+INDEX(ВВОД!$S:$S,MATCH($A12,ВВОД!F:F,0)))</f>
        <v/>
      </c>
      <c r="M12" s="216" t="str">
        <f>IF(ISNA(INDEX(ВВОД!$T:$T,MATCH($A12,ВВОД!F:F,0))),"",INDEX(ВВОД!$T:$T,MATCH($A12,ВВОД!F:F,0)))</f>
        <v/>
      </c>
      <c r="N12" s="214" t="str">
        <f>IF(ISNA(INDEX(ВВОД!$A:$A,MATCH($A12,ВВОД!G:G,0))),"Резерв",INDEX(ВВОД!$A:$A,MATCH($A12,ВВОД!G:G,0)))</f>
        <v>Знам'янка пас. - ОП 309 км 304-309 неп</v>
      </c>
      <c r="O12" s="215">
        <f>IF(ISNA(INDEX(ВВОД!$Q:$Q,MATCH($A12,ВВОД!G:G,0))),"",INDEX(ВВОД!$Q:$Q,MATCH($A12,ВВОД!G:G,0)))</f>
        <v>6.1</v>
      </c>
      <c r="P12" s="216">
        <f>IF(ISNA(INDEX(ВВОД!$R:$R,MATCH($A12,ВВОД!G:G,0))),"",INDEX(ВВОД!$R:$R,MATCH($A12,ВВОД!G:G,0))+INDEX(ВВОД!$S:$S,MATCH($A12,ВВОД!G:G,0)))</f>
        <v>3</v>
      </c>
      <c r="Q12" s="216">
        <f>IF(ISNA(INDEX(ВВОД!$T:$T,MATCH($A12,ВВОД!G:G,0))),"",INDEX(ВВОД!$T:$T,MATCH($A12,ВВОД!G:G,0)))</f>
        <v>0</v>
      </c>
      <c r="R12" s="217">
        <v>7</v>
      </c>
      <c r="S12" s="217">
        <v>7</v>
      </c>
      <c r="T12" s="214" t="str">
        <f>IF(ISNA(INDEX(ВВОД!$A:$A,MATCH($A12,ВВОД!H:H,0))),"Резерв",INDEX(ВВОД!$A:$A,MATCH($A12,ВВОД!H:H,0)))</f>
        <v>Резерв</v>
      </c>
      <c r="U12" s="215" t="str">
        <f>IF(ISNA(INDEX(ВВОД!$Q:$Q,MATCH($A12,ВВОД!H:H,0))),"",INDEX(ВВОД!$Q:$Q,MATCH($A12,ВВОД!H:H,0)))</f>
        <v/>
      </c>
      <c r="V12" s="216" t="str">
        <f>IF(ISNA(INDEX(ВВОД!$R:$R,MATCH($A12,ВВОД!H:H,0))),"",INDEX(ВВОД!$R:$R,MATCH($A12,ВВОД!H:H,0))+INDEX(ВВОД!$S:$S,MATCH($A12,ВВОД!H:H,0)))</f>
        <v/>
      </c>
      <c r="W12" s="216"/>
      <c r="X12" s="217">
        <v>7</v>
      </c>
      <c r="Y12" s="217">
        <v>7</v>
      </c>
      <c r="Z12" s="214" t="str">
        <f>IF(ISNA(INDEX(ВВОД!$A:$A,MATCH($A12,ВВОД!I:I,0))),"Резерв",INDEX(ВВОД!$A:$A,MATCH($A12,ВВОД!I:I,0)))</f>
        <v>Знам'янка пас - Знам'янка 303-299 пар</v>
      </c>
      <c r="AA12" s="215">
        <f>IF(ISNA(INDEX(ВВОД!$Q:$Q,MATCH($A12,ВВОД!I:I,0))),"",INDEX(ВВОД!$Q:$Q,MATCH($A12,ВВОД!I:I,0)))</f>
        <v>4.3</v>
      </c>
      <c r="AB12" s="216">
        <f>IF(ISNA(INDEX(ВВОД!$R:$R,MATCH($A12,ВВОД!I:I,0))),"",INDEX(ВВОД!$R:$R,MATCH($A12,ВВОД!I:I,0))+INDEX(ВВОД!$S:$S,MATCH($A12,ВВОД!I:I,0)))</f>
        <v>11</v>
      </c>
      <c r="AC12" s="216"/>
      <c r="AD12" s="214" t="str">
        <f>IF(ISNA(INDEX(ВВОД!$A:$A,MATCH($A12,ВВОД!J:J,0))),"Резерв",INDEX(ВВОД!$A:$A,MATCH($A12,ВВОД!J:J,0)))</f>
        <v>Резерв</v>
      </c>
      <c r="AE12" s="215" t="str">
        <f>IF(ISNA(INDEX(ВВОД!$Q:$Q,MATCH($A12,ВВОД!J:J,0))),"",INDEX(ВВОД!$Q:$Q,MATCH($A12,ВВОД!J:J,0)))</f>
        <v/>
      </c>
      <c r="AF12" s="216" t="str">
        <f>IF(ISNA(INDEX(ВВОД!$R:$R,MATCH($A12,ВВОД!J:J,0))),"",INDEX(ВВОД!$R:$R,MATCH($A12,ВВОД!J:J,0))+INDEX(ВВОД!$S:$S,MATCH($A12,ВВОД!J:J,0)))</f>
        <v/>
      </c>
      <c r="AG12" s="216">
        <f>IF(ISNA(INDEX(ВВОД!$T:$T,MATCH($A12,ВВОД!K:K,0))),"",INDEX(ВВОД!$T:$T,MATCH($A12,ВВОД!K:K,0)))</f>
        <v>0</v>
      </c>
      <c r="AH12" s="214" t="str">
        <f>IF(ISNA(INDEX(ВВОД!$A:$A,MATCH($A12,ВВОД!K:K,0))),"Резерв",INDEX(ВВОД!$A:$A,MATCH($A12,ВВОД!K:K,0)))</f>
        <v>Трепівка - Чорноліська 320пк8-327 неп</v>
      </c>
      <c r="AI12" s="215">
        <f>IF(ISNA(INDEX(ВВОД!$Q:$Q,MATCH($A12,ВВОД!K:K,0))),"",INDEX(ВВОД!$Q:$Q,MATCH($A12,ВВОД!K:K,0)))</f>
        <v>7.3</v>
      </c>
      <c r="AJ12" s="216">
        <f>IF(ISNA(INDEX(ВВОД!$R:$R,MATCH($A12,ВВОД!K:K,0))),"",INDEX(ВВОД!$R:$R,MATCH($A12,ВВОД!K:K,0))+INDEX(ВВОД!$S:$S,MATCH($A12,ВВОД!K:K,0)))</f>
        <v>3</v>
      </c>
      <c r="AK12" s="211" t="str">
        <f>IF(ISNA(INDEX(ВВОД!$T:$T,MATCH($A12,ВВОД!J:J,0))),"",INDEX(ВВОД!$T:$T,MATCH($A12,ВВОД!J:J,0)))</f>
        <v/>
      </c>
      <c r="AL12" s="216" t="str">
        <f>IF(ISNA(INDEX(ВВОД!$A:$A,MATCH($A12,ВВОД!L:L,0))),"Резерв",INDEX(ВВОД!$A:$A,MATCH($A12,ВВОД!L:L,0)))</f>
        <v>ст. Чорноліська |||</v>
      </c>
      <c r="AM12" s="216">
        <f>IF(ISNA(INDEX(ВВОД!$R:$R,MATCH($A12,ВВОД!L:L,0))),"",INDEX(ВВОД!$R:$R,MATCH($A12,ВВОД!L:L,0))+INDEX(ВВОД!$S:$S,MATCH($A12,ВВОД!L:L,0)))</f>
        <v>12</v>
      </c>
      <c r="AN12" s="216" t="str">
        <f>IF(ISNA(INDEX(ВВОД!$A:$A,MATCH($A12,ВВОД!M:M,0))),"Не  работает",INDEX(ВВОД!$A:$A,MATCH($A12,ВВОД!M:M,0)))</f>
        <v>Не  работает</v>
      </c>
      <c r="AO12" s="216" t="str">
        <f>IF(ISNA(INDEX(ВВОД!$T:$T,MATCH($A12,ВВОД!M:M,0))),"",INDEX(ВВОД!$T:$T,MATCH($A12,ВВОД!M:M,0)))</f>
        <v/>
      </c>
      <c r="AP12" s="216" t="str">
        <f>IF(ISNA(INDEX(ВВОД!$A:$A,MATCH($A12,ВВОД!N:N,0))),"Не  работает",INDEX(ВВОД!$A:$A,MATCH($A12,ВВОД!N:N,0)))</f>
        <v>Не  работает</v>
      </c>
      <c r="AQ12" s="216" t="str">
        <f>IF(ISNA(INDEX(ВВОД!$T:$T,MATCH($A12,ВВОД!N:N,0))),"",INDEX(ВВОД!$T:$T,MATCH($A12,ВВОД!N:N,0)))</f>
        <v/>
      </c>
      <c r="AR12" s="213">
        <v>7</v>
      </c>
      <c r="AS12" s="218">
        <f t="shared" si="0"/>
        <v>30.700000000000003</v>
      </c>
      <c r="AT12" s="219">
        <f t="shared" si="1"/>
        <v>22</v>
      </c>
      <c r="AU12" s="219">
        <f t="shared" si="2"/>
        <v>12</v>
      </c>
      <c r="AV12" s="220">
        <f t="shared" si="3"/>
        <v>0.48</v>
      </c>
      <c r="AW12" s="221"/>
    </row>
    <row r="13" spans="1:49" ht="23.25" customHeight="1">
      <c r="A13" s="213">
        <v>8</v>
      </c>
      <c r="B13" s="214" t="str">
        <f>IF(ISNA(INDEX(ВВОД!$A:$A,MATCH($A13,ВВОД!D:D,0))),"Резерв",INDEX(ВВОД!$A:$A,MATCH($A13,ВВОД!D:D,0)))</f>
        <v>Вихідний</v>
      </c>
      <c r="C13" s="215">
        <f>IF(ISNA(INDEX(ВВОД!$Q:$Q,MATCH($A13,ВВОД!D:D,0))),"",INDEX(ВВОД!$Q:$Q,MATCH($A13,ВВОД!D:D,0)))</f>
        <v>0</v>
      </c>
      <c r="D13" s="216">
        <f>IF(ISNA(INDEX(ВВОД!$R:$R,MATCH($A13,ВВОД!D:D,0))),"",INDEX(ВВОД!$R:$R,MATCH($A13,ВВОД!D:D,0))+INDEX(ВВОД!$S:$S,MATCH($A13,ВВОД!D:D,0)))</f>
        <v>0</v>
      </c>
      <c r="E13" s="216">
        <f>IF(ISNA(INDEX(ВВОД!$T:$T,MATCH($A13,ВВОД!D:D,0))),"",INDEX(ВВОД!$T:$T,MATCH($A13,ВВОД!D:D,0)))</f>
        <v>0</v>
      </c>
      <c r="F13" s="214" t="str">
        <f>IF(ISNA(INDEX(ВВОД!$A:$A,MATCH($A13,ВВОД!E:E,0))),"Резерв",INDEX(ВВОД!$A:$A,MATCH($A13,ВВОД!E:E,0)))</f>
        <v>Вихідний</v>
      </c>
      <c r="G13" s="215">
        <f>IF(ISNA(INDEX(ВВОД!$Q:$Q,MATCH($A13,ВВОД!E:E,0))),"",INDEX(ВВОД!$Q:$Q,MATCH($A13,ВВОД!E:E,0)))</f>
        <v>0</v>
      </c>
      <c r="H13" s="216">
        <f>IF(ISNA(INDEX(ВВОД!$R:$R,MATCH($A13,ВВОД!E:E,0))),"",INDEX(ВВОД!$R:$R,MATCH($A13,ВВОД!E:E,0))+INDEX(ВВОД!$S:$S,MATCH($A13,ВВОД!E:E,0)))</f>
        <v>0</v>
      </c>
      <c r="I13" s="216">
        <f>IF(ISNA(INDEX(ВВОД!$T:$T,MATCH($A13,ВВОД!E:E,0))),"",INDEX(ВВОД!$T:$T,MATCH($A13,ВВОД!E:E,0)))</f>
        <v>0</v>
      </c>
      <c r="J13" s="214" t="str">
        <f>IF(ISNA(INDEX(ВВОД!$A:$A,MATCH($A13,ВВОД!F:F,0))),"Резерв",INDEX(ВВОД!$A:$A,MATCH($A13,ВВОД!F:F,0)))</f>
        <v>Вихідний</v>
      </c>
      <c r="K13" s="215">
        <f>IF(ISNA(INDEX(ВВОД!$Q:$Q,MATCH($A13,ВВОД!F:F,0))),"",INDEX(ВВОД!$Q:$Q,MATCH($A13,ВВОД!F:F,0)))</f>
        <v>0</v>
      </c>
      <c r="L13" s="216">
        <f>IF(ISNA(INDEX(ВВОД!$R:$R,MATCH($A13,ВВОД!F:F,0))),"",INDEX(ВВОД!$R:$R,MATCH($A13,ВВОД!F:F,0))+INDEX(ВВОД!$S:$S,MATCH($A13,ВВОД!F:F,0)))</f>
        <v>0</v>
      </c>
      <c r="M13" s="216">
        <f>IF(ISNA(INDEX(ВВОД!$T:$T,MATCH($A13,ВВОД!F:F,0))),"",INDEX(ВВОД!$T:$T,MATCH($A13,ВВОД!F:F,0)))</f>
        <v>0</v>
      </c>
      <c r="N13" s="214" t="str">
        <f>IF(ISNA(INDEX(ВВОД!$A:$A,MATCH($A13,ВВОД!G:G,0))),"Резерв",INDEX(ВВОД!$A:$A,MATCH($A13,ВВОД!G:G,0)))</f>
        <v>Вихідний</v>
      </c>
      <c r="O13" s="215">
        <f>IF(ISNA(INDEX(ВВОД!$Q:$Q,MATCH($A13,ВВОД!G:G,0))),"",INDEX(ВВОД!$Q:$Q,MATCH($A13,ВВОД!G:G,0)))</f>
        <v>0</v>
      </c>
      <c r="P13" s="216">
        <f>IF(ISNA(INDEX(ВВОД!$R:$R,MATCH($A13,ВВОД!G:G,0))),"",INDEX(ВВОД!$R:$R,MATCH($A13,ВВОД!G:G,0))+INDEX(ВВОД!$S:$S,MATCH($A13,ВВОД!G:G,0)))</f>
        <v>0</v>
      </c>
      <c r="Q13" s="216">
        <f>IF(ISNA(INDEX(ВВОД!$T:$T,MATCH($A13,ВВОД!G:G,0))),"",INDEX(ВВОД!$T:$T,MATCH($A13,ВВОД!G:G,0)))</f>
        <v>0</v>
      </c>
      <c r="R13" s="217">
        <v>8</v>
      </c>
      <c r="S13" s="217">
        <v>8</v>
      </c>
      <c r="T13" s="214" t="str">
        <f>IF(ISNA(INDEX(ВВОД!$A:$A,MATCH($A13,ВВОД!H:H,0))),"Резерв",INDEX(ВВОД!$A:$A,MATCH($A13,ВВОД!H:H,0)))</f>
        <v>Вихідний</v>
      </c>
      <c r="U13" s="215">
        <f>IF(ISNA(INDEX(ВВОД!$Q:$Q,MATCH($A13,ВВОД!H:H,0))),"",INDEX(ВВОД!$Q:$Q,MATCH($A13,ВВОД!H:H,0)))</f>
        <v>0</v>
      </c>
      <c r="V13" s="216">
        <f>IF(ISNA(INDEX(ВВОД!$R:$R,MATCH($A13,ВВОД!H:H,0))),"",INDEX(ВВОД!$R:$R,MATCH($A13,ВВОД!H:H,0))+INDEX(ВВОД!$S:$S,MATCH($A13,ВВОД!H:H,0)))</f>
        <v>0</v>
      </c>
      <c r="W13" s="216"/>
      <c r="X13" s="217">
        <v>8</v>
      </c>
      <c r="Y13" s="217">
        <v>8</v>
      </c>
      <c r="Z13" s="214" t="str">
        <f>IF(ISNA(INDEX(ВВОД!$A:$A,MATCH($A13,ВВОД!I:I,0))),"Резерв",INDEX(ВВОД!$A:$A,MATCH($A13,ВВОД!I:I,0)))</f>
        <v>Вихідний</v>
      </c>
      <c r="AA13" s="215">
        <f>IF(ISNA(INDEX(ВВОД!$Q:$Q,MATCH($A13,ВВОД!I:I,0))),"",INDEX(ВВОД!$Q:$Q,MATCH($A13,ВВОД!I:I,0)))</f>
        <v>0</v>
      </c>
      <c r="AB13" s="216">
        <f>IF(ISNA(INDEX(ВВОД!$R:$R,MATCH($A13,ВВОД!I:I,0))),"",INDEX(ВВОД!$R:$R,MATCH($A13,ВВОД!I:I,0))+INDEX(ВВОД!$S:$S,MATCH($A13,ВВОД!I:I,0)))</f>
        <v>0</v>
      </c>
      <c r="AC13" s="216"/>
      <c r="AD13" s="214" t="str">
        <f>IF(ISNA(INDEX(ВВОД!$A:$A,MATCH($A13,ВВОД!J:J,0))),"Резерв",INDEX(ВВОД!$A:$A,MATCH($A13,ВВОД!J:J,0)))</f>
        <v>Вихідний</v>
      </c>
      <c r="AE13" s="215">
        <f>IF(ISNA(INDEX(ВВОД!$Q:$Q,MATCH($A13,ВВОД!J:J,0))),"",INDEX(ВВОД!$Q:$Q,MATCH($A13,ВВОД!J:J,0)))</f>
        <v>0</v>
      </c>
      <c r="AF13" s="216">
        <f>IF(ISNA(INDEX(ВВОД!$R:$R,MATCH($A13,ВВОД!J:J,0))),"",INDEX(ВВОД!$R:$R,MATCH($A13,ВВОД!J:J,0))+INDEX(ВВОД!$S:$S,MATCH($A13,ВВОД!J:J,0)))</f>
        <v>0</v>
      </c>
      <c r="AG13" s="216">
        <f>IF(ISNA(INDEX(ВВОД!$T:$T,MATCH($A13,ВВОД!K:K,0))),"",INDEX(ВВОД!$T:$T,MATCH($A13,ВВОД!K:K,0)))</f>
        <v>0</v>
      </c>
      <c r="AH13" s="214" t="str">
        <f>IF(ISNA(INDEX(ВВОД!$A:$A,MATCH($A13,ВВОД!K:K,0))),"Резерв",INDEX(ВВОД!$A:$A,MATCH($A13,ВВОД!K:K,0)))</f>
        <v>Вихідний</v>
      </c>
      <c r="AI13" s="215">
        <f>IF(ISNA(INDEX(ВВОД!$Q:$Q,MATCH($A13,ВВОД!K:K,0))),"",INDEX(ВВОД!$Q:$Q,MATCH($A13,ВВОД!K:K,0)))</f>
        <v>0</v>
      </c>
      <c r="AJ13" s="216">
        <f>IF(ISNA(INDEX(ВВОД!$R:$R,MATCH($A13,ВВОД!K:K,0))),"",INDEX(ВВОД!$R:$R,MATCH($A13,ВВОД!K:K,0))+INDEX(ВВОД!$S:$S,MATCH($A13,ВВОД!K:K,0)))</f>
        <v>0</v>
      </c>
      <c r="AK13" s="211">
        <f>IF(ISNA(INDEX(ВВОД!$T:$T,MATCH($A13,ВВОД!J:J,0))),"",INDEX(ВВОД!$T:$T,MATCH($A13,ВВОД!J:J,0)))</f>
        <v>0</v>
      </c>
      <c r="AL13" s="216" t="str">
        <f>IF(ISNA(INDEX(ВВОД!$A:$A,MATCH($A13,ВВОД!L:L,0))),"Резерв",INDEX(ВВОД!$A:$A,MATCH($A13,ВВОД!L:L,0)))</f>
        <v>Вихідний</v>
      </c>
      <c r="AM13" s="216">
        <f>IF(ISNA(INDEX(ВВОД!$R:$R,MATCH($A13,ВВОД!L:L,0))),"",INDEX(ВВОД!$R:$R,MATCH($A13,ВВОД!L:L,0))+INDEX(ВВОД!$S:$S,MATCH($A13,ВВОД!L:L,0)))</f>
        <v>0</v>
      </c>
      <c r="AN13" s="216" t="str">
        <f>IF(ISNA(INDEX(ВВОД!$A:$A,MATCH($A13,ВВОД!M:M,0))),"Не  работает",INDEX(ВВОД!$A:$A,MATCH($A13,ВВОД!M:M,0)))</f>
        <v>Вихідний</v>
      </c>
      <c r="AO13" s="216">
        <f>IF(ISNA(INDEX(ВВОД!$T:$T,MATCH($A13,ВВОД!M:M,0))),"",INDEX(ВВОД!$T:$T,MATCH($A13,ВВОД!M:M,0)))</f>
        <v>0</v>
      </c>
      <c r="AP13" s="216" t="str">
        <f>IF(ISNA(INDEX(ВВОД!$A:$A,MATCH($A13,ВВОД!N:N,0))),"Не  работает",INDEX(ВВОД!$A:$A,MATCH($A13,ВВОД!N:N,0)))</f>
        <v>Вихідний</v>
      </c>
      <c r="AQ13" s="216">
        <f>IF(ISNA(INDEX(ВВОД!$T:$T,MATCH($A13,ВВОД!N:N,0))),"",INDEX(ВВОД!$T:$T,MATCH($A13,ВВОД!N:N,0)))</f>
        <v>0</v>
      </c>
      <c r="AR13" s="213">
        <v>8</v>
      </c>
      <c r="AS13" s="218">
        <f t="shared" si="0"/>
        <v>0</v>
      </c>
      <c r="AT13" s="219">
        <f t="shared" si="1"/>
        <v>0</v>
      </c>
      <c r="AU13" s="219">
        <f t="shared" si="2"/>
        <v>0</v>
      </c>
      <c r="AV13" s="220">
        <f t="shared" si="3"/>
        <v>0</v>
      </c>
      <c r="AW13" s="221"/>
    </row>
    <row r="14" spans="1:49" ht="23.25" customHeight="1">
      <c r="A14" s="213">
        <v>9</v>
      </c>
      <c r="B14" s="214" t="str">
        <f>IF(ISNA(INDEX(ВВОД!$A:$A,MATCH($A14,ВВОД!D:D,0))),"Резерв",INDEX(ВВОД!$A:$A,MATCH($A14,ВВОД!D:D,0)))</f>
        <v>Вихідний</v>
      </c>
      <c r="C14" s="215">
        <f>IF(ISNA(INDEX(ВВОД!$Q:$Q,MATCH($A14,ВВОД!D:D,0))),"",INDEX(ВВОД!$Q:$Q,MATCH($A14,ВВОД!D:D,0)))</f>
        <v>0</v>
      </c>
      <c r="D14" s="216">
        <f>IF(ISNA(INDEX(ВВОД!$R:$R,MATCH($A14,ВВОД!D:D,0))),"",INDEX(ВВОД!$R:$R,MATCH($A14,ВВОД!D:D,0))+INDEX(ВВОД!$S:$S,MATCH($A14,ВВОД!D:D,0)))</f>
        <v>0</v>
      </c>
      <c r="E14" s="216">
        <f>IF(ISNA(INDEX(ВВОД!$T:$T,MATCH($A14,ВВОД!D:D,0))),"",INDEX(ВВОД!$T:$T,MATCH($A14,ВВОД!D:D,0)))</f>
        <v>0</v>
      </c>
      <c r="F14" s="214" t="str">
        <f>IF(ISNA(INDEX(ВВОД!$A:$A,MATCH($A14,ВВОД!E:E,0))),"Резерв",INDEX(ВВОД!$A:$A,MATCH($A14,ВВОД!E:E,0)))</f>
        <v>Вихідний</v>
      </c>
      <c r="G14" s="215">
        <f>IF(ISNA(INDEX(ВВОД!$Q:$Q,MATCH($A14,ВВОД!E:E,0))),"",INDEX(ВВОД!$Q:$Q,MATCH($A14,ВВОД!E:E,0)))</f>
        <v>0</v>
      </c>
      <c r="H14" s="216">
        <f>IF(ISNA(INDEX(ВВОД!$R:$R,MATCH($A14,ВВОД!E:E,0))),"",INDEX(ВВОД!$R:$R,MATCH($A14,ВВОД!E:E,0))+INDEX(ВВОД!$S:$S,MATCH($A14,ВВОД!E:E,0)))</f>
        <v>0</v>
      </c>
      <c r="I14" s="216">
        <f>IF(ISNA(INDEX(ВВОД!$T:$T,MATCH($A14,ВВОД!E:E,0))),"",INDEX(ВВОД!$T:$T,MATCH($A14,ВВОД!E:E,0)))</f>
        <v>0</v>
      </c>
      <c r="J14" s="214" t="str">
        <f>IF(ISNA(INDEX(ВВОД!$A:$A,MATCH($A14,ВВОД!F:F,0))),"Резерв",INDEX(ВВОД!$A:$A,MATCH($A14,ВВОД!F:F,0)))</f>
        <v>Вихідний</v>
      </c>
      <c r="K14" s="215">
        <f>IF(ISNA(INDEX(ВВОД!$Q:$Q,MATCH($A14,ВВОД!F:F,0))),"",INDEX(ВВОД!$Q:$Q,MATCH($A14,ВВОД!F:F,0)))</f>
        <v>0</v>
      </c>
      <c r="L14" s="216">
        <f>IF(ISNA(INDEX(ВВОД!$R:$R,MATCH($A14,ВВОД!F:F,0))),"",INDEX(ВВОД!$R:$R,MATCH($A14,ВВОД!F:F,0))+INDEX(ВВОД!$S:$S,MATCH($A14,ВВОД!F:F,0)))</f>
        <v>0</v>
      </c>
      <c r="M14" s="216">
        <f>IF(ISNA(INDEX(ВВОД!$T:$T,MATCH($A14,ВВОД!F:F,0))),"",INDEX(ВВОД!$T:$T,MATCH($A14,ВВОД!F:F,0)))</f>
        <v>0</v>
      </c>
      <c r="N14" s="214" t="str">
        <f>IF(ISNA(INDEX(ВВОД!$A:$A,MATCH($A14,ВВОД!G:G,0))),"Резерв",INDEX(ВВОД!$A:$A,MATCH($A14,ВВОД!G:G,0)))</f>
        <v>Вихідний</v>
      </c>
      <c r="O14" s="215">
        <f>IF(ISNA(INDEX(ВВОД!$Q:$Q,MATCH($A14,ВВОД!G:G,0))),"",INDEX(ВВОД!$Q:$Q,MATCH($A14,ВВОД!G:G,0)))</f>
        <v>0</v>
      </c>
      <c r="P14" s="216">
        <f>IF(ISNA(INDEX(ВВОД!$R:$R,MATCH($A14,ВВОД!G:G,0))),"",INDEX(ВВОД!$R:$R,MATCH($A14,ВВОД!G:G,0))+INDEX(ВВОД!$S:$S,MATCH($A14,ВВОД!G:G,0)))</f>
        <v>0</v>
      </c>
      <c r="Q14" s="216">
        <f>IF(ISNA(INDEX(ВВОД!$T:$T,MATCH($A14,ВВОД!G:G,0))),"",INDEX(ВВОД!$T:$T,MATCH($A14,ВВОД!G:G,0)))</f>
        <v>0</v>
      </c>
      <c r="R14" s="217">
        <v>9</v>
      </c>
      <c r="S14" s="217">
        <v>9</v>
      </c>
      <c r="T14" s="214" t="str">
        <f>IF(ISNA(INDEX(ВВОД!$A:$A,MATCH($A14,ВВОД!H:H,0))),"Резерв",INDEX(ВВОД!$A:$A,MATCH($A14,ВВОД!H:H,0)))</f>
        <v>Вихідний</v>
      </c>
      <c r="U14" s="215">
        <f>IF(ISNA(INDEX(ВВОД!$Q:$Q,MATCH($A14,ВВОД!H:H,0))),"",INDEX(ВВОД!$Q:$Q,MATCH($A14,ВВОД!H:H,0)))</f>
        <v>0</v>
      </c>
      <c r="V14" s="216">
        <f>IF(ISNA(INDEX(ВВОД!$R:$R,MATCH($A14,ВВОД!H:H,0))),"",INDEX(ВВОД!$R:$R,MATCH($A14,ВВОД!H:H,0))+INDEX(ВВОД!$S:$S,MATCH($A14,ВВОД!H:H,0)))</f>
        <v>0</v>
      </c>
      <c r="W14" s="216"/>
      <c r="X14" s="217">
        <v>9</v>
      </c>
      <c r="Y14" s="217">
        <v>9</v>
      </c>
      <c r="Z14" s="214" t="str">
        <f>IF(ISNA(INDEX(ВВОД!$A:$A,MATCH($A14,ВВОД!I:I,0))),"Резерв",INDEX(ВВОД!$A:$A,MATCH($A14,ВВОД!I:I,0)))</f>
        <v>Вихідний</v>
      </c>
      <c r="AA14" s="215">
        <f>IF(ISNA(INDEX(ВВОД!$Q:$Q,MATCH($A14,ВВОД!I:I,0))),"",INDEX(ВВОД!$Q:$Q,MATCH($A14,ВВОД!I:I,0)))</f>
        <v>0</v>
      </c>
      <c r="AB14" s="216">
        <f>IF(ISNA(INDEX(ВВОД!$R:$R,MATCH($A14,ВВОД!I:I,0))),"",INDEX(ВВОД!$R:$R,MATCH($A14,ВВОД!I:I,0))+INDEX(ВВОД!$S:$S,MATCH($A14,ВВОД!I:I,0)))</f>
        <v>0</v>
      </c>
      <c r="AC14" s="216"/>
      <c r="AD14" s="214" t="str">
        <f>IF(ISNA(INDEX(ВВОД!$A:$A,MATCH($A14,ВВОД!J:J,0))),"Резерв",INDEX(ВВОД!$A:$A,MATCH($A14,ВВОД!J:J,0)))</f>
        <v>Вихідний</v>
      </c>
      <c r="AE14" s="215">
        <f>IF(ISNA(INDEX(ВВОД!$Q:$Q,MATCH($A14,ВВОД!J:J,0))),"",INDEX(ВВОД!$Q:$Q,MATCH($A14,ВВОД!J:J,0)))</f>
        <v>0</v>
      </c>
      <c r="AF14" s="216">
        <f>IF(ISNA(INDEX(ВВОД!$R:$R,MATCH($A14,ВВОД!J:J,0))),"",INDEX(ВВОД!$R:$R,MATCH($A14,ВВОД!J:J,0))+INDEX(ВВОД!$S:$S,MATCH($A14,ВВОД!J:J,0)))</f>
        <v>0</v>
      </c>
      <c r="AG14" s="216">
        <f>IF(ISNA(INDEX(ВВОД!$T:$T,MATCH($A14,ВВОД!K:K,0))),"",INDEX(ВВОД!$T:$T,MATCH($A14,ВВОД!K:K,0)))</f>
        <v>0</v>
      </c>
      <c r="AH14" s="214" t="str">
        <f>IF(ISNA(INDEX(ВВОД!$A:$A,MATCH($A14,ВВОД!K:K,0))),"Резерв",INDEX(ВВОД!$A:$A,MATCH($A14,ВВОД!K:K,0)))</f>
        <v>Вихідний</v>
      </c>
      <c r="AI14" s="215">
        <f>IF(ISNA(INDEX(ВВОД!$Q:$Q,MATCH($A14,ВВОД!K:K,0))),"",INDEX(ВВОД!$Q:$Q,MATCH($A14,ВВОД!K:K,0)))</f>
        <v>0</v>
      </c>
      <c r="AJ14" s="216">
        <f>IF(ISNA(INDEX(ВВОД!$R:$R,MATCH($A14,ВВОД!K:K,0))),"",INDEX(ВВОД!$R:$R,MATCH($A14,ВВОД!K:K,0))+INDEX(ВВОД!$S:$S,MATCH($A14,ВВОД!K:K,0)))</f>
        <v>0</v>
      </c>
      <c r="AK14" s="211">
        <f>IF(ISNA(INDEX(ВВОД!$T:$T,MATCH($A14,ВВОД!J:J,0))),"",INDEX(ВВОД!$T:$T,MATCH($A14,ВВОД!J:J,0)))</f>
        <v>0</v>
      </c>
      <c r="AL14" s="216" t="str">
        <f>IF(ISNA(INDEX(ВВОД!$A:$A,MATCH($A14,ВВОД!L:L,0))),"Резерв",INDEX(ВВОД!$A:$A,MATCH($A14,ВВОД!L:L,0)))</f>
        <v>Вихідний</v>
      </c>
      <c r="AM14" s="216">
        <f>IF(ISNA(INDEX(ВВОД!$R:$R,MATCH($A14,ВВОД!L:L,0))),"",INDEX(ВВОД!$R:$R,MATCH($A14,ВВОД!L:L,0))+INDEX(ВВОД!$S:$S,MATCH($A14,ВВОД!L:L,0)))</f>
        <v>0</v>
      </c>
      <c r="AN14" s="216" t="str">
        <f>IF(ISNA(INDEX(ВВОД!$A:$A,MATCH($A14,ВВОД!M:M,0))),"Не  работает",INDEX(ВВОД!$A:$A,MATCH($A14,ВВОД!M:M,0)))</f>
        <v>Вихідний</v>
      </c>
      <c r="AO14" s="216">
        <f>IF(ISNA(INDEX(ВВОД!$T:$T,MATCH($A14,ВВОД!M:M,0))),"",INDEX(ВВОД!$T:$T,MATCH($A14,ВВОД!M:M,0)))</f>
        <v>0</v>
      </c>
      <c r="AP14" s="216" t="str">
        <f>IF(ISNA(INDEX(ВВОД!$A:$A,MATCH($A14,ВВОД!N:N,0))),"Не  работает",INDEX(ВВОД!$A:$A,MATCH($A14,ВВОД!N:N,0)))</f>
        <v>Вихідний</v>
      </c>
      <c r="AQ14" s="216">
        <f>IF(ISNA(INDEX(ВВОД!$T:$T,MATCH($A14,ВВОД!N:N,0))),"",INDEX(ВВОД!$T:$T,MATCH($A14,ВВОД!N:N,0)))</f>
        <v>0</v>
      </c>
      <c r="AR14" s="213">
        <v>9</v>
      </c>
      <c r="AS14" s="218">
        <f t="shared" si="0"/>
        <v>0</v>
      </c>
      <c r="AT14" s="219">
        <f t="shared" si="1"/>
        <v>0</v>
      </c>
      <c r="AU14" s="219">
        <f t="shared" si="2"/>
        <v>0</v>
      </c>
      <c r="AV14" s="220">
        <f t="shared" si="3"/>
        <v>0</v>
      </c>
      <c r="AW14" s="221"/>
    </row>
    <row r="15" spans="1:49" ht="23.25" customHeight="1">
      <c r="A15" s="213">
        <v>10</v>
      </c>
      <c r="B15" s="214" t="str">
        <f>IF(ISNA(INDEX(ВВОД!$A:$A,MATCH($A15,ВВОД!D:D,0))),"Резерв",INDEX(ВВОД!$A:$A,MATCH($A15,ВВОД!D:D,0)))</f>
        <v>Обвідна Роз'їзд 5 км - ОП 309 км 9пк3-16</v>
      </c>
      <c r="C15" s="215">
        <f>IF(ISNA(INDEX(ВВОД!$Q:$Q,MATCH($A15,ВВОД!D:D,0))),"",INDEX(ВВОД!$Q:$Q,MATCH($A15,ВВОД!D:D,0)))</f>
        <v>8</v>
      </c>
      <c r="D15" s="216">
        <f>IF(ISNA(INDEX(ВВОД!$R:$R,MATCH($A15,ВВОД!D:D,0))),"",INDEX(ВВОД!$R:$R,MATCH($A15,ВВОД!D:D,0))+INDEX(ВВОД!$S:$S,MATCH($A15,ВВОД!D:D,0)))</f>
        <v>1</v>
      </c>
      <c r="E15" s="216">
        <f>IF(ISNA(INDEX(ВВОД!$T:$T,MATCH($A15,ВВОД!D:D,0))),"",INDEX(ВВОД!$T:$T,MATCH($A15,ВВОД!D:D,0)))</f>
        <v>0</v>
      </c>
      <c r="F15" s="214" t="str">
        <f>IF(ISNA(INDEX(ВВОД!$A:$A,MATCH($A15,ВВОД!E:E,0))),"Резерв",INDEX(ВВОД!$A:$A,MATCH($A15,ВВОД!E:E,0)))</f>
        <v>Канатове - Кропивницький 302пк6-293пк6 пар</v>
      </c>
      <c r="G15" s="215">
        <f>IF(ISNA(INDEX(ВВОД!$Q:$Q,MATCH($A15,ВВОД!E:E,0))),"",INDEX(ВВОД!$Q:$Q,MATCH($A15,ВВОД!E:E,0)))</f>
        <v>8.8000000000000007</v>
      </c>
      <c r="H15" s="216">
        <f>IF(ISNA(INDEX(ВВОД!$R:$R,MATCH($A15,ВВОД!E:E,0))),"",INDEX(ВВОД!$R:$R,MATCH($A15,ВВОД!E:E,0))+INDEX(ВВОД!$S:$S,MATCH($A15,ВВОД!E:E,0)))</f>
        <v>8</v>
      </c>
      <c r="I15" s="216">
        <f>IF(ISNA(INDEX(ВВОД!$T:$T,MATCH($A15,ВВОД!E:E,0))),"",INDEX(ВВОД!$T:$T,MATCH($A15,ВВОД!E:E,0)))</f>
        <v>0</v>
      </c>
      <c r="J15" s="214" t="str">
        <f>IF(ISNA(INDEX(ВВОД!$A:$A,MATCH($A15,ВВОД!F:F,0))),"Резерв",INDEX(ВВОД!$A:$A,MATCH($A15,ВВОД!F:F,0)))</f>
        <v>Резерв</v>
      </c>
      <c r="K15" s="215" t="str">
        <f>IF(ISNA(INDEX(ВВОД!$Q:$Q,MATCH($A15,ВВОД!F:F,0))),"",INDEX(ВВОД!$Q:$Q,MATCH($A15,ВВОД!F:F,0)))</f>
        <v/>
      </c>
      <c r="L15" s="216" t="str">
        <f>IF(ISNA(INDEX(ВВОД!$R:$R,MATCH($A15,ВВОД!F:F,0))),"",INDEX(ВВОД!$R:$R,MATCH($A15,ВВОД!F:F,0))+INDEX(ВВОД!$S:$S,MATCH($A15,ВВОД!F:F,0)))</f>
        <v/>
      </c>
      <c r="M15" s="216" t="str">
        <f>IF(ISNA(INDEX(ВВОД!$T:$T,MATCH($A15,ВВОД!F:F,0))),"",INDEX(ВВОД!$T:$T,MATCH($A15,ВВОД!F:F,0)))</f>
        <v/>
      </c>
      <c r="N15" s="214" t="str">
        <f>IF(ISNA(INDEX(ВВОД!$A:$A,MATCH($A15,ВВОД!G:G,0))),"Резерв",INDEX(ВВОД!$A:$A,MATCH($A15,ВВОД!G:G,0)))</f>
        <v>ОП 309 км - Пантаївка 310-314пк2 неп</v>
      </c>
      <c r="O15" s="215">
        <f>IF(ISNA(INDEX(ВВОД!$Q:$Q,MATCH($A15,ВВОД!G:G,0))),"",INDEX(ВВОД!$Q:$Q,MATCH($A15,ВВОД!G:G,0)))</f>
        <v>4.0999999999999996</v>
      </c>
      <c r="P15" s="216">
        <f>IF(ISNA(INDEX(ВВОД!$R:$R,MATCH($A15,ВВОД!G:G,0))),"",INDEX(ВВОД!$R:$R,MATCH($A15,ВВОД!G:G,0))+INDEX(ВВОД!$S:$S,MATCH($A15,ВВОД!G:G,0)))</f>
        <v>1</v>
      </c>
      <c r="Q15" s="216">
        <f>IF(ISNA(INDEX(ВВОД!$T:$T,MATCH($A15,ВВОД!G:G,0))),"",INDEX(ВВОД!$T:$T,MATCH($A15,ВВОД!G:G,0)))</f>
        <v>0</v>
      </c>
      <c r="R15" s="217">
        <v>10</v>
      </c>
      <c r="S15" s="217">
        <v>10</v>
      </c>
      <c r="T15" s="214" t="str">
        <f>IF(ISNA(INDEX(ВВОД!$A:$A,MATCH($A15,ВВОД!H:H,0))),"Резерв",INDEX(ВВОД!$A:$A,MATCH($A15,ВВОД!H:H,0)))</f>
        <v>Резерв</v>
      </c>
      <c r="U15" s="215" t="str">
        <f>IF(ISNA(INDEX(ВВОД!$Q:$Q,MATCH($A15,ВВОД!H:H,0))),"",INDEX(ВВОД!$Q:$Q,MATCH($A15,ВВОД!H:H,0)))</f>
        <v/>
      </c>
      <c r="V15" s="216" t="str">
        <f>IF(ISNA(INDEX(ВВОД!$R:$R,MATCH($A15,ВВОД!H:H,0))),"",INDEX(ВВОД!$R:$R,MATCH($A15,ВВОД!H:H,0))+INDEX(ВВОД!$S:$S,MATCH($A15,ВВОД!H:H,0)))</f>
        <v/>
      </c>
      <c r="W15" s="216"/>
      <c r="X15" s="217">
        <v>10</v>
      </c>
      <c r="Y15" s="217">
        <v>10</v>
      </c>
      <c r="Z15" s="214" t="str">
        <f>IF(ISNA(INDEX(ВВОД!$A:$A,MATCH($A15,ВВОД!I:I,0))),"Резерв",INDEX(ВВОД!$A:$A,MATCH($A15,ВВОД!I:I,0)))</f>
        <v>Парк відправлення 2, 3, 5, 6, 7</v>
      </c>
      <c r="AA15" s="215">
        <f>IF(ISNA(INDEX(ВВОД!$Q:$Q,MATCH($A15,ВВОД!I:I,0))),"",INDEX(ВВОД!$Q:$Q,MATCH($A15,ВВОД!I:I,0)))</f>
        <v>4.5999999999999996</v>
      </c>
      <c r="AB15" s="216">
        <f>IF(ISNA(INDEX(ВВОД!$R:$R,MATCH($A15,ВВОД!I:I,0))),"",INDEX(ВВОД!$R:$R,MATCH($A15,ВВОД!I:I,0))+INDEX(ВВОД!$S:$S,MATCH($A15,ВВОД!I:I,0)))</f>
        <v>34</v>
      </c>
      <c r="AC15" s="216"/>
      <c r="AD15" s="214" t="str">
        <f>IF(ISNA(INDEX(ВВОД!$A:$A,MATCH($A15,ВВОД!J:J,0))),"Резерв",INDEX(ВВОД!$A:$A,MATCH($A15,ВВОД!J:J,0)))</f>
        <v>Резерв</v>
      </c>
      <c r="AE15" s="215" t="str">
        <f>IF(ISNA(INDEX(ВВОД!$Q:$Q,MATCH($A15,ВВОД!J:J,0))),"",INDEX(ВВОД!$Q:$Q,MATCH($A15,ВВОД!J:J,0)))</f>
        <v/>
      </c>
      <c r="AF15" s="216" t="str">
        <f>IF(ISNA(INDEX(ВВОД!$R:$R,MATCH($A15,ВВОД!J:J,0))),"",INDEX(ВВОД!$R:$R,MATCH($A15,ВВОД!J:J,0))+INDEX(ВВОД!$S:$S,MATCH($A15,ВВОД!J:J,0)))</f>
        <v/>
      </c>
      <c r="AG15" s="216">
        <f>IF(ISNA(INDEX(ВВОД!$T:$T,MATCH($A15,ВВОД!K:K,0))),"",INDEX(ВВОД!$T:$T,MATCH($A15,ВВОД!K:K,0)))</f>
        <v>0</v>
      </c>
      <c r="AH15" s="214" t="str">
        <f>IF(ISNA(INDEX(ВВОД!$A:$A,MATCH($A15,ВВОД!K:K,0))),"Резерв",INDEX(ВВОД!$A:$A,MATCH($A15,ВВОД!K:K,0)))</f>
        <v>Чорноліська - Знам'янка 328-331пк5 сер</v>
      </c>
      <c r="AI15" s="215">
        <f>IF(ISNA(INDEX(ВВОД!$Q:$Q,MATCH($A15,ВВОД!K:K,0))),"",INDEX(ВВОД!$Q:$Q,MATCH($A15,ВВОД!K:K,0)))</f>
        <v>3.5</v>
      </c>
      <c r="AJ15" s="216">
        <f>IF(ISNA(INDEX(ВВОД!$R:$R,MATCH($A15,ВВОД!K:K,0))),"",INDEX(ВВОД!$R:$R,MATCH($A15,ВВОД!K:K,0))+INDEX(ВВОД!$S:$S,MATCH($A15,ВВОД!K:K,0)))</f>
        <v>5</v>
      </c>
      <c r="AK15" s="211" t="str">
        <f>IF(ISNA(INDEX(ВВОД!$T:$T,MATCH($A15,ВВОД!J:J,0))),"",INDEX(ВВОД!$T:$T,MATCH($A15,ВВОД!J:J,0)))</f>
        <v/>
      </c>
      <c r="AL15" s="216" t="str">
        <f>IF(ISNA(INDEX(ВВОД!$A:$A,MATCH($A15,ВВОД!L:L,0))),"Резерв",INDEX(ВВОД!$A:$A,MATCH($A15,ВВОД!L:L,0)))</f>
        <v>ст. Трепівка</v>
      </c>
      <c r="AM15" s="216">
        <f>IF(ISNA(INDEX(ВВОД!$R:$R,MATCH($A15,ВВОД!L:L,0))),"",INDEX(ВВОД!$R:$R,MATCH($A15,ВВОД!L:L,0))+INDEX(ВВОД!$S:$S,MATCH($A15,ВВОД!L:L,0)))</f>
        <v>9</v>
      </c>
      <c r="AN15" s="216" t="str">
        <f>IF(ISNA(INDEX(ВВОД!$A:$A,MATCH($A15,ВВОД!M:M,0))),"Не  работает",INDEX(ВВОД!$A:$A,MATCH($A15,ВВОД!M:M,0)))</f>
        <v>Не  работает</v>
      </c>
      <c r="AO15" s="216" t="str">
        <f>IF(ISNA(INDEX(ВВОД!$T:$T,MATCH($A15,ВВОД!M:M,0))),"",INDEX(ВВОД!$T:$T,MATCH($A15,ВВОД!M:M,0)))</f>
        <v/>
      </c>
      <c r="AP15" s="216" t="str">
        <f>IF(ISNA(INDEX(ВВОД!$A:$A,MATCH($A15,ВВОД!N:N,0))),"Не  работает",INDEX(ВВОД!$A:$A,MATCH($A15,ВВОД!N:N,0)))</f>
        <v>Не  работает</v>
      </c>
      <c r="AQ15" s="216" t="str">
        <f>IF(ISNA(INDEX(ВВОД!$T:$T,MATCH($A15,ВВОД!N:N,0))),"",INDEX(ВВОД!$T:$T,MATCH($A15,ВВОД!N:N,0)))</f>
        <v/>
      </c>
      <c r="AR15" s="213">
        <v>10</v>
      </c>
      <c r="AS15" s="218">
        <f t="shared" si="0"/>
        <v>29</v>
      </c>
      <c r="AT15" s="219">
        <f t="shared" si="1"/>
        <v>49</v>
      </c>
      <c r="AU15" s="219">
        <f t="shared" si="2"/>
        <v>9</v>
      </c>
      <c r="AV15" s="220">
        <f t="shared" si="3"/>
        <v>0.36</v>
      </c>
      <c r="AW15" s="221"/>
    </row>
    <row r="16" spans="1:49" ht="23.25" customHeight="1">
      <c r="A16" s="213">
        <v>11</v>
      </c>
      <c r="B16" s="214" t="str">
        <f>IF(ISNA(INDEX(ВВОД!$A:$A,MATCH($A16,ВВОД!D:D,0))),"Резерв",INDEX(ВВОД!$A:$A,MATCH($A16,ВВОД!D:D,0)))</f>
        <v>Роз'їзд 5 км - Сахарна 4пк9-11 одн з 3 колією</v>
      </c>
      <c r="C16" s="215">
        <f>IF(ISNA(INDEX(ВВОД!$Q:$Q,MATCH($A16,ВВОД!D:D,0))),"",INDEX(ВВОД!$Q:$Q,MATCH($A16,ВВОД!D:D,0)))</f>
        <v>8.1</v>
      </c>
      <c r="D16" s="216">
        <f>IF(ISNA(INDEX(ВВОД!$R:$R,MATCH($A16,ВВОД!D:D,0))),"",INDEX(ВВОД!$R:$R,MATCH($A16,ВВОД!D:D,0))+INDEX(ВВОД!$S:$S,MATCH($A16,ВВОД!D:D,0)))</f>
        <v>9</v>
      </c>
      <c r="E16" s="216">
        <f>IF(ISNA(INDEX(ВВОД!$T:$T,MATCH($A16,ВВОД!D:D,0))),"",INDEX(ВВОД!$T:$T,MATCH($A16,ВВОД!D:D,0)))</f>
        <v>0</v>
      </c>
      <c r="F16" s="214" t="str">
        <f>IF(ISNA(INDEX(ВВОД!$A:$A,MATCH($A16,ВВОД!E:E,0))),"Резерв",INDEX(ВВОД!$A:$A,MATCH($A16,ВВОД!E:E,0)))</f>
        <v>Кропивницький - Канатове 293пк6-302пк5 неп</v>
      </c>
      <c r="G16" s="215">
        <f>IF(ISNA(INDEX(ВВОД!$Q:$Q,MATCH($A16,ВВОД!E:E,0))),"",INDEX(ВВОД!$Q:$Q,MATCH($A16,ВВОД!E:E,0)))</f>
        <v>9</v>
      </c>
      <c r="H16" s="216">
        <f>IF(ISNA(INDEX(ВВОД!$R:$R,MATCH($A16,ВВОД!E:E,0))),"",INDEX(ВВОД!$R:$R,MATCH($A16,ВВОД!E:E,0))+INDEX(ВВОД!$S:$S,MATCH($A16,ВВОД!E:E,0)))</f>
        <v>6</v>
      </c>
      <c r="I16" s="216">
        <f>IF(ISNA(INDEX(ВВОД!$T:$T,MATCH($A16,ВВОД!E:E,0))),"",INDEX(ВВОД!$T:$T,MATCH($A16,ВВОД!E:E,0)))</f>
        <v>0</v>
      </c>
      <c r="J16" s="214" t="str">
        <f>IF(ISNA(INDEX(ВВОД!$A:$A,MATCH($A16,ВВОД!F:F,0))),"Резерв",INDEX(ВВОД!$A:$A,MATCH($A16,ВВОД!F:F,0)))</f>
        <v>Резерв</v>
      </c>
      <c r="K16" s="215" t="str">
        <f>IF(ISNA(INDEX(ВВОД!$Q:$Q,MATCH($A16,ВВОД!F:F,0))),"",INDEX(ВВОД!$Q:$Q,MATCH($A16,ВВОД!F:F,0)))</f>
        <v/>
      </c>
      <c r="L16" s="216" t="str">
        <f>IF(ISNA(INDEX(ВВОД!$R:$R,MATCH($A16,ВВОД!F:F,0))),"",INDEX(ВВОД!$R:$R,MATCH($A16,ВВОД!F:F,0))+INDEX(ВВОД!$S:$S,MATCH($A16,ВВОД!F:F,0)))</f>
        <v/>
      </c>
      <c r="M16" s="216" t="str">
        <f>IF(ISNA(INDEX(ВВОД!$T:$T,MATCH($A16,ВВОД!F:F,0))),"",INDEX(ВВОД!$T:$T,MATCH($A16,ВВОД!F:F,0)))</f>
        <v/>
      </c>
      <c r="N16" s="214" t="str">
        <f>IF(ISNA(INDEX(ВВОД!$A:$A,MATCH($A16,ВВОД!G:G,0))),"Резерв",INDEX(ВВОД!$A:$A,MATCH($A16,ВВОД!G:G,0)))</f>
        <v>ОП 309 км - Пантаївка неп 314пк3-317-314пк3 пар</v>
      </c>
      <c r="O16" s="215">
        <f>IF(ISNA(INDEX(ВВОД!$Q:$Q,MATCH($A16,ВВОД!G:G,0))),"",INDEX(ВВОД!$Q:$Q,MATCH($A16,ВВОД!G:G,0)))</f>
        <v>7.6</v>
      </c>
      <c r="P16" s="216">
        <f>IF(ISNA(INDEX(ВВОД!$R:$R,MATCH($A16,ВВОД!G:G,0))),"",INDEX(ВВОД!$R:$R,MATCH($A16,ВВОД!G:G,0))+INDEX(ВВОД!$S:$S,MATCH($A16,ВВОД!G:G,0)))</f>
        <v>0</v>
      </c>
      <c r="Q16" s="216">
        <f>IF(ISNA(INDEX(ВВОД!$T:$T,MATCH($A16,ВВОД!G:G,0))),"",INDEX(ВВОД!$T:$T,MATCH($A16,ВВОД!G:G,0)))</f>
        <v>0</v>
      </c>
      <c r="R16" s="217">
        <v>11</v>
      </c>
      <c r="S16" s="217">
        <v>11</v>
      </c>
      <c r="T16" s="214" t="str">
        <f>IF(ISNA(INDEX(ВВОД!$A:$A,MATCH($A16,ВВОД!H:H,0))),"Резерв",INDEX(ВВОД!$A:$A,MATCH($A16,ВВОД!H:H,0)))</f>
        <v>Резерв</v>
      </c>
      <c r="U16" s="215" t="str">
        <f>IF(ISNA(INDEX(ВВОД!$Q:$Q,MATCH($A16,ВВОД!H:H,0))),"",INDEX(ВВОД!$Q:$Q,MATCH($A16,ВВОД!H:H,0)))</f>
        <v/>
      </c>
      <c r="V16" s="216" t="str">
        <f>IF(ISNA(INDEX(ВВОД!$R:$R,MATCH($A16,ВВОД!H:H,0))),"",INDEX(ВВОД!$R:$R,MATCH($A16,ВВОД!H:H,0))+INDEX(ВВОД!$S:$S,MATCH($A16,ВВОД!H:H,0)))</f>
        <v/>
      </c>
      <c r="W16" s="216"/>
      <c r="X16" s="217">
        <v>11</v>
      </c>
      <c r="Y16" s="217">
        <v>11</v>
      </c>
      <c r="Z16" s="214" t="str">
        <f>IF(ISNA(INDEX(ВВОД!$A:$A,MATCH($A16,ВВОД!I:I,0))),"Резерв",INDEX(ВВОД!$A:$A,MATCH($A16,ВВОД!I:I,0)))</f>
        <v>Парк відправлення 8, 9, 10, 11, 12</v>
      </c>
      <c r="AA16" s="215">
        <f>IF(ISNA(INDEX(ВВОД!$Q:$Q,MATCH($A16,ВВОД!I:I,0))),"",INDEX(ВВОД!$Q:$Q,MATCH($A16,ВВОД!I:I,0)))</f>
        <v>5.7</v>
      </c>
      <c r="AB16" s="216">
        <f>IF(ISNA(INDEX(ВВОД!$R:$R,MATCH($A16,ВВОД!I:I,0))),"",INDEX(ВВОД!$R:$R,MATCH($A16,ВВОД!I:I,0))+INDEX(ВВОД!$S:$S,MATCH($A16,ВВОД!I:I,0)))</f>
        <v>17</v>
      </c>
      <c r="AC16" s="216"/>
      <c r="AD16" s="214" t="str">
        <f>IF(ISNA(INDEX(ВВОД!$A:$A,MATCH($A16,ВВОД!J:J,0))),"Резерв",INDEX(ВВОД!$A:$A,MATCH($A16,ВВОД!J:J,0)))</f>
        <v>Резерв</v>
      </c>
      <c r="AE16" s="215" t="str">
        <f>IF(ISNA(INDEX(ВВОД!$Q:$Q,MATCH($A16,ВВОД!J:J,0))),"",INDEX(ВВОД!$Q:$Q,MATCH($A16,ВВОД!J:J,0)))</f>
        <v/>
      </c>
      <c r="AF16" s="216" t="str">
        <f>IF(ISNA(INDEX(ВВОД!$R:$R,MATCH($A16,ВВОД!J:J,0))),"",INDEX(ВВОД!$R:$R,MATCH($A16,ВВОД!J:J,0))+INDEX(ВВОД!$S:$S,MATCH($A16,ВВОД!J:J,0)))</f>
        <v/>
      </c>
      <c r="AG16" s="216">
        <f>IF(ISNA(INDEX(ВВОД!$T:$T,MATCH($A16,ВВОД!K:K,0))),"",INDEX(ВВОД!$T:$T,MATCH($A16,ВВОД!K:K,0)))</f>
        <v>0</v>
      </c>
      <c r="AH16" s="214" t="str">
        <f>IF(ISNA(INDEX(ВВОД!$A:$A,MATCH($A16,ВВОД!K:K,0))),"Резерв",INDEX(ВВОД!$A:$A,MATCH($A16,ВВОД!K:K,0)))</f>
        <v>Чорноліська - Знам'янка 331пк6-336 сер</v>
      </c>
      <c r="AI16" s="215">
        <f>IF(ISNA(INDEX(ВВОД!$Q:$Q,MATCH($A16,ВВОД!K:K,0))),"",INDEX(ВВОД!$Q:$Q,MATCH($A16,ВВОД!K:K,0)))</f>
        <v>5.5</v>
      </c>
      <c r="AJ16" s="216">
        <f>IF(ISNA(INDEX(ВВОД!$R:$R,MATCH($A16,ВВОД!K:K,0))),"",INDEX(ВВОД!$R:$R,MATCH($A16,ВВОД!K:K,0))+INDEX(ВВОД!$S:$S,MATCH($A16,ВВОД!K:K,0)))</f>
        <v>3</v>
      </c>
      <c r="AK16" s="211" t="str">
        <f>IF(ISNA(INDEX(ВВОД!$T:$T,MATCH($A16,ВВОД!J:J,0))),"",INDEX(ВВОД!$T:$T,MATCH($A16,ВВОД!J:J,0)))</f>
        <v/>
      </c>
      <c r="AL16" s="216" t="str">
        <f>IF(ISNA(INDEX(ВВОД!$A:$A,MATCH($A16,ВВОД!L:L,0))),"Резерв",INDEX(ВВОД!$A:$A,MATCH($A16,ВВОД!L:L,0)))</f>
        <v>БП Західний</v>
      </c>
      <c r="AM16" s="216">
        <f>IF(ISNA(INDEX(ВВОД!$R:$R,MATCH($A16,ВВОД!L:L,0))),"",INDEX(ВВОД!$R:$R,MATCH($A16,ВВОД!L:L,0))+INDEX(ВВОД!$S:$S,MATCH($A16,ВВОД!L:L,0)))</f>
        <v>5</v>
      </c>
      <c r="AN16" s="216" t="str">
        <f>IF(ISNA(INDEX(ВВОД!$A:$A,MATCH($A16,ВВОД!M:M,0))),"Не  работает",INDEX(ВВОД!$A:$A,MATCH($A16,ВВОД!M:M,0)))</f>
        <v>Не  работает</v>
      </c>
      <c r="AO16" s="216" t="str">
        <f>IF(ISNA(INDEX(ВВОД!$T:$T,MATCH($A16,ВВОД!M:M,0))),"",INDEX(ВВОД!$T:$T,MATCH($A16,ВВОД!M:M,0)))</f>
        <v/>
      </c>
      <c r="AP16" s="216" t="str">
        <f>IF(ISNA(INDEX(ВВОД!$A:$A,MATCH($A16,ВВОД!N:N,0))),"Не  работает",INDEX(ВВОД!$A:$A,MATCH($A16,ВВОД!N:N,0)))</f>
        <v>Не  работает</v>
      </c>
      <c r="AQ16" s="216" t="str">
        <f>IF(ISNA(INDEX(ВВОД!$T:$T,MATCH($A16,ВВОД!N:N,0))),"",INDEX(ВВОД!$T:$T,MATCH($A16,ВВОД!N:N,0)))</f>
        <v/>
      </c>
      <c r="AR16" s="213">
        <v>11</v>
      </c>
      <c r="AS16" s="218">
        <f t="shared" si="0"/>
        <v>35.900000000000006</v>
      </c>
      <c r="AT16" s="219">
        <f t="shared" si="1"/>
        <v>35</v>
      </c>
      <c r="AU16" s="219">
        <f t="shared" si="2"/>
        <v>5</v>
      </c>
      <c r="AV16" s="220">
        <f t="shared" si="3"/>
        <v>0.2</v>
      </c>
      <c r="AW16" s="221"/>
    </row>
    <row r="17" spans="1:49" ht="23.25" customHeight="1">
      <c r="A17" s="213">
        <v>12</v>
      </c>
      <c r="B17" s="214" t="str">
        <f>IF(ISNA(INDEX(ВВОД!$A:$A,MATCH($A17,ВВОД!D:D,0))),"Резерв",INDEX(ВВОД!$A:$A,MATCH($A17,ВВОД!D:D,0)))</f>
        <v>Сахарна - Медерове 12-20 одн</v>
      </c>
      <c r="C17" s="215">
        <f>IF(ISNA(INDEX(ВВОД!$Q:$Q,MATCH($A17,ВВОД!D:D,0))),"",INDEX(ВВОД!$Q:$Q,MATCH($A17,ВВОД!D:D,0)))</f>
        <v>9</v>
      </c>
      <c r="D17" s="216">
        <f>IF(ISNA(INDEX(ВВОД!$R:$R,MATCH($A17,ВВОД!D:D,0))),"",INDEX(ВВОД!$R:$R,MATCH($A17,ВВОД!D:D,0))+INDEX(ВВОД!$S:$S,MATCH($A17,ВВОД!D:D,0)))</f>
        <v>2</v>
      </c>
      <c r="E17" s="216">
        <f>IF(ISNA(INDEX(ВВОД!$T:$T,MATCH($A17,ВВОД!D:D,0))),"",INDEX(ВВОД!$T:$T,MATCH($A17,ВВОД!D:D,0)))</f>
        <v>0</v>
      </c>
      <c r="F17" s="214" t="str">
        <f>IF(ISNA(INDEX(ВВОД!$A:$A,MATCH($A17,ВВОД!E:E,0))),"Резерв",INDEX(ВВОД!$A:$A,MATCH($A17,ВВОД!E:E,0)))</f>
        <v>Канатове - Трепівка 302пк6-306 неп</v>
      </c>
      <c r="G17" s="215">
        <f>IF(ISNA(INDEX(ВВОД!$Q:$Q,MATCH($A17,ВВОД!E:E,0))),"",INDEX(ВВОД!$Q:$Q,MATCH($A17,ВВОД!E:E,0)))</f>
        <v>4.7</v>
      </c>
      <c r="H17" s="216">
        <f>IF(ISNA(INDEX(ВВОД!$R:$R,MATCH($A17,ВВОД!E:E,0))),"",INDEX(ВВОД!$R:$R,MATCH($A17,ВВОД!E:E,0))+INDEX(ВВОД!$S:$S,MATCH($A17,ВВОД!E:E,0)))</f>
        <v>0</v>
      </c>
      <c r="I17" s="216">
        <f>IF(ISNA(INDEX(ВВОД!$T:$T,MATCH($A17,ВВОД!E:E,0))),"",INDEX(ВВОД!$T:$T,MATCH($A17,ВВОД!E:E,0)))</f>
        <v>0</v>
      </c>
      <c r="J17" s="214" t="str">
        <f>IF(ISNA(INDEX(ВВОД!$A:$A,MATCH($A17,ВВОД!F:F,0))),"Резерв",INDEX(ВВОД!$A:$A,MATCH($A17,ВВОД!F:F,0)))</f>
        <v>Резерв</v>
      </c>
      <c r="K17" s="215" t="str">
        <f>IF(ISNA(INDEX(ВВОД!$Q:$Q,MATCH($A17,ВВОД!F:F,0))),"",INDEX(ВВОД!$Q:$Q,MATCH($A17,ВВОД!F:F,0)))</f>
        <v/>
      </c>
      <c r="L17" s="216" t="str">
        <f>IF(ISNA(INDEX(ВВОД!$R:$R,MATCH($A17,ВВОД!F:F,0))),"",INDEX(ВВОД!$R:$R,MATCH($A17,ВВОД!F:F,0))+INDEX(ВВОД!$S:$S,MATCH($A17,ВВОД!F:F,0)))</f>
        <v/>
      </c>
      <c r="M17" s="216" t="str">
        <f>IF(ISNA(INDEX(ВВОД!$T:$T,MATCH($A17,ВВОД!F:F,0))),"",INDEX(ВВОД!$T:$T,MATCH($A17,ВВОД!F:F,0)))</f>
        <v/>
      </c>
      <c r="N17" s="214" t="str">
        <f>IF(ISNA(INDEX(ВВОД!$A:$A,MATCH($A17,ВВОД!G:G,0))),"Резерв",INDEX(ВВОД!$A:$A,MATCH($A17,ВВОД!G:G,0)))</f>
        <v>Пантаївка - ОП 309 км 314пк2-310 пар</v>
      </c>
      <c r="O17" s="215">
        <f>IF(ISNA(INDEX(ВВОД!$Q:$Q,MATCH($A17,ВВОД!G:G,0))),"",INDEX(ВВОД!$Q:$Q,MATCH($A17,ВВОД!G:G,0)))</f>
        <v>4.0999999999999996</v>
      </c>
      <c r="P17" s="216">
        <f>IF(ISNA(INDEX(ВВОД!$R:$R,MATCH($A17,ВВОД!G:G,0))),"",INDEX(ВВОД!$R:$R,MATCH($A17,ВВОД!G:G,0))+INDEX(ВВОД!$S:$S,MATCH($A17,ВВОД!G:G,0)))</f>
        <v>2</v>
      </c>
      <c r="Q17" s="216">
        <f>IF(ISNA(INDEX(ВВОД!$T:$T,MATCH($A17,ВВОД!G:G,0))),"",INDEX(ВВОД!$T:$T,MATCH($A17,ВВОД!G:G,0)))</f>
        <v>0</v>
      </c>
      <c r="R17" s="217">
        <v>12</v>
      </c>
      <c r="S17" s="217">
        <v>12</v>
      </c>
      <c r="T17" s="214" t="str">
        <f>IF(ISNA(INDEX(ВВОД!$A:$A,MATCH($A17,ВВОД!H:H,0))),"Резерв",INDEX(ВВОД!$A:$A,MATCH($A17,ВВОД!H:H,0)))</f>
        <v>Резерв</v>
      </c>
      <c r="U17" s="215" t="str">
        <f>IF(ISNA(INDEX(ВВОД!$Q:$Q,MATCH($A17,ВВОД!H:H,0))),"",INDEX(ВВОД!$Q:$Q,MATCH($A17,ВВОД!H:H,0)))</f>
        <v/>
      </c>
      <c r="V17" s="216" t="str">
        <f>IF(ISNA(INDEX(ВВОД!$R:$R,MATCH($A17,ВВОД!H:H,0))),"",INDEX(ВВОД!$R:$R,MATCH($A17,ВВОД!H:H,0))+INDEX(ВВОД!$S:$S,MATCH($A17,ВВОД!H:H,0)))</f>
        <v/>
      </c>
      <c r="W17" s="216"/>
      <c r="X17" s="217">
        <v>12</v>
      </c>
      <c r="Y17" s="217">
        <v>12</v>
      </c>
      <c r="Z17" s="214" t="str">
        <f>IF(ISNA(INDEX(ВВОД!$A:$A,MATCH($A17,ВВОД!I:I,0))),"Резерв",INDEX(ВВОД!$A:$A,MATCH($A17,ВВОД!I:I,0)))</f>
        <v>Знам'янка - Знам'янка пас 299-303 неп</v>
      </c>
      <c r="AA17" s="215">
        <f>IF(ISNA(INDEX(ВВОД!$Q:$Q,MATCH($A17,ВВОД!I:I,0))),"",INDEX(ВВОД!$Q:$Q,MATCH($A17,ВВОД!I:I,0)))</f>
        <v>4.8</v>
      </c>
      <c r="AB17" s="216">
        <f>IF(ISNA(INDEX(ВВОД!$R:$R,MATCH($A17,ВВОД!I:I,0))),"",INDEX(ВВОД!$R:$R,MATCH($A17,ВВОД!I:I,0))+INDEX(ВВОД!$S:$S,MATCH($A17,ВВОД!I:I,0)))</f>
        <v>11</v>
      </c>
      <c r="AC17" s="216"/>
      <c r="AD17" s="214" t="str">
        <f>IF(ISNA(INDEX(ВВОД!$A:$A,MATCH($A17,ВВОД!J:J,0))),"Резерв",INDEX(ВВОД!$A:$A,MATCH($A17,ВВОД!J:J,0)))</f>
        <v>Резерв</v>
      </c>
      <c r="AE17" s="215" t="str">
        <f>IF(ISNA(INDEX(ВВОД!$Q:$Q,MATCH($A17,ВВОД!J:J,0))),"",INDEX(ВВОД!$Q:$Q,MATCH($A17,ВВОД!J:J,0)))</f>
        <v/>
      </c>
      <c r="AF17" s="216" t="str">
        <f>IF(ISNA(INDEX(ВВОД!$R:$R,MATCH($A17,ВВОД!J:J,0))),"",INDEX(ВВОД!$R:$R,MATCH($A17,ВВОД!J:J,0))+INDEX(ВВОД!$S:$S,MATCH($A17,ВВОД!J:J,0)))</f>
        <v/>
      </c>
      <c r="AG17" s="216" t="str">
        <f>IF(ISNA(INDEX(ВВОД!$T:$T,MATCH($A17,ВВОД!K:K,0))),"",INDEX(ВВОД!$T:$T,MATCH($A17,ВВОД!K:K,0)))</f>
        <v/>
      </c>
      <c r="AH17" s="214" t="str">
        <f>IF(ISNA(INDEX(ВВОД!$A:$A,MATCH($A17,ВВОД!K:K,0))),"Резерв",INDEX(ВВОД!$A:$A,MATCH($A17,ВВОД!K:K,0)))</f>
        <v>Резерв</v>
      </c>
      <c r="AI17" s="215" t="str">
        <f>IF(ISNA(INDEX(ВВОД!$Q:$Q,MATCH($A17,ВВОД!K:K,0))),"",INDEX(ВВОД!$Q:$Q,MATCH($A17,ВВОД!K:K,0)))</f>
        <v/>
      </c>
      <c r="AJ17" s="216" t="str">
        <f>IF(ISNA(INDEX(ВВОД!$R:$R,MATCH($A17,ВВОД!K:K,0))),"",INDEX(ВВОД!$R:$R,MATCH($A17,ВВОД!K:K,0))+INDEX(ВВОД!$S:$S,MATCH($A17,ВВОД!K:K,0)))</f>
        <v/>
      </c>
      <c r="AK17" s="211" t="str">
        <f>IF(ISNA(INDEX(ВВОД!$T:$T,MATCH($A17,ВВОД!J:J,0))),"",INDEX(ВВОД!$T:$T,MATCH($A17,ВВОД!J:J,0)))</f>
        <v/>
      </c>
      <c r="AL17" s="216" t="str">
        <f>IF(ISNA(INDEX(ВВОД!$A:$A,MATCH($A17,ВВОД!L:L,0))),"Резерв",INDEX(ВВОД!$A:$A,MATCH($A17,ВВОД!L:L,0)))</f>
        <v>ст. Сахарна</v>
      </c>
      <c r="AM17" s="216">
        <f>IF(ISNA(INDEX(ВВОД!$R:$R,MATCH($A17,ВВОД!L:L,0))),"",INDEX(ВВОД!$R:$R,MATCH($A17,ВВОД!L:L,0))+INDEX(ВВОД!$S:$S,MATCH($A17,ВВОД!L:L,0)))</f>
        <v>14</v>
      </c>
      <c r="AN17" s="216" t="str">
        <f>IF(ISNA(INDEX(ВВОД!$A:$A,MATCH($A17,ВВОД!M:M,0))),"Не  работает",INDEX(ВВОД!$A:$A,MATCH($A17,ВВОД!M:M,0)))</f>
        <v>Не  работает</v>
      </c>
      <c r="AO17" s="216" t="str">
        <f>IF(ISNA(INDEX(ВВОД!$T:$T,MATCH($A17,ВВОД!M:M,0))),"",INDEX(ВВОД!$T:$T,MATCH($A17,ВВОД!M:M,0)))</f>
        <v/>
      </c>
      <c r="AP17" s="216" t="str">
        <f>IF(ISNA(INDEX(ВВОД!$A:$A,MATCH($A17,ВВОД!N:N,0))),"Не  работает",INDEX(ВВОД!$A:$A,MATCH($A17,ВВОД!N:N,0)))</f>
        <v>Не  работает</v>
      </c>
      <c r="AQ17" s="216" t="str">
        <f>IF(ISNA(INDEX(ВВОД!$T:$T,MATCH($A17,ВВОД!N:N,0))),"",INDEX(ВВОД!$T:$T,MATCH($A17,ВВОД!N:N,0)))</f>
        <v/>
      </c>
      <c r="AR17" s="213">
        <v>12</v>
      </c>
      <c r="AS17" s="218">
        <f t="shared" si="0"/>
        <v>22.599999999999998</v>
      </c>
      <c r="AT17" s="219">
        <f t="shared" si="1"/>
        <v>15</v>
      </c>
      <c r="AU17" s="219">
        <f t="shared" si="2"/>
        <v>14</v>
      </c>
      <c r="AV17" s="220">
        <f t="shared" si="3"/>
        <v>0.56000000000000005</v>
      </c>
      <c r="AW17" s="221"/>
    </row>
    <row r="18" spans="1:49" ht="23.25" customHeight="1">
      <c r="A18" s="213">
        <v>13</v>
      </c>
      <c r="B18" s="214" t="str">
        <f>IF(ISNA(INDEX(ВВОД!$A:$A,MATCH($A18,ВВОД!D:D,0))),"Резерв",INDEX(ВВОД!$A:$A,MATCH($A18,ВВОД!D:D,0)))</f>
        <v>Медерове - Шарівка 21-23 одн з 2 та 3 колією</v>
      </c>
      <c r="C18" s="215">
        <f>IF(ISNA(INDEX(ВВОД!$Q:$Q,MATCH($A18,ВВОД!D:D,0))),"",INDEX(ВВОД!$Q:$Q,MATCH($A18,ВВОД!D:D,0)))</f>
        <v>5</v>
      </c>
      <c r="D18" s="216">
        <f>IF(ISNA(INDEX(ВВОД!$R:$R,MATCH($A18,ВВОД!D:D,0))),"",INDEX(ВВОД!$R:$R,MATCH($A18,ВВОД!D:D,0))+INDEX(ВВОД!$S:$S,MATCH($A18,ВВОД!D:D,0)))</f>
        <v>4</v>
      </c>
      <c r="E18" s="216">
        <f>IF(ISNA(INDEX(ВВОД!$T:$T,MATCH($A18,ВВОД!D:D,0))),"",INDEX(ВВОД!$T:$T,MATCH($A18,ВВОД!D:D,0)))</f>
        <v>0</v>
      </c>
      <c r="F18" s="214" t="str">
        <f>IF(ISNA(INDEX(ВВОД!$A:$A,MATCH($A18,ВВОД!E:E,0))),"Резерв",INDEX(ВВОД!$A:$A,MATCH($A18,ВВОД!E:E,0)))</f>
        <v>Канатове - Трепівка 307-313 неп</v>
      </c>
      <c r="G18" s="215">
        <f>IF(ISNA(INDEX(ВВОД!$Q:$Q,MATCH($A18,ВВОД!E:E,0))),"",INDEX(ВВОД!$Q:$Q,MATCH($A18,ВВОД!E:E,0)))</f>
        <v>7</v>
      </c>
      <c r="H18" s="216">
        <f>IF(ISNA(INDEX(ВВОД!$R:$R,MATCH($A18,ВВОД!E:E,0))),"",INDEX(ВВОД!$R:$R,MATCH($A18,ВВОД!E:E,0))+INDEX(ВВОД!$S:$S,MATCH($A18,ВВОД!E:E,0)))</f>
        <v>2</v>
      </c>
      <c r="I18" s="216">
        <f>IF(ISNA(INDEX(ВВОД!$T:$T,MATCH($A18,ВВОД!E:E,0))),"",INDEX(ВВОД!$T:$T,MATCH($A18,ВВОД!E:E,0)))</f>
        <v>0</v>
      </c>
      <c r="J18" s="214" t="str">
        <f>IF(ISNA(INDEX(ВВОД!$A:$A,MATCH($A18,ВВОД!F:F,0))),"Резерв",INDEX(ВВОД!$A:$A,MATCH($A18,ВВОД!F:F,0)))</f>
        <v>Резерв</v>
      </c>
      <c r="K18" s="215" t="str">
        <f>IF(ISNA(INDEX(ВВОД!$Q:$Q,MATCH($A18,ВВОД!F:F,0))),"",INDEX(ВВОД!$Q:$Q,MATCH($A18,ВВОД!F:F,0)))</f>
        <v/>
      </c>
      <c r="L18" s="216" t="str">
        <f>IF(ISNA(INDEX(ВВОД!$R:$R,MATCH($A18,ВВОД!F:F,0))),"",INDEX(ВВОД!$R:$R,MATCH($A18,ВВОД!F:F,0))+INDEX(ВВОД!$S:$S,MATCH($A18,ВВОД!F:F,0)))</f>
        <v/>
      </c>
      <c r="M18" s="216" t="str">
        <f>IF(ISNA(INDEX(ВВОД!$T:$T,MATCH($A18,ВВОД!F:F,0))),"",INDEX(ВВОД!$T:$T,MATCH($A18,ВВОД!F:F,0)))</f>
        <v/>
      </c>
      <c r="N18" s="214" t="str">
        <f>IF(ISNA(INDEX(ВВОД!$A:$A,MATCH($A18,ВВОД!G:G,0))),"Резерв",INDEX(ВВОД!$A:$A,MATCH($A18,ВВОД!G:G,0)))</f>
        <v>ОП 309 км - Знам'янка пас. 309-304 пар</v>
      </c>
      <c r="O18" s="215">
        <f>IF(ISNA(INDEX(ВВОД!$Q:$Q,MATCH($A18,ВВОД!G:G,0))),"",INDEX(ВВОД!$Q:$Q,MATCH($A18,ВВОД!G:G,0)))</f>
        <v>6.1</v>
      </c>
      <c r="P18" s="216">
        <f>IF(ISNA(INDEX(ВВОД!$R:$R,MATCH($A18,ВВОД!G:G,0))),"",INDEX(ВВОД!$R:$R,MATCH($A18,ВВОД!G:G,0))+INDEX(ВВОД!$S:$S,MATCH($A18,ВВОД!G:G,0)))</f>
        <v>4</v>
      </c>
      <c r="Q18" s="216">
        <f>IF(ISNA(INDEX(ВВОД!$T:$T,MATCH($A18,ВВОД!G:G,0))),"",INDEX(ВВОД!$T:$T,MATCH($A18,ВВОД!G:G,0)))</f>
        <v>0</v>
      </c>
      <c r="R18" s="217">
        <v>13</v>
      </c>
      <c r="S18" s="217">
        <v>13</v>
      </c>
      <c r="T18" s="214" t="str">
        <f>IF(ISNA(INDEX(ВВОД!$A:$A,MATCH($A18,ВВОД!H:H,0))),"Резерв",INDEX(ВВОД!$A:$A,MATCH($A18,ВВОД!H:H,0)))</f>
        <v>Резерв</v>
      </c>
      <c r="U18" s="215" t="str">
        <f>IF(ISNA(INDEX(ВВОД!$Q:$Q,MATCH($A18,ВВОД!H:H,0))),"",INDEX(ВВОД!$Q:$Q,MATCH($A18,ВВОД!H:H,0)))</f>
        <v/>
      </c>
      <c r="V18" s="216" t="str">
        <f>IF(ISNA(INDEX(ВВОД!$R:$R,MATCH($A18,ВВОД!H:H,0))),"",INDEX(ВВОД!$R:$R,MATCH($A18,ВВОД!H:H,0))+INDEX(ВВОД!$S:$S,MATCH($A18,ВВОД!H:H,0)))</f>
        <v/>
      </c>
      <c r="W18" s="216"/>
      <c r="X18" s="217">
        <v>13</v>
      </c>
      <c r="Y18" s="217">
        <v>13</v>
      </c>
      <c r="Z18" s="214" t="str">
        <f>IF(ISNA(INDEX(ВВОД!$A:$A,MATCH($A18,ВВОД!I:I,0))),"Резерв",INDEX(ВВОД!$A:$A,MATCH($A18,ВВОД!I:I,0)))</f>
        <v>Резерв</v>
      </c>
      <c r="AA18" s="215" t="str">
        <f>IF(ISNA(INDEX(ВВОД!$Q:$Q,MATCH($A18,ВВОД!I:I,0))),"",INDEX(ВВОД!$Q:$Q,MATCH($A18,ВВОД!I:I,0)))</f>
        <v/>
      </c>
      <c r="AB18" s="216" t="str">
        <f>IF(ISNA(INDEX(ВВОД!$R:$R,MATCH($A18,ВВОД!I:I,0))),"",INDEX(ВВОД!$R:$R,MATCH($A18,ВВОД!I:I,0))+INDEX(ВВОД!$S:$S,MATCH($A18,ВВОД!I:I,0)))</f>
        <v/>
      </c>
      <c r="AC18" s="216"/>
      <c r="AD18" s="214" t="str">
        <f>IF(ISNA(INDEX(ВВОД!$A:$A,MATCH($A18,ВВОД!J:J,0))),"Резерв",INDEX(ВВОД!$A:$A,MATCH($A18,ВВОД!J:J,0)))</f>
        <v>Резерв</v>
      </c>
      <c r="AE18" s="215" t="str">
        <f>IF(ISNA(INDEX(ВВОД!$Q:$Q,MATCH($A18,ВВОД!J:J,0))),"",INDEX(ВВОД!$Q:$Q,MATCH($A18,ВВОД!J:J,0)))</f>
        <v/>
      </c>
      <c r="AF18" s="216" t="str">
        <f>IF(ISNA(INDEX(ВВОД!$R:$R,MATCH($A18,ВВОД!J:J,0))),"",INDEX(ВВОД!$R:$R,MATCH($A18,ВВОД!J:J,0))+INDEX(ВВОД!$S:$S,MATCH($A18,ВВОД!J:J,0)))</f>
        <v/>
      </c>
      <c r="AG18" s="216">
        <f>IF(ISNA(INDEX(ВВОД!$T:$T,MATCH($A18,ВВОД!K:K,0))),"",INDEX(ВВОД!$T:$T,MATCH($A18,ВВОД!K:K,0)))</f>
        <v>0</v>
      </c>
      <c r="AH18" s="214" t="str">
        <f>IF(ISNA(INDEX(ВВОД!$A:$A,MATCH($A18,ВВОД!K:K,0))),"Резерв",INDEX(ВВОД!$A:$A,MATCH($A18,ВВОД!K:K,0)))</f>
        <v>Знам'янка - Знам'янка пас 337-341 сер</v>
      </c>
      <c r="AI18" s="215">
        <f>IF(ISNA(INDEX(ВВОД!$Q:$Q,MATCH($A18,ВВОД!K:K,0))),"",INDEX(ВВОД!$Q:$Q,MATCH($A18,ВВОД!K:K,0)))</f>
        <v>5</v>
      </c>
      <c r="AJ18" s="216">
        <f>IF(ISNA(INDEX(ВВОД!$R:$R,MATCH($A18,ВВОД!K:K,0))),"",INDEX(ВВОД!$R:$R,MATCH($A18,ВВОД!K:K,0))+INDEX(ВВОД!$S:$S,MATCH($A18,ВВОД!K:K,0)))</f>
        <v>19</v>
      </c>
      <c r="AK18" s="211" t="str">
        <f>IF(ISNA(INDEX(ВВОД!$T:$T,MATCH($A18,ВВОД!J:J,0))),"",INDEX(ВВОД!$T:$T,MATCH($A18,ВВОД!J:J,0)))</f>
        <v/>
      </c>
      <c r="AL18" s="216" t="str">
        <f>IF(ISNA(INDEX(ВВОД!$A:$A,MATCH($A18,ВВОД!L:L,0))),"Резерв",INDEX(ВВОД!$A:$A,MATCH($A18,ВВОД!L:L,0)))</f>
        <v>ст. Медерове</v>
      </c>
      <c r="AM18" s="216">
        <f>IF(ISNA(INDEX(ВВОД!$R:$R,MATCH($A18,ВВОД!L:L,0))),"",INDEX(ВВОД!$R:$R,MATCH($A18,ВВОД!L:L,0))+INDEX(ВВОД!$S:$S,MATCH($A18,ВВОД!L:L,0)))</f>
        <v>4</v>
      </c>
      <c r="AN18" s="216" t="str">
        <f>IF(ISNA(INDEX(ВВОД!$A:$A,MATCH($A18,ВВОД!M:M,0))),"Не  работает",INDEX(ВВОД!$A:$A,MATCH($A18,ВВОД!M:M,0)))</f>
        <v>Не  работает</v>
      </c>
      <c r="AO18" s="216" t="str">
        <f>IF(ISNA(INDEX(ВВОД!$T:$T,MATCH($A18,ВВОД!M:M,0))),"",INDEX(ВВОД!$T:$T,MATCH($A18,ВВОД!M:M,0)))</f>
        <v/>
      </c>
      <c r="AP18" s="216" t="str">
        <f>IF(ISNA(INDEX(ВВОД!$A:$A,MATCH($A18,ВВОД!N:N,0))),"Не  работает",INDEX(ВВОД!$A:$A,MATCH($A18,ВВОД!N:N,0)))</f>
        <v>Не  работает</v>
      </c>
      <c r="AQ18" s="216" t="str">
        <f>IF(ISNA(INDEX(ВВОД!$T:$T,MATCH($A18,ВВОД!N:N,0))),"",INDEX(ВВОД!$T:$T,MATCH($A18,ВВОД!N:N,0)))</f>
        <v/>
      </c>
      <c r="AR18" s="213">
        <v>13</v>
      </c>
      <c r="AS18" s="218">
        <f t="shared" si="0"/>
        <v>23.1</v>
      </c>
      <c r="AT18" s="219">
        <f t="shared" si="1"/>
        <v>29</v>
      </c>
      <c r="AU18" s="219">
        <f t="shared" si="2"/>
        <v>4</v>
      </c>
      <c r="AV18" s="220">
        <f t="shared" si="3"/>
        <v>0.16</v>
      </c>
      <c r="AW18" s="221"/>
    </row>
    <row r="19" spans="1:49" ht="23.25" customHeight="1">
      <c r="A19" s="213">
        <v>14</v>
      </c>
      <c r="B19" s="214" t="str">
        <f>IF(ISNA(INDEX(ВВОД!$A:$A,MATCH($A19,ВВОД!D:D,0))),"Резерв",INDEX(ВВОД!$A:$A,MATCH($A19,ВВОД!D:D,0)))</f>
        <v>Кременчуцький парк 1, 3, 6, 7, 8, 9</v>
      </c>
      <c r="C19" s="215">
        <f>IF(ISNA(INDEX(ВВОД!$Q:$Q,MATCH($A19,ВВОД!D:D,0))),"",INDEX(ВВОД!$Q:$Q,MATCH($A19,ВВОД!D:D,0)))</f>
        <v>7.5</v>
      </c>
      <c r="D19" s="216">
        <f>IF(ISNA(INDEX(ВВОД!$R:$R,MATCH($A19,ВВОД!D:D,0))),"",INDEX(ВВОД!$R:$R,MATCH($A19,ВВОД!D:D,0))+INDEX(ВВОД!$S:$S,MATCH($A19,ВВОД!D:D,0)))</f>
        <v>26</v>
      </c>
      <c r="E19" s="216">
        <f>IF(ISNA(INDEX(ВВОД!$T:$T,MATCH($A19,ВВОД!D:D,0))),"",INDEX(ВВОД!$T:$T,MATCH($A19,ВВОД!D:D,0)))</f>
        <v>0</v>
      </c>
      <c r="F19" s="214" t="str">
        <f>IF(ISNA(INDEX(ВВОД!$A:$A,MATCH($A19,ВВОД!E:E,0))),"Резерв",INDEX(ВВОД!$A:$A,MATCH($A19,ВВОД!E:E,0)))</f>
        <v>Роз'їзд 5 км, Гілки 2, 3, 4, 5</v>
      </c>
      <c r="G19" s="215">
        <f>IF(ISNA(INDEX(ВВОД!$Q:$Q,MATCH($A19,ВВОД!E:E,0))),"",INDEX(ВВОД!$Q:$Q,MATCH($A19,ВВОД!E:E,0)))</f>
        <v>5.4</v>
      </c>
      <c r="H19" s="216">
        <f>IF(ISNA(INDEX(ВВОД!$R:$R,MATCH($A19,ВВОД!E:E,0))),"",INDEX(ВВОД!$R:$R,MATCH($A19,ВВОД!E:E,0))+INDEX(ВВОД!$S:$S,MATCH($A19,ВВОД!E:E,0)))</f>
        <v>14</v>
      </c>
      <c r="I19" s="216">
        <f>IF(ISNA(INDEX(ВВОД!$T:$T,MATCH($A19,ВВОД!E:E,0))),"",INDEX(ВВОД!$T:$T,MATCH($A19,ВВОД!E:E,0)))</f>
        <v>0</v>
      </c>
      <c r="J19" s="214" t="str">
        <f>IF(ISNA(INDEX(ВВОД!$A:$A,MATCH($A19,ВВОД!F:F,0))),"Резерв",INDEX(ВВОД!$A:$A,MATCH($A19,ВВОД!F:F,0)))</f>
        <v>Резерв</v>
      </c>
      <c r="K19" s="215" t="str">
        <f>IF(ISNA(INDEX(ВВОД!$Q:$Q,MATCH($A19,ВВОД!F:F,0))),"",INDEX(ВВОД!$Q:$Q,MATCH($A19,ВВОД!F:F,0)))</f>
        <v/>
      </c>
      <c r="L19" s="216" t="str">
        <f>IF(ISNA(INDEX(ВВОД!$R:$R,MATCH($A19,ВВОД!F:F,0))),"",INDEX(ВВОД!$R:$R,MATCH($A19,ВВОД!F:F,0))+INDEX(ВВОД!$S:$S,MATCH($A19,ВВОД!F:F,0)))</f>
        <v/>
      </c>
      <c r="M19" s="216" t="str">
        <f>IF(ISNA(INDEX(ВВОД!$T:$T,MATCH($A19,ВВОД!F:F,0))),"",INDEX(ВВОД!$T:$T,MATCH($A19,ВВОД!F:F,0)))</f>
        <v/>
      </c>
      <c r="N19" s="214" t="str">
        <f>IF(ISNA(INDEX(ВВОД!$A:$A,MATCH($A19,ВВОД!G:G,0))),"Резерв",INDEX(ВВОД!$A:$A,MATCH($A19,ВВОД!G:G,0)))</f>
        <v>Т.О.</v>
      </c>
      <c r="O19" s="215">
        <f>IF(ISNA(INDEX(ВВОД!$Q:$Q,MATCH($A19,ВВОД!G:G,0))),"",INDEX(ВВОД!$Q:$Q,MATCH($A19,ВВОД!G:G,0)))</f>
        <v>0</v>
      </c>
      <c r="P19" s="216">
        <f>IF(ISNA(INDEX(ВВОД!$R:$R,MATCH($A19,ВВОД!G:G,0))),"",INDEX(ВВОД!$R:$R,MATCH($A19,ВВОД!G:G,0))+INDEX(ВВОД!$S:$S,MATCH($A19,ВВОД!G:G,0)))</f>
        <v>0</v>
      </c>
      <c r="Q19" s="216">
        <f>IF(ISNA(INDEX(ВВОД!$T:$T,MATCH($A19,ВВОД!G:G,0))),"",INDEX(ВВОД!$T:$T,MATCH($A19,ВВОД!G:G,0)))</f>
        <v>0</v>
      </c>
      <c r="R19" s="217">
        <v>14</v>
      </c>
      <c r="S19" s="217">
        <v>14</v>
      </c>
      <c r="T19" s="214" t="str">
        <f>IF(ISNA(INDEX(ВВОД!$A:$A,MATCH($A19,ВВОД!H:H,0))),"Резерв",INDEX(ВВОД!$A:$A,MATCH($A19,ВВОД!H:H,0)))</f>
        <v>Резерв</v>
      </c>
      <c r="U19" s="215" t="str">
        <f>IF(ISNA(INDEX(ВВОД!$Q:$Q,MATCH($A19,ВВОД!H:H,0))),"",INDEX(ВВОД!$Q:$Q,MATCH($A19,ВВОД!H:H,0)))</f>
        <v/>
      </c>
      <c r="V19" s="216" t="str">
        <f>IF(ISNA(INDEX(ВВОД!$R:$R,MATCH($A19,ВВОД!H:H,0))),"",INDEX(ВВОД!$R:$R,MATCH($A19,ВВОД!H:H,0))+INDEX(ВВОД!$S:$S,MATCH($A19,ВВОД!H:H,0)))</f>
        <v/>
      </c>
      <c r="W19" s="216"/>
      <c r="X19" s="217">
        <v>14</v>
      </c>
      <c r="Y19" s="217">
        <v>14</v>
      </c>
      <c r="Z19" s="214" t="str">
        <f>IF(ISNA(INDEX(ВВОД!$A:$A,MATCH($A19,ВВОД!I:I,0))),"Резерв",INDEX(ВВОД!$A:$A,MATCH($A19,ВВОД!I:I,0)))</f>
        <v>Резерв</v>
      </c>
      <c r="AA19" s="215" t="str">
        <f>IF(ISNA(INDEX(ВВОД!$Q:$Q,MATCH($A19,ВВОД!I:I,0))),"",INDEX(ВВОД!$Q:$Q,MATCH($A19,ВВОД!I:I,0)))</f>
        <v/>
      </c>
      <c r="AB19" s="216" t="str">
        <f>IF(ISNA(INDEX(ВВОД!$R:$R,MATCH($A19,ВВОД!I:I,0))),"",INDEX(ВВОД!$R:$R,MATCH($A19,ВВОД!I:I,0))+INDEX(ВВОД!$S:$S,MATCH($A19,ВВОД!I:I,0)))</f>
        <v/>
      </c>
      <c r="AC19" s="216"/>
      <c r="AD19" s="214" t="str">
        <f>IF(ISNA(INDEX(ВВОД!$A:$A,MATCH($A19,ВВОД!J:J,0))),"Резерв",INDEX(ВВОД!$A:$A,MATCH($A19,ВВОД!J:J,0)))</f>
        <v>Резерв</v>
      </c>
      <c r="AE19" s="215" t="str">
        <f>IF(ISNA(INDEX(ВВОД!$Q:$Q,MATCH($A19,ВВОД!J:J,0))),"",INDEX(ВВОД!$Q:$Q,MATCH($A19,ВВОД!J:J,0)))</f>
        <v/>
      </c>
      <c r="AF19" s="216" t="str">
        <f>IF(ISNA(INDEX(ВВОД!$R:$R,MATCH($A19,ВВОД!J:J,0))),"",INDEX(ВВОД!$R:$R,MATCH($A19,ВВОД!J:J,0))+INDEX(ВВОД!$S:$S,MATCH($A19,ВВОД!J:J,0)))</f>
        <v/>
      </c>
      <c r="AG19" s="216">
        <f>IF(ISNA(INDEX(ВВОД!$T:$T,MATCH($A19,ВВОД!K:K,0))),"",INDEX(ВВОД!$T:$T,MATCH($A19,ВВОД!K:K,0)))</f>
        <v>0</v>
      </c>
      <c r="AH19" s="214" t="str">
        <f>IF(ISNA(INDEX(ВВОД!$A:$A,MATCH($A19,ВВОД!K:K,0))),"Резерв",INDEX(ВВОД!$A:$A,MATCH($A19,ВВОД!K:K,0)))</f>
        <v>Чорноліська - Цибулево 289-287-289 пар/неп</v>
      </c>
      <c r="AI19" s="215">
        <f>IF(ISNA(INDEX(ВВОД!$Q:$Q,MATCH($A19,ВВОД!K:K,0))),"",INDEX(ВВОД!$Q:$Q,MATCH($A19,ВВОД!K:K,0)))</f>
        <v>6</v>
      </c>
      <c r="AJ19" s="216">
        <f>IF(ISNA(INDEX(ВВОД!$R:$R,MATCH($A19,ВВОД!K:K,0))),"",INDEX(ВВОД!$R:$R,MATCH($A19,ВВОД!K:K,0))+INDEX(ВВОД!$S:$S,MATCH($A19,ВВОД!K:K,0)))</f>
        <v>8</v>
      </c>
      <c r="AK19" s="211" t="str">
        <f>IF(ISNA(INDEX(ВВОД!$T:$T,MATCH($A19,ВВОД!J:J,0))),"",INDEX(ВВОД!$T:$T,MATCH($A19,ВВОД!J:J,0)))</f>
        <v/>
      </c>
      <c r="AL19" s="216" t="str">
        <f>IF(ISNA(INDEX(ВВОД!$A:$A,MATCH($A19,ВВОД!L:L,0))),"Резерв",INDEX(ВВОД!$A:$A,MATCH($A19,ВВОД!L:L,0)))</f>
        <v>Схід. фастівського парку</v>
      </c>
      <c r="AM19" s="216">
        <f>IF(ISNA(INDEX(ВВОД!$R:$R,MATCH($A19,ВВОД!L:L,0))),"",INDEX(ВВОД!$R:$R,MATCH($A19,ВВОД!L:L,0))+INDEX(ВВОД!$S:$S,MATCH($A19,ВВОД!L:L,0)))</f>
        <v>12</v>
      </c>
      <c r="AN19" s="216" t="str">
        <f>IF(ISNA(INDEX(ВВОД!$A:$A,MATCH($A19,ВВОД!M:M,0))),"Не  работает",INDEX(ВВОД!$A:$A,MATCH($A19,ВВОД!M:M,0)))</f>
        <v>Не  работает</v>
      </c>
      <c r="AO19" s="216" t="str">
        <f>IF(ISNA(INDEX(ВВОД!$T:$T,MATCH($A19,ВВОД!M:M,0))),"",INDEX(ВВОД!$T:$T,MATCH($A19,ВВОД!M:M,0)))</f>
        <v/>
      </c>
      <c r="AP19" s="216" t="str">
        <f>IF(ISNA(INDEX(ВВОД!$A:$A,MATCH($A19,ВВОД!N:N,0))),"Не  работает",INDEX(ВВОД!$A:$A,MATCH($A19,ВВОД!N:N,0)))</f>
        <v>Не  работает</v>
      </c>
      <c r="AQ19" s="216" t="str">
        <f>IF(ISNA(INDEX(ВВОД!$T:$T,MATCH($A19,ВВОД!N:N,0))),"",INDEX(ВВОД!$T:$T,MATCH($A19,ВВОД!N:N,0)))</f>
        <v/>
      </c>
      <c r="AR19" s="213">
        <v>14</v>
      </c>
      <c r="AS19" s="218">
        <f t="shared" si="0"/>
        <v>18.899999999999999</v>
      </c>
      <c r="AT19" s="219">
        <f t="shared" si="1"/>
        <v>48</v>
      </c>
      <c r="AU19" s="219">
        <f t="shared" si="2"/>
        <v>12</v>
      </c>
      <c r="AV19" s="220">
        <f t="shared" si="3"/>
        <v>0.48</v>
      </c>
      <c r="AW19" s="221"/>
    </row>
    <row r="20" spans="1:49" ht="23.25" customHeight="1">
      <c r="A20" s="213">
        <v>15</v>
      </c>
      <c r="B20" s="214" t="str">
        <f>IF(ISNA(INDEX(ВВОД!$A:$A,MATCH($A20,ВВОД!D:D,0))),"Резерв",INDEX(ВВОД!$A:$A,MATCH($A20,ВВОД!D:D,0)))</f>
        <v>Вихідний</v>
      </c>
      <c r="C20" s="215">
        <f>IF(ISNA(INDEX(ВВОД!$Q:$Q,MATCH($A20,ВВОД!D:D,0))),"",INDEX(ВВОД!$Q:$Q,MATCH($A20,ВВОД!D:D,0)))</f>
        <v>0</v>
      </c>
      <c r="D20" s="216">
        <f>IF(ISNA(INDEX(ВВОД!$R:$R,MATCH($A20,ВВОД!D:D,0))),"",INDEX(ВВОД!$R:$R,MATCH($A20,ВВОД!D:D,0))+INDEX(ВВОД!$S:$S,MATCH($A20,ВВОД!D:D,0)))</f>
        <v>0</v>
      </c>
      <c r="E20" s="216">
        <f>IF(ISNA(INDEX(ВВОД!$T:$T,MATCH($A20,ВВОД!D:D,0))),"",INDEX(ВВОД!$T:$T,MATCH($A20,ВВОД!D:D,0)))</f>
        <v>0</v>
      </c>
      <c r="F20" s="214" t="str">
        <f>IF(ISNA(INDEX(ВВОД!$A:$A,MATCH($A20,ВВОД!E:E,0))),"Резерв",INDEX(ВВОД!$A:$A,MATCH($A20,ВВОД!E:E,0)))</f>
        <v>Вихідний</v>
      </c>
      <c r="G20" s="215">
        <f>IF(ISNA(INDEX(ВВОД!$Q:$Q,MATCH($A20,ВВОД!E:E,0))),"",INDEX(ВВОД!$Q:$Q,MATCH($A20,ВВОД!E:E,0)))</f>
        <v>0</v>
      </c>
      <c r="H20" s="216">
        <f>IF(ISNA(INDEX(ВВОД!$R:$R,MATCH($A20,ВВОД!E:E,0))),"",INDEX(ВВОД!$R:$R,MATCH($A20,ВВОД!E:E,0))+INDEX(ВВОД!$S:$S,MATCH($A20,ВВОД!E:E,0)))</f>
        <v>0</v>
      </c>
      <c r="I20" s="216">
        <f>IF(ISNA(INDEX(ВВОД!$T:$T,MATCH($A20,ВВОД!E:E,0))),"",INDEX(ВВОД!$T:$T,MATCH($A20,ВВОД!E:E,0)))</f>
        <v>0</v>
      </c>
      <c r="J20" s="214" t="str">
        <f>IF(ISNA(INDEX(ВВОД!$A:$A,MATCH($A20,ВВОД!F:F,0))),"Резерв",INDEX(ВВОД!$A:$A,MATCH($A20,ВВОД!F:F,0)))</f>
        <v>Вихідний</v>
      </c>
      <c r="K20" s="215">
        <f>IF(ISNA(INDEX(ВВОД!$Q:$Q,MATCH($A20,ВВОД!F:F,0))),"",INDEX(ВВОД!$Q:$Q,MATCH($A20,ВВОД!F:F,0)))</f>
        <v>0</v>
      </c>
      <c r="L20" s="216">
        <f>IF(ISNA(INDEX(ВВОД!$R:$R,MATCH($A20,ВВОД!F:F,0))),"",INDEX(ВВОД!$R:$R,MATCH($A20,ВВОД!F:F,0))+INDEX(ВВОД!$S:$S,MATCH($A20,ВВОД!F:F,0)))</f>
        <v>0</v>
      </c>
      <c r="M20" s="216">
        <f>IF(ISNA(INDEX(ВВОД!$T:$T,MATCH($A20,ВВОД!F:F,0))),"",INDEX(ВВОД!$T:$T,MATCH($A20,ВВОД!F:F,0)))</f>
        <v>0</v>
      </c>
      <c r="N20" s="214" t="str">
        <f>IF(ISNA(INDEX(ВВОД!$A:$A,MATCH($A20,ВВОД!G:G,0))),"Резерв",INDEX(ВВОД!$A:$A,MATCH($A20,ВВОД!G:G,0)))</f>
        <v>Вихідний</v>
      </c>
      <c r="O20" s="215">
        <f>IF(ISNA(INDEX(ВВОД!$Q:$Q,MATCH($A20,ВВОД!G:G,0))),"",INDEX(ВВОД!$Q:$Q,MATCH($A20,ВВОД!G:G,0)))</f>
        <v>0</v>
      </c>
      <c r="P20" s="216">
        <f>IF(ISNA(INDEX(ВВОД!$R:$R,MATCH($A20,ВВОД!G:G,0))),"",INDEX(ВВОД!$R:$R,MATCH($A20,ВВОД!G:G,0))+INDEX(ВВОД!$S:$S,MATCH($A20,ВВОД!G:G,0)))</f>
        <v>0</v>
      </c>
      <c r="Q20" s="216">
        <f>IF(ISNA(INDEX(ВВОД!$T:$T,MATCH($A20,ВВОД!G:G,0))),"",INDEX(ВВОД!$T:$T,MATCH($A20,ВВОД!G:G,0)))</f>
        <v>0</v>
      </c>
      <c r="R20" s="217">
        <v>15</v>
      </c>
      <c r="S20" s="217">
        <v>15</v>
      </c>
      <c r="T20" s="214" t="str">
        <f>IF(ISNA(INDEX(ВВОД!$A:$A,MATCH($A20,ВВОД!H:H,0))),"Резерв",INDEX(ВВОД!$A:$A,MATCH($A20,ВВОД!H:H,0)))</f>
        <v>Вихідний</v>
      </c>
      <c r="U20" s="215">
        <f>IF(ISNA(INDEX(ВВОД!$Q:$Q,MATCH($A20,ВВОД!H:H,0))),"",INDEX(ВВОД!$Q:$Q,MATCH($A20,ВВОД!H:H,0)))</f>
        <v>0</v>
      </c>
      <c r="V20" s="216">
        <f>IF(ISNA(INDEX(ВВОД!$R:$R,MATCH($A20,ВВОД!H:H,0))),"",INDEX(ВВОД!$R:$R,MATCH($A20,ВВОД!H:H,0))+INDEX(ВВОД!$S:$S,MATCH($A20,ВВОД!H:H,0)))</f>
        <v>0</v>
      </c>
      <c r="W20" s="216"/>
      <c r="X20" s="217">
        <v>15</v>
      </c>
      <c r="Y20" s="217">
        <v>15</v>
      </c>
      <c r="Z20" s="214" t="str">
        <f>IF(ISNA(INDEX(ВВОД!$A:$A,MATCH($A20,ВВОД!I:I,0))),"Резерв",INDEX(ВВОД!$A:$A,MATCH($A20,ВВОД!I:I,0)))</f>
        <v>Вихідний</v>
      </c>
      <c r="AA20" s="215">
        <f>IF(ISNA(INDEX(ВВОД!$Q:$Q,MATCH($A20,ВВОД!I:I,0))),"",INDEX(ВВОД!$Q:$Q,MATCH($A20,ВВОД!I:I,0)))</f>
        <v>0</v>
      </c>
      <c r="AB20" s="216">
        <f>IF(ISNA(INDEX(ВВОД!$R:$R,MATCH($A20,ВВОД!I:I,0))),"",INDEX(ВВОД!$R:$R,MATCH($A20,ВВОД!I:I,0))+INDEX(ВВОД!$S:$S,MATCH($A20,ВВОД!I:I,0)))</f>
        <v>0</v>
      </c>
      <c r="AC20" s="216"/>
      <c r="AD20" s="214" t="str">
        <f>IF(ISNA(INDEX(ВВОД!$A:$A,MATCH($A20,ВВОД!J:J,0))),"Резерв",INDEX(ВВОД!$A:$A,MATCH($A20,ВВОД!J:J,0)))</f>
        <v>Вихідний</v>
      </c>
      <c r="AE20" s="215">
        <f>IF(ISNA(INDEX(ВВОД!$Q:$Q,MATCH($A20,ВВОД!J:J,0))),"",INDEX(ВВОД!$Q:$Q,MATCH($A20,ВВОД!J:J,0)))</f>
        <v>0</v>
      </c>
      <c r="AF20" s="216">
        <f>IF(ISNA(INDEX(ВВОД!$R:$R,MATCH($A20,ВВОД!J:J,0))),"",INDEX(ВВОД!$R:$R,MATCH($A20,ВВОД!J:J,0))+INDEX(ВВОД!$S:$S,MATCH($A20,ВВОД!J:J,0)))</f>
        <v>0</v>
      </c>
      <c r="AG20" s="216">
        <f>IF(ISNA(INDEX(ВВОД!$T:$T,MATCH($A20,ВВОД!K:K,0))),"",INDEX(ВВОД!$T:$T,MATCH($A20,ВВОД!K:K,0)))</f>
        <v>0</v>
      </c>
      <c r="AH20" s="214" t="str">
        <f>IF(ISNA(INDEX(ВВОД!$A:$A,MATCH($A20,ВВОД!K:K,0))),"Резерв",INDEX(ВВОД!$A:$A,MATCH($A20,ВВОД!K:K,0)))</f>
        <v>Вихідний</v>
      </c>
      <c r="AI20" s="215">
        <f>IF(ISNA(INDEX(ВВОД!$Q:$Q,MATCH($A20,ВВОД!K:K,0))),"",INDEX(ВВОД!$Q:$Q,MATCH($A20,ВВОД!K:K,0)))</f>
        <v>0</v>
      </c>
      <c r="AJ20" s="216">
        <f>IF(ISNA(INDEX(ВВОД!$R:$R,MATCH($A20,ВВОД!K:K,0))),"",INDEX(ВВОД!$R:$R,MATCH($A20,ВВОД!K:K,0))+INDEX(ВВОД!$S:$S,MATCH($A20,ВВОД!K:K,0)))</f>
        <v>0</v>
      </c>
      <c r="AK20" s="211">
        <f>IF(ISNA(INDEX(ВВОД!$T:$T,MATCH($A20,ВВОД!J:J,0))),"",INDEX(ВВОД!$T:$T,MATCH($A20,ВВОД!J:J,0)))</f>
        <v>0</v>
      </c>
      <c r="AL20" s="216" t="str">
        <f>IF(ISNA(INDEX(ВВОД!$A:$A,MATCH($A20,ВВОД!L:L,0))),"Резерв",INDEX(ВВОД!$A:$A,MATCH($A20,ВВОД!L:L,0)))</f>
        <v>Вихідний</v>
      </c>
      <c r="AM20" s="216">
        <f>IF(ISNA(INDEX(ВВОД!$R:$R,MATCH($A20,ВВОД!L:L,0))),"",INDEX(ВВОД!$R:$R,MATCH($A20,ВВОД!L:L,0))+INDEX(ВВОД!$S:$S,MATCH($A20,ВВОД!L:L,0)))</f>
        <v>0</v>
      </c>
      <c r="AN20" s="216" t="str">
        <f>IF(ISNA(INDEX(ВВОД!$A:$A,MATCH($A20,ВВОД!M:M,0))),"Не  работает",INDEX(ВВОД!$A:$A,MATCH($A20,ВВОД!M:M,0)))</f>
        <v>Вихідний</v>
      </c>
      <c r="AO20" s="216">
        <f>IF(ISNA(INDEX(ВВОД!$T:$T,MATCH($A20,ВВОД!M:M,0))),"",INDEX(ВВОД!$T:$T,MATCH($A20,ВВОД!M:M,0)))</f>
        <v>0</v>
      </c>
      <c r="AP20" s="216" t="str">
        <f>IF(ISNA(INDEX(ВВОД!$A:$A,MATCH($A20,ВВОД!N:N,0))),"Не  работает",INDEX(ВВОД!$A:$A,MATCH($A20,ВВОД!N:N,0)))</f>
        <v>Вихідний</v>
      </c>
      <c r="AQ20" s="216">
        <f>IF(ISNA(INDEX(ВВОД!$T:$T,MATCH($A20,ВВОД!N:N,0))),"",INDEX(ВВОД!$T:$T,MATCH($A20,ВВОД!N:N,0)))</f>
        <v>0</v>
      </c>
      <c r="AR20" s="213">
        <v>15</v>
      </c>
      <c r="AS20" s="218">
        <f t="shared" si="0"/>
        <v>0</v>
      </c>
      <c r="AT20" s="219">
        <f t="shared" si="1"/>
        <v>0</v>
      </c>
      <c r="AU20" s="219">
        <f t="shared" si="2"/>
        <v>0</v>
      </c>
      <c r="AV20" s="220">
        <f t="shared" si="3"/>
        <v>0</v>
      </c>
      <c r="AW20" s="221"/>
    </row>
    <row r="21" spans="1:49" ht="23.25" customHeight="1">
      <c r="A21" s="213">
        <v>16</v>
      </c>
      <c r="B21" s="214" t="str">
        <f>IF(ISNA(INDEX(ВВОД!$A:$A,MATCH($A21,ВВОД!D:D,0))),"Резерв",INDEX(ВВОД!$A:$A,MATCH($A21,ВВОД!D:D,0)))</f>
        <v>Вихідний</v>
      </c>
      <c r="C21" s="215">
        <f>IF(ISNA(INDEX(ВВОД!$Q:$Q,MATCH($A21,ВВОД!D:D,0))),"",INDEX(ВВОД!$Q:$Q,MATCH($A21,ВВОД!D:D,0)))</f>
        <v>0</v>
      </c>
      <c r="D21" s="216">
        <f>IF(ISNA(INDEX(ВВОД!$R:$R,MATCH($A21,ВВОД!D:D,0))),"",INDEX(ВВОД!$R:$R,MATCH($A21,ВВОД!D:D,0))+INDEX(ВВОД!$S:$S,MATCH($A21,ВВОД!D:D,0)))</f>
        <v>0</v>
      </c>
      <c r="E21" s="216">
        <f>IF(ISNA(INDEX(ВВОД!$T:$T,MATCH($A21,ВВОД!D:D,0))),"",INDEX(ВВОД!$T:$T,MATCH($A21,ВВОД!D:D,0)))</f>
        <v>0</v>
      </c>
      <c r="F21" s="214" t="str">
        <f>IF(ISNA(INDEX(ВВОД!$A:$A,MATCH($A21,ВВОД!E:E,0))),"Резерв",INDEX(ВВОД!$A:$A,MATCH($A21,ВВОД!E:E,0)))</f>
        <v>Вихідний</v>
      </c>
      <c r="G21" s="215">
        <f>IF(ISNA(INDEX(ВВОД!$Q:$Q,MATCH($A21,ВВОД!E:E,0))),"",INDEX(ВВОД!$Q:$Q,MATCH($A21,ВВОД!E:E,0)))</f>
        <v>0</v>
      </c>
      <c r="H21" s="216">
        <f>IF(ISNA(INDEX(ВВОД!$R:$R,MATCH($A21,ВВОД!E:E,0))),"",INDEX(ВВОД!$R:$R,MATCH($A21,ВВОД!E:E,0))+INDEX(ВВОД!$S:$S,MATCH($A21,ВВОД!E:E,0)))</f>
        <v>0</v>
      </c>
      <c r="I21" s="216">
        <f>IF(ISNA(INDEX(ВВОД!$T:$T,MATCH($A21,ВВОД!E:E,0))),"",INDEX(ВВОД!$T:$T,MATCH($A21,ВВОД!E:E,0)))</f>
        <v>0</v>
      </c>
      <c r="J21" s="214" t="str">
        <f>IF(ISNA(INDEX(ВВОД!$A:$A,MATCH($A21,ВВОД!F:F,0))),"Резерв",INDEX(ВВОД!$A:$A,MATCH($A21,ВВОД!F:F,0)))</f>
        <v>Вихідний</v>
      </c>
      <c r="K21" s="215">
        <f>IF(ISNA(INDEX(ВВОД!$Q:$Q,MATCH($A21,ВВОД!F:F,0))),"",INDEX(ВВОД!$Q:$Q,MATCH($A21,ВВОД!F:F,0)))</f>
        <v>0</v>
      </c>
      <c r="L21" s="216">
        <f>IF(ISNA(INDEX(ВВОД!$R:$R,MATCH($A21,ВВОД!F:F,0))),"",INDEX(ВВОД!$R:$R,MATCH($A21,ВВОД!F:F,0))+INDEX(ВВОД!$S:$S,MATCH($A21,ВВОД!F:F,0)))</f>
        <v>0</v>
      </c>
      <c r="M21" s="216">
        <f>IF(ISNA(INDEX(ВВОД!$T:$T,MATCH($A21,ВВОД!F:F,0))),"",INDEX(ВВОД!$T:$T,MATCH($A21,ВВОД!F:F,0)))</f>
        <v>0</v>
      </c>
      <c r="N21" s="214" t="str">
        <f>IF(ISNA(INDEX(ВВОД!$A:$A,MATCH($A21,ВВОД!G:G,0))),"Резерв",INDEX(ВВОД!$A:$A,MATCH($A21,ВВОД!G:G,0)))</f>
        <v>Вихідний</v>
      </c>
      <c r="O21" s="215">
        <f>IF(ISNA(INDEX(ВВОД!$Q:$Q,MATCH($A21,ВВОД!G:G,0))),"",INDEX(ВВОД!$Q:$Q,MATCH($A21,ВВОД!G:G,0)))</f>
        <v>0</v>
      </c>
      <c r="P21" s="216">
        <f>IF(ISNA(INDEX(ВВОД!$R:$R,MATCH($A21,ВВОД!G:G,0))),"",INDEX(ВВОД!$R:$R,MATCH($A21,ВВОД!G:G,0))+INDEX(ВВОД!$S:$S,MATCH($A21,ВВОД!G:G,0)))</f>
        <v>0</v>
      </c>
      <c r="Q21" s="216">
        <f>IF(ISNA(INDEX(ВВОД!$T:$T,MATCH($A21,ВВОД!G:G,0))),"",INDEX(ВВОД!$T:$T,MATCH($A21,ВВОД!G:G,0)))</f>
        <v>0</v>
      </c>
      <c r="R21" s="217">
        <v>16</v>
      </c>
      <c r="S21" s="217">
        <v>16</v>
      </c>
      <c r="T21" s="214" t="str">
        <f>IF(ISNA(INDEX(ВВОД!$A:$A,MATCH($A21,ВВОД!H:H,0))),"Резерв",INDEX(ВВОД!$A:$A,MATCH($A21,ВВОД!H:H,0)))</f>
        <v>Вихідний</v>
      </c>
      <c r="U21" s="215">
        <f>IF(ISNA(INDEX(ВВОД!$Q:$Q,MATCH($A21,ВВОД!H:H,0))),"",INDEX(ВВОД!$Q:$Q,MATCH($A21,ВВОД!H:H,0)))</f>
        <v>0</v>
      </c>
      <c r="V21" s="216">
        <f>IF(ISNA(INDEX(ВВОД!$R:$R,MATCH($A21,ВВОД!H:H,0))),"",INDEX(ВВОД!$R:$R,MATCH($A21,ВВОД!H:H,0))+INDEX(ВВОД!$S:$S,MATCH($A21,ВВОД!H:H,0)))</f>
        <v>0</v>
      </c>
      <c r="W21" s="216"/>
      <c r="X21" s="217">
        <v>16</v>
      </c>
      <c r="Y21" s="217">
        <v>16</v>
      </c>
      <c r="Z21" s="214" t="str">
        <f>IF(ISNA(INDEX(ВВОД!$A:$A,MATCH($A21,ВВОД!I:I,0))),"Резерв",INDEX(ВВОД!$A:$A,MATCH($A21,ВВОД!I:I,0)))</f>
        <v>Вихідний</v>
      </c>
      <c r="AA21" s="215">
        <f>IF(ISNA(INDEX(ВВОД!$Q:$Q,MATCH($A21,ВВОД!I:I,0))),"",INDEX(ВВОД!$Q:$Q,MATCH($A21,ВВОД!I:I,0)))</f>
        <v>0</v>
      </c>
      <c r="AB21" s="216">
        <f>IF(ISNA(INDEX(ВВОД!$R:$R,MATCH($A21,ВВОД!I:I,0))),"",INDEX(ВВОД!$R:$R,MATCH($A21,ВВОД!I:I,0))+INDEX(ВВОД!$S:$S,MATCH($A21,ВВОД!I:I,0)))</f>
        <v>0</v>
      </c>
      <c r="AC21" s="216"/>
      <c r="AD21" s="214" t="str">
        <f>IF(ISNA(INDEX(ВВОД!$A:$A,MATCH($A21,ВВОД!J:J,0))),"Резерв",INDEX(ВВОД!$A:$A,MATCH($A21,ВВОД!J:J,0)))</f>
        <v>Вихідний</v>
      </c>
      <c r="AE21" s="215">
        <f>IF(ISNA(INDEX(ВВОД!$Q:$Q,MATCH($A21,ВВОД!J:J,0))),"",INDEX(ВВОД!$Q:$Q,MATCH($A21,ВВОД!J:J,0)))</f>
        <v>0</v>
      </c>
      <c r="AF21" s="216">
        <f>IF(ISNA(INDEX(ВВОД!$R:$R,MATCH($A21,ВВОД!J:J,0))),"",INDEX(ВВОД!$R:$R,MATCH($A21,ВВОД!J:J,0))+INDEX(ВВОД!$S:$S,MATCH($A21,ВВОД!J:J,0)))</f>
        <v>0</v>
      </c>
      <c r="AG21" s="216">
        <f>IF(ISNA(INDEX(ВВОД!$T:$T,MATCH($A21,ВВОД!K:K,0))),"",INDEX(ВВОД!$T:$T,MATCH($A21,ВВОД!K:K,0)))</f>
        <v>0</v>
      </c>
      <c r="AH21" s="214" t="str">
        <f>IF(ISNA(INDEX(ВВОД!$A:$A,MATCH($A21,ВВОД!K:K,0))),"Резерв",INDEX(ВВОД!$A:$A,MATCH($A21,ВВОД!K:K,0)))</f>
        <v>Вихідний</v>
      </c>
      <c r="AI21" s="215">
        <f>IF(ISNA(INDEX(ВВОД!$Q:$Q,MATCH($A21,ВВОД!K:K,0))),"",INDEX(ВВОД!$Q:$Q,MATCH($A21,ВВОД!K:K,0)))</f>
        <v>0</v>
      </c>
      <c r="AJ21" s="216">
        <f>IF(ISNA(INDEX(ВВОД!$R:$R,MATCH($A21,ВВОД!K:K,0))),"",INDEX(ВВОД!$R:$R,MATCH($A21,ВВОД!K:K,0))+INDEX(ВВОД!$S:$S,MATCH($A21,ВВОД!K:K,0)))</f>
        <v>0</v>
      </c>
      <c r="AK21" s="211">
        <f>IF(ISNA(INDEX(ВВОД!$T:$T,MATCH($A21,ВВОД!J:J,0))),"",INDEX(ВВОД!$T:$T,MATCH($A21,ВВОД!J:J,0)))</f>
        <v>0</v>
      </c>
      <c r="AL21" s="216" t="str">
        <f>IF(ISNA(INDEX(ВВОД!$A:$A,MATCH($A21,ВВОД!L:L,0))),"Резерв",INDEX(ВВОД!$A:$A,MATCH($A21,ВВОД!L:L,0)))</f>
        <v>Вихідний</v>
      </c>
      <c r="AM21" s="216">
        <f>IF(ISNA(INDEX(ВВОД!$R:$R,MATCH($A21,ВВОД!L:L,0))),"",INDEX(ВВОД!$R:$R,MATCH($A21,ВВОД!L:L,0))+INDEX(ВВОД!$S:$S,MATCH($A21,ВВОД!L:L,0)))</f>
        <v>0</v>
      </c>
      <c r="AN21" s="216" t="str">
        <f>IF(ISNA(INDEX(ВВОД!$A:$A,MATCH($A21,ВВОД!M:M,0))),"Не  работает",INDEX(ВВОД!$A:$A,MATCH($A21,ВВОД!M:M,0)))</f>
        <v>Вихідний</v>
      </c>
      <c r="AO21" s="216">
        <f>IF(ISNA(INDEX(ВВОД!$T:$T,MATCH($A21,ВВОД!M:M,0))),"",INDEX(ВВОД!$T:$T,MATCH($A21,ВВОД!M:M,0)))</f>
        <v>0</v>
      </c>
      <c r="AP21" s="216" t="str">
        <f>IF(ISNA(INDEX(ВВОД!$A:$A,MATCH($A21,ВВОД!N:N,0))),"Не  работает",INDEX(ВВОД!$A:$A,MATCH($A21,ВВОД!N:N,0)))</f>
        <v>Вихідний</v>
      </c>
      <c r="AQ21" s="216">
        <f>IF(ISNA(INDEX(ВВОД!$T:$T,MATCH($A21,ВВОД!N:N,0))),"",INDEX(ВВОД!$T:$T,MATCH($A21,ВВОД!N:N,0)))</f>
        <v>0</v>
      </c>
      <c r="AR21" s="213">
        <v>16</v>
      </c>
      <c r="AS21" s="218">
        <f t="shared" si="0"/>
        <v>0</v>
      </c>
      <c r="AT21" s="219">
        <f t="shared" si="1"/>
        <v>0</v>
      </c>
      <c r="AU21" s="219">
        <f t="shared" si="2"/>
        <v>0</v>
      </c>
      <c r="AV21" s="220">
        <f t="shared" si="3"/>
        <v>0</v>
      </c>
      <c r="AW21" s="221"/>
    </row>
    <row r="22" spans="1:49" ht="23.25" customHeight="1">
      <c r="A22" s="213">
        <v>17</v>
      </c>
      <c r="B22" s="214" t="str">
        <f>IF(ISNA(INDEX(ВВОД!$A:$A,MATCH($A22,ВВОД!D:D,0))),"Резерв",INDEX(ВВОД!$A:$A,MATCH($A22,ВВОД!D:D,0)))</f>
        <v>Т.О.</v>
      </c>
      <c r="C22" s="215">
        <f>IF(ISNA(INDEX(ВВОД!$Q:$Q,MATCH($A22,ВВОД!D:D,0))),"",INDEX(ВВОД!$Q:$Q,MATCH($A22,ВВОД!D:D,0)))</f>
        <v>0</v>
      </c>
      <c r="D22" s="216">
        <f>IF(ISNA(INDEX(ВВОД!$R:$R,MATCH($A22,ВВОД!D:D,0))),"",INDEX(ВВОД!$R:$R,MATCH($A22,ВВОД!D:D,0))+INDEX(ВВОД!$S:$S,MATCH($A22,ВВОД!D:D,0)))</f>
        <v>0</v>
      </c>
      <c r="E22" s="216">
        <f>IF(ISNA(INDEX(ВВОД!$T:$T,MATCH($A22,ВВОД!D:D,0))),"",INDEX(ВВОД!$T:$T,MATCH($A22,ВВОД!D:D,0)))</f>
        <v>0</v>
      </c>
      <c r="F22" s="214" t="str">
        <f>IF(ISNA(INDEX(ВВОД!$A:$A,MATCH($A22,ВВОД!E:E,0))),"Резерв",INDEX(ВВОД!$A:$A,MATCH($A22,ВВОД!E:E,0)))</f>
        <v>Знам'янка пас. - ОП 309 км 304-309 неп</v>
      </c>
      <c r="G22" s="215">
        <f>IF(ISNA(INDEX(ВВОД!$Q:$Q,MATCH($A22,ВВОД!E:E,0))),"",INDEX(ВВОД!$Q:$Q,MATCH($A22,ВВОД!E:E,0)))</f>
        <v>6.1</v>
      </c>
      <c r="H22" s="216">
        <f>IF(ISNA(INDEX(ВВОД!$R:$R,MATCH($A22,ВВОД!E:E,0))),"",INDEX(ВВОД!$R:$R,MATCH($A22,ВВОД!E:E,0))+INDEX(ВВОД!$S:$S,MATCH($A22,ВВОД!E:E,0)))</f>
        <v>3</v>
      </c>
      <c r="I22" s="216">
        <f>IF(ISNA(INDEX(ВВОД!$T:$T,MATCH($A22,ВВОД!E:E,0))),"",INDEX(ВВОД!$T:$T,MATCH($A22,ВВОД!E:E,0)))</f>
        <v>0</v>
      </c>
      <c r="J22" s="214" t="str">
        <f>IF(ISNA(INDEX(ВВОД!$A:$A,MATCH($A22,ВВОД!F:F,0))),"Резерв",INDEX(ВВОД!$A:$A,MATCH($A22,ВВОД!F:F,0)))</f>
        <v>Резерв</v>
      </c>
      <c r="K22" s="215" t="str">
        <f>IF(ISNA(INDEX(ВВОД!$Q:$Q,MATCH($A22,ВВОД!F:F,0))),"",INDEX(ВВОД!$Q:$Q,MATCH($A22,ВВОД!F:F,0)))</f>
        <v/>
      </c>
      <c r="L22" s="216" t="str">
        <f>IF(ISNA(INDEX(ВВОД!$R:$R,MATCH($A22,ВВОД!F:F,0))),"",INDEX(ВВОД!$R:$R,MATCH($A22,ВВОД!F:F,0))+INDEX(ВВОД!$S:$S,MATCH($A22,ВВОД!F:F,0)))</f>
        <v/>
      </c>
      <c r="M22" s="216" t="str">
        <f>IF(ISNA(INDEX(ВВОД!$T:$T,MATCH($A22,ВВОД!F:F,0))),"",INDEX(ВВОД!$T:$T,MATCH($A22,ВВОД!F:F,0)))</f>
        <v/>
      </c>
      <c r="N22" s="214" t="str">
        <f>IF(ISNA(INDEX(ВВОД!$A:$A,MATCH($A22,ВВОД!G:G,0))),"Резерв",INDEX(ВВОД!$A:$A,MATCH($A22,ВВОД!G:G,0)))</f>
        <v>Трепівка - Канатове 313-307 пар</v>
      </c>
      <c r="O22" s="215">
        <f>IF(ISNA(INDEX(ВВОД!$Q:$Q,MATCH($A22,ВВОД!G:G,0))),"",INDEX(ВВОД!$Q:$Q,MATCH($A22,ВВОД!G:G,0)))</f>
        <v>6.9</v>
      </c>
      <c r="P22" s="216">
        <f>IF(ISNA(INDEX(ВВОД!$R:$R,MATCH($A22,ВВОД!G:G,0))),"",INDEX(ВВОД!$R:$R,MATCH($A22,ВВОД!G:G,0))+INDEX(ВВОД!$S:$S,MATCH($A22,ВВОД!G:G,0)))</f>
        <v>2</v>
      </c>
      <c r="Q22" s="216">
        <f>IF(ISNA(INDEX(ВВОД!$T:$T,MATCH($A22,ВВОД!G:G,0))),"",INDEX(ВВОД!$T:$T,MATCH($A22,ВВОД!G:G,0)))</f>
        <v>0</v>
      </c>
      <c r="R22" s="217">
        <v>17</v>
      </c>
      <c r="S22" s="217">
        <v>17</v>
      </c>
      <c r="T22" s="214" t="str">
        <f>IF(ISNA(INDEX(ВВОД!$A:$A,MATCH($A22,ВВОД!H:H,0))),"Резерв",INDEX(ВВОД!$A:$A,MATCH($A22,ВВОД!H:H,0)))</f>
        <v>Резерв</v>
      </c>
      <c r="U22" s="215" t="str">
        <f>IF(ISNA(INDEX(ВВОД!$Q:$Q,MATCH($A22,ВВОД!H:H,0))),"",INDEX(ВВОД!$Q:$Q,MATCH($A22,ВВОД!H:H,0)))</f>
        <v/>
      </c>
      <c r="V22" s="216" t="str">
        <f>IF(ISNA(INDEX(ВВОД!$R:$R,MATCH($A22,ВВОД!H:H,0))),"",INDEX(ВВОД!$R:$R,MATCH($A22,ВВОД!H:H,0))+INDEX(ВВОД!$S:$S,MATCH($A22,ВВОД!H:H,0)))</f>
        <v/>
      </c>
      <c r="W22" s="216"/>
      <c r="X22" s="217">
        <v>17</v>
      </c>
      <c r="Y22" s="217">
        <v>17</v>
      </c>
      <c r="Z22" s="214" t="str">
        <f>IF(ISNA(INDEX(ВВОД!$A:$A,MATCH($A22,ВВОД!I:I,0))),"Резерв",INDEX(ВВОД!$A:$A,MATCH($A22,ВВОД!I:I,0)))</f>
        <v>Т.О.</v>
      </c>
      <c r="AA22" s="215">
        <f>IF(ISNA(INDEX(ВВОД!$Q:$Q,MATCH($A22,ВВОД!I:I,0))),"",INDEX(ВВОД!$Q:$Q,MATCH($A22,ВВОД!I:I,0)))</f>
        <v>0</v>
      </c>
      <c r="AB22" s="216">
        <f>IF(ISNA(INDEX(ВВОД!$R:$R,MATCH($A22,ВВОД!I:I,0))),"",INDEX(ВВОД!$R:$R,MATCH($A22,ВВОД!I:I,0))+INDEX(ВВОД!$S:$S,MATCH($A22,ВВОД!I:I,0)))</f>
        <v>0</v>
      </c>
      <c r="AC22" s="216"/>
      <c r="AD22" s="214" t="str">
        <f>IF(ISNA(INDEX(ВВОД!$A:$A,MATCH($A22,ВВОД!J:J,0))),"Резерв",INDEX(ВВОД!$A:$A,MATCH($A22,ВВОД!J:J,0)))</f>
        <v>Резерв</v>
      </c>
      <c r="AE22" s="215" t="str">
        <f>IF(ISNA(INDEX(ВВОД!$Q:$Q,MATCH($A22,ВВОД!J:J,0))),"",INDEX(ВВОД!$Q:$Q,MATCH($A22,ВВОД!J:J,0)))</f>
        <v/>
      </c>
      <c r="AF22" s="216" t="str">
        <f>IF(ISNA(INDEX(ВВОД!$R:$R,MATCH($A22,ВВОД!J:J,0))),"",INDEX(ВВОД!$R:$R,MATCH($A22,ВВОД!J:J,0))+INDEX(ВВОД!$S:$S,MATCH($A22,ВВОД!J:J,0)))</f>
        <v/>
      </c>
      <c r="AG22" s="216">
        <f>IF(ISNA(INDEX(ВВОД!$T:$T,MATCH($A22,ВВОД!K:K,0))),"",INDEX(ВВОД!$T:$T,MATCH($A22,ВВОД!K:K,0)))</f>
        <v>0</v>
      </c>
      <c r="AH22" s="214" t="str">
        <f>IF(ISNA(INDEX(ВВОД!$A:$A,MATCH($A22,ВВОД!K:K,0))),"Резерв",INDEX(ВВОД!$A:$A,MATCH($A22,ВВОД!K:K,0)))</f>
        <v>Чорноліська - БП Західний 290-293пк5-290 неп/пар</v>
      </c>
      <c r="AI22" s="215">
        <f>IF(ISNA(INDEX(ВВОД!$Q:$Q,MATCH($A22,ВВОД!K:K,0))),"",INDEX(ВВОД!$Q:$Q,MATCH($A22,ВВОД!K:K,0)))</f>
        <v>6.8</v>
      </c>
      <c r="AJ22" s="216">
        <f>IF(ISNA(INDEX(ВВОД!$R:$R,MATCH($A22,ВВОД!K:K,0))),"",INDEX(ВВОД!$R:$R,MATCH($A22,ВВОД!K:K,0))+INDEX(ВВОД!$S:$S,MATCH($A22,ВВОД!K:K,0)))</f>
        <v>8</v>
      </c>
      <c r="AK22" s="211" t="str">
        <f>IF(ISNA(INDEX(ВВОД!$T:$T,MATCH($A22,ВВОД!J:J,0))),"",INDEX(ВВОД!$T:$T,MATCH($A22,ВВОД!J:J,0)))</f>
        <v/>
      </c>
      <c r="AL22" s="216" t="str">
        <f>IF(ISNA(INDEX(ВВОД!$A:$A,MATCH($A22,ВВОД!L:L,0))),"Резерв",INDEX(ВВОД!$A:$A,MATCH($A22,ВВОД!L:L,0)))</f>
        <v>Парк відправлення |</v>
      </c>
      <c r="AM22" s="216">
        <f>IF(ISNA(INDEX(ВВОД!$R:$R,MATCH($A22,ВВОД!L:L,0))),"",INDEX(ВВОД!$R:$R,MATCH($A22,ВВОД!L:L,0))+INDEX(ВВОД!$S:$S,MATCH($A22,ВВОД!L:L,0)))</f>
        <v>13</v>
      </c>
      <c r="AN22" s="216" t="str">
        <f>IF(ISNA(INDEX(ВВОД!$A:$A,MATCH($A22,ВВОД!M:M,0))),"Не  работает",INDEX(ВВОД!$A:$A,MATCH($A22,ВВОД!M:M,0)))</f>
        <v>Не  работает</v>
      </c>
      <c r="AO22" s="216" t="str">
        <f>IF(ISNA(INDEX(ВВОД!$T:$T,MATCH($A22,ВВОД!M:M,0))),"",INDEX(ВВОД!$T:$T,MATCH($A22,ВВОД!M:M,0)))</f>
        <v/>
      </c>
      <c r="AP22" s="216" t="str">
        <f>IF(ISNA(INDEX(ВВОД!$A:$A,MATCH($A22,ВВОД!N:N,0))),"Не  работает",INDEX(ВВОД!$A:$A,MATCH($A22,ВВОД!N:N,0)))</f>
        <v>Не  работает</v>
      </c>
      <c r="AQ22" s="216" t="str">
        <f>IF(ISNA(INDEX(ВВОД!$T:$T,MATCH($A22,ВВОД!N:N,0))),"",INDEX(ВВОД!$T:$T,MATCH($A22,ВВОД!N:N,0)))</f>
        <v/>
      </c>
      <c r="AR22" s="213">
        <v>17</v>
      </c>
      <c r="AS22" s="218">
        <f t="shared" si="0"/>
        <v>19.8</v>
      </c>
      <c r="AT22" s="219">
        <f t="shared" si="1"/>
        <v>13</v>
      </c>
      <c r="AU22" s="219">
        <f t="shared" si="2"/>
        <v>13</v>
      </c>
      <c r="AV22" s="220">
        <f t="shared" si="3"/>
        <v>0.52</v>
      </c>
      <c r="AW22" s="221"/>
    </row>
    <row r="23" spans="1:49" ht="23.25" customHeight="1">
      <c r="A23" s="213">
        <v>18</v>
      </c>
      <c r="B23" s="214" t="str">
        <f>IF(ISNA(INDEX(ВВОД!$A:$A,MATCH($A23,ВВОД!D:D,0))),"Резерв",INDEX(ВВОД!$A:$A,MATCH($A23,ВВОД!D:D,0)))</f>
        <v>Знам'янка пас - Знам'янка 303-299 пар</v>
      </c>
      <c r="C23" s="215">
        <f>IF(ISNA(INDEX(ВВОД!$Q:$Q,MATCH($A23,ВВОД!D:D,0))),"",INDEX(ВВОД!$Q:$Q,MATCH($A23,ВВОД!D:D,0)))</f>
        <v>4.3</v>
      </c>
      <c r="D23" s="216">
        <f>IF(ISNA(INDEX(ВВОД!$R:$R,MATCH($A23,ВВОД!D:D,0))),"",INDEX(ВВОД!$R:$R,MATCH($A23,ВВОД!D:D,0))+INDEX(ВВОД!$S:$S,MATCH($A23,ВВОД!D:D,0)))</f>
        <v>11</v>
      </c>
      <c r="E23" s="216">
        <f>IF(ISNA(INDEX(ВВОД!$T:$T,MATCH($A23,ВВОД!D:D,0))),"",INDEX(ВВОД!$T:$T,MATCH($A23,ВВОД!D:D,0)))</f>
        <v>0</v>
      </c>
      <c r="F23" s="214" t="str">
        <f>IF(ISNA(INDEX(ВВОД!$A:$A,MATCH($A23,ВВОД!E:E,0))),"Резерв",INDEX(ВВОД!$A:$A,MATCH($A23,ВВОД!E:E,0)))</f>
        <v>ОП 309 км - Пантаївка 310-314пк2 неп</v>
      </c>
      <c r="G23" s="215">
        <f>IF(ISNA(INDEX(ВВОД!$Q:$Q,MATCH($A23,ВВОД!E:E,0))),"",INDEX(ВВОД!$Q:$Q,MATCH($A23,ВВОД!E:E,0)))</f>
        <v>4.0999999999999996</v>
      </c>
      <c r="H23" s="216">
        <f>IF(ISNA(INDEX(ВВОД!$R:$R,MATCH($A23,ВВОД!E:E,0))),"",INDEX(ВВОД!$R:$R,MATCH($A23,ВВОД!E:E,0))+INDEX(ВВОД!$S:$S,MATCH($A23,ВВОД!E:E,0)))</f>
        <v>1</v>
      </c>
      <c r="I23" s="216">
        <f>IF(ISNA(INDEX(ВВОД!$T:$T,MATCH($A23,ВВОД!E:E,0))),"",INDEX(ВВОД!$T:$T,MATCH($A23,ВВОД!E:E,0)))</f>
        <v>0</v>
      </c>
      <c r="J23" s="214" t="str">
        <f>IF(ISNA(INDEX(ВВОД!$A:$A,MATCH($A23,ВВОД!F:F,0))),"Резерв",INDEX(ВВОД!$A:$A,MATCH($A23,ВВОД!F:F,0)))</f>
        <v>Резерв</v>
      </c>
      <c r="K23" s="215" t="str">
        <f>IF(ISNA(INDEX(ВВОД!$Q:$Q,MATCH($A23,ВВОД!F:F,0))),"",INDEX(ВВОД!$Q:$Q,MATCH($A23,ВВОД!F:F,0)))</f>
        <v/>
      </c>
      <c r="L23" s="216" t="str">
        <f>IF(ISNA(INDEX(ВВОД!$R:$R,MATCH($A23,ВВОД!F:F,0))),"",INDEX(ВВОД!$R:$R,MATCH($A23,ВВОД!F:F,0))+INDEX(ВВОД!$S:$S,MATCH($A23,ВВОД!F:F,0)))</f>
        <v/>
      </c>
      <c r="M23" s="216" t="str">
        <f>IF(ISNA(INDEX(ВВОД!$T:$T,MATCH($A23,ВВОД!F:F,0))),"",INDEX(ВВОД!$T:$T,MATCH($A23,ВВОД!F:F,0)))</f>
        <v/>
      </c>
      <c r="N23" s="214" t="str">
        <f>IF(ISNA(INDEX(ВВОД!$A:$A,MATCH($A23,ВВОД!G:G,0))),"Резерв",INDEX(ВВОД!$A:$A,MATCH($A23,ВВОД!G:G,0)))</f>
        <v>Трепівка - Канатове 306-302пк4 пар</v>
      </c>
      <c r="O23" s="215">
        <f>IF(ISNA(INDEX(ВВОД!$Q:$Q,MATCH($A23,ВВОД!G:G,0))),"",INDEX(ВВОД!$Q:$Q,MATCH($A23,ВВОД!G:G,0)))</f>
        <v>4.8</v>
      </c>
      <c r="P23" s="216">
        <f>IF(ISNA(INDEX(ВВОД!$R:$R,MATCH($A23,ВВОД!G:G,0))),"",INDEX(ВВОД!$R:$R,MATCH($A23,ВВОД!G:G,0))+INDEX(ВВОД!$S:$S,MATCH($A23,ВВОД!G:G,0)))</f>
        <v>1</v>
      </c>
      <c r="Q23" s="216">
        <f>IF(ISNA(INDEX(ВВОД!$T:$T,MATCH($A23,ВВОД!G:G,0))),"",INDEX(ВВОД!$T:$T,MATCH($A23,ВВОД!G:G,0)))</f>
        <v>0</v>
      </c>
      <c r="R23" s="217">
        <v>18</v>
      </c>
      <c r="S23" s="217">
        <v>18</v>
      </c>
      <c r="T23" s="214" t="str">
        <f>IF(ISNA(INDEX(ВВОД!$A:$A,MATCH($A23,ВВОД!H:H,0))),"Резерв",INDEX(ВВОД!$A:$A,MATCH($A23,ВВОД!H:H,0)))</f>
        <v>Резерв</v>
      </c>
      <c r="U23" s="215" t="str">
        <f>IF(ISNA(INDEX(ВВОД!$Q:$Q,MATCH($A23,ВВОД!H:H,0))),"",INDEX(ВВОД!$Q:$Q,MATCH($A23,ВВОД!H:H,0)))</f>
        <v/>
      </c>
      <c r="V23" s="216" t="str">
        <f>IF(ISNA(INDEX(ВВОД!$R:$R,MATCH($A23,ВВОД!H:H,0))),"",INDEX(ВВОД!$R:$R,MATCH($A23,ВВОД!H:H,0))+INDEX(ВВОД!$S:$S,MATCH($A23,ВВОД!H:H,0)))</f>
        <v/>
      </c>
      <c r="W23" s="216"/>
      <c r="X23" s="217">
        <v>18</v>
      </c>
      <c r="Y23" s="217">
        <v>18</v>
      </c>
      <c r="Z23" s="214" t="str">
        <f>IF(ISNA(INDEX(ВВОД!$A:$A,MATCH($A23,ВВОД!I:I,0))),"Резерв",INDEX(ВВОД!$A:$A,MATCH($A23,ВВОД!I:I,0)))</f>
        <v>Кременчуцький парк (Західна горловина) 4,5,42,43</v>
      </c>
      <c r="AA23" s="215">
        <f>IF(ISNA(INDEX(ВВОД!$Q:$Q,MATCH($A23,ВВОД!I:I,0))),"",INDEX(ВВОД!$Q:$Q,MATCH($A23,ВВОД!I:I,0)))</f>
        <v>3.3</v>
      </c>
      <c r="AB23" s="216">
        <f>IF(ISNA(INDEX(ВВОД!$R:$R,MATCH($A23,ВВОД!I:I,0))),"",INDEX(ВВОД!$R:$R,MATCH($A23,ВВОД!I:I,0))+INDEX(ВВОД!$S:$S,MATCH($A23,ВВОД!I:I,0)))</f>
        <v>26</v>
      </c>
      <c r="AC23" s="216"/>
      <c r="AD23" s="214" t="str">
        <f>IF(ISNA(INDEX(ВВОД!$A:$A,MATCH($A23,ВВОД!J:J,0))),"Резерв",INDEX(ВВОД!$A:$A,MATCH($A23,ВВОД!J:J,0)))</f>
        <v>Резерв</v>
      </c>
      <c r="AE23" s="215" t="str">
        <f>IF(ISNA(INDEX(ВВОД!$Q:$Q,MATCH($A23,ВВОД!J:J,0))),"",INDEX(ВВОД!$Q:$Q,MATCH($A23,ВВОД!J:J,0)))</f>
        <v/>
      </c>
      <c r="AF23" s="216" t="str">
        <f>IF(ISNA(INDEX(ВВОД!$R:$R,MATCH($A23,ВВОД!J:J,0))),"",INDEX(ВВОД!$R:$R,MATCH($A23,ВВОД!J:J,0))+INDEX(ВВОД!$S:$S,MATCH($A23,ВВОД!J:J,0)))</f>
        <v/>
      </c>
      <c r="AG23" s="216">
        <f>IF(ISNA(INDEX(ВВОД!$T:$T,MATCH($A23,ВВОД!K:K,0))),"",INDEX(ВВОД!$T:$T,MATCH($A23,ВВОД!K:K,0)))</f>
        <v>0</v>
      </c>
      <c r="AH23" s="214" t="str">
        <f>IF(ISNA(INDEX(ВВОД!$A:$A,MATCH($A23,ВВОД!K:K,0))),"Резерв",INDEX(ВВОД!$A:$A,MATCH($A23,ВВОД!K:K,0)))</f>
        <v>Чорноліська - Трепівка 327-320пк8 пар</v>
      </c>
      <c r="AI23" s="215">
        <f>IF(ISNA(INDEX(ВВОД!$Q:$Q,MATCH($A23,ВВОД!K:K,0))),"",INDEX(ВВОД!$Q:$Q,MATCH($A23,ВВОД!K:K,0)))</f>
        <v>7.3</v>
      </c>
      <c r="AJ23" s="216">
        <f>IF(ISNA(INDEX(ВВОД!$R:$R,MATCH($A23,ВВОД!K:K,0))),"",INDEX(ВВОД!$R:$R,MATCH($A23,ВВОД!K:K,0))+INDEX(ВВОД!$S:$S,MATCH($A23,ВВОД!K:K,0)))</f>
        <v>4</v>
      </c>
      <c r="AK23" s="211" t="str">
        <f>IF(ISNA(INDEX(ВВОД!$T:$T,MATCH($A23,ВВОД!J:J,0))),"",INDEX(ВВОД!$T:$T,MATCH($A23,ВВОД!J:J,0)))</f>
        <v/>
      </c>
      <c r="AL23" s="216" t="str">
        <f>IF(ISNA(INDEX(ВВОД!$A:$A,MATCH($A23,ВВОД!L:L,0))),"Резерв",INDEX(ВВОД!$A:$A,MATCH($A23,ВВОД!L:L,0)))</f>
        <v>Резерв</v>
      </c>
      <c r="AM23" s="216" t="str">
        <f>IF(ISNA(INDEX(ВВОД!$R:$R,MATCH($A23,ВВОД!L:L,0))),"",INDEX(ВВОД!$R:$R,MATCH($A23,ВВОД!L:L,0))+INDEX(ВВОД!$S:$S,MATCH($A23,ВВОД!L:L,0)))</f>
        <v/>
      </c>
      <c r="AN23" s="216" t="str">
        <f>IF(ISNA(INDEX(ВВОД!$A:$A,MATCH($A23,ВВОД!M:M,0))),"Не  работает",INDEX(ВВОД!$A:$A,MATCH($A23,ВВОД!M:M,0)))</f>
        <v>Не  работает</v>
      </c>
      <c r="AO23" s="216" t="str">
        <f>IF(ISNA(INDEX(ВВОД!$T:$T,MATCH($A23,ВВОД!M:M,0))),"",INDEX(ВВОД!$T:$T,MATCH($A23,ВВОД!M:M,0)))</f>
        <v/>
      </c>
      <c r="AP23" s="216" t="str">
        <f>IF(ISNA(INDEX(ВВОД!$A:$A,MATCH($A23,ВВОД!N:N,0))),"Не  работает",INDEX(ВВОД!$A:$A,MATCH($A23,ВВОД!N:N,0)))</f>
        <v>Не  работает</v>
      </c>
      <c r="AQ23" s="216" t="str">
        <f>IF(ISNA(INDEX(ВВОД!$T:$T,MATCH($A23,ВВОД!N:N,0))),"",INDEX(ВВОД!$T:$T,MATCH($A23,ВВОД!N:N,0)))</f>
        <v/>
      </c>
      <c r="AR23" s="213">
        <v>18</v>
      </c>
      <c r="AS23" s="218">
        <f t="shared" si="0"/>
        <v>23.8</v>
      </c>
      <c r="AT23" s="219">
        <f t="shared" si="1"/>
        <v>43</v>
      </c>
      <c r="AU23" s="219">
        <f t="shared" si="2"/>
        <v>0</v>
      </c>
      <c r="AV23" s="220">
        <f t="shared" si="3"/>
        <v>0</v>
      </c>
      <c r="AW23" s="221"/>
    </row>
    <row r="24" spans="1:49" ht="23.25" customHeight="1">
      <c r="A24" s="213">
        <v>19</v>
      </c>
      <c r="B24" s="214" t="str">
        <f>IF(ISNA(INDEX(ВВОД!$A:$A,MATCH($A24,ВВОД!D:D,0))),"Резерв",INDEX(ВВОД!$A:$A,MATCH($A24,ВВОД!D:D,0)))</f>
        <v>Трепівка - Чорноліська 314-320пк7 неп</v>
      </c>
      <c r="C24" s="215">
        <f>IF(ISNA(INDEX(ВВОД!$Q:$Q,MATCH($A24,ВВОД!D:D,0))),"",INDEX(ВВОД!$Q:$Q,MATCH($A24,ВВОД!D:D,0)))</f>
        <v>6.7</v>
      </c>
      <c r="D24" s="216">
        <f>IF(ISNA(INDEX(ВВОД!$R:$R,MATCH($A24,ВВОД!D:D,0))),"",INDEX(ВВОД!$R:$R,MATCH($A24,ВВОД!D:D,0))+INDEX(ВВОД!$S:$S,MATCH($A24,ВВОД!D:D,0)))</f>
        <v>2</v>
      </c>
      <c r="E24" s="216">
        <f>IF(ISNA(INDEX(ВВОД!$T:$T,MATCH($A24,ВВОД!D:D,0))),"",INDEX(ВВОД!$T:$T,MATCH($A24,ВВОД!D:D,0)))</f>
        <v>0</v>
      </c>
      <c r="F24" s="214" t="str">
        <f>IF(ISNA(INDEX(ВВОД!$A:$A,MATCH($A24,ВВОД!E:E,0))),"Резерв",INDEX(ВВОД!$A:$A,MATCH($A24,ВВОД!E:E,0)))</f>
        <v>ОП 309 км - Пантаївка неп 314пк3-317-314пк3 пар</v>
      </c>
      <c r="G24" s="215">
        <f>IF(ISNA(INDEX(ВВОД!$Q:$Q,MATCH($A24,ВВОД!E:E,0))),"",INDEX(ВВОД!$Q:$Q,MATCH($A24,ВВОД!E:E,0)))</f>
        <v>7.6</v>
      </c>
      <c r="H24" s="216">
        <f>IF(ISNA(INDEX(ВВОД!$R:$R,MATCH($A24,ВВОД!E:E,0))),"",INDEX(ВВОД!$R:$R,MATCH($A24,ВВОД!E:E,0))+INDEX(ВВОД!$S:$S,MATCH($A24,ВВОД!E:E,0)))</f>
        <v>0</v>
      </c>
      <c r="I24" s="216">
        <f>IF(ISNA(INDEX(ВВОД!$T:$T,MATCH($A24,ВВОД!E:E,0))),"",INDEX(ВВОД!$T:$T,MATCH($A24,ВВОД!E:E,0)))</f>
        <v>0</v>
      </c>
      <c r="J24" s="214" t="str">
        <f>IF(ISNA(INDEX(ВВОД!$A:$A,MATCH($A24,ВВОД!F:F,0))),"Резерв",INDEX(ВВОД!$A:$A,MATCH($A24,ВВОД!F:F,0)))</f>
        <v>Резерв</v>
      </c>
      <c r="K24" s="215" t="str">
        <f>IF(ISNA(INDEX(ВВОД!$Q:$Q,MATCH($A24,ВВОД!F:F,0))),"",INDEX(ВВОД!$Q:$Q,MATCH($A24,ВВОД!F:F,0)))</f>
        <v/>
      </c>
      <c r="L24" s="216" t="str">
        <f>IF(ISNA(INDEX(ВВОД!$R:$R,MATCH($A24,ВВОД!F:F,0))),"",INDEX(ВВОД!$R:$R,MATCH($A24,ВВОД!F:F,0))+INDEX(ВВОД!$S:$S,MATCH($A24,ВВОД!F:F,0)))</f>
        <v/>
      </c>
      <c r="M24" s="216" t="str">
        <f>IF(ISNA(INDEX(ВВОД!$T:$T,MATCH($A24,ВВОД!F:F,0))),"",INDEX(ВВОД!$T:$T,MATCH($A24,ВВОД!F:F,0)))</f>
        <v/>
      </c>
      <c r="N24" s="214" t="str">
        <f>IF(ISNA(INDEX(ВВОД!$A:$A,MATCH($A24,ВВОД!G:G,0))),"Резерв",INDEX(ВВОД!$A:$A,MATCH($A24,ВВОД!G:G,0)))</f>
        <v>Канатове - Кропивницький 302пк6-293пк6 пар</v>
      </c>
      <c r="O24" s="215">
        <f>IF(ISNA(INDEX(ВВОД!$Q:$Q,MATCH($A24,ВВОД!G:G,0))),"",INDEX(ВВОД!$Q:$Q,MATCH($A24,ВВОД!G:G,0)))</f>
        <v>8.8000000000000007</v>
      </c>
      <c r="P24" s="216">
        <f>IF(ISNA(INDEX(ВВОД!$R:$R,MATCH($A24,ВВОД!G:G,0))),"",INDEX(ВВОД!$R:$R,MATCH($A24,ВВОД!G:G,0))+INDEX(ВВОД!$S:$S,MATCH($A24,ВВОД!G:G,0)))</f>
        <v>8</v>
      </c>
      <c r="Q24" s="216">
        <f>IF(ISNA(INDEX(ВВОД!$T:$T,MATCH($A24,ВВОД!G:G,0))),"",INDEX(ВВОД!$T:$T,MATCH($A24,ВВОД!G:G,0)))</f>
        <v>0</v>
      </c>
      <c r="R24" s="217">
        <v>19</v>
      </c>
      <c r="S24" s="217">
        <v>19</v>
      </c>
      <c r="T24" s="214" t="str">
        <f>IF(ISNA(INDEX(ВВОД!$A:$A,MATCH($A24,ВВОД!H:H,0))),"Резерв",INDEX(ВВОД!$A:$A,MATCH($A24,ВВОД!H:H,0)))</f>
        <v>Резерв</v>
      </c>
      <c r="U24" s="215" t="str">
        <f>IF(ISNA(INDEX(ВВОД!$Q:$Q,MATCH($A24,ВВОД!H:H,0))),"",INDEX(ВВОД!$Q:$Q,MATCH($A24,ВВОД!H:H,0)))</f>
        <v/>
      </c>
      <c r="V24" s="216" t="str">
        <f>IF(ISNA(INDEX(ВВОД!$R:$R,MATCH($A24,ВВОД!H:H,0))),"",INDEX(ВВОД!$R:$R,MATCH($A24,ВВОД!H:H,0))+INDEX(ВВОД!$S:$S,MATCH($A24,ВВОД!H:H,0)))</f>
        <v/>
      </c>
      <c r="W24" s="216"/>
      <c r="X24" s="217">
        <v>19</v>
      </c>
      <c r="Y24" s="217">
        <v>19</v>
      </c>
      <c r="Z24" s="214" t="str">
        <f>IF(ISNA(INDEX(ВВОД!$A:$A,MATCH($A24,ВВОД!I:I,0))),"Резерв",INDEX(ВВОД!$A:$A,MATCH($A24,ВВОД!I:I,0)))</f>
        <v>Обвідна Роз'їзд 5 км - ОП 309 км 1-9пк2</v>
      </c>
      <c r="AA24" s="215">
        <f>IF(ISNA(INDEX(ВВОД!$Q:$Q,MATCH($A24,ВВОД!I:I,0))),"",INDEX(ВВОД!$Q:$Q,MATCH($A24,ВВОД!I:I,0)))</f>
        <v>8.1999999999999993</v>
      </c>
      <c r="AB24" s="216">
        <f>IF(ISNA(INDEX(ВВОД!$R:$R,MATCH($A24,ВВОД!I:I,0))),"",INDEX(ВВОД!$R:$R,MATCH($A24,ВВОД!I:I,0))+INDEX(ВВОД!$S:$S,MATCH($A24,ВВОД!I:I,0)))</f>
        <v>4</v>
      </c>
      <c r="AC24" s="216"/>
      <c r="AD24" s="214" t="str">
        <f>IF(ISNA(INDEX(ВВОД!$A:$A,MATCH($A24,ВВОД!J:J,0))),"Резерв",INDEX(ВВОД!$A:$A,MATCH($A24,ВВОД!J:J,0)))</f>
        <v>Резерв</v>
      </c>
      <c r="AE24" s="215" t="str">
        <f>IF(ISNA(INDEX(ВВОД!$Q:$Q,MATCH($A24,ВВОД!J:J,0))),"",INDEX(ВВОД!$Q:$Q,MATCH($A24,ВВОД!J:J,0)))</f>
        <v/>
      </c>
      <c r="AF24" s="216" t="str">
        <f>IF(ISNA(INDEX(ВВОД!$R:$R,MATCH($A24,ВВОД!J:J,0))),"",INDEX(ВВОД!$R:$R,MATCH($A24,ВВОД!J:J,0))+INDEX(ВВОД!$S:$S,MATCH($A24,ВВОД!J:J,0)))</f>
        <v/>
      </c>
      <c r="AG24" s="216">
        <f>IF(ISNA(INDEX(ВВОД!$T:$T,MATCH($A24,ВВОД!K:K,0))),"",INDEX(ВВОД!$T:$T,MATCH($A24,ВВОД!K:K,0)))</f>
        <v>0</v>
      </c>
      <c r="AH24" s="214" t="str">
        <f>IF(ISNA(INDEX(ВВОД!$A:$A,MATCH($A24,ВВОД!K:K,0))),"Резерв",INDEX(ВВОД!$A:$A,MATCH($A24,ВВОД!K:K,0)))</f>
        <v>Чорноліська - Трепівка 320пк7-314 пар</v>
      </c>
      <c r="AI24" s="215">
        <f>IF(ISNA(INDEX(ВВОД!$Q:$Q,MATCH($A24,ВВОД!K:K,0))),"",INDEX(ВВОД!$Q:$Q,MATCH($A24,ВВОД!K:K,0)))</f>
        <v>6.7</v>
      </c>
      <c r="AJ24" s="216">
        <f>IF(ISNA(INDEX(ВВОД!$R:$R,MATCH($A24,ВВОД!K:K,0))),"",INDEX(ВВОД!$R:$R,MATCH($A24,ВВОД!K:K,0))+INDEX(ВВОД!$S:$S,MATCH($A24,ВВОД!K:K,0)))</f>
        <v>1</v>
      </c>
      <c r="AK24" s="211" t="str">
        <f>IF(ISNA(INDEX(ВВОД!$T:$T,MATCH($A24,ВВОД!J:J,0))),"",INDEX(ВВОД!$T:$T,MATCH($A24,ВВОД!J:J,0)))</f>
        <v/>
      </c>
      <c r="AL24" s="216" t="str">
        <f>IF(ISNA(INDEX(ВВОД!$A:$A,MATCH($A24,ВВОД!L:L,0))),"Резерв",INDEX(ВВОД!$A:$A,MATCH($A24,ВВОД!L:L,0)))</f>
        <v>Т.О.</v>
      </c>
      <c r="AM24" s="216">
        <f>IF(ISNA(INDEX(ВВОД!$R:$R,MATCH($A24,ВВОД!L:L,0))),"",INDEX(ВВОД!$R:$R,MATCH($A24,ВВОД!L:L,0))+INDEX(ВВОД!$S:$S,MATCH($A24,ВВОД!L:L,0)))</f>
        <v>0</v>
      </c>
      <c r="AN24" s="216" t="str">
        <f>IF(ISNA(INDEX(ВВОД!$A:$A,MATCH($A24,ВВОД!M:M,0))),"Не  работает",INDEX(ВВОД!$A:$A,MATCH($A24,ВВОД!M:M,0)))</f>
        <v>Не  работает</v>
      </c>
      <c r="AO24" s="216" t="str">
        <f>IF(ISNA(INDEX(ВВОД!$T:$T,MATCH($A24,ВВОД!M:M,0))),"",INDEX(ВВОД!$T:$T,MATCH($A24,ВВОД!M:M,0)))</f>
        <v/>
      </c>
      <c r="AP24" s="216" t="str">
        <f>IF(ISNA(INDEX(ВВОД!$A:$A,MATCH($A24,ВВОД!N:N,0))),"Не  работает",INDEX(ВВОД!$A:$A,MATCH($A24,ВВОД!N:N,0)))</f>
        <v>Не  работает</v>
      </c>
      <c r="AQ24" s="216" t="str">
        <f>IF(ISNA(INDEX(ВВОД!$T:$T,MATCH($A24,ВВОД!N:N,0))),"",INDEX(ВВОД!$T:$T,MATCH($A24,ВВОД!N:N,0)))</f>
        <v/>
      </c>
      <c r="AR24" s="213">
        <v>19</v>
      </c>
      <c r="AS24" s="218">
        <f t="shared" si="0"/>
        <v>38</v>
      </c>
      <c r="AT24" s="219">
        <f t="shared" si="1"/>
        <v>15</v>
      </c>
      <c r="AU24" s="219">
        <f t="shared" si="2"/>
        <v>0</v>
      </c>
      <c r="AV24" s="220">
        <f t="shared" si="3"/>
        <v>0</v>
      </c>
      <c r="AW24" s="221"/>
    </row>
    <row r="25" spans="1:49" ht="23.25" customHeight="1">
      <c r="A25" s="213">
        <v>20</v>
      </c>
      <c r="B25" s="214" t="str">
        <f>IF(ISNA(INDEX(ВВОД!$A:$A,MATCH($A25,ВВОД!D:D,0))),"Резерв",INDEX(ВВОД!$A:$A,MATCH($A25,ВВОД!D:D,0)))</f>
        <v>Трепівка - Чорноліська 320пк8-327 неп</v>
      </c>
      <c r="C25" s="215">
        <f>IF(ISNA(INDEX(ВВОД!$Q:$Q,MATCH($A25,ВВОД!D:D,0))),"",INDEX(ВВОД!$Q:$Q,MATCH($A25,ВВОД!D:D,0)))</f>
        <v>7.3</v>
      </c>
      <c r="D25" s="216">
        <f>IF(ISNA(INDEX(ВВОД!$R:$R,MATCH($A25,ВВОД!D:D,0))),"",INDEX(ВВОД!$R:$R,MATCH($A25,ВВОД!D:D,0))+INDEX(ВВОД!$S:$S,MATCH($A25,ВВОД!D:D,0)))</f>
        <v>3</v>
      </c>
      <c r="E25" s="216">
        <f>IF(ISNA(INDEX(ВВОД!$T:$T,MATCH($A25,ВВОД!D:D,0))),"",INDEX(ВВОД!$T:$T,MATCH($A25,ВВОД!D:D,0)))</f>
        <v>0</v>
      </c>
      <c r="F25" s="214" t="str">
        <f>IF(ISNA(INDEX(ВВОД!$A:$A,MATCH($A25,ВВОД!E:E,0))),"Резерв",INDEX(ВВОД!$A:$A,MATCH($A25,ВВОД!E:E,0)))</f>
        <v>Пантаївка - ОП 309 км 314пк2-310 пар</v>
      </c>
      <c r="G25" s="215">
        <f>IF(ISNA(INDEX(ВВОД!$Q:$Q,MATCH($A25,ВВОД!E:E,0))),"",INDEX(ВВОД!$Q:$Q,MATCH($A25,ВВОД!E:E,0)))</f>
        <v>4.0999999999999996</v>
      </c>
      <c r="H25" s="216">
        <f>IF(ISNA(INDEX(ВВОД!$R:$R,MATCH($A25,ВВОД!E:E,0))),"",INDEX(ВВОД!$R:$R,MATCH($A25,ВВОД!E:E,0))+INDEX(ВВОД!$S:$S,MATCH($A25,ВВОД!E:E,0)))</f>
        <v>2</v>
      </c>
      <c r="I25" s="216">
        <f>IF(ISNA(INDEX(ВВОД!$T:$T,MATCH($A25,ВВОД!E:E,0))),"",INDEX(ВВОД!$T:$T,MATCH($A25,ВВОД!E:E,0)))</f>
        <v>0</v>
      </c>
      <c r="J25" s="214" t="str">
        <f>IF(ISNA(INDEX(ВВОД!$A:$A,MATCH($A25,ВВОД!F:F,0))),"Резерв",INDEX(ВВОД!$A:$A,MATCH($A25,ВВОД!F:F,0)))</f>
        <v>Резерв</v>
      </c>
      <c r="K25" s="215" t="str">
        <f>IF(ISNA(INDEX(ВВОД!$Q:$Q,MATCH($A25,ВВОД!F:F,0))),"",INDEX(ВВОД!$Q:$Q,MATCH($A25,ВВОД!F:F,0)))</f>
        <v/>
      </c>
      <c r="L25" s="216" t="str">
        <f>IF(ISNA(INDEX(ВВОД!$R:$R,MATCH($A25,ВВОД!F:F,0))),"",INDEX(ВВОД!$R:$R,MATCH($A25,ВВОД!F:F,0))+INDEX(ВВОД!$S:$S,MATCH($A25,ВВОД!F:F,0)))</f>
        <v/>
      </c>
      <c r="M25" s="216" t="str">
        <f>IF(ISNA(INDEX(ВВОД!$T:$T,MATCH($A25,ВВОД!F:F,0))),"",INDEX(ВВОД!$T:$T,MATCH($A25,ВВОД!F:F,0)))</f>
        <v/>
      </c>
      <c r="N25" s="214" t="str">
        <f>IF(ISNA(INDEX(ВВОД!$A:$A,MATCH($A25,ВВОД!G:G,0))),"Резерв",INDEX(ВВОД!$A:$A,MATCH($A25,ВВОД!G:G,0)))</f>
        <v>Канатове - Кропивницький 293пк5-291-293пк5 пар/неп</v>
      </c>
      <c r="O25" s="215">
        <f>IF(ISNA(INDEX(ВВОД!$Q:$Q,MATCH($A25,ВВОД!G:G,0))),"",INDEX(ВВОД!$Q:$Q,MATCH($A25,ВВОД!G:G,0)))</f>
        <v>5</v>
      </c>
      <c r="P25" s="216">
        <f>IF(ISNA(INDEX(ВВОД!$R:$R,MATCH($A25,ВВОД!G:G,0))),"",INDEX(ВВОД!$R:$R,MATCH($A25,ВВОД!G:G,0))+INDEX(ВВОД!$S:$S,MATCH($A25,ВВОД!G:G,0)))</f>
        <v>0</v>
      </c>
      <c r="Q25" s="216">
        <f>IF(ISNA(INDEX(ВВОД!$T:$T,MATCH($A25,ВВОД!G:G,0))),"",INDEX(ВВОД!$T:$T,MATCH($A25,ВВОД!G:G,0)))</f>
        <v>0</v>
      </c>
      <c r="R25" s="217">
        <v>20</v>
      </c>
      <c r="S25" s="217">
        <v>20</v>
      </c>
      <c r="T25" s="214" t="str">
        <f>IF(ISNA(INDEX(ВВОД!$A:$A,MATCH($A25,ВВОД!H:H,0))),"Резерв",INDEX(ВВОД!$A:$A,MATCH($A25,ВВОД!H:H,0)))</f>
        <v>Резерв</v>
      </c>
      <c r="U25" s="215" t="str">
        <f>IF(ISNA(INDEX(ВВОД!$Q:$Q,MATCH($A25,ВВОД!H:H,0))),"",INDEX(ВВОД!$Q:$Q,MATCH($A25,ВВОД!H:H,0)))</f>
        <v/>
      </c>
      <c r="V25" s="216" t="str">
        <f>IF(ISNA(INDEX(ВВОД!$R:$R,MATCH($A25,ВВОД!H:H,0))),"",INDEX(ВВОД!$R:$R,MATCH($A25,ВВОД!H:H,0))+INDEX(ВВОД!$S:$S,MATCH($A25,ВВОД!H:H,0)))</f>
        <v/>
      </c>
      <c r="W25" s="216"/>
      <c r="X25" s="217">
        <v>20</v>
      </c>
      <c r="Y25" s="217">
        <v>20</v>
      </c>
      <c r="Z25" s="214" t="str">
        <f>IF(ISNA(INDEX(ВВОД!$A:$A,MATCH($A25,ВВОД!I:I,0))),"Резерв",INDEX(ВВОД!$A:$A,MATCH($A25,ВВОД!I:I,0)))</f>
        <v>Обвідна Роз'їзд 5 км - ОП 309 км 9пк3-16</v>
      </c>
      <c r="AA25" s="215">
        <f>IF(ISNA(INDEX(ВВОД!$Q:$Q,MATCH($A25,ВВОД!I:I,0))),"",INDEX(ВВОД!$Q:$Q,MATCH($A25,ВВОД!I:I,0)))</f>
        <v>8</v>
      </c>
      <c r="AB25" s="216">
        <f>IF(ISNA(INDEX(ВВОД!$R:$R,MATCH($A25,ВВОД!I:I,0))),"",INDEX(ВВОД!$R:$R,MATCH($A25,ВВОД!I:I,0))+INDEX(ВВОД!$S:$S,MATCH($A25,ВВОД!I:I,0)))</f>
        <v>1</v>
      </c>
      <c r="AC25" s="216"/>
      <c r="AD25" s="214" t="str">
        <f>IF(ISNA(INDEX(ВВОД!$A:$A,MATCH($A25,ВВОД!J:J,0))),"Резерв",INDEX(ВВОД!$A:$A,MATCH($A25,ВВОД!J:J,0)))</f>
        <v>Резерв</v>
      </c>
      <c r="AE25" s="215" t="str">
        <f>IF(ISNA(INDEX(ВВОД!$Q:$Q,MATCH($A25,ВВОД!J:J,0))),"",INDEX(ВВОД!$Q:$Q,MATCH($A25,ВВОД!J:J,0)))</f>
        <v/>
      </c>
      <c r="AF25" s="216" t="str">
        <f>IF(ISNA(INDEX(ВВОД!$R:$R,MATCH($A25,ВВОД!J:J,0))),"",INDEX(ВВОД!$R:$R,MATCH($A25,ВВОД!J:J,0))+INDEX(ВВОД!$S:$S,MATCH($A25,ВВОД!J:J,0)))</f>
        <v/>
      </c>
      <c r="AG25" s="216">
        <f>IF(ISNA(INDEX(ВВОД!$T:$T,MATCH($A25,ВВОД!K:K,0))),"",INDEX(ВВОД!$T:$T,MATCH($A25,ВВОД!K:K,0)))</f>
        <v>0</v>
      </c>
      <c r="AH25" s="214" t="str">
        <f>IF(ISNA(INDEX(ВВОД!$A:$A,MATCH($A25,ВВОД!K:K,0))),"Резерв",INDEX(ВВОД!$A:$A,MATCH($A25,ВВОД!K:K,0)))</f>
        <v>Знам'янка - Знам'янка пас 299-303 неп</v>
      </c>
      <c r="AI25" s="215">
        <f>IF(ISNA(INDEX(ВВОД!$Q:$Q,MATCH($A25,ВВОД!K:K,0))),"",INDEX(ВВОД!$Q:$Q,MATCH($A25,ВВОД!K:K,0)))</f>
        <v>4.8</v>
      </c>
      <c r="AJ25" s="216">
        <f>IF(ISNA(INDEX(ВВОД!$R:$R,MATCH($A25,ВВОД!K:K,0))),"",INDEX(ВВОД!$R:$R,MATCH($A25,ВВОД!K:K,0))+INDEX(ВВОД!$S:$S,MATCH($A25,ВВОД!K:K,0)))</f>
        <v>11</v>
      </c>
      <c r="AK25" s="211" t="str">
        <f>IF(ISNA(INDEX(ВВОД!$T:$T,MATCH($A25,ВВОД!J:J,0))),"",INDEX(ВВОД!$T:$T,MATCH($A25,ВВОД!J:J,0)))</f>
        <v/>
      </c>
      <c r="AL25" s="216" t="str">
        <f>IF(ISNA(INDEX(ВВОД!$A:$A,MATCH($A25,ВВОД!L:L,0))),"Резерв",INDEX(ВВОД!$A:$A,MATCH($A25,ВВОД!L:L,0)))</f>
        <v>Західна Крем. парку</v>
      </c>
      <c r="AM25" s="216">
        <f>IF(ISNA(INDEX(ВВОД!$R:$R,MATCH($A25,ВВОД!L:L,0))),"",INDEX(ВВОД!$R:$R,MATCH($A25,ВВОД!L:L,0))+INDEX(ВВОД!$S:$S,MATCH($A25,ВВОД!L:L,0)))</f>
        <v>12</v>
      </c>
      <c r="AN25" s="216" t="str">
        <f>IF(ISNA(INDEX(ВВОД!$A:$A,MATCH($A25,ВВОД!M:M,0))),"Не  работает",INDEX(ВВОД!$A:$A,MATCH($A25,ВВОД!M:M,0)))</f>
        <v>Не  работает</v>
      </c>
      <c r="AO25" s="216" t="str">
        <f>IF(ISNA(INDEX(ВВОД!$T:$T,MATCH($A25,ВВОД!M:M,0))),"",INDEX(ВВОД!$T:$T,MATCH($A25,ВВОД!M:M,0)))</f>
        <v/>
      </c>
      <c r="AP25" s="216" t="str">
        <f>IF(ISNA(INDEX(ВВОД!$A:$A,MATCH($A25,ВВОД!N:N,0))),"Не  работает",INDEX(ВВОД!$A:$A,MATCH($A25,ВВОД!N:N,0)))</f>
        <v>Не  работает</v>
      </c>
      <c r="AQ25" s="216" t="str">
        <f>IF(ISNA(INDEX(ВВОД!$T:$T,MATCH($A25,ВВОД!N:N,0))),"",INDEX(ВВОД!$T:$T,MATCH($A25,ВВОД!N:N,0)))</f>
        <v/>
      </c>
      <c r="AR25" s="213">
        <v>20</v>
      </c>
      <c r="AS25" s="218">
        <f t="shared" si="0"/>
        <v>29.2</v>
      </c>
      <c r="AT25" s="219">
        <f t="shared" si="1"/>
        <v>17</v>
      </c>
      <c r="AU25" s="219">
        <f t="shared" si="2"/>
        <v>12</v>
      </c>
      <c r="AV25" s="220">
        <f t="shared" si="3"/>
        <v>0.48</v>
      </c>
      <c r="AW25" s="221"/>
    </row>
    <row r="26" spans="1:49" ht="23.25" customHeight="1">
      <c r="A26" s="213">
        <v>21</v>
      </c>
      <c r="B26" s="214" t="str">
        <f>IF(ISNA(INDEX(ВВОД!$A:$A,MATCH($A26,ВВОД!D:D,0))),"Резерв",INDEX(ВВОД!$A:$A,MATCH($A26,ВВОД!D:D,0)))</f>
        <v>ст Чорноліська 3, 5Б, 6, 7, 7А</v>
      </c>
      <c r="C26" s="215">
        <f>IF(ISNA(INDEX(ВВОД!$Q:$Q,MATCH($A26,ВВОД!D:D,0))),"",INDEX(ВВОД!$Q:$Q,MATCH($A26,ВВОД!D:D,0)))</f>
        <v>5.8</v>
      </c>
      <c r="D26" s="216">
        <f>IF(ISNA(INDEX(ВВОД!$R:$R,MATCH($A26,ВВОД!D:D,0))),"",INDEX(ВВОД!$R:$R,MATCH($A26,ВВОД!D:D,0))+INDEX(ВВОД!$S:$S,MATCH($A26,ВВОД!D:D,0)))</f>
        <v>34</v>
      </c>
      <c r="E26" s="216">
        <f>IF(ISNA(INDEX(ВВОД!$T:$T,MATCH($A26,ВВОД!D:D,0))),"",INDEX(ВВОД!$T:$T,MATCH($A26,ВВОД!D:D,0)))</f>
        <v>0</v>
      </c>
      <c r="F26" s="214" t="str">
        <f>IF(ISNA(INDEX(ВВОД!$A:$A,MATCH($A26,ВВОД!E:E,0))),"Резерв",INDEX(ВВОД!$A:$A,MATCH($A26,ВВОД!E:E,0)))</f>
        <v>ОП 309 км - Знам'янка пас. 309-304 пар</v>
      </c>
      <c r="G26" s="215">
        <f>IF(ISNA(INDEX(ВВОД!$Q:$Q,MATCH($A26,ВВОД!E:E,0))),"",INDEX(ВВОД!$Q:$Q,MATCH($A26,ВВОД!E:E,0)))</f>
        <v>6.1</v>
      </c>
      <c r="H26" s="216">
        <f>IF(ISNA(INDEX(ВВОД!$R:$R,MATCH($A26,ВВОД!E:E,0))),"",INDEX(ВВОД!$R:$R,MATCH($A26,ВВОД!E:E,0))+INDEX(ВВОД!$S:$S,MATCH($A26,ВВОД!E:E,0)))</f>
        <v>4</v>
      </c>
      <c r="I26" s="216">
        <f>IF(ISNA(INDEX(ВВОД!$T:$T,MATCH($A26,ВВОД!E:E,0))),"",INDEX(ВВОД!$T:$T,MATCH($A26,ВВОД!E:E,0)))</f>
        <v>0</v>
      </c>
      <c r="J26" s="214" t="str">
        <f>IF(ISNA(INDEX(ВВОД!$A:$A,MATCH($A26,ВВОД!F:F,0))),"Резерв",INDEX(ВВОД!$A:$A,MATCH($A26,ВВОД!F:F,0)))</f>
        <v>Резерв</v>
      </c>
      <c r="K26" s="215" t="str">
        <f>IF(ISNA(INDEX(ВВОД!$Q:$Q,MATCH($A26,ВВОД!F:F,0))),"",INDEX(ВВОД!$Q:$Q,MATCH($A26,ВВОД!F:F,0)))</f>
        <v/>
      </c>
      <c r="L26" s="216" t="str">
        <f>IF(ISNA(INDEX(ВВОД!$R:$R,MATCH($A26,ВВОД!F:F,0))),"",INDEX(ВВОД!$R:$R,MATCH($A26,ВВОД!F:F,0))+INDEX(ВВОД!$S:$S,MATCH($A26,ВВОД!F:F,0)))</f>
        <v/>
      </c>
      <c r="M26" s="216" t="str">
        <f>IF(ISNA(INDEX(ВВОД!$T:$T,MATCH($A26,ВВОД!F:F,0))),"",INDEX(ВВОД!$T:$T,MATCH($A26,ВВОД!F:F,0)))</f>
        <v/>
      </c>
      <c r="N26" s="214" t="str">
        <f>IF(ISNA(INDEX(ВВОД!$A:$A,MATCH($A26,ВВОД!G:G,0))),"Резерв",INDEX(ВВОД!$A:$A,MATCH($A26,ВВОД!G:G,0)))</f>
        <v>Кропивницький - Канатове 293пк6-302пк5 неп</v>
      </c>
      <c r="O26" s="215">
        <f>IF(ISNA(INDEX(ВВОД!$Q:$Q,MATCH($A26,ВВОД!G:G,0))),"",INDEX(ВВОД!$Q:$Q,MATCH($A26,ВВОД!G:G,0)))</f>
        <v>9</v>
      </c>
      <c r="P26" s="216">
        <f>IF(ISNA(INDEX(ВВОД!$R:$R,MATCH($A26,ВВОД!G:G,0))),"",INDEX(ВВОД!$R:$R,MATCH($A26,ВВОД!G:G,0))+INDEX(ВВОД!$S:$S,MATCH($A26,ВВОД!G:G,0)))</f>
        <v>6</v>
      </c>
      <c r="Q26" s="216">
        <f>IF(ISNA(INDEX(ВВОД!$T:$T,MATCH($A26,ВВОД!G:G,0))),"",INDEX(ВВОД!$T:$T,MATCH($A26,ВВОД!G:G,0)))</f>
        <v>0</v>
      </c>
      <c r="R26" s="217">
        <v>21</v>
      </c>
      <c r="S26" s="217">
        <v>21</v>
      </c>
      <c r="T26" s="214" t="str">
        <f>IF(ISNA(INDEX(ВВОД!$A:$A,MATCH($A26,ВВОД!H:H,0))),"Резерв",INDEX(ВВОД!$A:$A,MATCH($A26,ВВОД!H:H,0)))</f>
        <v>Резерв</v>
      </c>
      <c r="U26" s="215" t="str">
        <f>IF(ISNA(INDEX(ВВОД!$Q:$Q,MATCH($A26,ВВОД!H:H,0))),"",INDEX(ВВОД!$Q:$Q,MATCH($A26,ВВОД!H:H,0)))</f>
        <v/>
      </c>
      <c r="V26" s="216" t="str">
        <f>IF(ISNA(INDEX(ВВОД!$R:$R,MATCH($A26,ВВОД!H:H,0))),"",INDEX(ВВОД!$R:$R,MATCH($A26,ВВОД!H:H,0))+INDEX(ВВОД!$S:$S,MATCH($A26,ВВОД!H:H,0)))</f>
        <v/>
      </c>
      <c r="W26" s="216"/>
      <c r="X26" s="217">
        <v>21</v>
      </c>
      <c r="Y26" s="217">
        <v>21</v>
      </c>
      <c r="Z26" s="214" t="str">
        <f>IF(ISNA(INDEX(ВВОД!$A:$A,MATCH($A26,ВВОД!I:I,0))),"Резерв",INDEX(ВВОД!$A:$A,MATCH($A26,ВВОД!I:I,0)))</f>
        <v>Резерв</v>
      </c>
      <c r="AA26" s="215" t="str">
        <f>IF(ISNA(INDEX(ВВОД!$Q:$Q,MATCH($A26,ВВОД!I:I,0))),"",INDEX(ВВОД!$Q:$Q,MATCH($A26,ВВОД!I:I,0)))</f>
        <v/>
      </c>
      <c r="AB26" s="216" t="str">
        <f>IF(ISNA(INDEX(ВВОД!$R:$R,MATCH($A26,ВВОД!I:I,0))),"",INDEX(ВВОД!$R:$R,MATCH($A26,ВВОД!I:I,0))+INDEX(ВВОД!$S:$S,MATCH($A26,ВВОД!I:I,0)))</f>
        <v/>
      </c>
      <c r="AC26" s="216"/>
      <c r="AD26" s="214" t="str">
        <f>IF(ISNA(INDEX(ВВОД!$A:$A,MATCH($A26,ВВОД!J:J,0))),"Резерв",INDEX(ВВОД!$A:$A,MATCH($A26,ВВОД!J:J,0)))</f>
        <v>Резерв</v>
      </c>
      <c r="AE26" s="215" t="str">
        <f>IF(ISNA(INDEX(ВВОД!$Q:$Q,MATCH($A26,ВВОД!J:J,0))),"",INDEX(ВВОД!$Q:$Q,MATCH($A26,ВВОД!J:J,0)))</f>
        <v/>
      </c>
      <c r="AF26" s="216" t="str">
        <f>IF(ISNA(INDEX(ВВОД!$R:$R,MATCH($A26,ВВОД!J:J,0))),"",INDEX(ВВОД!$R:$R,MATCH($A26,ВВОД!J:J,0))+INDEX(ВВОД!$S:$S,MATCH($A26,ВВОД!J:J,0)))</f>
        <v/>
      </c>
      <c r="AG26" s="216">
        <f>IF(ISNA(INDEX(ВВОД!$T:$T,MATCH($A26,ВВОД!K:K,0))),"",INDEX(ВВОД!$T:$T,MATCH($A26,ВВОД!K:K,0)))</f>
        <v>0</v>
      </c>
      <c r="AH26" s="214" t="str">
        <f>IF(ISNA(INDEX(ВВОД!$A:$A,MATCH($A26,ВВОД!K:K,0))),"Резерв",INDEX(ВВОД!$A:$A,MATCH($A26,ВВОД!K:K,0)))</f>
        <v>Роз'їзд 5 км - Сахарна 4пк9-11 одн з 4 колією</v>
      </c>
      <c r="AI26" s="215">
        <f>IF(ISNA(INDEX(ВВОД!$Q:$Q,MATCH($A26,ВВОД!K:K,0))),"",INDEX(ВВОД!$Q:$Q,MATCH($A26,ВВОД!K:K,0)))</f>
        <v>8.1</v>
      </c>
      <c r="AJ26" s="216">
        <f>IF(ISNA(INDEX(ВВОД!$R:$R,MATCH($A26,ВВОД!K:K,0))),"",INDEX(ВВОД!$R:$R,MATCH($A26,ВВОД!K:K,0))+INDEX(ВВОД!$S:$S,MATCH($A26,ВВОД!K:K,0)))</f>
        <v>10</v>
      </c>
      <c r="AK26" s="211" t="str">
        <f>IF(ISNA(INDEX(ВВОД!$T:$T,MATCH($A26,ВВОД!J:J,0))),"",INDEX(ВВОД!$T:$T,MATCH($A26,ВВОД!J:J,0)))</f>
        <v/>
      </c>
      <c r="AL26" s="216" t="str">
        <f>IF(ISNA(INDEX(ВВОД!$A:$A,MATCH($A26,ВВОД!L:L,0))),"Резерв",INDEX(ВВОД!$A:$A,MATCH($A26,ВВОД!L:L,0)))</f>
        <v>Східна Крем. парку</v>
      </c>
      <c r="AM26" s="216">
        <f>IF(ISNA(INDEX(ВВОД!$R:$R,MATCH($A26,ВВОД!L:L,0))),"",INDEX(ВВОД!$R:$R,MATCH($A26,ВВОД!L:L,0))+INDEX(ВВОД!$S:$S,MATCH($A26,ВВОД!L:L,0)))</f>
        <v>14</v>
      </c>
      <c r="AN26" s="216" t="str">
        <f>IF(ISNA(INDEX(ВВОД!$A:$A,MATCH($A26,ВВОД!M:M,0))),"Не  работает",INDEX(ВВОД!$A:$A,MATCH($A26,ВВОД!M:M,0)))</f>
        <v>Не  работает</v>
      </c>
      <c r="AO26" s="216" t="str">
        <f>IF(ISNA(INDEX(ВВОД!$T:$T,MATCH($A26,ВВОД!M:M,0))),"",INDEX(ВВОД!$T:$T,MATCH($A26,ВВОД!M:M,0)))</f>
        <v/>
      </c>
      <c r="AP26" s="216" t="str">
        <f>IF(ISNA(INDEX(ВВОД!$A:$A,MATCH($A26,ВВОД!N:N,0))),"Не  работает",INDEX(ВВОД!$A:$A,MATCH($A26,ВВОД!N:N,0)))</f>
        <v>Не  работает</v>
      </c>
      <c r="AQ26" s="216" t="str">
        <f>IF(ISNA(INDEX(ВВОД!$T:$T,MATCH($A26,ВВОД!N:N,0))),"",INDEX(ВВОД!$T:$T,MATCH($A26,ВВОД!N:N,0)))</f>
        <v/>
      </c>
      <c r="AR26" s="213">
        <v>21</v>
      </c>
      <c r="AS26" s="218">
        <f t="shared" si="0"/>
        <v>29</v>
      </c>
      <c r="AT26" s="219">
        <f t="shared" si="1"/>
        <v>54</v>
      </c>
      <c r="AU26" s="219">
        <f t="shared" si="2"/>
        <v>14</v>
      </c>
      <c r="AV26" s="220">
        <f t="shared" si="3"/>
        <v>0.56000000000000005</v>
      </c>
      <c r="AW26" s="221"/>
    </row>
    <row r="27" spans="1:49" ht="23.25" customHeight="1">
      <c r="A27" s="213">
        <v>22</v>
      </c>
      <c r="B27" s="214" t="str">
        <f>IF(ISNA(INDEX(ВВОД!$A:$A,MATCH($A27,ВВОД!D:D,0))),"Резерв",INDEX(ВВОД!$A:$A,MATCH($A27,ВВОД!D:D,0)))</f>
        <v>Вихідний</v>
      </c>
      <c r="C27" s="215">
        <f>IF(ISNA(INDEX(ВВОД!$Q:$Q,MATCH($A27,ВВОД!D:D,0))),"",INDEX(ВВОД!$Q:$Q,MATCH($A27,ВВОД!D:D,0)))</f>
        <v>0</v>
      </c>
      <c r="D27" s="216">
        <f>IF(ISNA(INDEX(ВВОД!$R:$R,MATCH($A27,ВВОД!D:D,0))),"",INDEX(ВВОД!$R:$R,MATCH($A27,ВВОД!D:D,0))+INDEX(ВВОД!$S:$S,MATCH($A27,ВВОД!D:D,0)))</f>
        <v>0</v>
      </c>
      <c r="E27" s="216">
        <f>IF(ISNA(INDEX(ВВОД!$T:$T,MATCH($A27,ВВОД!D:D,0))),"",INDEX(ВВОД!$T:$T,MATCH($A27,ВВОД!D:D,0)))</f>
        <v>0</v>
      </c>
      <c r="F27" s="214" t="str">
        <f>IF(ISNA(INDEX(ВВОД!$A:$A,MATCH($A27,ВВОД!E:E,0))),"Резерв",INDEX(ВВОД!$A:$A,MATCH($A27,ВВОД!E:E,0)))</f>
        <v>Вихідний</v>
      </c>
      <c r="G27" s="215">
        <f>IF(ISNA(INDEX(ВВОД!$Q:$Q,MATCH($A27,ВВОД!E:E,0))),"",INDEX(ВВОД!$Q:$Q,MATCH($A27,ВВОД!E:E,0)))</f>
        <v>0</v>
      </c>
      <c r="H27" s="216">
        <f>IF(ISNA(INDEX(ВВОД!$R:$R,MATCH($A27,ВВОД!E:E,0))),"",INDEX(ВВОД!$R:$R,MATCH($A27,ВВОД!E:E,0))+INDEX(ВВОД!$S:$S,MATCH($A27,ВВОД!E:E,0)))</f>
        <v>0</v>
      </c>
      <c r="I27" s="216">
        <f>IF(ISNA(INDEX(ВВОД!$T:$T,MATCH($A27,ВВОД!E:E,0))),"",INDEX(ВВОД!$T:$T,MATCH($A27,ВВОД!E:E,0)))</f>
        <v>0</v>
      </c>
      <c r="J27" s="214" t="str">
        <f>IF(ISNA(INDEX(ВВОД!$A:$A,MATCH($A27,ВВОД!F:F,0))),"Резерв",INDEX(ВВОД!$A:$A,MATCH($A27,ВВОД!F:F,0)))</f>
        <v>Вихідний</v>
      </c>
      <c r="K27" s="215">
        <f>IF(ISNA(INDEX(ВВОД!$Q:$Q,MATCH($A27,ВВОД!F:F,0))),"",INDEX(ВВОД!$Q:$Q,MATCH($A27,ВВОД!F:F,0)))</f>
        <v>0</v>
      </c>
      <c r="L27" s="216">
        <f>IF(ISNA(INDEX(ВВОД!$R:$R,MATCH($A27,ВВОД!F:F,0))),"",INDEX(ВВОД!$R:$R,MATCH($A27,ВВОД!F:F,0))+INDEX(ВВОД!$S:$S,MATCH($A27,ВВОД!F:F,0)))</f>
        <v>0</v>
      </c>
      <c r="M27" s="216">
        <f>IF(ISNA(INDEX(ВВОД!$T:$T,MATCH($A27,ВВОД!F:F,0))),"",INDEX(ВВОД!$T:$T,MATCH($A27,ВВОД!F:F,0)))</f>
        <v>0</v>
      </c>
      <c r="N27" s="214" t="str">
        <f>IF(ISNA(INDEX(ВВОД!$A:$A,MATCH($A27,ВВОД!G:G,0))),"Резерв",INDEX(ВВОД!$A:$A,MATCH($A27,ВВОД!G:G,0)))</f>
        <v>Вихідний</v>
      </c>
      <c r="O27" s="215">
        <f>IF(ISNA(INDEX(ВВОД!$Q:$Q,MATCH($A27,ВВОД!G:G,0))),"",INDEX(ВВОД!$Q:$Q,MATCH($A27,ВВОД!G:G,0)))</f>
        <v>0</v>
      </c>
      <c r="P27" s="216">
        <f>IF(ISNA(INDEX(ВВОД!$R:$R,MATCH($A27,ВВОД!G:G,0))),"",INDEX(ВВОД!$R:$R,MATCH($A27,ВВОД!G:G,0))+INDEX(ВВОД!$S:$S,MATCH($A27,ВВОД!G:G,0)))</f>
        <v>0</v>
      </c>
      <c r="Q27" s="216">
        <f>IF(ISNA(INDEX(ВВОД!$T:$T,MATCH($A27,ВВОД!G:G,0))),"",INDEX(ВВОД!$T:$T,MATCH($A27,ВВОД!G:G,0)))</f>
        <v>0</v>
      </c>
      <c r="R27" s="217">
        <v>22</v>
      </c>
      <c r="S27" s="217">
        <v>22</v>
      </c>
      <c r="T27" s="214" t="str">
        <f>IF(ISNA(INDEX(ВВОД!$A:$A,MATCH($A27,ВВОД!H:H,0))),"Резерв",INDEX(ВВОД!$A:$A,MATCH($A27,ВВОД!H:H,0)))</f>
        <v>Вихідний</v>
      </c>
      <c r="U27" s="215">
        <f>IF(ISNA(INDEX(ВВОД!$Q:$Q,MATCH($A27,ВВОД!H:H,0))),"",INDEX(ВВОД!$Q:$Q,MATCH($A27,ВВОД!H:H,0)))</f>
        <v>0</v>
      </c>
      <c r="V27" s="216">
        <f>IF(ISNA(INDEX(ВВОД!$R:$R,MATCH($A27,ВВОД!H:H,0))),"",INDEX(ВВОД!$R:$R,MATCH($A27,ВВОД!H:H,0))+INDEX(ВВОД!$S:$S,MATCH($A27,ВВОД!H:H,0)))</f>
        <v>0</v>
      </c>
      <c r="W27" s="216"/>
      <c r="X27" s="217">
        <v>22</v>
      </c>
      <c r="Y27" s="217">
        <v>22</v>
      </c>
      <c r="Z27" s="214" t="str">
        <f>IF(ISNA(INDEX(ВВОД!$A:$A,MATCH($A27,ВВОД!I:I,0))),"Резерв",INDEX(ВВОД!$A:$A,MATCH($A27,ВВОД!I:I,0)))</f>
        <v>Вихідний</v>
      </c>
      <c r="AA27" s="215">
        <f>IF(ISNA(INDEX(ВВОД!$Q:$Q,MATCH($A27,ВВОД!I:I,0))),"",INDEX(ВВОД!$Q:$Q,MATCH($A27,ВВОД!I:I,0)))</f>
        <v>0</v>
      </c>
      <c r="AB27" s="216">
        <f>IF(ISNA(INDEX(ВВОД!$R:$R,MATCH($A27,ВВОД!I:I,0))),"",INDEX(ВВОД!$R:$R,MATCH($A27,ВВОД!I:I,0))+INDEX(ВВОД!$S:$S,MATCH($A27,ВВОД!I:I,0)))</f>
        <v>0</v>
      </c>
      <c r="AC27" s="216"/>
      <c r="AD27" s="214" t="str">
        <f>IF(ISNA(INDEX(ВВОД!$A:$A,MATCH($A27,ВВОД!J:J,0))),"Резерв",INDEX(ВВОД!$A:$A,MATCH($A27,ВВОД!J:J,0)))</f>
        <v>Вихідний</v>
      </c>
      <c r="AE27" s="215">
        <f>IF(ISNA(INDEX(ВВОД!$Q:$Q,MATCH($A27,ВВОД!J:J,0))),"",INDEX(ВВОД!$Q:$Q,MATCH($A27,ВВОД!J:J,0)))</f>
        <v>0</v>
      </c>
      <c r="AF27" s="216">
        <f>IF(ISNA(INDEX(ВВОД!$R:$R,MATCH($A27,ВВОД!J:J,0))),"",INDEX(ВВОД!$R:$R,MATCH($A27,ВВОД!J:J,0))+INDEX(ВВОД!$S:$S,MATCH($A27,ВВОД!J:J,0)))</f>
        <v>0</v>
      </c>
      <c r="AG27" s="216">
        <f>IF(ISNA(INDEX(ВВОД!$T:$T,MATCH($A27,ВВОД!K:K,0))),"",INDEX(ВВОД!$T:$T,MATCH($A27,ВВОД!K:K,0)))</f>
        <v>0</v>
      </c>
      <c r="AH27" s="214" t="str">
        <f>IF(ISNA(INDEX(ВВОД!$A:$A,MATCH($A27,ВВОД!K:K,0))),"Резерв",INDEX(ВВОД!$A:$A,MATCH($A27,ВВОД!K:K,0)))</f>
        <v>Вихідний</v>
      </c>
      <c r="AI27" s="215">
        <f>IF(ISNA(INDEX(ВВОД!$Q:$Q,MATCH($A27,ВВОД!K:K,0))),"",INDEX(ВВОД!$Q:$Q,MATCH($A27,ВВОД!K:K,0)))</f>
        <v>0</v>
      </c>
      <c r="AJ27" s="216">
        <f>IF(ISNA(INDEX(ВВОД!$R:$R,MATCH($A27,ВВОД!K:K,0))),"",INDEX(ВВОД!$R:$R,MATCH($A27,ВВОД!K:K,0))+INDEX(ВВОД!$S:$S,MATCH($A27,ВВОД!K:K,0)))</f>
        <v>0</v>
      </c>
      <c r="AK27" s="211">
        <f>IF(ISNA(INDEX(ВВОД!$T:$T,MATCH($A27,ВВОД!J:J,0))),"",INDEX(ВВОД!$T:$T,MATCH($A27,ВВОД!J:J,0)))</f>
        <v>0</v>
      </c>
      <c r="AL27" s="216" t="str">
        <f>IF(ISNA(INDEX(ВВОД!$A:$A,MATCH($A27,ВВОД!L:L,0))),"Резерв",INDEX(ВВОД!$A:$A,MATCH($A27,ВВОД!L:L,0)))</f>
        <v>Вихідний</v>
      </c>
      <c r="AM27" s="216">
        <f>IF(ISNA(INDEX(ВВОД!$R:$R,MATCH($A27,ВВОД!L:L,0))),"",INDEX(ВВОД!$R:$R,MATCH($A27,ВВОД!L:L,0))+INDEX(ВВОД!$S:$S,MATCH($A27,ВВОД!L:L,0)))</f>
        <v>0</v>
      </c>
      <c r="AN27" s="216" t="str">
        <f>IF(ISNA(INDEX(ВВОД!$A:$A,MATCH($A27,ВВОД!M:M,0))),"Не  работает",INDEX(ВВОД!$A:$A,MATCH($A27,ВВОД!M:M,0)))</f>
        <v>Вихідний</v>
      </c>
      <c r="AO27" s="216">
        <f>IF(ISNA(INDEX(ВВОД!$T:$T,MATCH($A27,ВВОД!M:M,0))),"",INDEX(ВВОД!$T:$T,MATCH($A27,ВВОД!M:M,0)))</f>
        <v>0</v>
      </c>
      <c r="AP27" s="216" t="str">
        <f>IF(ISNA(INDEX(ВВОД!$A:$A,MATCH($A27,ВВОД!N:N,0))),"Не  работает",INDEX(ВВОД!$A:$A,MATCH($A27,ВВОД!N:N,0)))</f>
        <v>Вихідний</v>
      </c>
      <c r="AQ27" s="216">
        <f>IF(ISNA(INDEX(ВВОД!$T:$T,MATCH($A27,ВВОД!N:N,0))),"",INDEX(ВВОД!$T:$T,MATCH($A27,ВВОД!N:N,0)))</f>
        <v>0</v>
      </c>
      <c r="AR27" s="213">
        <v>22</v>
      </c>
      <c r="AS27" s="218">
        <f t="shared" si="0"/>
        <v>0</v>
      </c>
      <c r="AT27" s="219">
        <f t="shared" si="1"/>
        <v>0</v>
      </c>
      <c r="AU27" s="219">
        <f t="shared" si="2"/>
        <v>0</v>
      </c>
      <c r="AV27" s="220">
        <f t="shared" si="3"/>
        <v>0</v>
      </c>
      <c r="AW27" s="221"/>
    </row>
    <row r="28" spans="1:49" ht="23.25" customHeight="1">
      <c r="A28" s="213">
        <v>23</v>
      </c>
      <c r="B28" s="214" t="str">
        <f>IF(ISNA(INDEX(ВВОД!$A:$A,MATCH($A28,ВВОД!D:D,0))),"Резерв",INDEX(ВВОД!$A:$A,MATCH($A28,ВВОД!D:D,0)))</f>
        <v>Вихідний</v>
      </c>
      <c r="C28" s="215">
        <f>IF(ISNA(INDEX(ВВОД!$Q:$Q,MATCH($A28,ВВОД!D:D,0))),"",INDEX(ВВОД!$Q:$Q,MATCH($A28,ВВОД!D:D,0)))</f>
        <v>0</v>
      </c>
      <c r="D28" s="216">
        <f>IF(ISNA(INDEX(ВВОД!$R:$R,MATCH($A28,ВВОД!D:D,0))),"",INDEX(ВВОД!$R:$R,MATCH($A28,ВВОД!D:D,0))+INDEX(ВВОД!$S:$S,MATCH($A28,ВВОД!D:D,0)))</f>
        <v>0</v>
      </c>
      <c r="E28" s="216">
        <f>IF(ISNA(INDEX(ВВОД!$T:$T,MATCH($A28,ВВОД!D:D,0))),"",INDEX(ВВОД!$T:$T,MATCH($A28,ВВОД!D:D,0)))</f>
        <v>0</v>
      </c>
      <c r="F28" s="214" t="str">
        <f>IF(ISNA(INDEX(ВВОД!$A:$A,MATCH($A28,ВВОД!E:E,0))),"Резерв",INDEX(ВВОД!$A:$A,MATCH($A28,ВВОД!E:E,0)))</f>
        <v>Вихідний</v>
      </c>
      <c r="G28" s="215">
        <f>IF(ISNA(INDEX(ВВОД!$Q:$Q,MATCH($A28,ВВОД!E:E,0))),"",INDEX(ВВОД!$Q:$Q,MATCH($A28,ВВОД!E:E,0)))</f>
        <v>0</v>
      </c>
      <c r="H28" s="216">
        <f>IF(ISNA(INDEX(ВВОД!$R:$R,MATCH($A28,ВВОД!E:E,0))),"",INDEX(ВВОД!$R:$R,MATCH($A28,ВВОД!E:E,0))+INDEX(ВВОД!$S:$S,MATCH($A28,ВВОД!E:E,0)))</f>
        <v>0</v>
      </c>
      <c r="I28" s="216">
        <f>IF(ISNA(INDEX(ВВОД!$T:$T,MATCH($A28,ВВОД!E:E,0))),"",INDEX(ВВОД!$T:$T,MATCH($A28,ВВОД!E:E,0)))</f>
        <v>0</v>
      </c>
      <c r="J28" s="214" t="str">
        <f>IF(ISNA(INDEX(ВВОД!$A:$A,MATCH($A28,ВВОД!F:F,0))),"Резерв",INDEX(ВВОД!$A:$A,MATCH($A28,ВВОД!F:F,0)))</f>
        <v>Вихідний</v>
      </c>
      <c r="K28" s="215">
        <f>IF(ISNA(INDEX(ВВОД!$Q:$Q,MATCH($A28,ВВОД!F:F,0))),"",INDEX(ВВОД!$Q:$Q,MATCH($A28,ВВОД!F:F,0)))</f>
        <v>0</v>
      </c>
      <c r="L28" s="216">
        <f>IF(ISNA(INDEX(ВВОД!$R:$R,MATCH($A28,ВВОД!F:F,0))),"",INDEX(ВВОД!$R:$R,MATCH($A28,ВВОД!F:F,0))+INDEX(ВВОД!$S:$S,MATCH($A28,ВВОД!F:F,0)))</f>
        <v>0</v>
      </c>
      <c r="M28" s="216">
        <f>IF(ISNA(INDEX(ВВОД!$T:$T,MATCH($A28,ВВОД!F:F,0))),"",INDEX(ВВОД!$T:$T,MATCH($A28,ВВОД!F:F,0)))</f>
        <v>0</v>
      </c>
      <c r="N28" s="214" t="str">
        <f>IF(ISNA(INDEX(ВВОД!$A:$A,MATCH($A28,ВВОД!G:G,0))),"Резерв",INDEX(ВВОД!$A:$A,MATCH($A28,ВВОД!G:G,0)))</f>
        <v>Вихідний</v>
      </c>
      <c r="O28" s="215">
        <f>IF(ISNA(INDEX(ВВОД!$Q:$Q,MATCH($A28,ВВОД!G:G,0))),"",INDEX(ВВОД!$Q:$Q,MATCH($A28,ВВОД!G:G,0)))</f>
        <v>0</v>
      </c>
      <c r="P28" s="216">
        <f>IF(ISNA(INDEX(ВВОД!$R:$R,MATCH($A28,ВВОД!G:G,0))),"",INDEX(ВВОД!$R:$R,MATCH($A28,ВВОД!G:G,0))+INDEX(ВВОД!$S:$S,MATCH($A28,ВВОД!G:G,0)))</f>
        <v>0</v>
      </c>
      <c r="Q28" s="216">
        <f>IF(ISNA(INDEX(ВВОД!$T:$T,MATCH($A28,ВВОД!G:G,0))),"",INDEX(ВВОД!$T:$T,MATCH($A28,ВВОД!G:G,0)))</f>
        <v>0</v>
      </c>
      <c r="R28" s="217">
        <v>23</v>
      </c>
      <c r="S28" s="217">
        <v>23</v>
      </c>
      <c r="T28" s="214" t="str">
        <f>IF(ISNA(INDEX(ВВОД!$A:$A,MATCH($A28,ВВОД!H:H,0))),"Резерв",INDEX(ВВОД!$A:$A,MATCH($A28,ВВОД!H:H,0)))</f>
        <v>Вихідний</v>
      </c>
      <c r="U28" s="215">
        <f>IF(ISNA(INDEX(ВВОД!$Q:$Q,MATCH($A28,ВВОД!H:H,0))),"",INDEX(ВВОД!$Q:$Q,MATCH($A28,ВВОД!H:H,0)))</f>
        <v>0</v>
      </c>
      <c r="V28" s="216">
        <f>IF(ISNA(INDEX(ВВОД!$R:$R,MATCH($A28,ВВОД!H:H,0))),"",INDEX(ВВОД!$R:$R,MATCH($A28,ВВОД!H:H,0))+INDEX(ВВОД!$S:$S,MATCH($A28,ВВОД!H:H,0)))</f>
        <v>0</v>
      </c>
      <c r="W28" s="216"/>
      <c r="X28" s="217">
        <v>23</v>
      </c>
      <c r="Y28" s="217">
        <v>23</v>
      </c>
      <c r="Z28" s="214" t="str">
        <f>IF(ISNA(INDEX(ВВОД!$A:$A,MATCH($A28,ВВОД!I:I,0))),"Резерв",INDEX(ВВОД!$A:$A,MATCH($A28,ВВОД!I:I,0)))</f>
        <v>Вихідний</v>
      </c>
      <c r="AA28" s="215">
        <f>IF(ISNA(INDEX(ВВОД!$Q:$Q,MATCH($A28,ВВОД!I:I,0))),"",INDEX(ВВОД!$Q:$Q,MATCH($A28,ВВОД!I:I,0)))</f>
        <v>0</v>
      </c>
      <c r="AB28" s="216">
        <f>IF(ISNA(INDEX(ВВОД!$R:$R,MATCH($A28,ВВОД!I:I,0))),"",INDEX(ВВОД!$R:$R,MATCH($A28,ВВОД!I:I,0))+INDEX(ВВОД!$S:$S,MATCH($A28,ВВОД!I:I,0)))</f>
        <v>0</v>
      </c>
      <c r="AC28" s="216"/>
      <c r="AD28" s="214" t="str">
        <f>IF(ISNA(INDEX(ВВОД!$A:$A,MATCH($A28,ВВОД!J:J,0))),"Резерв",INDEX(ВВОД!$A:$A,MATCH($A28,ВВОД!J:J,0)))</f>
        <v>Вихідний</v>
      </c>
      <c r="AE28" s="215">
        <f>IF(ISNA(INDEX(ВВОД!$Q:$Q,MATCH($A28,ВВОД!J:J,0))),"",INDEX(ВВОД!$Q:$Q,MATCH($A28,ВВОД!J:J,0)))</f>
        <v>0</v>
      </c>
      <c r="AF28" s="216">
        <f>IF(ISNA(INDEX(ВВОД!$R:$R,MATCH($A28,ВВОД!J:J,0))),"",INDEX(ВВОД!$R:$R,MATCH($A28,ВВОД!J:J,0))+INDEX(ВВОД!$S:$S,MATCH($A28,ВВОД!J:J,0)))</f>
        <v>0</v>
      </c>
      <c r="AG28" s="216">
        <f>IF(ISNA(INDEX(ВВОД!$T:$T,MATCH($A28,ВВОД!K:K,0))),"",INDEX(ВВОД!$T:$T,MATCH($A28,ВВОД!K:K,0)))</f>
        <v>0</v>
      </c>
      <c r="AH28" s="214" t="str">
        <f>IF(ISNA(INDEX(ВВОД!$A:$A,MATCH($A28,ВВОД!K:K,0))),"Резерв",INDEX(ВВОД!$A:$A,MATCH($A28,ВВОД!K:K,0)))</f>
        <v>Вихідний</v>
      </c>
      <c r="AI28" s="215">
        <f>IF(ISNA(INDEX(ВВОД!$Q:$Q,MATCH($A28,ВВОД!K:K,0))),"",INDEX(ВВОД!$Q:$Q,MATCH($A28,ВВОД!K:K,0)))</f>
        <v>0</v>
      </c>
      <c r="AJ28" s="216">
        <f>IF(ISNA(INDEX(ВВОД!$R:$R,MATCH($A28,ВВОД!K:K,0))),"",INDEX(ВВОД!$R:$R,MATCH($A28,ВВОД!K:K,0))+INDEX(ВВОД!$S:$S,MATCH($A28,ВВОД!K:K,0)))</f>
        <v>0</v>
      </c>
      <c r="AK28" s="211">
        <f>IF(ISNA(INDEX(ВВОД!$T:$T,MATCH($A28,ВВОД!J:J,0))),"",INDEX(ВВОД!$T:$T,MATCH($A28,ВВОД!J:J,0)))</f>
        <v>0</v>
      </c>
      <c r="AL28" s="216" t="str">
        <f>IF(ISNA(INDEX(ВВОД!$A:$A,MATCH($A28,ВВОД!L:L,0))),"Резерв",INDEX(ВВОД!$A:$A,MATCH($A28,ВВОД!L:L,0)))</f>
        <v>Вихідний</v>
      </c>
      <c r="AM28" s="216">
        <f>IF(ISNA(INDEX(ВВОД!$R:$R,MATCH($A28,ВВОД!L:L,0))),"",INDEX(ВВОД!$R:$R,MATCH($A28,ВВОД!L:L,0))+INDEX(ВВОД!$S:$S,MATCH($A28,ВВОД!L:L,0)))</f>
        <v>0</v>
      </c>
      <c r="AN28" s="216" t="str">
        <f>IF(ISNA(INDEX(ВВОД!$A:$A,MATCH($A28,ВВОД!M:M,0))),"Не  работает",INDEX(ВВОД!$A:$A,MATCH($A28,ВВОД!M:M,0)))</f>
        <v>Вихідний</v>
      </c>
      <c r="AO28" s="216">
        <f>IF(ISNA(INDEX(ВВОД!$T:$T,MATCH($A28,ВВОД!M:M,0))),"",INDEX(ВВОД!$T:$T,MATCH($A28,ВВОД!M:M,0)))</f>
        <v>0</v>
      </c>
      <c r="AP28" s="216" t="str">
        <f>IF(ISNA(INDEX(ВВОД!$A:$A,MATCH($A28,ВВОД!N:N,0))),"Не  работает",INDEX(ВВОД!$A:$A,MATCH($A28,ВВОД!N:N,0)))</f>
        <v>Вихідний</v>
      </c>
      <c r="AQ28" s="216">
        <f>IF(ISNA(INDEX(ВВОД!$T:$T,MATCH($A28,ВВОД!N:N,0))),"",INDEX(ВВОД!$T:$T,MATCH($A28,ВВОД!N:N,0)))</f>
        <v>0</v>
      </c>
      <c r="AR28" s="213">
        <v>23</v>
      </c>
      <c r="AS28" s="218">
        <f t="shared" si="0"/>
        <v>0</v>
      </c>
      <c r="AT28" s="219">
        <f t="shared" si="1"/>
        <v>0</v>
      </c>
      <c r="AU28" s="219">
        <f t="shared" si="2"/>
        <v>0</v>
      </c>
      <c r="AV28" s="220">
        <f t="shared" si="3"/>
        <v>0</v>
      </c>
      <c r="AW28" s="221"/>
    </row>
    <row r="29" spans="1:49" ht="23.25" customHeight="1">
      <c r="A29" s="213">
        <v>24</v>
      </c>
      <c r="B29" s="214" t="str">
        <f>IF(ISNA(INDEX(ВВОД!$A:$A,MATCH($A29,ВВОД!D:D,0))),"Резерв",INDEX(ВВОД!$A:$A,MATCH($A29,ВВОД!D:D,0)))</f>
        <v>Чорноліська - Цибулево 289-287-289 пар/неп</v>
      </c>
      <c r="C29" s="215">
        <f>IF(ISNA(INDEX(ВВОД!$Q:$Q,MATCH($A29,ВВОД!D:D,0))),"",INDEX(ВВОД!$Q:$Q,MATCH($A29,ВВОД!D:D,0)))</f>
        <v>6</v>
      </c>
      <c r="D29" s="216">
        <f>IF(ISNA(INDEX(ВВОД!$R:$R,MATCH($A29,ВВОД!D:D,0))),"",INDEX(ВВОД!$R:$R,MATCH($A29,ВВОД!D:D,0))+INDEX(ВВОД!$S:$S,MATCH($A29,ВВОД!D:D,0)))</f>
        <v>8</v>
      </c>
      <c r="E29" s="216">
        <f>IF(ISNA(INDEX(ВВОД!$T:$T,MATCH($A29,ВВОД!D:D,0))),"",INDEX(ВВОД!$T:$T,MATCH($A29,ВВОД!D:D,0)))</f>
        <v>0</v>
      </c>
      <c r="F29" s="214" t="str">
        <f>IF(ISNA(INDEX(ВВОД!$A:$A,MATCH($A29,ВВОД!E:E,0))),"Резерв",INDEX(ВВОД!$A:$A,MATCH($A29,ВВОД!E:E,0)))</f>
        <v>Т.О.</v>
      </c>
      <c r="G29" s="215">
        <f>IF(ISNA(INDEX(ВВОД!$Q:$Q,MATCH($A29,ВВОД!E:E,0))),"",INDEX(ВВОД!$Q:$Q,MATCH($A29,ВВОД!E:E,0)))</f>
        <v>0</v>
      </c>
      <c r="H29" s="216">
        <f>IF(ISNA(INDEX(ВВОД!$R:$R,MATCH($A29,ВВОД!E:E,0))),"",INDEX(ВВОД!$R:$R,MATCH($A29,ВВОД!E:E,0))+INDEX(ВВОД!$S:$S,MATCH($A29,ВВОД!E:E,0)))</f>
        <v>0</v>
      </c>
      <c r="I29" s="216">
        <f>IF(ISNA(INDEX(ВВОД!$T:$T,MATCH($A29,ВВОД!E:E,0))),"",INDEX(ВВОД!$T:$T,MATCH($A29,ВВОД!E:E,0)))</f>
        <v>0</v>
      </c>
      <c r="J29" s="214" t="str">
        <f>IF(ISNA(INDEX(ВВОД!$A:$A,MATCH($A29,ВВОД!F:F,0))),"Резерв",INDEX(ВВОД!$A:$A,MATCH($A29,ВВОД!F:F,0)))</f>
        <v>Резерв</v>
      </c>
      <c r="K29" s="215" t="str">
        <f>IF(ISNA(INDEX(ВВОД!$Q:$Q,MATCH($A29,ВВОД!F:F,0))),"",INDEX(ВВОД!$Q:$Q,MATCH($A29,ВВОД!F:F,0)))</f>
        <v/>
      </c>
      <c r="L29" s="216" t="str">
        <f>IF(ISNA(INDEX(ВВОД!$R:$R,MATCH($A29,ВВОД!F:F,0))),"",INDEX(ВВОД!$R:$R,MATCH($A29,ВВОД!F:F,0))+INDEX(ВВОД!$S:$S,MATCH($A29,ВВОД!F:F,0)))</f>
        <v/>
      </c>
      <c r="M29" s="216" t="str">
        <f>IF(ISNA(INDEX(ВВОД!$T:$T,MATCH($A29,ВВОД!F:F,0))),"",INDEX(ВВОД!$T:$T,MATCH($A29,ВВОД!F:F,0)))</f>
        <v/>
      </c>
      <c r="N29" s="214" t="str">
        <f>IF(ISNA(INDEX(ВВОД!$A:$A,MATCH($A29,ВВОД!G:G,0))),"Резерв",INDEX(ВВОД!$A:$A,MATCH($A29,ВВОД!G:G,0)))</f>
        <v>Канатове - Трепівка 302пк6-306 неп</v>
      </c>
      <c r="O29" s="215">
        <f>IF(ISNA(INDEX(ВВОД!$Q:$Q,MATCH($A29,ВВОД!G:G,0))),"",INDEX(ВВОД!$Q:$Q,MATCH($A29,ВВОД!G:G,0)))</f>
        <v>4.7</v>
      </c>
      <c r="P29" s="216">
        <f>IF(ISNA(INDEX(ВВОД!$R:$R,MATCH($A29,ВВОД!G:G,0))),"",INDEX(ВВОД!$R:$R,MATCH($A29,ВВОД!G:G,0))+INDEX(ВВОД!$S:$S,MATCH($A29,ВВОД!G:G,0)))</f>
        <v>0</v>
      </c>
      <c r="Q29" s="216">
        <f>IF(ISNA(INDEX(ВВОД!$T:$T,MATCH($A29,ВВОД!G:G,0))),"",INDEX(ВВОД!$T:$T,MATCH($A29,ВВОД!G:G,0)))</f>
        <v>0</v>
      </c>
      <c r="R29" s="217">
        <v>24</v>
      </c>
      <c r="S29" s="217">
        <v>24</v>
      </c>
      <c r="T29" s="214" t="str">
        <f>IF(ISNA(INDEX(ВВОД!$A:$A,MATCH($A29,ВВОД!H:H,0))),"Резерв",INDEX(ВВОД!$A:$A,MATCH($A29,ВВОД!H:H,0)))</f>
        <v>Резерв</v>
      </c>
      <c r="U29" s="215" t="str">
        <f>IF(ISNA(INDEX(ВВОД!$Q:$Q,MATCH($A29,ВВОД!H:H,0))),"",INDEX(ВВОД!$Q:$Q,MATCH($A29,ВВОД!H:H,0)))</f>
        <v/>
      </c>
      <c r="V29" s="216" t="str">
        <f>IF(ISNA(INDEX(ВВОД!$R:$R,MATCH($A29,ВВОД!H:H,0))),"",INDEX(ВВОД!$R:$R,MATCH($A29,ВВОД!H:H,0))+INDEX(ВВОД!$S:$S,MATCH($A29,ВВОД!H:H,0)))</f>
        <v/>
      </c>
      <c r="W29" s="216"/>
      <c r="X29" s="217">
        <v>24</v>
      </c>
      <c r="Y29" s="217">
        <v>24</v>
      </c>
      <c r="Z29" s="214" t="str">
        <f>IF(ISNA(INDEX(ВВОД!$A:$A,MATCH($A29,ВВОД!I:I,0))),"Резерв",INDEX(ВВОД!$A:$A,MATCH($A29,ВВОД!I:I,0)))</f>
        <v>Резерв</v>
      </c>
      <c r="AA29" s="215" t="str">
        <f>IF(ISNA(INDEX(ВВОД!$Q:$Q,MATCH($A29,ВВОД!I:I,0))),"",INDEX(ВВОД!$Q:$Q,MATCH($A29,ВВОД!I:I,0)))</f>
        <v/>
      </c>
      <c r="AB29" s="216" t="str">
        <f>IF(ISNA(INDEX(ВВОД!$R:$R,MATCH($A29,ВВОД!I:I,0))),"",INDEX(ВВОД!$R:$R,MATCH($A29,ВВОД!I:I,0))+INDEX(ВВОД!$S:$S,MATCH($A29,ВВОД!I:I,0)))</f>
        <v/>
      </c>
      <c r="AC29" s="216"/>
      <c r="AD29" s="214" t="str">
        <f>IF(ISNA(INDEX(ВВОД!$A:$A,MATCH($A29,ВВОД!J:J,0))),"Резерв",INDEX(ВВОД!$A:$A,MATCH($A29,ВВОД!J:J,0)))</f>
        <v>Резерв</v>
      </c>
      <c r="AE29" s="215" t="str">
        <f>IF(ISNA(INDEX(ВВОД!$Q:$Q,MATCH($A29,ВВОД!J:J,0))),"",INDEX(ВВОД!$Q:$Q,MATCH($A29,ВВОД!J:J,0)))</f>
        <v/>
      </c>
      <c r="AF29" s="216" t="str">
        <f>IF(ISNA(INDEX(ВВОД!$R:$R,MATCH($A29,ВВОД!J:J,0))),"",INDEX(ВВОД!$R:$R,MATCH($A29,ВВОД!J:J,0))+INDEX(ВВОД!$S:$S,MATCH($A29,ВВОД!J:J,0)))</f>
        <v/>
      </c>
      <c r="AG29" s="216">
        <f>IF(ISNA(INDEX(ВВОД!$T:$T,MATCH($A29,ВВОД!K:K,0))),"",INDEX(ВВОД!$T:$T,MATCH($A29,ВВОД!K:K,0)))</f>
        <v>0</v>
      </c>
      <c r="AH29" s="214" t="str">
        <f>IF(ISNA(INDEX(ВВОД!$A:$A,MATCH($A29,ВВОД!K:K,0))),"Резерв",INDEX(ВВОД!$A:$A,MATCH($A29,ВВОД!K:K,0)))</f>
        <v>Сахарна - Шарівка 12-23 одн</v>
      </c>
      <c r="AI29" s="215">
        <f>IF(ISNA(INDEX(ВВОД!$Q:$Q,MATCH($A29,ВВОД!K:K,0))),"",INDEX(ВВОД!$Q:$Q,MATCH($A29,ВВОД!K:K,0)))</f>
        <v>12</v>
      </c>
      <c r="AJ29" s="216">
        <f>IF(ISNA(INDEX(ВВОД!$R:$R,MATCH($A29,ВВОД!K:K,0))),"",INDEX(ВВОД!$R:$R,MATCH($A29,ВВОД!K:K,0))+INDEX(ВВОД!$S:$S,MATCH($A29,ВВОД!K:K,0)))</f>
        <v>6</v>
      </c>
      <c r="AK29" s="211" t="str">
        <f>IF(ISNA(INDEX(ВВОД!$T:$T,MATCH($A29,ВВОД!J:J,0))),"",INDEX(ВВОД!$T:$T,MATCH($A29,ВВОД!J:J,0)))</f>
        <v/>
      </c>
      <c r="AL29" s="216" t="str">
        <f>IF(ISNA(INDEX(ВВОД!$A:$A,MATCH($A29,ВВОД!L:L,0))),"Резерв",INDEX(ВВОД!$A:$A,MATCH($A29,ВВОД!L:L,0)))</f>
        <v>Роз'їзд 5 км</v>
      </c>
      <c r="AM29" s="216">
        <f>IF(ISNA(INDEX(ВВОД!$R:$R,MATCH($A29,ВВОД!L:L,0))),"",INDEX(ВВОД!$R:$R,MATCH($A29,ВВОД!L:L,0))+INDEX(ВВОД!$S:$S,MATCH($A29,ВВОД!L:L,0)))</f>
        <v>13</v>
      </c>
      <c r="AN29" s="216" t="str">
        <f>IF(ISNA(INDEX(ВВОД!$A:$A,MATCH($A29,ВВОД!M:M,0))),"Не  работает",INDEX(ВВОД!$A:$A,MATCH($A29,ВВОД!M:M,0)))</f>
        <v>Не  работает</v>
      </c>
      <c r="AO29" s="216" t="str">
        <f>IF(ISNA(INDEX(ВВОД!$T:$T,MATCH($A29,ВВОД!M:M,0))),"",INDEX(ВВОД!$T:$T,MATCH($A29,ВВОД!M:M,0)))</f>
        <v/>
      </c>
      <c r="AP29" s="216" t="str">
        <f>IF(ISNA(INDEX(ВВОД!$A:$A,MATCH($A29,ВВОД!N:N,0))),"Не  работает",INDEX(ВВОД!$A:$A,MATCH($A29,ВВОД!N:N,0)))</f>
        <v>Не  работает</v>
      </c>
      <c r="AQ29" s="216" t="str">
        <f>IF(ISNA(INDEX(ВВОД!$T:$T,MATCH($A29,ВВОД!N:N,0))),"",INDEX(ВВОД!$T:$T,MATCH($A29,ВВОД!N:N,0)))</f>
        <v/>
      </c>
      <c r="AR29" s="213">
        <v>24</v>
      </c>
      <c r="AS29" s="218">
        <f t="shared" si="0"/>
        <v>22.7</v>
      </c>
      <c r="AT29" s="219">
        <f t="shared" si="1"/>
        <v>14</v>
      </c>
      <c r="AU29" s="219">
        <f t="shared" si="2"/>
        <v>13</v>
      </c>
      <c r="AV29" s="220">
        <f t="shared" si="3"/>
        <v>0.52</v>
      </c>
      <c r="AW29" s="221"/>
    </row>
    <row r="30" spans="1:49" ht="23.25" customHeight="1">
      <c r="A30" s="213">
        <v>25</v>
      </c>
      <c r="B30" s="214" t="str">
        <f>IF(ISNA(INDEX(ВВОД!$A:$A,MATCH($A30,ВВОД!D:D,0))),"Резерв",INDEX(ВВОД!$A:$A,MATCH($A30,ВВОД!D:D,0)))</f>
        <v>Чорноліська - Знам'янка 328-331пк5 сер</v>
      </c>
      <c r="C30" s="215">
        <f>IF(ISNA(INDEX(ВВОД!$Q:$Q,MATCH($A30,ВВОД!D:D,0))),"",INDEX(ВВОД!$Q:$Q,MATCH($A30,ВВОД!D:D,0)))</f>
        <v>3.5</v>
      </c>
      <c r="D30" s="216">
        <f>IF(ISNA(INDEX(ВВОД!$R:$R,MATCH($A30,ВВОД!D:D,0))),"",INDEX(ВВОД!$R:$R,MATCH($A30,ВВОД!D:D,0))+INDEX(ВВОД!$S:$S,MATCH($A30,ВВОД!D:D,0)))</f>
        <v>5</v>
      </c>
      <c r="E30" s="216">
        <f>IF(ISNA(INDEX(ВВОД!$T:$T,MATCH($A30,ВВОД!D:D,0))),"",INDEX(ВВОД!$T:$T,MATCH($A30,ВВОД!D:D,0)))</f>
        <v>0</v>
      </c>
      <c r="F30" s="214" t="str">
        <f>IF(ISNA(INDEX(ВВОД!$A:$A,MATCH($A30,ВВОД!E:E,0))),"Резерв",INDEX(ВВОД!$A:$A,MATCH($A30,ВВОД!E:E,0)))</f>
        <v>Знам'янка - Чорноліська 299пк7-293пк6 пар</v>
      </c>
      <c r="G30" s="215">
        <f>IF(ISNA(INDEX(ВВОД!$Q:$Q,MATCH($A30,ВВОД!E:E,0))),"",INDEX(ВВОД!$Q:$Q,MATCH($A30,ВВОД!E:E,0)))</f>
        <v>6.2</v>
      </c>
      <c r="H30" s="216">
        <f>IF(ISNA(INDEX(ВВОД!$R:$R,MATCH($A30,ВВОД!E:E,0))),"",INDEX(ВВОД!$R:$R,MATCH($A30,ВВОД!E:E,0))+INDEX(ВВОД!$S:$S,MATCH($A30,ВВОД!E:E,0)))</f>
        <v>1</v>
      </c>
      <c r="I30" s="216">
        <f>IF(ISNA(INDEX(ВВОД!$T:$T,MATCH($A30,ВВОД!E:E,0))),"",INDEX(ВВОД!$T:$T,MATCH($A30,ВВОД!E:E,0)))</f>
        <v>0</v>
      </c>
      <c r="J30" s="214" t="str">
        <f>IF(ISNA(INDEX(ВВОД!$A:$A,MATCH($A30,ВВОД!F:F,0))),"Резерв",INDEX(ВВОД!$A:$A,MATCH($A30,ВВОД!F:F,0)))</f>
        <v>Резерв</v>
      </c>
      <c r="K30" s="215" t="str">
        <f>IF(ISNA(INDEX(ВВОД!$Q:$Q,MATCH($A30,ВВОД!F:F,0))),"",INDEX(ВВОД!$Q:$Q,MATCH($A30,ВВОД!F:F,0)))</f>
        <v/>
      </c>
      <c r="L30" s="216" t="str">
        <f>IF(ISNA(INDEX(ВВОД!$R:$R,MATCH($A30,ВВОД!F:F,0))),"",INDEX(ВВОД!$R:$R,MATCH($A30,ВВОД!F:F,0))+INDEX(ВВОД!$S:$S,MATCH($A30,ВВОД!F:F,0)))</f>
        <v/>
      </c>
      <c r="M30" s="216" t="str">
        <f>IF(ISNA(INDEX(ВВОД!$T:$T,MATCH($A30,ВВОД!F:F,0))),"",INDEX(ВВОД!$T:$T,MATCH($A30,ВВОД!F:F,0)))</f>
        <v/>
      </c>
      <c r="N30" s="214" t="str">
        <f>IF(ISNA(INDEX(ВВОД!$A:$A,MATCH($A30,ВВОД!G:G,0))),"Резерв",INDEX(ВВОД!$A:$A,MATCH($A30,ВВОД!G:G,0)))</f>
        <v>Канатове - Трепівка 307-313 неп</v>
      </c>
      <c r="O30" s="215">
        <f>IF(ISNA(INDEX(ВВОД!$Q:$Q,MATCH($A30,ВВОД!G:G,0))),"",INDEX(ВВОД!$Q:$Q,MATCH($A30,ВВОД!G:G,0)))</f>
        <v>7</v>
      </c>
      <c r="P30" s="216">
        <f>IF(ISNA(INDEX(ВВОД!$R:$R,MATCH($A30,ВВОД!G:G,0))),"",INDEX(ВВОД!$R:$R,MATCH($A30,ВВОД!G:G,0))+INDEX(ВВОД!$S:$S,MATCH($A30,ВВОД!G:G,0)))</f>
        <v>2</v>
      </c>
      <c r="Q30" s="216">
        <f>IF(ISNA(INDEX(ВВОД!$T:$T,MATCH($A30,ВВОД!G:G,0))),"",INDEX(ВВОД!$T:$T,MATCH($A30,ВВОД!G:G,0)))</f>
        <v>0</v>
      </c>
      <c r="R30" s="217">
        <v>25</v>
      </c>
      <c r="S30" s="217">
        <v>25</v>
      </c>
      <c r="T30" s="214" t="str">
        <f>IF(ISNA(INDEX(ВВОД!$A:$A,MATCH($A30,ВВОД!H:H,0))),"Резерв",INDEX(ВВОД!$A:$A,MATCH($A30,ВВОД!H:H,0)))</f>
        <v>Резерв</v>
      </c>
      <c r="U30" s="215" t="str">
        <f>IF(ISNA(INDEX(ВВОД!$Q:$Q,MATCH($A30,ВВОД!H:H,0))),"",INDEX(ВВОД!$Q:$Q,MATCH($A30,ВВОД!H:H,0)))</f>
        <v/>
      </c>
      <c r="V30" s="216" t="str">
        <f>IF(ISNA(INDEX(ВВОД!$R:$R,MATCH($A30,ВВОД!H:H,0))),"",INDEX(ВВОД!$R:$R,MATCH($A30,ВВОД!H:H,0))+INDEX(ВВОД!$S:$S,MATCH($A30,ВВОД!H:H,0)))</f>
        <v/>
      </c>
      <c r="W30" s="216"/>
      <c r="X30" s="217">
        <v>25</v>
      </c>
      <c r="Y30" s="217">
        <v>25</v>
      </c>
      <c r="Z30" s="214" t="str">
        <f>IF(ISNA(INDEX(ВВОД!$A:$A,MATCH($A30,ВВОД!I:I,0))),"Резерв",INDEX(ВВОД!$A:$A,MATCH($A30,ВВОД!I:I,0)))</f>
        <v>Резерв</v>
      </c>
      <c r="AA30" s="215" t="str">
        <f>IF(ISNA(INDEX(ВВОД!$Q:$Q,MATCH($A30,ВВОД!I:I,0))),"",INDEX(ВВОД!$Q:$Q,MATCH($A30,ВВОД!I:I,0)))</f>
        <v/>
      </c>
      <c r="AB30" s="216" t="str">
        <f>IF(ISNA(INDEX(ВВОД!$R:$R,MATCH($A30,ВВОД!I:I,0))),"",INDEX(ВВОД!$R:$R,MATCH($A30,ВВОД!I:I,0))+INDEX(ВВОД!$S:$S,MATCH($A30,ВВОД!I:I,0)))</f>
        <v/>
      </c>
      <c r="AC30" s="216"/>
      <c r="AD30" s="214" t="str">
        <f>IF(ISNA(INDEX(ВВОД!$A:$A,MATCH($A30,ВВОД!J:J,0))),"Резерв",INDEX(ВВОД!$A:$A,MATCH($A30,ВВОД!J:J,0)))</f>
        <v>Резерв</v>
      </c>
      <c r="AE30" s="215" t="str">
        <f>IF(ISNA(INDEX(ВВОД!$Q:$Q,MATCH($A30,ВВОД!J:J,0))),"",INDEX(ВВОД!$Q:$Q,MATCH($A30,ВВОД!J:J,0)))</f>
        <v/>
      </c>
      <c r="AF30" s="216" t="str">
        <f>IF(ISNA(INDEX(ВВОД!$R:$R,MATCH($A30,ВВОД!J:J,0))),"",INDEX(ВВОД!$R:$R,MATCH($A30,ВВОД!J:J,0))+INDEX(ВВОД!$S:$S,MATCH($A30,ВВОД!J:J,0)))</f>
        <v/>
      </c>
      <c r="AG30" s="216" t="str">
        <f>IF(ISNA(INDEX(ВВОД!$T:$T,MATCH($A30,ВВОД!K:K,0))),"",INDEX(ВВОД!$T:$T,MATCH($A30,ВВОД!K:K,0)))</f>
        <v/>
      </c>
      <c r="AH30" s="214" t="str">
        <f>IF(ISNA(INDEX(ВВОД!$A:$A,MATCH($A30,ВВОД!K:K,0))),"Резерв",INDEX(ВВОД!$A:$A,MATCH($A30,ВВОД!K:K,0)))</f>
        <v>Резерв</v>
      </c>
      <c r="AI30" s="215" t="str">
        <f>IF(ISNA(INDEX(ВВОД!$Q:$Q,MATCH($A30,ВВОД!K:K,0))),"",INDEX(ВВОД!$Q:$Q,MATCH($A30,ВВОД!K:K,0)))</f>
        <v/>
      </c>
      <c r="AJ30" s="216" t="str">
        <f>IF(ISNA(INDEX(ВВОД!$R:$R,MATCH($A30,ВВОД!K:K,0))),"",INDEX(ВВОД!$R:$R,MATCH($A30,ВВОД!K:K,0))+INDEX(ВВОД!$S:$S,MATCH($A30,ВВОД!K:K,0)))</f>
        <v/>
      </c>
      <c r="AK30" s="211" t="str">
        <f>IF(ISNA(INDEX(ВВОД!$T:$T,MATCH($A30,ВВОД!J:J,0))),"",INDEX(ВВОД!$T:$T,MATCH($A30,ВВОД!J:J,0)))</f>
        <v/>
      </c>
      <c r="AL30" s="216" t="str">
        <f>IF(ISNA(INDEX(ВВОД!$A:$A,MATCH($A30,ВВОД!L:L,0))),"Резерв",INDEX(ВВОД!$A:$A,MATCH($A30,ВВОД!L:L,0)))</f>
        <v>Знам'янка пас.</v>
      </c>
      <c r="AM30" s="216">
        <f>IF(ISNA(INDEX(ВВОД!$R:$R,MATCH($A30,ВВОД!L:L,0))),"",INDEX(ВВОД!$R:$R,MATCH($A30,ВВОД!L:L,0))+INDEX(ВВОД!$S:$S,MATCH($A30,ВВОД!L:L,0)))</f>
        <v>15</v>
      </c>
      <c r="AN30" s="216" t="str">
        <f>IF(ISNA(INDEX(ВВОД!$A:$A,MATCH($A30,ВВОД!M:M,0))),"Не  работает",INDEX(ВВОД!$A:$A,MATCH($A30,ВВОД!M:M,0)))</f>
        <v>Не  работает</v>
      </c>
      <c r="AO30" s="216" t="str">
        <f>IF(ISNA(INDEX(ВВОД!$T:$T,MATCH($A30,ВВОД!M:M,0))),"",INDEX(ВВОД!$T:$T,MATCH($A30,ВВОД!M:M,0)))</f>
        <v/>
      </c>
      <c r="AP30" s="216" t="str">
        <f>IF(ISNA(INDEX(ВВОД!$A:$A,MATCH($A30,ВВОД!N:N,0))),"Не  работает",INDEX(ВВОД!$A:$A,MATCH($A30,ВВОД!N:N,0)))</f>
        <v>Не  работает</v>
      </c>
      <c r="AQ30" s="216" t="str">
        <f>IF(ISNA(INDEX(ВВОД!$T:$T,MATCH($A30,ВВОД!N:N,0))),"",INDEX(ВВОД!$T:$T,MATCH($A30,ВВОД!N:N,0)))</f>
        <v/>
      </c>
      <c r="AR30" s="213">
        <v>25</v>
      </c>
      <c r="AS30" s="218">
        <f t="shared" si="0"/>
        <v>16.7</v>
      </c>
      <c r="AT30" s="219">
        <f t="shared" si="1"/>
        <v>8</v>
      </c>
      <c r="AU30" s="219">
        <f t="shared" si="2"/>
        <v>15</v>
      </c>
      <c r="AV30" s="220">
        <f t="shared" si="3"/>
        <v>0.6</v>
      </c>
      <c r="AW30" s="221"/>
    </row>
    <row r="31" spans="1:49" ht="23.25" customHeight="1">
      <c r="A31" s="213">
        <v>26</v>
      </c>
      <c r="B31" s="214" t="str">
        <f>IF(ISNA(INDEX(ВВОД!$A:$A,MATCH($A31,ВВОД!D:D,0))),"Резерв",INDEX(ВВОД!$A:$A,MATCH($A31,ВВОД!D:D,0)))</f>
        <v>Чорноліська - Знам'янка 331пк6-336 сер</v>
      </c>
      <c r="C31" s="215">
        <f>IF(ISNA(INDEX(ВВОД!$Q:$Q,MATCH($A31,ВВОД!D:D,0))),"",INDEX(ВВОД!$Q:$Q,MATCH($A31,ВВОД!D:D,0)))</f>
        <v>5.5</v>
      </c>
      <c r="D31" s="216">
        <f>IF(ISNA(INDEX(ВВОД!$R:$R,MATCH($A31,ВВОД!D:D,0))),"",INDEX(ВВОД!$R:$R,MATCH($A31,ВВОД!D:D,0))+INDEX(ВВОД!$S:$S,MATCH($A31,ВВОД!D:D,0)))</f>
        <v>3</v>
      </c>
      <c r="E31" s="216">
        <f>IF(ISNA(INDEX(ВВОД!$T:$T,MATCH($A31,ВВОД!D:D,0))),"",INDEX(ВВОД!$T:$T,MATCH($A31,ВВОД!D:D,0)))</f>
        <v>0</v>
      </c>
      <c r="F31" s="214" t="str">
        <f>IF(ISNA(INDEX(ВВОД!$A:$A,MATCH($A31,ВВОД!E:E,0))),"Резерв",INDEX(ВВОД!$A:$A,MATCH($A31,ВВОД!E:E,0)))</f>
        <v>Чорноліська - Знам'янка 293пк6-298 неп</v>
      </c>
      <c r="G31" s="215">
        <f>IF(ISNA(INDEX(ВВОД!$Q:$Q,MATCH($A31,ВВОД!E:E,0))),"",INDEX(ВВОД!$Q:$Q,MATCH($A31,ВВОД!E:E,0)))</f>
        <v>5.6</v>
      </c>
      <c r="H31" s="216">
        <f>IF(ISNA(INDEX(ВВОД!$R:$R,MATCH($A31,ВВОД!E:E,0))),"",INDEX(ВВОД!$R:$R,MATCH($A31,ВВОД!E:E,0))+INDEX(ВВОД!$S:$S,MATCH($A31,ВВОД!E:E,0)))</f>
        <v>2</v>
      </c>
      <c r="I31" s="216">
        <f>IF(ISNA(INDEX(ВВОД!$T:$T,MATCH($A31,ВВОД!E:E,0))),"",INDEX(ВВОД!$T:$T,MATCH($A31,ВВОД!E:E,0)))</f>
        <v>0</v>
      </c>
      <c r="J31" s="214" t="str">
        <f>IF(ISNA(INDEX(ВВОД!$A:$A,MATCH($A31,ВВОД!F:F,0))),"Резерв",INDEX(ВВОД!$A:$A,MATCH($A31,ВВОД!F:F,0)))</f>
        <v>Резерв</v>
      </c>
      <c r="K31" s="215" t="str">
        <f>IF(ISNA(INDEX(ВВОД!$Q:$Q,MATCH($A31,ВВОД!F:F,0))),"",INDEX(ВВОД!$Q:$Q,MATCH($A31,ВВОД!F:F,0)))</f>
        <v/>
      </c>
      <c r="L31" s="216" t="str">
        <f>IF(ISNA(INDEX(ВВОД!$R:$R,MATCH($A31,ВВОД!F:F,0))),"",INDEX(ВВОД!$R:$R,MATCH($A31,ВВОД!F:F,0))+INDEX(ВВОД!$S:$S,MATCH($A31,ВВОД!F:F,0)))</f>
        <v/>
      </c>
      <c r="M31" s="216" t="str">
        <f>IF(ISNA(INDEX(ВВОД!$T:$T,MATCH($A31,ВВОД!F:F,0))),"",INDEX(ВВОД!$T:$T,MATCH($A31,ВВОД!F:F,0)))</f>
        <v/>
      </c>
      <c r="N31" s="214" t="str">
        <f>IF(ISNA(INDEX(ВВОД!$A:$A,MATCH($A31,ВВОД!G:G,0))),"Резерв",INDEX(ВВОД!$A:$A,MATCH($A31,ВВОД!G:G,0)))</f>
        <v>Знам'янка пас. - ОП 309 км 304-309 неп</v>
      </c>
      <c r="O31" s="215">
        <f>IF(ISNA(INDEX(ВВОД!$Q:$Q,MATCH($A31,ВВОД!G:G,0))),"",INDEX(ВВОД!$Q:$Q,MATCH($A31,ВВОД!G:G,0)))</f>
        <v>6.1</v>
      </c>
      <c r="P31" s="216">
        <f>IF(ISNA(INDEX(ВВОД!$R:$R,MATCH($A31,ВВОД!G:G,0))),"",INDEX(ВВОД!$R:$R,MATCH($A31,ВВОД!G:G,0))+INDEX(ВВОД!$S:$S,MATCH($A31,ВВОД!G:G,0)))</f>
        <v>3</v>
      </c>
      <c r="Q31" s="216">
        <f>IF(ISNA(INDEX(ВВОД!$T:$T,MATCH($A31,ВВОД!G:G,0))),"",INDEX(ВВОД!$T:$T,MATCH($A31,ВВОД!G:G,0)))</f>
        <v>0</v>
      </c>
      <c r="R31" s="217">
        <v>26</v>
      </c>
      <c r="S31" s="217">
        <v>26</v>
      </c>
      <c r="T31" s="214" t="str">
        <f>IF(ISNA(INDEX(ВВОД!$A:$A,MATCH($A31,ВВОД!H:H,0))),"Резерв",INDEX(ВВОД!$A:$A,MATCH($A31,ВВОД!H:H,0)))</f>
        <v>Резерв</v>
      </c>
      <c r="U31" s="215" t="str">
        <f>IF(ISNA(INDEX(ВВОД!$Q:$Q,MATCH($A31,ВВОД!H:H,0))),"",INDEX(ВВОД!$Q:$Q,MATCH($A31,ВВОД!H:H,0)))</f>
        <v/>
      </c>
      <c r="V31" s="216" t="str">
        <f>IF(ISNA(INDEX(ВВОД!$R:$R,MATCH($A31,ВВОД!H:H,0))),"",INDEX(ВВОД!$R:$R,MATCH($A31,ВВОД!H:H,0))+INDEX(ВВОД!$S:$S,MATCH($A31,ВВОД!H:H,0)))</f>
        <v/>
      </c>
      <c r="W31" s="216"/>
      <c r="X31" s="217">
        <v>26</v>
      </c>
      <c r="Y31" s="217">
        <v>26</v>
      </c>
      <c r="Z31" s="214" t="str">
        <f>IF(ISNA(INDEX(ВВОД!$A:$A,MATCH($A31,ВВОД!I:I,0))),"Резерв",INDEX(ВВОД!$A:$A,MATCH($A31,ВВОД!I:I,0)))</f>
        <v>Резерв</v>
      </c>
      <c r="AA31" s="215" t="str">
        <f>IF(ISNA(INDEX(ВВОД!$Q:$Q,MATCH($A31,ВВОД!I:I,0))),"",INDEX(ВВОД!$Q:$Q,MATCH($A31,ВВОД!I:I,0)))</f>
        <v/>
      </c>
      <c r="AB31" s="216" t="str">
        <f>IF(ISNA(INDEX(ВВОД!$R:$R,MATCH($A31,ВВОД!I:I,0))),"",INDEX(ВВОД!$R:$R,MATCH($A31,ВВОД!I:I,0))+INDEX(ВВОД!$S:$S,MATCH($A31,ВВОД!I:I,0)))</f>
        <v/>
      </c>
      <c r="AC31" s="216"/>
      <c r="AD31" s="214" t="str">
        <f>IF(ISNA(INDEX(ВВОД!$A:$A,MATCH($A31,ВВОД!J:J,0))),"Резерв",INDEX(ВВОД!$A:$A,MATCH($A31,ВВОД!J:J,0)))</f>
        <v>Резерв</v>
      </c>
      <c r="AE31" s="215" t="str">
        <f>IF(ISNA(INDEX(ВВОД!$Q:$Q,MATCH($A31,ВВОД!J:J,0))),"",INDEX(ВВОД!$Q:$Q,MATCH($A31,ВВОД!J:J,0)))</f>
        <v/>
      </c>
      <c r="AF31" s="216" t="str">
        <f>IF(ISNA(INDEX(ВВОД!$R:$R,MATCH($A31,ВВОД!J:J,0))),"",INDEX(ВВОД!$R:$R,MATCH($A31,ВВОД!J:J,0))+INDEX(ВВОД!$S:$S,MATCH($A31,ВВОД!J:J,0)))</f>
        <v/>
      </c>
      <c r="AG31" s="216">
        <f>IF(ISNA(INDEX(ВВОД!$T:$T,MATCH($A31,ВВОД!K:K,0))),"",INDEX(ВВОД!$T:$T,MATCH($A31,ВВОД!K:K,0)))</f>
        <v>0</v>
      </c>
      <c r="AH31" s="214" t="str">
        <f>IF(ISNA(INDEX(ВВОД!$A:$A,MATCH($A31,ВВОД!K:K,0))),"Резерв",INDEX(ВВОД!$A:$A,MATCH($A31,ВВОД!K:K,0)))</f>
        <v>Фастовський парк 3, 4, 5, 6, 7, 8, 9</v>
      </c>
      <c r="AI31" s="215">
        <f>IF(ISNA(INDEX(ВВОД!$Q:$Q,MATCH($A31,ВВОД!K:K,0))),"",INDEX(ВВОД!$Q:$Q,MATCH($A31,ВВОД!K:K,0)))</f>
        <v>8.6</v>
      </c>
      <c r="AJ31" s="216">
        <f>IF(ISNA(INDEX(ВВОД!$R:$R,MATCH($A31,ВВОД!K:K,0))),"",INDEX(ВВОД!$R:$R,MATCH($A31,ВВОД!K:K,0))+INDEX(ВВОД!$S:$S,MATCH($A31,ВВОД!K:K,0)))</f>
        <v>31</v>
      </c>
      <c r="AK31" s="211" t="str">
        <f>IF(ISNA(INDEX(ВВОД!$T:$T,MATCH($A31,ВВОД!J:J,0))),"",INDEX(ВВОД!$T:$T,MATCH($A31,ВВОД!J:J,0)))</f>
        <v/>
      </c>
      <c r="AL31" s="216" t="str">
        <f>IF(ISNA(INDEX(ВВОД!$A:$A,MATCH($A31,ВВОД!L:L,0))),"Резерв",INDEX(ВВОД!$A:$A,MATCH($A31,ВВОД!L:L,0)))</f>
        <v>Знам'янка пас.</v>
      </c>
      <c r="AM31" s="216">
        <f>IF(ISNA(INDEX(ВВОД!$R:$R,MATCH($A31,ВВОД!L:L,0))),"",INDEX(ВВОД!$R:$R,MATCH($A31,ВВОД!L:L,0))+INDEX(ВВОД!$S:$S,MATCH($A31,ВВОД!L:L,0)))</f>
        <v>16</v>
      </c>
      <c r="AN31" s="216" t="str">
        <f>IF(ISNA(INDEX(ВВОД!$A:$A,MATCH($A31,ВВОД!M:M,0))),"Не  работает",INDEX(ВВОД!$A:$A,MATCH($A31,ВВОД!M:M,0)))</f>
        <v>Не  работает</v>
      </c>
      <c r="AO31" s="216" t="str">
        <f>IF(ISNA(INDEX(ВВОД!$T:$T,MATCH($A31,ВВОД!M:M,0))),"",INDEX(ВВОД!$T:$T,MATCH($A31,ВВОД!M:M,0)))</f>
        <v/>
      </c>
      <c r="AP31" s="216" t="str">
        <f>IF(ISNA(INDEX(ВВОД!$A:$A,MATCH($A31,ВВОД!N:N,0))),"Не  работает",INDEX(ВВОД!$A:$A,MATCH($A31,ВВОД!N:N,0)))</f>
        <v>Не  работает</v>
      </c>
      <c r="AQ31" s="216" t="str">
        <f>IF(ISNA(INDEX(ВВОД!$T:$T,MATCH($A31,ВВОД!N:N,0))),"",INDEX(ВВОД!$T:$T,MATCH($A31,ВВОД!N:N,0)))</f>
        <v/>
      </c>
      <c r="AR31" s="213">
        <v>26</v>
      </c>
      <c r="AS31" s="218">
        <f t="shared" si="0"/>
        <v>25.799999999999997</v>
      </c>
      <c r="AT31" s="219">
        <f t="shared" si="1"/>
        <v>39</v>
      </c>
      <c r="AU31" s="219">
        <f t="shared" si="2"/>
        <v>16</v>
      </c>
      <c r="AV31" s="220">
        <f t="shared" si="3"/>
        <v>0.64</v>
      </c>
      <c r="AW31" s="221"/>
    </row>
    <row r="32" spans="1:49" ht="23.25" customHeight="1">
      <c r="A32" s="213">
        <v>27</v>
      </c>
      <c r="B32" s="214" t="str">
        <f>IF(ISNA(INDEX(ВВОД!$A:$A,MATCH($A32,ВВОД!D:D,0))),"Резерв",INDEX(ВВОД!$A:$A,MATCH($A32,ВВОД!D:D,0)))</f>
        <v>Знам'янка - Знам'янка пас 337-341 сер</v>
      </c>
      <c r="C32" s="215">
        <f>IF(ISNA(INDEX(ВВОД!$Q:$Q,MATCH($A32,ВВОД!D:D,0))),"",INDEX(ВВОД!$Q:$Q,MATCH($A32,ВВОД!D:D,0)))</f>
        <v>5</v>
      </c>
      <c r="D32" s="216">
        <f>IF(ISNA(INDEX(ВВОД!$R:$R,MATCH($A32,ВВОД!D:D,0))),"",INDEX(ВВОД!$R:$R,MATCH($A32,ВВОД!D:D,0))+INDEX(ВВОД!$S:$S,MATCH($A32,ВВОД!D:D,0)))</f>
        <v>19</v>
      </c>
      <c r="E32" s="216">
        <f>IF(ISNA(INDEX(ВВОД!$T:$T,MATCH($A32,ВВОД!D:D,0))),"",INDEX(ВВОД!$T:$T,MATCH($A32,ВВОД!D:D,0)))</f>
        <v>0</v>
      </c>
      <c r="F32" s="214" t="str">
        <f>IF(ISNA(INDEX(ВВОД!$A:$A,MATCH($A32,ВВОД!E:E,0))),"Резерв",INDEX(ВВОД!$A:$A,MATCH($A32,ВВОД!E:E,0)))</f>
        <v>Знам'янка - Знам'янка пас 299-303 неп</v>
      </c>
      <c r="G32" s="215">
        <f>IF(ISNA(INDEX(ВВОД!$Q:$Q,MATCH($A32,ВВОД!E:E,0))),"",INDEX(ВВОД!$Q:$Q,MATCH($A32,ВВОД!E:E,0)))</f>
        <v>4.8</v>
      </c>
      <c r="H32" s="216">
        <f>IF(ISNA(INDEX(ВВОД!$R:$R,MATCH($A32,ВВОД!E:E,0))),"",INDEX(ВВОД!$R:$R,MATCH($A32,ВВОД!E:E,0))+INDEX(ВВОД!$S:$S,MATCH($A32,ВВОД!E:E,0)))</f>
        <v>11</v>
      </c>
      <c r="I32" s="216">
        <f>IF(ISNA(INDEX(ВВОД!$T:$T,MATCH($A32,ВВОД!E:E,0))),"",INDEX(ВВОД!$T:$T,MATCH($A32,ВВОД!E:E,0)))</f>
        <v>0</v>
      </c>
      <c r="J32" s="214" t="str">
        <f>IF(ISNA(INDEX(ВВОД!$A:$A,MATCH($A32,ВВОД!F:F,0))),"Резерв",INDEX(ВВОД!$A:$A,MATCH($A32,ВВОД!F:F,0)))</f>
        <v>Резерв</v>
      </c>
      <c r="K32" s="215" t="str">
        <f>IF(ISNA(INDEX(ВВОД!$Q:$Q,MATCH($A32,ВВОД!F:F,0))),"",INDEX(ВВОД!$Q:$Q,MATCH($A32,ВВОД!F:F,0)))</f>
        <v/>
      </c>
      <c r="L32" s="216" t="str">
        <f>IF(ISNA(INDEX(ВВОД!$R:$R,MATCH($A32,ВВОД!F:F,0))),"",INDEX(ВВОД!$R:$R,MATCH($A32,ВВОД!F:F,0))+INDEX(ВВОД!$S:$S,MATCH($A32,ВВОД!F:F,0)))</f>
        <v/>
      </c>
      <c r="M32" s="216" t="str">
        <f>IF(ISNA(INDEX(ВВОД!$T:$T,MATCH($A32,ВВОД!F:F,0))),"",INDEX(ВВОД!$T:$T,MATCH($A32,ВВОД!F:F,0)))</f>
        <v/>
      </c>
      <c r="N32" s="214" t="str">
        <f>IF(ISNA(INDEX(ВВОД!$A:$A,MATCH($A32,ВВОД!G:G,0))),"Резерв",INDEX(ВВОД!$A:$A,MATCH($A32,ВВОД!G:G,0)))</f>
        <v>ОП 309 км - Пантаївка 310-314пк2 неп</v>
      </c>
      <c r="O32" s="215">
        <f>IF(ISNA(INDEX(ВВОД!$Q:$Q,MATCH($A32,ВВОД!G:G,0))),"",INDEX(ВВОД!$Q:$Q,MATCH($A32,ВВОД!G:G,0)))</f>
        <v>4.0999999999999996</v>
      </c>
      <c r="P32" s="216">
        <f>IF(ISNA(INDEX(ВВОД!$R:$R,MATCH($A32,ВВОД!G:G,0))),"",INDEX(ВВОД!$R:$R,MATCH($A32,ВВОД!G:G,0))+INDEX(ВВОД!$S:$S,MATCH($A32,ВВОД!G:G,0)))</f>
        <v>1</v>
      </c>
      <c r="Q32" s="216">
        <f>IF(ISNA(INDEX(ВВОД!$T:$T,MATCH($A32,ВВОД!G:G,0))),"",INDEX(ВВОД!$T:$T,MATCH($A32,ВВОД!G:G,0)))</f>
        <v>0</v>
      </c>
      <c r="R32" s="217">
        <v>27</v>
      </c>
      <c r="S32" s="217">
        <v>27</v>
      </c>
      <c r="T32" s="214" t="str">
        <f>IF(ISNA(INDEX(ВВОД!$A:$A,MATCH($A32,ВВОД!H:H,0))),"Резерв",INDEX(ВВОД!$A:$A,MATCH($A32,ВВОД!H:H,0)))</f>
        <v>Резерв</v>
      </c>
      <c r="U32" s="215" t="str">
        <f>IF(ISNA(INDEX(ВВОД!$Q:$Q,MATCH($A32,ВВОД!H:H,0))),"",INDEX(ВВОД!$Q:$Q,MATCH($A32,ВВОД!H:H,0)))</f>
        <v/>
      </c>
      <c r="V32" s="216" t="str">
        <f>IF(ISNA(INDEX(ВВОД!$R:$R,MATCH($A32,ВВОД!H:H,0))),"",INDEX(ВВОД!$R:$R,MATCH($A32,ВВОД!H:H,0))+INDEX(ВВОД!$S:$S,MATCH($A32,ВВОД!H:H,0)))</f>
        <v/>
      </c>
      <c r="W32" s="216"/>
      <c r="X32" s="217">
        <v>27</v>
      </c>
      <c r="Y32" s="217">
        <v>27</v>
      </c>
      <c r="Z32" s="214" t="str">
        <f>IF(ISNA(INDEX(ВВОД!$A:$A,MATCH($A32,ВВОД!I:I,0))),"Резерв",INDEX(ВВОД!$A:$A,MATCH($A32,ВВОД!I:I,0)))</f>
        <v>Резерв</v>
      </c>
      <c r="AA32" s="215" t="str">
        <f>IF(ISNA(INDEX(ВВОД!$Q:$Q,MATCH($A32,ВВОД!I:I,0))),"",INDEX(ВВОД!$Q:$Q,MATCH($A32,ВВОД!I:I,0)))</f>
        <v/>
      </c>
      <c r="AB32" s="216" t="str">
        <f>IF(ISNA(INDEX(ВВОД!$R:$R,MATCH($A32,ВВОД!I:I,0))),"",INDEX(ВВОД!$R:$R,MATCH($A32,ВВОД!I:I,0))+INDEX(ВВОД!$S:$S,MATCH($A32,ВВОД!I:I,0)))</f>
        <v/>
      </c>
      <c r="AC32" s="216"/>
      <c r="AD32" s="214" t="str">
        <f>IF(ISNA(INDEX(ВВОД!$A:$A,MATCH($A32,ВВОД!J:J,0))),"Резерв",INDEX(ВВОД!$A:$A,MATCH($A32,ВВОД!J:J,0)))</f>
        <v>Резерв</v>
      </c>
      <c r="AE32" s="215" t="str">
        <f>IF(ISNA(INDEX(ВВОД!$Q:$Q,MATCH($A32,ВВОД!J:J,0))),"",INDEX(ВВОД!$Q:$Q,MATCH($A32,ВВОД!J:J,0)))</f>
        <v/>
      </c>
      <c r="AF32" s="216" t="str">
        <f>IF(ISNA(INDEX(ВВОД!$R:$R,MATCH($A32,ВВОД!J:J,0))),"",INDEX(ВВОД!$R:$R,MATCH($A32,ВВОД!J:J,0))+INDEX(ВВОД!$S:$S,MATCH($A32,ВВОД!J:J,0)))</f>
        <v/>
      </c>
      <c r="AG32" s="216">
        <f>IF(ISNA(INDEX(ВВОД!$T:$T,MATCH($A32,ВВОД!K:K,0))),"",INDEX(ВВОД!$T:$T,MATCH($A32,ВВОД!K:K,0)))</f>
        <v>0</v>
      </c>
      <c r="AH32" s="214" t="str">
        <f>IF(ISNA(INDEX(ВВОД!$A:$A,MATCH($A32,ВВОД!K:K,0))),"Резерв",INDEX(ВВОД!$A:$A,MATCH($A32,ВВОД!K:K,0)))</f>
        <v>Трепівка - Канатове 313-307 пар</v>
      </c>
      <c r="AI32" s="215">
        <f>IF(ISNA(INDEX(ВВОД!$Q:$Q,MATCH($A32,ВВОД!K:K,0))),"",INDEX(ВВОД!$Q:$Q,MATCH($A32,ВВОД!K:K,0)))</f>
        <v>6.9</v>
      </c>
      <c r="AJ32" s="216">
        <f>IF(ISNA(INDEX(ВВОД!$R:$R,MATCH($A32,ВВОД!K:K,0))),"",INDEX(ВВОД!$R:$R,MATCH($A32,ВВОД!K:K,0))+INDEX(ВВОД!$S:$S,MATCH($A32,ВВОД!K:K,0)))</f>
        <v>2</v>
      </c>
      <c r="AK32" s="211" t="str">
        <f>IF(ISNA(INDEX(ВВОД!$T:$T,MATCH($A32,ВВОД!J:J,0))),"",INDEX(ВВОД!$T:$T,MATCH($A32,ВВОД!J:J,0)))</f>
        <v/>
      </c>
      <c r="AL32" s="216" t="str">
        <f>IF(ISNA(INDEX(ВВОД!$A:$A,MATCH($A32,ВВОД!L:L,0))),"Резерв",INDEX(ВВОД!$A:$A,MATCH($A32,ВВОД!L:L,0)))</f>
        <v>Знам'янка пас.</v>
      </c>
      <c r="AM32" s="216">
        <f>IF(ISNA(INDEX(ВВОД!$R:$R,MATCH($A32,ВВОД!L:L,0))),"",INDEX(ВВОД!$R:$R,MATCH($A32,ВВОД!L:L,0))+INDEX(ВВОД!$S:$S,MATCH($A32,ВВОД!L:L,0)))</f>
        <v>16</v>
      </c>
      <c r="AN32" s="216" t="str">
        <f>IF(ISNA(INDEX(ВВОД!$A:$A,MATCH($A32,ВВОД!M:M,0))),"Не  работает",INDEX(ВВОД!$A:$A,MATCH($A32,ВВОД!M:M,0)))</f>
        <v>Не  работает</v>
      </c>
      <c r="AO32" s="216" t="str">
        <f>IF(ISNA(INDEX(ВВОД!$T:$T,MATCH($A32,ВВОД!M:M,0))),"",INDEX(ВВОД!$T:$T,MATCH($A32,ВВОД!M:M,0)))</f>
        <v/>
      </c>
      <c r="AP32" s="216" t="str">
        <f>IF(ISNA(INDEX(ВВОД!$A:$A,MATCH($A32,ВВОД!N:N,0))),"Не  работает",INDEX(ВВОД!$A:$A,MATCH($A32,ВВОД!N:N,0)))</f>
        <v>Не  работает</v>
      </c>
      <c r="AQ32" s="216" t="str">
        <f>IF(ISNA(INDEX(ВВОД!$T:$T,MATCH($A32,ВВОД!N:N,0))),"",INDEX(ВВОД!$T:$T,MATCH($A32,ВВОД!N:N,0)))</f>
        <v/>
      </c>
      <c r="AR32" s="213">
        <v>27</v>
      </c>
      <c r="AS32" s="218">
        <f t="shared" si="0"/>
        <v>20.8</v>
      </c>
      <c r="AT32" s="219">
        <f t="shared" si="1"/>
        <v>33</v>
      </c>
      <c r="AU32" s="219">
        <f t="shared" si="2"/>
        <v>16</v>
      </c>
      <c r="AV32" s="220">
        <f t="shared" si="3"/>
        <v>0.64</v>
      </c>
      <c r="AW32" s="221"/>
    </row>
    <row r="33" spans="1:49" ht="23.25" customHeight="1">
      <c r="A33" s="213">
        <v>28</v>
      </c>
      <c r="B33" s="214" t="str">
        <f>IF(ISNA(INDEX(ВВОД!$A:$A,MATCH($A33,ВВОД!D:D,0))),"Резерв",INDEX(ВВОД!$A:$A,MATCH($A33,ВВОД!D:D,0)))</f>
        <v>ст Чорноліська 8, 9, 10, 11</v>
      </c>
      <c r="C33" s="215">
        <f>IF(ISNA(INDEX(ВВОД!$Q:$Q,MATCH($A33,ВВОД!D:D,0))),"",INDEX(ВВОД!$Q:$Q,MATCH($A33,ВВОД!D:D,0)))</f>
        <v>5.3</v>
      </c>
      <c r="D33" s="216">
        <f>IF(ISNA(INDEX(ВВОД!$R:$R,MATCH($A33,ВВОД!D:D,0))),"",INDEX(ВВОД!$R:$R,MATCH($A33,ВВОД!D:D,0))+INDEX(ВВОД!$S:$S,MATCH($A33,ВВОД!D:D,0)))</f>
        <v>10</v>
      </c>
      <c r="E33" s="216">
        <f>IF(ISNA(INDEX(ВВОД!$T:$T,MATCH($A33,ВВОД!D:D,0))),"",INDEX(ВВОД!$T:$T,MATCH($A33,ВВОД!D:D,0)))</f>
        <v>0</v>
      </c>
      <c r="F33" s="214" t="str">
        <f>IF(ISNA(INDEX(ВВОД!$A:$A,MATCH($A33,ВВОД!E:E,0))),"Резерв",INDEX(ВВОД!$A:$A,MATCH($A33,ВВОД!E:E,0)))</f>
        <v>Знам'янка пас - Знам'янка 303-299 пар</v>
      </c>
      <c r="G33" s="215">
        <f>IF(ISNA(INDEX(ВВОД!$Q:$Q,MATCH($A33,ВВОД!E:E,0))),"",INDEX(ВВОД!$Q:$Q,MATCH($A33,ВВОД!E:E,0)))</f>
        <v>4.3</v>
      </c>
      <c r="H33" s="216">
        <f>IF(ISNA(INDEX(ВВОД!$R:$R,MATCH($A33,ВВОД!E:E,0))),"",INDEX(ВВОД!$R:$R,MATCH($A33,ВВОД!E:E,0))+INDEX(ВВОД!$S:$S,MATCH($A33,ВВОД!E:E,0)))</f>
        <v>11</v>
      </c>
      <c r="I33" s="216">
        <f>IF(ISNA(INDEX(ВВОД!$T:$T,MATCH($A33,ВВОД!E:E,0))),"",INDEX(ВВОД!$T:$T,MATCH($A33,ВВОД!E:E,0)))</f>
        <v>0</v>
      </c>
      <c r="J33" s="214" t="str">
        <f>IF(ISNA(INDEX(ВВОД!$A:$A,MATCH($A33,ВВОД!F:F,0))),"Резерв",INDEX(ВВОД!$A:$A,MATCH($A33,ВВОД!F:F,0)))</f>
        <v>Резерв</v>
      </c>
      <c r="K33" s="215" t="str">
        <f>IF(ISNA(INDEX(ВВОД!$Q:$Q,MATCH($A33,ВВОД!F:F,0))),"",INDEX(ВВОД!$Q:$Q,MATCH($A33,ВВОД!F:F,0)))</f>
        <v/>
      </c>
      <c r="L33" s="216" t="str">
        <f>IF(ISNA(INDEX(ВВОД!$R:$R,MATCH($A33,ВВОД!F:F,0))),"",INDEX(ВВОД!$R:$R,MATCH($A33,ВВОД!F:F,0))+INDEX(ВВОД!$S:$S,MATCH($A33,ВВОД!F:F,0)))</f>
        <v/>
      </c>
      <c r="M33" s="216" t="str">
        <f>IF(ISNA(INDEX(ВВОД!$T:$T,MATCH($A33,ВВОД!F:F,0))),"",INDEX(ВВОД!$T:$T,MATCH($A33,ВВОД!F:F,0)))</f>
        <v/>
      </c>
      <c r="N33" s="214" t="str">
        <f>IF(ISNA(INDEX(ВВОД!$A:$A,MATCH($A33,ВВОД!G:G,0))),"Резерв",INDEX(ВВОД!$A:$A,MATCH($A33,ВВОД!G:G,0)))</f>
        <v>ОП 309 км - Пантаївка неп 314пк3-317-314пк3 пар</v>
      </c>
      <c r="O33" s="215">
        <f>IF(ISNA(INDEX(ВВОД!$Q:$Q,MATCH($A33,ВВОД!G:G,0))),"",INDEX(ВВОД!$Q:$Q,MATCH($A33,ВВОД!G:G,0)))</f>
        <v>7.6</v>
      </c>
      <c r="P33" s="216">
        <f>IF(ISNA(INDEX(ВВОД!$R:$R,MATCH($A33,ВВОД!G:G,0))),"",INDEX(ВВОД!$R:$R,MATCH($A33,ВВОД!G:G,0))+INDEX(ВВОД!$S:$S,MATCH($A33,ВВОД!G:G,0)))</f>
        <v>0</v>
      </c>
      <c r="Q33" s="216">
        <f>IF(ISNA(INDEX(ВВОД!$T:$T,MATCH($A33,ВВОД!G:G,0))),"",INDEX(ВВОД!$T:$T,MATCH($A33,ВВОД!G:G,0)))</f>
        <v>0</v>
      </c>
      <c r="R33" s="217">
        <v>28</v>
      </c>
      <c r="S33" s="217">
        <v>28</v>
      </c>
      <c r="T33" s="214" t="str">
        <f>IF(ISNA(INDEX(ВВОД!$A:$A,MATCH($A33,ВВОД!H:H,0))),"Резерв",INDEX(ВВОД!$A:$A,MATCH($A33,ВВОД!H:H,0)))</f>
        <v>Резерв</v>
      </c>
      <c r="U33" s="215" t="str">
        <f>IF(ISNA(INDEX(ВВОД!$Q:$Q,MATCH($A33,ВВОД!H:H,0))),"",INDEX(ВВОД!$Q:$Q,MATCH($A33,ВВОД!H:H,0)))</f>
        <v/>
      </c>
      <c r="V33" s="216" t="str">
        <f>IF(ISNA(INDEX(ВВОД!$R:$R,MATCH($A33,ВВОД!H:H,0))),"",INDEX(ВВОД!$R:$R,MATCH($A33,ВВОД!H:H,0))+INDEX(ВВОД!$S:$S,MATCH($A33,ВВОД!H:H,0)))</f>
        <v/>
      </c>
      <c r="W33" s="216"/>
      <c r="X33" s="217">
        <v>28</v>
      </c>
      <c r="Y33" s="217">
        <v>28</v>
      </c>
      <c r="Z33" s="214" t="str">
        <f>IF(ISNA(INDEX(ВВОД!$A:$A,MATCH($A33,ВВОД!I:I,0))),"Резерв",INDEX(ВВОД!$A:$A,MATCH($A33,ВВОД!I:I,0)))</f>
        <v>Резерв</v>
      </c>
      <c r="AA33" s="215" t="str">
        <f>IF(ISNA(INDEX(ВВОД!$Q:$Q,MATCH($A33,ВВОД!I:I,0))),"",INDEX(ВВОД!$Q:$Q,MATCH($A33,ВВОД!I:I,0)))</f>
        <v/>
      </c>
      <c r="AB33" s="216" t="str">
        <f>IF(ISNA(INDEX(ВВОД!$R:$R,MATCH($A33,ВВОД!I:I,0))),"",INDEX(ВВОД!$R:$R,MATCH($A33,ВВОД!I:I,0))+INDEX(ВВОД!$S:$S,MATCH($A33,ВВОД!I:I,0)))</f>
        <v/>
      </c>
      <c r="AC33" s="216"/>
      <c r="AD33" s="214" t="str">
        <f>IF(ISNA(INDEX(ВВОД!$A:$A,MATCH($A33,ВВОД!J:J,0))),"Резерв",INDEX(ВВОД!$A:$A,MATCH($A33,ВВОД!J:J,0)))</f>
        <v>Резерв</v>
      </c>
      <c r="AE33" s="215" t="str">
        <f>IF(ISNA(INDEX(ВВОД!$Q:$Q,MATCH($A33,ВВОД!J:J,0))),"",INDEX(ВВОД!$Q:$Q,MATCH($A33,ВВОД!J:J,0)))</f>
        <v/>
      </c>
      <c r="AF33" s="216" t="str">
        <f>IF(ISNA(INDEX(ВВОД!$R:$R,MATCH($A33,ВВОД!J:J,0))),"",INDEX(ВВОД!$R:$R,MATCH($A33,ВВОД!J:J,0))+INDEX(ВВОД!$S:$S,MATCH($A33,ВВОД!J:J,0)))</f>
        <v/>
      </c>
      <c r="AG33" s="216">
        <f>IF(ISNA(INDEX(ВВОД!$T:$T,MATCH($A33,ВВОД!K:K,0))),"",INDEX(ВВОД!$T:$T,MATCH($A33,ВВОД!K:K,0)))</f>
        <v>0</v>
      </c>
      <c r="AH33" s="214" t="str">
        <f>IF(ISNA(INDEX(ВВОД!$A:$A,MATCH($A33,ВВОД!K:K,0))),"Резерв",INDEX(ВВОД!$A:$A,MATCH($A33,ВВОД!K:K,0)))</f>
        <v>Трепівка - Канатове 306-302пк4 пар</v>
      </c>
      <c r="AI33" s="215">
        <f>IF(ISNA(INDEX(ВВОД!$Q:$Q,MATCH($A33,ВВОД!K:K,0))),"",INDEX(ВВОД!$Q:$Q,MATCH($A33,ВВОД!K:K,0)))</f>
        <v>4.8</v>
      </c>
      <c r="AJ33" s="216">
        <f>IF(ISNA(INDEX(ВВОД!$R:$R,MATCH($A33,ВВОД!K:K,0))),"",INDEX(ВВОД!$R:$R,MATCH($A33,ВВОД!K:K,0))+INDEX(ВВОД!$S:$S,MATCH($A33,ВВОД!K:K,0)))</f>
        <v>1</v>
      </c>
      <c r="AK33" s="211" t="str">
        <f>IF(ISNA(INDEX(ВВОД!$T:$T,MATCH($A33,ВВОД!J:J,0))),"",INDEX(ВВОД!$T:$T,MATCH($A33,ВВОД!J:J,0)))</f>
        <v/>
      </c>
      <c r="AL33" s="216" t="str">
        <f>IF(ISNA(INDEX(ВВОД!$A:$A,MATCH($A33,ВВОД!L:L,0))),"Резерв",INDEX(ВВОД!$A:$A,MATCH($A33,ВВОД!L:L,0)))</f>
        <v>ОП 309 км</v>
      </c>
      <c r="AM33" s="216">
        <f>IF(ISNA(INDEX(ВВОД!$R:$R,MATCH($A33,ВВОД!L:L,0))),"",INDEX(ВВОД!$R:$R,MATCH($A33,ВВОД!L:L,0))+INDEX(ВВОД!$S:$S,MATCH($A33,ВВОД!L:L,0)))</f>
        <v>3</v>
      </c>
      <c r="AN33" s="216" t="str">
        <f>IF(ISNA(INDEX(ВВОД!$A:$A,MATCH($A33,ВВОД!M:M,0))),"Не  работает",INDEX(ВВОД!$A:$A,MATCH($A33,ВВОД!M:M,0)))</f>
        <v>Не  работает</v>
      </c>
      <c r="AO33" s="216" t="str">
        <f>IF(ISNA(INDEX(ВВОД!$T:$T,MATCH($A33,ВВОД!M:M,0))),"",INDEX(ВВОД!$T:$T,MATCH($A33,ВВОД!M:M,0)))</f>
        <v/>
      </c>
      <c r="AP33" s="216" t="str">
        <f>IF(ISNA(INDEX(ВВОД!$A:$A,MATCH($A33,ВВОД!N:N,0))),"Не  работает",INDEX(ВВОД!$A:$A,MATCH($A33,ВВОД!N:N,0)))</f>
        <v>Не  работает</v>
      </c>
      <c r="AQ33" s="216" t="str">
        <f>IF(ISNA(INDEX(ВВОД!$T:$T,MATCH($A33,ВВОД!N:N,0))),"",INDEX(ВВОД!$T:$T,MATCH($A33,ВВОД!N:N,0)))</f>
        <v/>
      </c>
      <c r="AR33" s="213">
        <v>28</v>
      </c>
      <c r="AS33" s="218">
        <f t="shared" si="0"/>
        <v>22</v>
      </c>
      <c r="AT33" s="219">
        <f t="shared" si="1"/>
        <v>22</v>
      </c>
      <c r="AU33" s="219">
        <f t="shared" si="2"/>
        <v>3</v>
      </c>
      <c r="AV33" s="220">
        <f t="shared" si="3"/>
        <v>0.12</v>
      </c>
      <c r="AW33" s="221"/>
    </row>
    <row r="34" spans="1:49" ht="23.25" customHeight="1">
      <c r="A34" s="213">
        <v>29</v>
      </c>
      <c r="B34" s="214" t="str">
        <f>IF(ISNA(INDEX(ВВОД!$A:$A,MATCH($A34,ВВОД!D:D,0))),"Резерв",INDEX(ВВОД!$A:$A,MATCH($A34,ВВОД!D:D,0)))</f>
        <v>Вихідний</v>
      </c>
      <c r="C34" s="215">
        <f>IF(ISNA(INDEX(ВВОД!$Q:$Q,MATCH($A34,ВВОД!D:D,0))),"",INDEX(ВВОД!$Q:$Q,MATCH($A34,ВВОД!D:D,0)))</f>
        <v>0</v>
      </c>
      <c r="D34" s="216">
        <f>IF(ISNA(INDEX(ВВОД!$R:$R,MATCH($A34,ВВОД!D:D,0))),"",INDEX(ВВОД!$R:$R,MATCH($A34,ВВОД!D:D,0))+INDEX(ВВОД!$S:$S,MATCH($A34,ВВОД!D:D,0)))</f>
        <v>0</v>
      </c>
      <c r="E34" s="216">
        <f>IF(ISNA(INDEX(ВВОД!$T:$T,MATCH($A34,ВВОД!D:D,0))),"",INDEX(ВВОД!$T:$T,MATCH($A34,ВВОД!D:D,0)))</f>
        <v>0</v>
      </c>
      <c r="F34" s="214" t="str">
        <f>IF(ISNA(INDEX(ВВОД!$A:$A,MATCH($A34,ВВОД!E:E,0))),"Резерв",INDEX(ВВОД!$A:$A,MATCH($A34,ВВОД!E:E,0)))</f>
        <v>Вихідний</v>
      </c>
      <c r="G34" s="215">
        <f>IF(ISNA(INDEX(ВВОД!$Q:$Q,MATCH($A34,ВВОД!E:E,0))),"",INDEX(ВВОД!$Q:$Q,MATCH($A34,ВВОД!E:E,0)))</f>
        <v>0</v>
      </c>
      <c r="H34" s="216">
        <f>IF(ISNA(INDEX(ВВОД!$R:$R,MATCH($A34,ВВОД!E:E,0))),"",INDEX(ВВОД!$R:$R,MATCH($A34,ВВОД!E:E,0))+INDEX(ВВОД!$S:$S,MATCH($A34,ВВОД!E:E,0)))</f>
        <v>0</v>
      </c>
      <c r="I34" s="216">
        <f>IF(ISNA(INDEX(ВВОД!$T:$T,MATCH($A34,ВВОД!E:E,0))),"",INDEX(ВВОД!$T:$T,MATCH($A34,ВВОД!E:E,0)))</f>
        <v>0</v>
      </c>
      <c r="J34" s="214" t="str">
        <f>IF(ISNA(INDEX(ВВОД!$A:$A,MATCH($A34,ВВОД!F:F,0))),"Резерв",INDEX(ВВОД!$A:$A,MATCH($A34,ВВОД!F:F,0)))</f>
        <v>Вихідний</v>
      </c>
      <c r="K34" s="215">
        <f>IF(ISNA(INDEX(ВВОД!$Q:$Q,MATCH($A34,ВВОД!F:F,0))),"",INDEX(ВВОД!$Q:$Q,MATCH($A34,ВВОД!F:F,0)))</f>
        <v>0</v>
      </c>
      <c r="L34" s="216">
        <f>IF(ISNA(INDEX(ВВОД!$R:$R,MATCH($A34,ВВОД!F:F,0))),"",INDEX(ВВОД!$R:$R,MATCH($A34,ВВОД!F:F,0))+INDEX(ВВОД!$S:$S,MATCH($A34,ВВОД!F:F,0)))</f>
        <v>0</v>
      </c>
      <c r="M34" s="216">
        <f>IF(ISNA(INDEX(ВВОД!$T:$T,MATCH($A34,ВВОД!F:F,0))),"",INDEX(ВВОД!$T:$T,MATCH($A34,ВВОД!F:F,0)))</f>
        <v>0</v>
      </c>
      <c r="N34" s="214" t="str">
        <f>IF(ISNA(INDEX(ВВОД!$A:$A,MATCH($A34,ВВОД!G:G,0))),"Резерв",INDEX(ВВОД!$A:$A,MATCH($A34,ВВОД!G:G,0)))</f>
        <v>Вихідний</v>
      </c>
      <c r="O34" s="215">
        <f>IF(ISNA(INDEX(ВВОД!$Q:$Q,MATCH($A34,ВВОД!G:G,0))),"",INDEX(ВВОД!$Q:$Q,MATCH($A34,ВВОД!G:G,0)))</f>
        <v>0</v>
      </c>
      <c r="P34" s="216">
        <f>IF(ISNA(INDEX(ВВОД!$R:$R,MATCH($A34,ВВОД!G:G,0))),"",INDEX(ВВОД!$R:$R,MATCH($A34,ВВОД!G:G,0))+INDEX(ВВОД!$S:$S,MATCH($A34,ВВОД!G:G,0)))</f>
        <v>0</v>
      </c>
      <c r="Q34" s="216">
        <f>IF(ISNA(INDEX(ВВОД!$T:$T,MATCH($A34,ВВОД!G:G,0))),"",INDEX(ВВОД!$T:$T,MATCH($A34,ВВОД!G:G,0)))</f>
        <v>0</v>
      </c>
      <c r="R34" s="217">
        <v>29</v>
      </c>
      <c r="S34" s="217">
        <v>29</v>
      </c>
      <c r="T34" s="214" t="str">
        <f>IF(ISNA(INDEX(ВВОД!$A:$A,MATCH($A34,ВВОД!H:H,0))),"Резерв",INDEX(ВВОД!$A:$A,MATCH($A34,ВВОД!H:H,0)))</f>
        <v>Вихідний</v>
      </c>
      <c r="U34" s="215">
        <f>IF(ISNA(INDEX(ВВОД!$Q:$Q,MATCH($A34,ВВОД!H:H,0))),"",INDEX(ВВОД!$Q:$Q,MATCH($A34,ВВОД!H:H,0)))</f>
        <v>0</v>
      </c>
      <c r="V34" s="216">
        <f>IF(ISNA(INDEX(ВВОД!$R:$R,MATCH($A34,ВВОД!H:H,0))),"",INDEX(ВВОД!$R:$R,MATCH($A34,ВВОД!H:H,0))+INDEX(ВВОД!$S:$S,MATCH($A34,ВВОД!H:H,0)))</f>
        <v>0</v>
      </c>
      <c r="W34" s="216"/>
      <c r="X34" s="217">
        <v>29</v>
      </c>
      <c r="Y34" s="217">
        <v>29</v>
      </c>
      <c r="Z34" s="214" t="str">
        <f>IF(ISNA(INDEX(ВВОД!$A:$A,MATCH($A34,ВВОД!I:I,0))),"Резерв",INDEX(ВВОД!$A:$A,MATCH($A34,ВВОД!I:I,0)))</f>
        <v>Вихідний</v>
      </c>
      <c r="AA34" s="215">
        <f>IF(ISNA(INDEX(ВВОД!$Q:$Q,MATCH($A34,ВВОД!I:I,0))),"",INDEX(ВВОД!$Q:$Q,MATCH($A34,ВВОД!I:I,0)))</f>
        <v>0</v>
      </c>
      <c r="AB34" s="216">
        <f>IF(ISNA(INDEX(ВВОД!$R:$R,MATCH($A34,ВВОД!I:I,0))),"",INDEX(ВВОД!$R:$R,MATCH($A34,ВВОД!I:I,0))+INDEX(ВВОД!$S:$S,MATCH($A34,ВВОД!I:I,0)))</f>
        <v>0</v>
      </c>
      <c r="AC34" s="216"/>
      <c r="AD34" s="214" t="str">
        <f>IF(ISNA(INDEX(ВВОД!$A:$A,MATCH($A34,ВВОД!J:J,0))),"Резерв",INDEX(ВВОД!$A:$A,MATCH($A34,ВВОД!J:J,0)))</f>
        <v>Вихідний</v>
      </c>
      <c r="AE34" s="215">
        <f>IF(ISNA(INDEX(ВВОД!$Q:$Q,MATCH($A34,ВВОД!J:J,0))),"",INDEX(ВВОД!$Q:$Q,MATCH($A34,ВВОД!J:J,0)))</f>
        <v>0</v>
      </c>
      <c r="AF34" s="216">
        <f>IF(ISNA(INDEX(ВВОД!$R:$R,MATCH($A34,ВВОД!J:J,0))),"",INDEX(ВВОД!$R:$R,MATCH($A34,ВВОД!J:J,0))+INDEX(ВВОД!$S:$S,MATCH($A34,ВВОД!J:J,0)))</f>
        <v>0</v>
      </c>
      <c r="AG34" s="216">
        <f>IF(ISNA(INDEX(ВВОД!$T:$T,MATCH($A34,ВВОД!K:K,0))),"",INDEX(ВВОД!$T:$T,MATCH($A34,ВВОД!K:K,0)))</f>
        <v>0</v>
      </c>
      <c r="AH34" s="214" t="str">
        <f>IF(ISNA(INDEX(ВВОД!$A:$A,MATCH($A34,ВВОД!K:K,0))),"Резерв",INDEX(ВВОД!$A:$A,MATCH($A34,ВВОД!K:K,0)))</f>
        <v>Вихідний</v>
      </c>
      <c r="AI34" s="215">
        <f>IF(ISNA(INDEX(ВВОД!$Q:$Q,MATCH($A34,ВВОД!K:K,0))),"",INDEX(ВВОД!$Q:$Q,MATCH($A34,ВВОД!K:K,0)))</f>
        <v>0</v>
      </c>
      <c r="AJ34" s="216">
        <f>IF(ISNA(INDEX(ВВОД!$R:$R,MATCH($A34,ВВОД!K:K,0))),"",INDEX(ВВОД!$R:$R,MATCH($A34,ВВОД!K:K,0))+INDEX(ВВОД!$S:$S,MATCH($A34,ВВОД!K:K,0)))</f>
        <v>0</v>
      </c>
      <c r="AK34" s="211">
        <f>IF(ISNA(INDEX(ВВОД!$T:$T,MATCH($A34,ВВОД!J:J,0))),"",INDEX(ВВОД!$T:$T,MATCH($A34,ВВОД!J:J,0)))</f>
        <v>0</v>
      </c>
      <c r="AL34" s="216" t="str">
        <f>IF(ISNA(INDEX(ВВОД!$A:$A,MATCH($A34,ВВОД!L:L,0))),"Резерв",INDEX(ВВОД!$A:$A,MATCH($A34,ВВОД!L:L,0)))</f>
        <v>Вихідний</v>
      </c>
      <c r="AM34" s="216">
        <f>IF(ISNA(INDEX(ВВОД!$R:$R,MATCH($A34,ВВОД!L:L,0))),"",INDEX(ВВОД!$R:$R,MATCH($A34,ВВОД!L:L,0))+INDEX(ВВОД!$S:$S,MATCH($A34,ВВОД!L:L,0)))</f>
        <v>0</v>
      </c>
      <c r="AN34" s="216" t="str">
        <f>IF(ISNA(INDEX(ВВОД!$A:$A,MATCH($A34,ВВОД!M:M,0))),"Не  работает",INDEX(ВВОД!$A:$A,MATCH($A34,ВВОД!M:M,0)))</f>
        <v>Вихідний</v>
      </c>
      <c r="AO34" s="216">
        <f>IF(ISNA(INDEX(ВВОД!$T:$T,MATCH($A34,ВВОД!M:M,0))),"",INDEX(ВВОД!$T:$T,MATCH($A34,ВВОД!M:M,0)))</f>
        <v>0</v>
      </c>
      <c r="AP34" s="216" t="str">
        <f>IF(ISNA(INDEX(ВВОД!$A:$A,MATCH($A34,ВВОД!N:N,0))),"Не  работает",INDEX(ВВОД!$A:$A,MATCH($A34,ВВОД!N:N,0)))</f>
        <v>Вихідний</v>
      </c>
      <c r="AQ34" s="216">
        <f>IF(ISNA(INDEX(ВВОД!$T:$T,MATCH($A34,ВВОД!N:N,0))),"",INDEX(ВВОД!$T:$T,MATCH($A34,ВВОД!N:N,0)))</f>
        <v>0</v>
      </c>
      <c r="AR34" s="213">
        <v>29</v>
      </c>
      <c r="AS34" s="218">
        <f t="shared" si="0"/>
        <v>0</v>
      </c>
      <c r="AT34" s="219">
        <f t="shared" si="1"/>
        <v>0</v>
      </c>
      <c r="AU34" s="219">
        <f t="shared" si="2"/>
        <v>0</v>
      </c>
      <c r="AV34" s="220">
        <f t="shared" si="3"/>
        <v>0</v>
      </c>
      <c r="AW34" s="221"/>
    </row>
    <row r="35" spans="1:49" ht="23.25" customHeight="1">
      <c r="A35" s="213">
        <v>30</v>
      </c>
      <c r="B35" s="214" t="str">
        <f>IF(ISNA(INDEX(ВВОД!$A:$A,MATCH($A35,ВВОД!D:D,0))),"Резерв",INDEX(ВВОД!$A:$A,MATCH($A35,ВВОД!D:D,0)))</f>
        <v>Вихідний</v>
      </c>
      <c r="C35" s="215">
        <f>IF(ISNA(INDEX(ВВОД!$Q:$Q,MATCH($A35,ВВОД!D:D,0))),"",INDEX(ВВОД!$Q:$Q,MATCH($A35,ВВОД!D:D,0)))</f>
        <v>0</v>
      </c>
      <c r="D35" s="216">
        <f>IF(ISNA(INDEX(ВВОД!$R:$R,MATCH($A35,ВВОД!D:D,0))),"",INDEX(ВВОД!$R:$R,MATCH($A35,ВВОД!D:D,0))+INDEX(ВВОД!$S:$S,MATCH($A35,ВВОД!D:D,0)))</f>
        <v>0</v>
      </c>
      <c r="E35" s="216">
        <f>IF(ISNA(INDEX(ВВОД!$T:$T,MATCH($A35,ВВОД!D:D,0))),"",INDEX(ВВОД!$T:$T,MATCH($A35,ВВОД!D:D,0)))</f>
        <v>0</v>
      </c>
      <c r="F35" s="214" t="str">
        <f>IF(ISNA(INDEX(ВВОД!$A:$A,MATCH($A35,ВВОД!E:E,0))),"Резерв",INDEX(ВВОД!$A:$A,MATCH($A35,ВВОД!E:E,0)))</f>
        <v>Вихідний</v>
      </c>
      <c r="G35" s="215">
        <f>IF(ISNA(INDEX(ВВОД!$Q:$Q,MATCH($A35,ВВОД!E:E,0))),"",INDEX(ВВОД!$Q:$Q,MATCH($A35,ВВОД!E:E,0)))</f>
        <v>0</v>
      </c>
      <c r="H35" s="216">
        <f>IF(ISNA(INDEX(ВВОД!$R:$R,MATCH($A35,ВВОД!E:E,0))),"",INDEX(ВВОД!$R:$R,MATCH($A35,ВВОД!E:E,0))+INDEX(ВВОД!$S:$S,MATCH($A35,ВВОД!E:E,0)))</f>
        <v>0</v>
      </c>
      <c r="I35" s="216">
        <f>IF(ISNA(INDEX(ВВОД!$T:$T,MATCH($A35,ВВОД!E:E,0))),"",INDEX(ВВОД!$T:$T,MATCH($A35,ВВОД!E:E,0)))</f>
        <v>0</v>
      </c>
      <c r="J35" s="214" t="str">
        <f>IF(ISNA(INDEX(ВВОД!$A:$A,MATCH($A35,ВВОД!F:F,0))),"Резерв",INDEX(ВВОД!$A:$A,MATCH($A35,ВВОД!F:F,0)))</f>
        <v>Вихідний</v>
      </c>
      <c r="K35" s="215">
        <f>IF(ISNA(INDEX(ВВОД!$Q:$Q,MATCH($A35,ВВОД!F:F,0))),"",INDEX(ВВОД!$Q:$Q,MATCH($A35,ВВОД!F:F,0)))</f>
        <v>0</v>
      </c>
      <c r="L35" s="216">
        <f>IF(ISNA(INDEX(ВВОД!$R:$R,MATCH($A35,ВВОД!F:F,0))),"",INDEX(ВВОД!$R:$R,MATCH($A35,ВВОД!F:F,0))+INDEX(ВВОД!$S:$S,MATCH($A35,ВВОД!F:F,0)))</f>
        <v>0</v>
      </c>
      <c r="M35" s="216">
        <f>IF(ISNA(INDEX(ВВОД!$T:$T,MATCH($A35,ВВОД!F:F,0))),"",INDEX(ВВОД!$T:$T,MATCH($A35,ВВОД!F:F,0)))</f>
        <v>0</v>
      </c>
      <c r="N35" s="214" t="str">
        <f>IF(ISNA(INDEX(ВВОД!$A:$A,MATCH($A35,ВВОД!G:G,0))),"Резерв",INDEX(ВВОД!$A:$A,MATCH($A35,ВВОД!G:G,0)))</f>
        <v>Вихідний</v>
      </c>
      <c r="O35" s="215">
        <f>IF(ISNA(INDEX(ВВОД!$Q:$Q,MATCH($A35,ВВОД!G:G,0))),"",INDEX(ВВОД!$Q:$Q,MATCH($A35,ВВОД!G:G,0)))</f>
        <v>0</v>
      </c>
      <c r="P35" s="216">
        <f>IF(ISNA(INDEX(ВВОД!$R:$R,MATCH($A35,ВВОД!G:G,0))),"",INDEX(ВВОД!$R:$R,MATCH($A35,ВВОД!G:G,0))+INDEX(ВВОД!$S:$S,MATCH($A35,ВВОД!G:G,0)))</f>
        <v>0</v>
      </c>
      <c r="Q35" s="216">
        <f>IF(ISNA(INDEX(ВВОД!$T:$T,MATCH($A35,ВВОД!G:G,0))),"",INDEX(ВВОД!$T:$T,MATCH($A35,ВВОД!G:G,0)))</f>
        <v>0</v>
      </c>
      <c r="R35" s="217">
        <v>30</v>
      </c>
      <c r="S35" s="217">
        <v>30</v>
      </c>
      <c r="T35" s="214" t="str">
        <f>IF(ISNA(INDEX(ВВОД!$A:$A,MATCH($A35,ВВОД!H:H,0))),"Резерв",INDEX(ВВОД!$A:$A,MATCH($A35,ВВОД!H:H,0)))</f>
        <v>Вихідний</v>
      </c>
      <c r="U35" s="215">
        <f>IF(ISNA(INDEX(ВВОД!$Q:$Q,MATCH($A35,ВВОД!H:H,0))),"",INDEX(ВВОД!$Q:$Q,MATCH($A35,ВВОД!H:H,0)))</f>
        <v>0</v>
      </c>
      <c r="V35" s="216">
        <f>IF(ISNA(INDEX(ВВОД!$R:$R,MATCH($A35,ВВОД!H:H,0))),"",INDEX(ВВОД!$R:$R,MATCH($A35,ВВОД!H:H,0))+INDEX(ВВОД!$S:$S,MATCH($A35,ВВОД!H:H,0)))</f>
        <v>0</v>
      </c>
      <c r="W35" s="216"/>
      <c r="X35" s="217">
        <v>30</v>
      </c>
      <c r="Y35" s="217">
        <v>30</v>
      </c>
      <c r="Z35" s="214" t="str">
        <f>IF(ISNA(INDEX(ВВОД!$A:$A,MATCH($A35,ВВОД!I:I,0))),"Резерв",INDEX(ВВОД!$A:$A,MATCH($A35,ВВОД!I:I,0)))</f>
        <v>Вихідний</v>
      </c>
      <c r="AA35" s="215">
        <f>IF(ISNA(INDEX(ВВОД!$Q:$Q,MATCH($A35,ВВОД!I:I,0))),"",INDEX(ВВОД!$Q:$Q,MATCH($A35,ВВОД!I:I,0)))</f>
        <v>0</v>
      </c>
      <c r="AB35" s="216">
        <f>IF(ISNA(INDEX(ВВОД!$R:$R,MATCH($A35,ВВОД!I:I,0))),"",INDEX(ВВОД!$R:$R,MATCH($A35,ВВОД!I:I,0))+INDEX(ВВОД!$S:$S,MATCH($A35,ВВОД!I:I,0)))</f>
        <v>0</v>
      </c>
      <c r="AC35" s="216"/>
      <c r="AD35" s="214" t="str">
        <f>IF(ISNA(INDEX(ВВОД!$A:$A,MATCH($A35,ВВОД!J:J,0))),"Резерв",INDEX(ВВОД!$A:$A,MATCH($A35,ВВОД!J:J,0)))</f>
        <v>Вихідний</v>
      </c>
      <c r="AE35" s="215">
        <f>IF(ISNA(INDEX(ВВОД!$Q:$Q,MATCH($A35,ВВОД!J:J,0))),"",INDEX(ВВОД!$Q:$Q,MATCH($A35,ВВОД!J:J,0)))</f>
        <v>0</v>
      </c>
      <c r="AF35" s="216">
        <f>IF(ISNA(INDEX(ВВОД!$R:$R,MATCH($A35,ВВОД!J:J,0))),"",INDEX(ВВОД!$R:$R,MATCH($A35,ВВОД!J:J,0))+INDEX(ВВОД!$S:$S,MATCH($A35,ВВОД!J:J,0)))</f>
        <v>0</v>
      </c>
      <c r="AG35" s="216">
        <f>IF(ISNA(INDEX(ВВОД!$T:$T,MATCH($A35,ВВОД!K:K,0))),"",INDEX(ВВОД!$T:$T,MATCH($A35,ВВОД!K:K,0)))</f>
        <v>0</v>
      </c>
      <c r="AH35" s="214" t="str">
        <f>IF(ISNA(INDEX(ВВОД!$A:$A,MATCH($A35,ВВОД!K:K,0))),"Резерв",INDEX(ВВОД!$A:$A,MATCH($A35,ВВОД!K:K,0)))</f>
        <v>Вихідний</v>
      </c>
      <c r="AI35" s="215">
        <f>IF(ISNA(INDEX(ВВОД!$Q:$Q,MATCH($A35,ВВОД!K:K,0))),"",INDEX(ВВОД!$Q:$Q,MATCH($A35,ВВОД!K:K,0)))</f>
        <v>0</v>
      </c>
      <c r="AJ35" s="216">
        <f>IF(ISNA(INDEX(ВВОД!$R:$R,MATCH($A35,ВВОД!K:K,0))),"",INDEX(ВВОД!$R:$R,MATCH($A35,ВВОД!K:K,0))+INDEX(ВВОД!$S:$S,MATCH($A35,ВВОД!K:K,0)))</f>
        <v>0</v>
      </c>
      <c r="AK35" s="211">
        <f>IF(ISNA(INDEX(ВВОД!$T:$T,MATCH($A35,ВВОД!J:J,0))),"",INDEX(ВВОД!$T:$T,MATCH($A35,ВВОД!J:J,0)))</f>
        <v>0</v>
      </c>
      <c r="AL35" s="216" t="str">
        <f>IF(ISNA(INDEX(ВВОД!$A:$A,MATCH($A35,ВВОД!L:L,0))),"Резерв",INDEX(ВВОД!$A:$A,MATCH($A35,ВВОД!L:L,0)))</f>
        <v>Вихідний</v>
      </c>
      <c r="AM35" s="216">
        <f>IF(ISNA(INDEX(ВВОД!$R:$R,MATCH($A35,ВВОД!L:L,0))),"",INDEX(ВВОД!$R:$R,MATCH($A35,ВВОД!L:L,0))+INDEX(ВВОД!$S:$S,MATCH($A35,ВВОД!L:L,0)))</f>
        <v>0</v>
      </c>
      <c r="AN35" s="216" t="str">
        <f>IF(ISNA(INDEX(ВВОД!$A:$A,MATCH($A35,ВВОД!M:M,0))),"Не  работает",INDEX(ВВОД!$A:$A,MATCH($A35,ВВОД!M:M,0)))</f>
        <v>Вихідний</v>
      </c>
      <c r="AO35" s="216">
        <f>IF(ISNA(INDEX(ВВОД!$T:$T,MATCH($A35,ВВОД!M:M,0))),"",INDEX(ВВОД!$T:$T,MATCH($A35,ВВОД!M:M,0)))</f>
        <v>0</v>
      </c>
      <c r="AP35" s="216" t="str">
        <f>IF(ISNA(INDEX(ВВОД!$A:$A,MATCH($A35,ВВОД!N:N,0))),"Не  работает",INDEX(ВВОД!$A:$A,MATCH($A35,ВВОД!N:N,0)))</f>
        <v>Вихідний</v>
      </c>
      <c r="AQ35" s="216">
        <f>IF(ISNA(INDEX(ВВОД!$T:$T,MATCH($A35,ВВОД!N:N,0))),"",INDEX(ВВОД!$T:$T,MATCH($A35,ВВОД!N:N,0)))</f>
        <v>0</v>
      </c>
      <c r="AR35" s="213">
        <v>30</v>
      </c>
      <c r="AS35" s="218">
        <f t="shared" si="0"/>
        <v>0</v>
      </c>
      <c r="AT35" s="219">
        <f t="shared" si="1"/>
        <v>0</v>
      </c>
      <c r="AU35" s="219">
        <f t="shared" si="2"/>
        <v>0</v>
      </c>
      <c r="AV35" s="220">
        <f t="shared" si="3"/>
        <v>0</v>
      </c>
      <c r="AW35" s="221"/>
    </row>
    <row r="36" spans="1:49" ht="23.25" customHeight="1">
      <c r="A36" s="213">
        <v>31</v>
      </c>
      <c r="B36" s="214" t="str">
        <f>IF(ISNA(INDEX(ВВОД!$A:$A,MATCH($A36,ВВОД!D:D,0))),"Резерв",INDEX(ВВОД!$A:$A,MATCH($A36,ВВОД!D:D,0)))</f>
        <v>Немає</v>
      </c>
      <c r="C36" s="215">
        <f>IF(ISNA(INDEX(ВВОД!$Q:$Q,MATCH($A36,ВВОД!D:D,0))),"",INDEX(ВВОД!$Q:$Q,MATCH($A36,ВВОД!D:D,0)))</f>
        <v>0</v>
      </c>
      <c r="D36" s="216">
        <f>IF(ISNA(INDEX(ВВОД!$R:$R,MATCH($A36,ВВОД!D:D,0))),"",INDEX(ВВОД!$R:$R,MATCH($A36,ВВОД!D:D,0))+INDEX(ВВОД!$S:$S,MATCH($A36,ВВОД!D:D,0)))</f>
        <v>0</v>
      </c>
      <c r="E36" s="216">
        <f>IF(ISNA(INDEX(ВВОД!$T:$T,MATCH($A36,ВВОД!D:D,0))),"",INDEX(ВВОД!$T:$T,MATCH($A36,ВВОД!D:D,0)))</f>
        <v>0</v>
      </c>
      <c r="F36" s="214" t="str">
        <f>IF(ISNA(INDEX(ВВОД!$A:$A,MATCH($A36,ВВОД!E:E,0))),"Резерв",INDEX(ВВОД!$A:$A,MATCH($A36,ВВОД!E:E,0)))</f>
        <v>Немає</v>
      </c>
      <c r="G36" s="215">
        <f>IF(ISNA(INDEX(ВВОД!$Q:$Q,MATCH($A36,ВВОД!E:E,0))),"",INDEX(ВВОД!$Q:$Q,MATCH($A36,ВВОД!E:E,0)))</f>
        <v>0</v>
      </c>
      <c r="H36" s="216">
        <f>IF(ISNA(INDEX(ВВОД!$R:$R,MATCH($A36,ВВОД!E:E,0))),"",INDEX(ВВОД!$R:$R,MATCH($A36,ВВОД!E:E,0))+INDEX(ВВОД!$S:$S,MATCH($A36,ВВОД!E:E,0)))</f>
        <v>0</v>
      </c>
      <c r="I36" s="216">
        <f>IF(ISNA(INDEX(ВВОД!$T:$T,MATCH($A36,ВВОД!E:E,0))),"",INDEX(ВВОД!$T:$T,MATCH($A36,ВВОД!E:E,0)))</f>
        <v>0</v>
      </c>
      <c r="J36" s="214" t="str">
        <f>IF(ISNA(INDEX(ВВОД!$A:$A,MATCH($A36,ВВОД!F:F,0))),"Резерв",INDEX(ВВОД!$A:$A,MATCH($A36,ВВОД!F:F,0)))</f>
        <v>Немає</v>
      </c>
      <c r="K36" s="215">
        <f>IF(ISNA(INDEX(ВВОД!$Q:$Q,MATCH($A36,ВВОД!F:F,0))),"",INDEX(ВВОД!$Q:$Q,MATCH($A36,ВВОД!F:F,0)))</f>
        <v>0</v>
      </c>
      <c r="L36" s="216">
        <f>IF(ISNA(INDEX(ВВОД!$R:$R,MATCH($A36,ВВОД!F:F,0))),"",INDEX(ВВОД!$R:$R,MATCH($A36,ВВОД!F:F,0))+INDEX(ВВОД!$S:$S,MATCH($A36,ВВОД!F:F,0)))</f>
        <v>0</v>
      </c>
      <c r="M36" s="216">
        <f>IF(ISNA(INDEX(ВВОД!$T:$T,MATCH($A36,ВВОД!F:F,0))),"",INDEX(ВВОД!$T:$T,MATCH($A36,ВВОД!F:F,0)))</f>
        <v>0</v>
      </c>
      <c r="N36" s="214" t="str">
        <f>IF(ISNA(INDEX(ВВОД!$A:$A,MATCH($A36,ВВОД!G:G,0))),"Резерв",INDEX(ВВОД!$A:$A,MATCH($A36,ВВОД!G:G,0)))</f>
        <v>Немає</v>
      </c>
      <c r="O36" s="215">
        <f>IF(ISNA(INDEX(ВВОД!$Q:$Q,MATCH($A36,ВВОД!G:G,0))),"",INDEX(ВВОД!$Q:$Q,MATCH($A36,ВВОД!G:G,0)))</f>
        <v>0</v>
      </c>
      <c r="P36" s="216">
        <f>IF(ISNA(INDEX(ВВОД!$R:$R,MATCH($A36,ВВОД!G:G,0))),"",INDEX(ВВОД!$R:$R,MATCH($A36,ВВОД!G:G,0))+INDEX(ВВОД!$S:$S,MATCH($A36,ВВОД!G:G,0)))</f>
        <v>0</v>
      </c>
      <c r="Q36" s="216">
        <f>IF(ISNA(INDEX(ВВОД!$T:$T,MATCH($A36,ВВОД!G:G,0))),"",INDEX(ВВОД!$T:$T,MATCH($A36,ВВОД!G:G,0)))</f>
        <v>0</v>
      </c>
      <c r="R36" s="217">
        <v>31</v>
      </c>
      <c r="S36" s="217">
        <v>31</v>
      </c>
      <c r="T36" s="214" t="str">
        <f>IF(ISNA(INDEX(ВВОД!$A:$A,MATCH($A36,ВВОД!H:H,0))),"Резерв",INDEX(ВВОД!$A:$A,MATCH($A36,ВВОД!H:H,0)))</f>
        <v>Немає</v>
      </c>
      <c r="U36" s="215">
        <f>IF(ISNA(INDEX(ВВОД!$Q:$Q,MATCH($A36,ВВОД!H:H,0))),"",INDEX(ВВОД!$Q:$Q,MATCH($A36,ВВОД!H:H,0)))</f>
        <v>0</v>
      </c>
      <c r="V36" s="216">
        <f>IF(ISNA(INDEX(ВВОД!$R:$R,MATCH($A36,ВВОД!H:H,0))),"",INDEX(ВВОД!$R:$R,MATCH($A36,ВВОД!H:H,0))+INDEX(ВВОД!$S:$S,MATCH($A36,ВВОД!H:H,0)))</f>
        <v>0</v>
      </c>
      <c r="W36" s="216"/>
      <c r="X36" s="217">
        <v>31</v>
      </c>
      <c r="Y36" s="217">
        <v>31</v>
      </c>
      <c r="Z36" s="214" t="str">
        <f>IF(ISNA(INDEX(ВВОД!$A:$A,MATCH($A36,ВВОД!I:I,0))),"Резерв",INDEX(ВВОД!$A:$A,MATCH($A36,ВВОД!I:I,0)))</f>
        <v>Немає</v>
      </c>
      <c r="AA36" s="215">
        <f>IF(ISNA(INDEX(ВВОД!$Q:$Q,MATCH($A36,ВВОД!I:I,0))),"",INDEX(ВВОД!$Q:$Q,MATCH($A36,ВВОД!I:I,0)))</f>
        <v>0</v>
      </c>
      <c r="AB36" s="216">
        <f>IF(ISNA(INDEX(ВВОД!$R:$R,MATCH($A36,ВВОД!I:I,0))),"",INDEX(ВВОД!$R:$R,MATCH($A36,ВВОД!I:I,0))+INDEX(ВВОД!$S:$S,MATCH($A36,ВВОД!I:I,0)))</f>
        <v>0</v>
      </c>
      <c r="AC36" s="216"/>
      <c r="AD36" s="214" t="str">
        <f>IF(ISNA(INDEX(ВВОД!$A:$A,MATCH($A36,ВВОД!J:J,0))),"Резерв",INDEX(ВВОД!$A:$A,MATCH($A36,ВВОД!J:J,0)))</f>
        <v>Немає</v>
      </c>
      <c r="AE36" s="215">
        <f>IF(ISNA(INDEX(ВВОД!$Q:$Q,MATCH($A36,ВВОД!J:J,0))),"",INDEX(ВВОД!$Q:$Q,MATCH($A36,ВВОД!J:J,0)))</f>
        <v>0</v>
      </c>
      <c r="AF36" s="216">
        <f>IF(ISNA(INDEX(ВВОД!$R:$R,MATCH($A36,ВВОД!J:J,0))),"",INDEX(ВВОД!$R:$R,MATCH($A36,ВВОД!J:J,0))+INDEX(ВВОД!$S:$S,MATCH($A36,ВВОД!J:J,0)))</f>
        <v>0</v>
      </c>
      <c r="AG36" s="216">
        <f>IF(ISNA(INDEX(ВВОД!$T:$T,MATCH($A36,ВВОД!K:K,0))),"",INDEX(ВВОД!$T:$T,MATCH($A36,ВВОД!K:K,0)))</f>
        <v>0</v>
      </c>
      <c r="AH36" s="214" t="str">
        <f>IF(ISNA(INDEX(ВВОД!$A:$A,MATCH($A36,ВВОД!K:K,0))),"Резерв",INDEX(ВВОД!$A:$A,MATCH($A36,ВВОД!K:K,0)))</f>
        <v>Немає</v>
      </c>
      <c r="AI36" s="215">
        <f>IF(ISNA(INDEX(ВВОД!$Q:$Q,MATCH($A36,ВВОД!K:K,0))),"",INDEX(ВВОД!$Q:$Q,MATCH($A36,ВВОД!K:K,0)))</f>
        <v>0</v>
      </c>
      <c r="AJ36" s="216">
        <f>IF(ISNA(INDEX(ВВОД!$R:$R,MATCH($A36,ВВОД!K:K,0))),"",INDEX(ВВОД!$R:$R,MATCH($A36,ВВОД!K:K,0))+INDEX(ВВОД!$S:$S,MATCH($A36,ВВОД!K:K,0)))</f>
        <v>0</v>
      </c>
      <c r="AK36" s="211">
        <f>IF(ISNA(INDEX(ВВОД!$T:$T,MATCH($A36,ВВОД!J:J,0))),"",INDEX(ВВОД!$T:$T,MATCH($A36,ВВОД!J:J,0)))</f>
        <v>0</v>
      </c>
      <c r="AL36" s="216" t="str">
        <f>IF(ISNA(INDEX(ВВОД!$A:$A,MATCH($A36,ВВОД!L:L,0))),"Резерв",INDEX(ВВОД!$A:$A,MATCH($A36,ВВОД!L:L,0)))</f>
        <v>Немає</v>
      </c>
      <c r="AM36" s="216">
        <f>IF(ISNA(INDEX(ВВОД!$R:$R,MATCH($A36,ВВОД!L:L,0))),"",INDEX(ВВОД!$R:$R,MATCH($A36,ВВОД!L:L,0))+INDEX(ВВОД!$S:$S,MATCH($A36,ВВОД!L:L,0)))</f>
        <v>0</v>
      </c>
      <c r="AN36" s="216" t="str">
        <f>IF(ISNA(INDEX(ВВОД!$A:$A,MATCH($A36,ВВОД!M:M,0))),"Не  работает",INDEX(ВВОД!$A:$A,MATCH($A36,ВВОД!M:M,0)))</f>
        <v>Немає</v>
      </c>
      <c r="AO36" s="216">
        <f>IF(ISNA(INDEX(ВВОД!$T:$T,MATCH($A36,ВВОД!M:M,0))),"",INDEX(ВВОД!$T:$T,MATCH($A36,ВВОД!M:M,0)))</f>
        <v>0</v>
      </c>
      <c r="AP36" s="216" t="str">
        <f>IF(ISNA(INDEX(ВВОД!$A:$A,MATCH($A36,ВВОД!N:N,0))),"Не  работает",INDEX(ВВОД!$A:$A,MATCH($A36,ВВОД!N:N,0)))</f>
        <v>Немає</v>
      </c>
      <c r="AQ36" s="216">
        <f>IF(ISNA(INDEX(ВВОД!$T:$T,MATCH($A36,ВВОД!N:N,0))),"",INDEX(ВВОД!$T:$T,MATCH($A36,ВВОД!N:N,0)))</f>
        <v>0</v>
      </c>
      <c r="AR36" s="213">
        <v>31</v>
      </c>
      <c r="AS36" s="218">
        <f>SUM(C36,G36,K36,O36,U36,AA36,AE36,AI36)</f>
        <v>0</v>
      </c>
      <c r="AT36" s="219">
        <f t="shared" si="1"/>
        <v>0</v>
      </c>
      <c r="AU36" s="219">
        <f t="shared" si="2"/>
        <v>0</v>
      </c>
      <c r="AV36" s="220">
        <f t="shared" si="3"/>
        <v>0</v>
      </c>
      <c r="AW36" s="221"/>
    </row>
    <row r="37" spans="1:49" s="117" customFormat="1" ht="21.95" customHeight="1">
      <c r="A37" s="222"/>
      <c r="B37" s="222" t="s">
        <v>2123</v>
      </c>
      <c r="C37" s="218">
        <f>SUM(C6:C36)</f>
        <v>118.7</v>
      </c>
      <c r="D37" s="219">
        <f>SUM(D6:D36)</f>
        <v>146</v>
      </c>
      <c r="E37" s="219">
        <f>SUM(E6:E36)</f>
        <v>0</v>
      </c>
      <c r="F37" s="222" t="s">
        <v>2123</v>
      </c>
      <c r="G37" s="218">
        <f>SUM(G6:G36)</f>
        <v>108.29999999999997</v>
      </c>
      <c r="H37" s="219">
        <f>SUM(H6:H36)</f>
        <v>149</v>
      </c>
      <c r="I37" s="219">
        <f>SUM(I6:I36)</f>
        <v>0</v>
      </c>
      <c r="J37" s="222" t="s">
        <v>2123</v>
      </c>
      <c r="K37" s="218">
        <f>SUM(K6:K36)</f>
        <v>0</v>
      </c>
      <c r="L37" s="219">
        <f>SUM(L6:L36)</f>
        <v>0</v>
      </c>
      <c r="M37" s="219">
        <f>SUM(M6:M36)</f>
        <v>0</v>
      </c>
      <c r="N37" s="222" t="s">
        <v>2123</v>
      </c>
      <c r="O37" s="218">
        <f>SUM(O6:O36)</f>
        <v>118.79999999999998</v>
      </c>
      <c r="P37" s="219">
        <f>SUM(P6:P36)</f>
        <v>54</v>
      </c>
      <c r="Q37" s="219">
        <f>SUM(Q6:Q36)</f>
        <v>0</v>
      </c>
      <c r="R37" s="223"/>
      <c r="S37" s="223"/>
      <c r="T37" s="222" t="s">
        <v>182</v>
      </c>
      <c r="U37" s="218">
        <f>SUM(U6:U36)</f>
        <v>0</v>
      </c>
      <c r="V37" s="219">
        <f>SUM(V6:V36)</f>
        <v>0</v>
      </c>
      <c r="W37" s="219">
        <f>SUM(W6:W36)</f>
        <v>0</v>
      </c>
      <c r="X37" s="223"/>
      <c r="Y37" s="223"/>
      <c r="Z37" s="222" t="s">
        <v>2123</v>
      </c>
      <c r="AA37" s="218">
        <f>SUM(AA6:AA36)</f>
        <v>50.899999999999991</v>
      </c>
      <c r="AB37" s="219">
        <f>SUM(AB6:AB36)</f>
        <v>110</v>
      </c>
      <c r="AC37" s="219">
        <f>SUM(AC6:AC36)</f>
        <v>0</v>
      </c>
      <c r="AD37" s="222" t="s">
        <v>182</v>
      </c>
      <c r="AE37" s="218">
        <f>SUM(AE6:AE36)</f>
        <v>0</v>
      </c>
      <c r="AF37" s="219">
        <f>SUM(AF6:AF36)</f>
        <v>0</v>
      </c>
      <c r="AG37" s="219">
        <f>SUM(AG6:AG36)</f>
        <v>0</v>
      </c>
      <c r="AH37" s="222" t="s">
        <v>182</v>
      </c>
      <c r="AI37" s="218">
        <f>SUM(AI6:AI36)</f>
        <v>110.79999999999998</v>
      </c>
      <c r="AJ37" s="219">
        <f>SUM(AJ6:AJ36)</f>
        <v>121</v>
      </c>
      <c r="AK37" s="219">
        <f>SUM(AK6:AK36)</f>
        <v>0</v>
      </c>
      <c r="AL37" s="222" t="s">
        <v>182</v>
      </c>
      <c r="AM37" s="219">
        <f>SUM(AM6:AM36)</f>
        <v>216</v>
      </c>
      <c r="AN37" s="222" t="s">
        <v>182</v>
      </c>
      <c r="AO37" s="219">
        <f>SUM(AO6:AO36)</f>
        <v>0</v>
      </c>
      <c r="AP37" s="222" t="s">
        <v>182</v>
      </c>
      <c r="AQ37" s="224">
        <f>SUM(AQ6:AQ36)</f>
        <v>0</v>
      </c>
      <c r="AR37" s="223"/>
      <c r="AS37" s="225">
        <f>SUM(AS6:AS36)</f>
        <v>507.5</v>
      </c>
      <c r="AT37" s="226">
        <f>SUM(AT6:AT36)</f>
        <v>580</v>
      </c>
      <c r="AU37" s="226">
        <f>SUM(AU6:AU36)</f>
        <v>216</v>
      </c>
      <c r="AV37" s="227">
        <f>SUM(AV6:AV36)</f>
        <v>8.6399999999999988</v>
      </c>
      <c r="AW37" s="228"/>
    </row>
    <row r="38" spans="1:49" ht="15" customHeight="1"/>
    <row r="39" spans="1:49" ht="15" customHeight="1">
      <c r="G39" s="1367" t="s">
        <v>210</v>
      </c>
      <c r="H39" s="1367"/>
      <c r="J39" s="114"/>
      <c r="K39" s="1366" t="s">
        <v>2116</v>
      </c>
      <c r="L39" s="1366"/>
      <c r="M39" s="1366"/>
      <c r="N39" s="1366"/>
    </row>
    <row r="40" spans="1:49" ht="12.75" customHeight="1"/>
    <row r="42" spans="1:49">
      <c r="F42" s="128" t="s">
        <v>528</v>
      </c>
    </row>
    <row r="43" spans="1:49">
      <c r="C43" s="127"/>
      <c r="D43" s="111" t="s">
        <v>529</v>
      </c>
      <c r="F43" s="109" t="s">
        <v>530</v>
      </c>
    </row>
    <row r="44" spans="1:49">
      <c r="C44" s="151"/>
      <c r="D44" s="111" t="s">
        <v>529</v>
      </c>
      <c r="F44" s="109" t="s">
        <v>994</v>
      </c>
    </row>
    <row r="45" spans="1:49">
      <c r="C45" s="126"/>
      <c r="D45" s="111" t="s">
        <v>529</v>
      </c>
      <c r="F45" s="109" t="s">
        <v>531</v>
      </c>
    </row>
    <row r="46" spans="1:49">
      <c r="C46" s="135"/>
      <c r="D46" s="111" t="s">
        <v>529</v>
      </c>
      <c r="F46" s="109" t="s">
        <v>619</v>
      </c>
    </row>
    <row r="47" spans="1:49">
      <c r="C47" s="166"/>
      <c r="D47" s="111" t="s">
        <v>529</v>
      </c>
      <c r="F47" s="109" t="s">
        <v>1088</v>
      </c>
    </row>
    <row r="48" spans="1:49">
      <c r="C48" s="125"/>
      <c r="D48" s="111" t="s">
        <v>529</v>
      </c>
      <c r="F48" s="109" t="s">
        <v>532</v>
      </c>
    </row>
    <row r="49" spans="3:6">
      <c r="C49" s="172"/>
      <c r="D49" s="111" t="s">
        <v>529</v>
      </c>
      <c r="F49" s="109" t="s">
        <v>995</v>
      </c>
    </row>
    <row r="50" spans="3:6">
      <c r="C50" s="173"/>
      <c r="D50" s="111" t="s">
        <v>529</v>
      </c>
      <c r="F50" s="109" t="s">
        <v>996</v>
      </c>
    </row>
    <row r="51" spans="3:6">
      <c r="C51" s="150"/>
      <c r="D51" s="111" t="s">
        <v>529</v>
      </c>
      <c r="F51" s="109" t="s">
        <v>1283</v>
      </c>
    </row>
    <row r="52" spans="3:6">
      <c r="C52" s="152"/>
      <c r="D52" s="111" t="s">
        <v>529</v>
      </c>
      <c r="F52" s="109" t="s">
        <v>1284</v>
      </c>
    </row>
    <row r="53" spans="3:6">
      <c r="C53" s="55"/>
      <c r="D53" s="111" t="s">
        <v>529</v>
      </c>
      <c r="F53" s="109" t="s">
        <v>537</v>
      </c>
    </row>
  </sheetData>
  <mergeCells count="21">
    <mergeCell ref="AS4:AU4"/>
    <mergeCell ref="J4:L4"/>
    <mergeCell ref="AR4:AR5"/>
    <mergeCell ref="A4:A5"/>
    <mergeCell ref="AD4:AF4"/>
    <mergeCell ref="AL4:AM4"/>
    <mergeCell ref="B4:D4"/>
    <mergeCell ref="F4:H4"/>
    <mergeCell ref="Y4:Y5"/>
    <mergeCell ref="AP4:AQ4"/>
    <mergeCell ref="N4:P4"/>
    <mergeCell ref="Z4:AB4"/>
    <mergeCell ref="X4:X5"/>
    <mergeCell ref="AH4:AJ4"/>
    <mergeCell ref="R4:R5"/>
    <mergeCell ref="S4:S5"/>
    <mergeCell ref="K39:N39"/>
    <mergeCell ref="G39:H39"/>
    <mergeCell ref="AN4:AO4"/>
    <mergeCell ref="T4:V4"/>
    <mergeCell ref="A1:L1"/>
  </mergeCells>
  <phoneticPr fontId="6" type="noConversion"/>
  <conditionalFormatting sqref="A6:AR36">
    <cfRule type="expression" dxfId="10" priority="5">
      <formula>OR($B6="Вихідний",$B6="Немає")</formula>
    </cfRule>
  </conditionalFormatting>
  <pageMargins left="0.19685039370078741" right="0.19685039370078741" top="0.39370078740157483" bottom="0.19685039370078741" header="0" footer="0"/>
  <pageSetup paperSize="9" scale="67" orientation="landscape" horizontalDpi="4294967294" verticalDpi="4294967293" r:id="rId1"/>
  <headerFooter alignWithMargins="0"/>
  <colBreaks count="1" manualBreakCount="1">
    <brk id="18" max="37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codeName="Лист5">
    <tabColor theme="4" tint="0.59999389629810485"/>
    <pageSetUpPr fitToPage="1"/>
  </sheetPr>
  <dimension ref="A1:Z39"/>
  <sheetViews>
    <sheetView showZeros="0" view="pageLayout" zoomScaleSheetLayoutView="75" workbookViewId="0">
      <selection activeCell="B6" sqref="B6"/>
    </sheetView>
  </sheetViews>
  <sheetFormatPr defaultRowHeight="12.75"/>
  <cols>
    <col min="1" max="1" width="4.5703125" style="13" customWidth="1"/>
    <col min="2" max="2" width="26" style="72" customWidth="1"/>
    <col min="3" max="3" width="11.7109375" style="74" customWidth="1"/>
    <col min="4" max="4" width="11.85546875" style="74" customWidth="1"/>
    <col min="5" max="5" width="31.85546875" style="74" customWidth="1"/>
    <col min="6" max="6" width="5.42578125" style="2" customWidth="1"/>
    <col min="7" max="7" width="4.140625" style="13" customWidth="1"/>
    <col min="8" max="8" width="4" style="1" customWidth="1"/>
    <col min="9" max="9" width="4" style="2" customWidth="1"/>
    <col min="10" max="10" width="9.28515625" style="1" customWidth="1"/>
    <col min="11" max="11" width="9.140625" style="1"/>
    <col min="12" max="12" width="9.140625" style="2"/>
    <col min="13" max="14" width="9.140625" style="1"/>
    <col min="15" max="16" width="9.140625" style="2"/>
    <col min="17" max="18" width="9.140625" style="13"/>
    <col min="19" max="19" width="9.140625" style="1"/>
    <col min="20" max="20" width="9.140625" style="2"/>
    <col min="21" max="22" width="9.140625" style="1"/>
    <col min="23" max="23" width="9.140625" style="2"/>
    <col min="24" max="25" width="9.140625" style="1"/>
    <col min="26" max="26" width="9.140625" style="2"/>
    <col min="27" max="16384" width="9.140625" style="1"/>
  </cols>
  <sheetData>
    <row r="1" spans="1:26" s="18" customFormat="1" ht="15" customHeight="1">
      <c r="A1" s="1385" t="s">
        <v>2181</v>
      </c>
      <c r="B1" s="1385"/>
      <c r="C1" s="1385"/>
      <c r="D1" s="1385"/>
      <c r="E1" s="1385"/>
      <c r="F1" s="1385"/>
      <c r="G1" s="1385"/>
      <c r="H1" s="1385"/>
      <c r="I1" s="1385"/>
      <c r="J1" s="22"/>
      <c r="K1" s="22"/>
      <c r="L1" s="11"/>
      <c r="O1" s="11"/>
      <c r="P1" s="11"/>
      <c r="Q1" s="19"/>
      <c r="R1" s="19"/>
      <c r="T1" s="11"/>
      <c r="W1" s="11"/>
      <c r="Z1" s="11"/>
    </row>
    <row r="2" spans="1:26" s="18" customFormat="1" ht="15">
      <c r="A2" s="1389" t="str">
        <f>ВВОД!D2</f>
        <v>Червень 2024</v>
      </c>
      <c r="B2" s="1389"/>
      <c r="C2" s="1389"/>
      <c r="D2" s="1389"/>
      <c r="E2" s="1389"/>
      <c r="F2" s="1389"/>
      <c r="G2" s="1389"/>
      <c r="H2" s="1389"/>
      <c r="I2" s="1389"/>
      <c r="L2" s="11"/>
      <c r="O2" s="11"/>
      <c r="P2" s="11"/>
      <c r="Q2" s="19"/>
      <c r="R2" s="19"/>
      <c r="T2" s="11"/>
      <c r="W2" s="11"/>
      <c r="Z2" s="11"/>
    </row>
    <row r="3" spans="1:26" ht="20.25" customHeight="1">
      <c r="A3" s="14"/>
      <c r="B3" s="231" t="s">
        <v>2216</v>
      </c>
      <c r="C3" s="1390" t="str">
        <f>ВВОД!D4</f>
        <v>РДМ-24 №110</v>
      </c>
      <c r="D3" s="1390"/>
      <c r="E3" s="1388" t="s">
        <v>2115</v>
      </c>
      <c r="F3" s="1388"/>
      <c r="G3" s="1388"/>
      <c r="H3" s="202"/>
      <c r="I3" s="94"/>
    </row>
    <row r="4" spans="1:26" ht="22.5" customHeight="1">
      <c r="A4" s="1386" t="s">
        <v>39</v>
      </c>
      <c r="B4" s="1380" t="s">
        <v>63</v>
      </c>
      <c r="C4" s="1380" t="s">
        <v>64</v>
      </c>
      <c r="D4" s="1380" t="s">
        <v>65</v>
      </c>
      <c r="E4" s="1380" t="s">
        <v>70</v>
      </c>
      <c r="F4" s="1382" t="s">
        <v>66</v>
      </c>
      <c r="G4" s="1383"/>
      <c r="H4" s="1383"/>
      <c r="I4" s="1384"/>
    </row>
    <row r="5" spans="1:26" ht="36">
      <c r="A5" s="1387"/>
      <c r="B5" s="1381"/>
      <c r="C5" s="1381"/>
      <c r="D5" s="1381"/>
      <c r="E5" s="1381"/>
      <c r="F5" s="5" t="s">
        <v>42</v>
      </c>
      <c r="G5" s="77" t="s">
        <v>45</v>
      </c>
      <c r="H5" s="6" t="str">
        <f>IF(H37=0,"Дата","Зварки")</f>
        <v>Дата</v>
      </c>
      <c r="I5" s="134" t="s">
        <v>671</v>
      </c>
    </row>
    <row r="6" spans="1:26">
      <c r="A6" s="267">
        <v>1</v>
      </c>
      <c r="B6" s="265" t="str">
        <f>IF(ISNA(INDEX(ВВОД!$U:$U,MATCH($A6,ВВОД!D:D,0))),"Резерв",INDEX(ВВОД!$U:$U,MATCH($A6,ВВОД!D:D,0)))</f>
        <v>Вихідний</v>
      </c>
      <c r="C6" s="99">
        <f>IF(ISNA(INDEX(ВВОД!$V:$V,MATCH($A6,ВВОД!D:D,0))),"",INDEX(ВВОД!$V:$V,MATCH($A6,ВВОД!D:D,0)))</f>
        <v>0</v>
      </c>
      <c r="D6" s="99">
        <f>IF(ISNA(INDEX(ВВОД!$W:$W,MATCH($A6,ВВОД!D:D,0))),"",INDEX(ВВОД!$W:$W,MATCH($A6,ВВОД!D:D,0)))</f>
        <v>0</v>
      </c>
      <c r="E6" s="99">
        <f>IF(ISNA(INDEX(ВВОД!$X:$X,MATCH($A6,ВВОД!D:D,0))),"",INDEX(ВВОД!$X:$X,MATCH($A6,ВВОД!D:D,0)))</f>
        <v>0</v>
      </c>
      <c r="F6" s="269">
        <f>IF(ISNA(INDEX(ВВОД!$Q:$Q,MATCH($A6,ВВОД!D:D,0))),"",INDEX(ВВОД!$Q:$Q,MATCH($A6,ВВОД!D:D,0)))</f>
        <v>0</v>
      </c>
      <c r="G6" s="269">
        <f>IF(ISNA(INDEX(ВВОД!$R:$R,MATCH($A6,ВВОД!D:D,0))),"",INDEX(ВВОД!$R:$R,MATCH($A6,ВВОД!D:D,0))+INDEX(ВВОД!$S:$S,MATCH($A6,ВВОД!D:D,0)))</f>
        <v>0</v>
      </c>
      <c r="H6" s="270">
        <f>IF(ISNA(INDEX(ВВОД!$T:$T,MATCH($A6,ВВОД!D:D,0))),"",INDEX(ВВОД!$T:$T,MATCH($A6,ВВОД!D:D,0)))</f>
        <v>0</v>
      </c>
      <c r="I6" s="270"/>
    </row>
    <row r="7" spans="1:26">
      <c r="A7" s="267">
        <v>2</v>
      </c>
      <c r="B7" s="265" t="str">
        <f>IF(ISNA(INDEX(ВВОД!$U:$U,MATCH($A7,ВВОД!D:D,0))),"Резерв",INDEX(ВВОД!$U:$U,MATCH($A7,ВВОД!D:D,0)))</f>
        <v>Вихідний</v>
      </c>
      <c r="C7" s="99">
        <f>IF(ISNA(INDEX(ВВОД!$V:$V,MATCH($A7,ВВОД!D:D,0))),"",INDEX(ВВОД!$V:$V,MATCH($A7,ВВОД!D:D,0)))</f>
        <v>0</v>
      </c>
      <c r="D7" s="99">
        <f>IF(ISNA(INDEX(ВВОД!$W:$W,MATCH($A7,ВВОД!D:D,0))),"",INDEX(ВВОД!$W:$W,MATCH($A7,ВВОД!D:D,0)))</f>
        <v>0</v>
      </c>
      <c r="E7" s="99">
        <f>IF(ISNA(INDEX(ВВОД!$X:$X,MATCH($A7,ВВОД!D:D,0))),"",INDEX(ВВОД!$X:$X,MATCH($A7,ВВОД!D:D,0)))</f>
        <v>0</v>
      </c>
      <c r="F7" s="269">
        <f>IF(ISNA(INDEX(ВВОД!$Q:$Q,MATCH($A7,ВВОД!D:D,0))),"",INDEX(ВВОД!$Q:$Q,MATCH($A7,ВВОД!D:D,0)))</f>
        <v>0</v>
      </c>
      <c r="G7" s="269">
        <f>IF(ISNA(INDEX(ВВОД!$R:$R,MATCH($A7,ВВОД!D:D,0))),"",INDEX(ВВОД!$R:$R,MATCH($A7,ВВОД!D:D,0))+INDEX(ВВОД!$S:$S,MATCH($A7,ВВОД!D:D,0)))</f>
        <v>0</v>
      </c>
      <c r="H7" s="270">
        <f>IF(ISNA(INDEX(ВВОД!$T:$T,MATCH($A7,ВВОД!D:D,0))),"",INDEX(ВВОД!$T:$T,MATCH($A7,ВВОД!D:D,0)))</f>
        <v>0</v>
      </c>
      <c r="I7" s="270"/>
    </row>
    <row r="8" spans="1:26" ht="25.5">
      <c r="A8" s="267">
        <v>3</v>
      </c>
      <c r="B8" s="265" t="str">
        <f>IF(ISNA(INDEX(ВВОД!$U:$U,MATCH($A8,ВВОД!D:D,0))),"Резерв",INDEX(ВВОД!$U:$U,MATCH($A8,ВВОД!D:D,0)))</f>
        <v>Канатове - Трепівка</v>
      </c>
      <c r="C8" s="99" t="str">
        <f>IF(ISNA(INDEX(ВВОД!$V:$V,MATCH($A8,ВВОД!D:D,0))),"",INDEX(ВВОД!$V:$V,MATCH($A8,ВВОД!D:D,0)))</f>
        <v>непарна</v>
      </c>
      <c r="D8" s="99" t="str">
        <f>IF(ISNA(INDEX(ВВОД!$W:$W,MATCH($A8,ВВОД!D:D,0))),"",INDEX(ВВОД!$W:$W,MATCH($A8,ВВОД!D:D,0)))</f>
        <v>302 пк6 - 306</v>
      </c>
      <c r="E8" s="99">
        <f>IF(ISNA(INDEX(ВВОД!$X:$X,MATCH($A8,ВВОД!D:D,0))),"",INDEX(ВВОД!$X:$X,MATCH($A8,ВВОД!D:D,0)))</f>
        <v>0</v>
      </c>
      <c r="F8" s="269">
        <f>IF(ISNA(INDEX(ВВОД!$Q:$Q,MATCH($A8,ВВОД!D:D,0))),"",INDEX(ВВОД!$Q:$Q,MATCH($A8,ВВОД!D:D,0)))</f>
        <v>4.7</v>
      </c>
      <c r="G8" s="269">
        <f>IF(ISNA(INDEX(ВВОД!$R:$R,MATCH($A8,ВВОД!D:D,0))),"",INDEX(ВВОД!$R:$R,MATCH($A8,ВВОД!D:D,0))+INDEX(ВВОД!$S:$S,MATCH($A8,ВВОД!D:D,0)))</f>
        <v>0</v>
      </c>
      <c r="H8" s="270">
        <f>IF(ISNA(INDEX(ВВОД!$T:$T,MATCH($A8,ВВОД!D:D,0))),"",INDEX(ВВОД!$T:$T,MATCH($A8,ВВОД!D:D,0)))</f>
        <v>0</v>
      </c>
      <c r="I8" s="270"/>
    </row>
    <row r="9" spans="1:26">
      <c r="A9" s="267">
        <v>4</v>
      </c>
      <c r="B9" s="265" t="str">
        <f>IF(ISNA(INDEX(ВВОД!$U:$U,MATCH($A9,ВВОД!D:D,0))),"Резерв",INDEX(ВВОД!$U:$U,MATCH($A9,ВВОД!D:D,0)))</f>
        <v>Канатове - Трепівка</v>
      </c>
      <c r="C9" s="99" t="str">
        <f>IF(ISNA(INDEX(ВВОД!$V:$V,MATCH($A9,ВВОД!D:D,0))),"",INDEX(ВВОД!$V:$V,MATCH($A9,ВВОД!D:D,0)))</f>
        <v>непарна</v>
      </c>
      <c r="D9" s="99" t="str">
        <f>IF(ISNA(INDEX(ВВОД!$W:$W,MATCH($A9,ВВОД!D:D,0))),"",INDEX(ВВОД!$W:$W,MATCH($A9,ВВОД!D:D,0)))</f>
        <v>307 - 313</v>
      </c>
      <c r="E9" s="99" t="str">
        <f>IF(ISNA(INDEX(ВВОД!$X:$X,MATCH($A9,ВВОД!D:D,0))),"",INDEX(ВВОД!$X:$X,MATCH($A9,ВВОД!D:D,0)))</f>
        <v>Трепівка 4, 14</v>
      </c>
      <c r="F9" s="269">
        <f>IF(ISNA(INDEX(ВВОД!$Q:$Q,MATCH($A9,ВВОД!D:D,0))),"",INDEX(ВВОД!$Q:$Q,MATCH($A9,ВВОД!D:D,0)))</f>
        <v>7</v>
      </c>
      <c r="G9" s="269">
        <f>IF(ISNA(INDEX(ВВОД!$R:$R,MATCH($A9,ВВОД!D:D,0))),"",INDEX(ВВОД!$R:$R,MATCH($A9,ВВОД!D:D,0))+INDEX(ВВОД!$S:$S,MATCH($A9,ВВОД!D:D,0)))</f>
        <v>2</v>
      </c>
      <c r="H9" s="270">
        <f>IF(ISNA(INDEX(ВВОД!$T:$T,MATCH($A9,ВВОД!D:D,0))),"",INDEX(ВВОД!$T:$T,MATCH($A9,ВВОД!D:D,0)))</f>
        <v>0</v>
      </c>
      <c r="I9" s="270"/>
    </row>
    <row r="10" spans="1:26" ht="25.5">
      <c r="A10" s="267">
        <v>5</v>
      </c>
      <c r="B10" s="265" t="str">
        <f>IF(ISNA(INDEX(ВВОД!$U:$U,MATCH($A10,ВВОД!D:D,0))),"Резерв",INDEX(ВВОД!$U:$U,MATCH($A10,ВВОД!D:D,0)))</f>
        <v>Знам'янка - Чорноліська</v>
      </c>
      <c r="C10" s="99" t="str">
        <f>IF(ISNA(INDEX(ВВОД!$V:$V,MATCH($A10,ВВОД!D:D,0))),"",INDEX(ВВОД!$V:$V,MATCH($A10,ВВОД!D:D,0)))</f>
        <v>парна</v>
      </c>
      <c r="D10" s="99" t="str">
        <f>IF(ISNA(INDEX(ВВОД!$W:$W,MATCH($A10,ВВОД!D:D,0))),"",INDEX(ВВОД!$W:$W,MATCH($A10,ВВОД!D:D,0)))</f>
        <v>299 пк7 - 293 пк6</v>
      </c>
      <c r="E10" s="99" t="str">
        <f>IF(ISNA(INDEX(ВВОД!$X:$X,MATCH($A10,ВВОД!D:D,0))),"",INDEX(ВВОД!$X:$X,MATCH($A10,ВВОД!D:D,0)))</f>
        <v>БП Західний 6</v>
      </c>
      <c r="F10" s="269">
        <f>IF(ISNA(INDEX(ВВОД!$Q:$Q,MATCH($A10,ВВОД!D:D,0))),"",INDEX(ВВОД!$Q:$Q,MATCH($A10,ВВОД!D:D,0)))</f>
        <v>6.2</v>
      </c>
      <c r="G10" s="269">
        <f>IF(ISNA(INDEX(ВВОД!$R:$R,MATCH($A10,ВВОД!D:D,0))),"",INDEX(ВВОД!$R:$R,MATCH($A10,ВВОД!D:D,0))+INDEX(ВВОД!$S:$S,MATCH($A10,ВВОД!D:D,0)))</f>
        <v>1</v>
      </c>
      <c r="H10" s="270">
        <f>IF(ISNA(INDEX(ВВОД!$T:$T,MATCH($A10,ВВОД!D:D,0))),"",INDEX(ВВОД!$T:$T,MATCH($A10,ВВОД!D:D,0)))</f>
        <v>0</v>
      </c>
      <c r="I10" s="270"/>
    </row>
    <row r="11" spans="1:26" ht="25.5">
      <c r="A11" s="267">
        <v>6</v>
      </c>
      <c r="B11" s="265" t="str">
        <f>IF(ISNA(INDEX(ВВОД!$U:$U,MATCH($A11,ВВОД!D:D,0))),"Резерв",INDEX(ВВОД!$U:$U,MATCH($A11,ВВОД!D:D,0)))</f>
        <v>Чорноліська - Знам'янка</v>
      </c>
      <c r="C11" s="99" t="str">
        <f>IF(ISNA(INDEX(ВВОД!$V:$V,MATCH($A11,ВВОД!D:D,0))),"",INDEX(ВВОД!$V:$V,MATCH($A11,ВВОД!D:D,0)))</f>
        <v>непарна</v>
      </c>
      <c r="D11" s="99" t="str">
        <f>IF(ISNA(INDEX(ВВОД!$W:$W,MATCH($A11,ВВОД!D:D,0))),"",INDEX(ВВОД!$W:$W,MATCH($A11,ВВОД!D:D,0)))</f>
        <v>293 пк6 - 298</v>
      </c>
      <c r="E11" s="99" t="str">
        <f>IF(ISNA(INDEX(ВВОД!$X:$X,MATCH($A11,ВВОД!D:D,0))),"",INDEX(ВВОД!$X:$X,MATCH($A11,ВВОД!D:D,0)))</f>
        <v>БП Західний 2 Знам 4</v>
      </c>
      <c r="F11" s="269">
        <f>IF(ISNA(INDEX(ВВОД!$Q:$Q,MATCH($A11,ВВОД!D:D,0))),"",INDEX(ВВОД!$Q:$Q,MATCH($A11,ВВОД!D:D,0)))</f>
        <v>5.6</v>
      </c>
      <c r="G11" s="269">
        <f>IF(ISNA(INDEX(ВВОД!$R:$R,MATCH($A11,ВВОД!D:D,0))),"",INDEX(ВВОД!$R:$R,MATCH($A11,ВВОД!D:D,0))+INDEX(ВВОД!$S:$S,MATCH($A11,ВВОД!D:D,0)))</f>
        <v>2</v>
      </c>
      <c r="H11" s="270">
        <f>IF(ISNA(INDEX(ВВОД!$T:$T,MATCH($A11,ВВОД!D:D,0))),"",INDEX(ВВОД!$T:$T,MATCH($A11,ВВОД!D:D,0)))</f>
        <v>0</v>
      </c>
      <c r="I11" s="270"/>
    </row>
    <row r="12" spans="1:26">
      <c r="A12" s="267">
        <v>7</v>
      </c>
      <c r="B12" s="265" t="str">
        <f>IF(ISNA(INDEX(ВВОД!$U:$U,MATCH($A12,ВВОД!D:D,0))),"Резерв",INDEX(ВВОД!$U:$U,MATCH($A12,ВВОД!D:D,0)))</f>
        <v>Роз'їзд 5 км - ОП 309 км</v>
      </c>
      <c r="C12" s="99" t="str">
        <f>IF(ISNA(INDEX(ВВОД!$V:$V,MATCH($A12,ВВОД!D:D,0))),"",INDEX(ВВОД!$V:$V,MATCH($A12,ВВОД!D:D,0)))</f>
        <v>одноколійна</v>
      </c>
      <c r="D12" s="99" t="str">
        <f>IF(ISNA(INDEX(ВВОД!$W:$W,MATCH($A12,ВВОД!D:D,0))),"",INDEX(ВВОД!$W:$W,MATCH($A12,ВВОД!D:D,0)))</f>
        <v>1 - 9 пк2</v>
      </c>
      <c r="E12" s="99" t="str">
        <f>IF(ISNA(INDEX(ВВОД!$X:$X,MATCH($A12,ВВОД!D:D,0))),"",INDEX(ВВОД!$X:$X,MATCH($A12,ВВОД!D:D,0)))</f>
        <v>Роз'їзд 17, 29, 35, 29</v>
      </c>
      <c r="F12" s="269">
        <f>IF(ISNA(INDEX(ВВОД!$Q:$Q,MATCH($A12,ВВОД!D:D,0))),"",INDEX(ВВОД!$Q:$Q,MATCH($A12,ВВОД!D:D,0)))</f>
        <v>8.1999999999999993</v>
      </c>
      <c r="G12" s="269">
        <f>IF(ISNA(INDEX(ВВОД!$R:$R,MATCH($A12,ВВОД!D:D,0))),"",INDEX(ВВОД!$R:$R,MATCH($A12,ВВОД!D:D,0))+INDEX(ВВОД!$S:$S,MATCH($A12,ВВОД!D:D,0)))</f>
        <v>4</v>
      </c>
      <c r="H12" s="270">
        <f>IF(ISNA(INDEX(ВВОД!$T:$T,MATCH($A12,ВВОД!D:D,0))),"",INDEX(ВВОД!$T:$T,MATCH($A12,ВВОД!D:D,0)))</f>
        <v>0</v>
      </c>
      <c r="I12" s="270"/>
    </row>
    <row r="13" spans="1:26">
      <c r="A13" s="267">
        <v>8</v>
      </c>
      <c r="B13" s="265" t="str">
        <f>IF(ISNA(INDEX(ВВОД!$U:$U,MATCH($A13,ВВОД!D:D,0))),"Резерв",INDEX(ВВОД!$U:$U,MATCH($A13,ВВОД!D:D,0)))</f>
        <v>Вихідний</v>
      </c>
      <c r="C13" s="99">
        <f>IF(ISNA(INDEX(ВВОД!$V:$V,MATCH($A13,ВВОД!D:D,0))),"",INDEX(ВВОД!$V:$V,MATCH($A13,ВВОД!D:D,0)))</f>
        <v>0</v>
      </c>
      <c r="D13" s="99">
        <f>IF(ISNA(INDEX(ВВОД!$W:$W,MATCH($A13,ВВОД!D:D,0))),"",INDEX(ВВОД!$W:$W,MATCH($A13,ВВОД!D:D,0)))</f>
        <v>0</v>
      </c>
      <c r="E13" s="99">
        <f>IF(ISNA(INDEX(ВВОД!$X:$X,MATCH($A13,ВВОД!D:D,0))),"",INDEX(ВВОД!$X:$X,MATCH($A13,ВВОД!D:D,0)))</f>
        <v>0</v>
      </c>
      <c r="F13" s="269">
        <f>IF(ISNA(INDEX(ВВОД!$Q:$Q,MATCH($A13,ВВОД!D:D,0))),"",INDEX(ВВОД!$Q:$Q,MATCH($A13,ВВОД!D:D,0)))</f>
        <v>0</v>
      </c>
      <c r="G13" s="269">
        <f>IF(ISNA(INDEX(ВВОД!$R:$R,MATCH($A13,ВВОД!D:D,0))),"",INDEX(ВВОД!$R:$R,MATCH($A13,ВВОД!D:D,0))+INDEX(ВВОД!$S:$S,MATCH($A13,ВВОД!D:D,0)))</f>
        <v>0</v>
      </c>
      <c r="H13" s="270">
        <f>IF(ISNA(INDEX(ВВОД!$T:$T,MATCH($A13,ВВОД!D:D,0))),"",INDEX(ВВОД!$T:$T,MATCH($A13,ВВОД!D:D,0)))</f>
        <v>0</v>
      </c>
      <c r="I13" s="270"/>
    </row>
    <row r="14" spans="1:26">
      <c r="A14" s="267">
        <v>9</v>
      </c>
      <c r="B14" s="265" t="str">
        <f>IF(ISNA(INDEX(ВВОД!$U:$U,MATCH($A14,ВВОД!D:D,0))),"Резерв",INDEX(ВВОД!$U:$U,MATCH($A14,ВВОД!D:D,0)))</f>
        <v>Вихідний</v>
      </c>
      <c r="C14" s="99">
        <f>IF(ISNA(INDEX(ВВОД!$V:$V,MATCH($A14,ВВОД!D:D,0))),"",INDEX(ВВОД!$V:$V,MATCH($A14,ВВОД!D:D,0)))</f>
        <v>0</v>
      </c>
      <c r="D14" s="99">
        <f>IF(ISNA(INDEX(ВВОД!$W:$W,MATCH($A14,ВВОД!D:D,0))),"",INDEX(ВВОД!$W:$W,MATCH($A14,ВВОД!D:D,0)))</f>
        <v>0</v>
      </c>
      <c r="E14" s="99">
        <f>IF(ISNA(INDEX(ВВОД!$X:$X,MATCH($A14,ВВОД!D:D,0))),"",INDEX(ВВОД!$X:$X,MATCH($A14,ВВОД!D:D,0)))</f>
        <v>0</v>
      </c>
      <c r="F14" s="269">
        <f>IF(ISNA(INDEX(ВВОД!$Q:$Q,MATCH($A14,ВВОД!D:D,0))),"",INDEX(ВВОД!$Q:$Q,MATCH($A14,ВВОД!D:D,0)))</f>
        <v>0</v>
      </c>
      <c r="G14" s="269">
        <f>IF(ISNA(INDEX(ВВОД!$R:$R,MATCH($A14,ВВОД!D:D,0))),"",INDEX(ВВОД!$R:$R,MATCH($A14,ВВОД!D:D,0))+INDEX(ВВОД!$S:$S,MATCH($A14,ВВОД!D:D,0)))</f>
        <v>0</v>
      </c>
      <c r="H14" s="270">
        <f>IF(ISNA(INDEX(ВВОД!$T:$T,MATCH($A14,ВВОД!D:D,0))),"",INDEX(ВВОД!$T:$T,MATCH($A14,ВВОД!D:D,0)))</f>
        <v>0</v>
      </c>
      <c r="I14" s="270"/>
    </row>
    <row r="15" spans="1:26">
      <c r="A15" s="267">
        <v>10</v>
      </c>
      <c r="B15" s="265" t="str">
        <f>IF(ISNA(INDEX(ВВОД!$U:$U,MATCH($A15,ВВОД!D:D,0))),"Резерв",INDEX(ВВОД!$U:$U,MATCH($A15,ВВОД!D:D,0)))</f>
        <v>Роз'їзд 5 км - ОП 309 км</v>
      </c>
      <c r="C15" s="99" t="str">
        <f>IF(ISNA(INDEX(ВВОД!$V:$V,MATCH($A15,ВВОД!D:D,0))),"",INDEX(ВВОД!$V:$V,MATCH($A15,ВВОД!D:D,0)))</f>
        <v>одноколійна</v>
      </c>
      <c r="D15" s="99" t="str">
        <f>IF(ISNA(INDEX(ВВОД!$W:$W,MATCH($A15,ВВОД!D:D,0))),"",INDEX(ВВОД!$W:$W,MATCH($A15,ВВОД!D:D,0)))</f>
        <v>9 пк3 - 16</v>
      </c>
      <c r="E15" s="99" t="str">
        <f>IF(ISNA(INDEX(ВВОД!$X:$X,MATCH($A15,ВВОД!D:D,0))),"",INDEX(ВВОД!$X:$X,MATCH($A15,ВВОД!D:D,0)))</f>
        <v>ОП 9</v>
      </c>
      <c r="F15" s="269">
        <f>IF(ISNA(INDEX(ВВОД!$Q:$Q,MATCH($A15,ВВОД!D:D,0))),"",INDEX(ВВОД!$Q:$Q,MATCH($A15,ВВОД!D:D,0)))</f>
        <v>8</v>
      </c>
      <c r="G15" s="269">
        <f>IF(ISNA(INDEX(ВВОД!$R:$R,MATCH($A15,ВВОД!D:D,0))),"",INDEX(ВВОД!$R:$R,MATCH($A15,ВВОД!D:D,0))+INDEX(ВВОД!$S:$S,MATCH($A15,ВВОД!D:D,0)))</f>
        <v>1</v>
      </c>
      <c r="H15" s="270">
        <f>IF(ISNA(INDEX(ВВОД!$T:$T,MATCH($A15,ВВОД!D:D,0))),"",INDEX(ВВОД!$T:$T,MATCH($A15,ВВОД!D:D,0)))</f>
        <v>0</v>
      </c>
      <c r="I15" s="270"/>
    </row>
    <row r="16" spans="1:26" ht="25.5">
      <c r="A16" s="267">
        <v>11</v>
      </c>
      <c r="B16" s="265" t="str">
        <f>IF(ISNA(INDEX(ВВОД!$U:$U,MATCH($A16,ВВОД!D:D,0))),"Резерв",INDEX(ВВОД!$U:$U,MATCH($A16,ВВОД!D:D,0)))</f>
        <v>Роз'їзд 5 км - Сахарна</v>
      </c>
      <c r="C16" s="99" t="str">
        <f>IF(ISNA(INDEX(ВВОД!$V:$V,MATCH($A16,ВВОД!D:D,0))),"",INDEX(ВВОД!$V:$V,MATCH($A16,ВВОД!D:D,0)))</f>
        <v>одноколійна, 3 колія</v>
      </c>
      <c r="D16" s="99" t="str">
        <f>IF(ISNA(INDEX(ВВОД!$W:$W,MATCH($A16,ВВОД!D:D,0))),"",INDEX(ВВОД!$W:$W,MATCH($A16,ВВОД!D:D,0)))</f>
        <v>4 пк9 - 11</v>
      </c>
      <c r="E16" s="99" t="str">
        <f>IF(ISNA(INDEX(ВВОД!$X:$X,MATCH($A16,ВВОД!D:D,0))),"",INDEX(ВВОД!$X:$X,MATCH($A16,ВВОД!D:D,0)))</f>
        <v>Роз'їзд 19, 31, 33,  Сахарна 1, 3, 5, 24, 22, 14</v>
      </c>
      <c r="F16" s="269">
        <f>IF(ISNA(INDEX(ВВОД!$Q:$Q,MATCH($A16,ВВОД!D:D,0))),"",INDEX(ВВОД!$Q:$Q,MATCH($A16,ВВОД!D:D,0)))</f>
        <v>8.1</v>
      </c>
      <c r="G16" s="269">
        <f>IF(ISNA(INDEX(ВВОД!$R:$R,MATCH($A16,ВВОД!D:D,0))),"",INDEX(ВВОД!$R:$R,MATCH($A16,ВВОД!D:D,0))+INDEX(ВВОД!$S:$S,MATCH($A16,ВВОД!D:D,0)))</f>
        <v>9</v>
      </c>
      <c r="H16" s="270">
        <f>IF(ISNA(INDEX(ВВОД!$T:$T,MATCH($A16,ВВОД!D:D,0))),"",INDEX(ВВОД!$T:$T,MATCH($A16,ВВОД!D:D,0)))</f>
        <v>0</v>
      </c>
      <c r="I16" s="270"/>
    </row>
    <row r="17" spans="1:9">
      <c r="A17" s="267">
        <v>12</v>
      </c>
      <c r="B17" s="265" t="str">
        <f>IF(ISNA(INDEX(ВВОД!$U:$U,MATCH($A17,ВВОД!D:D,0))),"Резерв",INDEX(ВВОД!$U:$U,MATCH($A17,ВВОД!D:D,0)))</f>
        <v>Сахарна - Медерове</v>
      </c>
      <c r="C17" s="99" t="str">
        <f>IF(ISNA(INDEX(ВВОД!$V:$V,MATCH($A17,ВВОД!D:D,0))),"",INDEX(ВВОД!$V:$V,MATCH($A17,ВВОД!D:D,0)))</f>
        <v>одноколійна</v>
      </c>
      <c r="D17" s="99" t="str">
        <f>IF(ISNA(INDEX(ВВОД!$W:$W,MATCH($A17,ВВОД!D:D,0))),"",INDEX(ВВОД!$W:$W,MATCH($A17,ВВОД!D:D,0)))</f>
        <v>12 - 20</v>
      </c>
      <c r="E17" s="99" t="str">
        <f>IF(ISNA(INDEX(ВВОД!$X:$X,MATCH($A17,ВВОД!D:D,0))),"",INDEX(ВВОД!$X:$X,MATCH($A17,ВВОД!D:D,0)))</f>
        <v>Сахарна 2, 6</v>
      </c>
      <c r="F17" s="269">
        <f>IF(ISNA(INDEX(ВВОД!$Q:$Q,MATCH($A17,ВВОД!D:D,0))),"",INDEX(ВВОД!$Q:$Q,MATCH($A17,ВВОД!D:D,0)))</f>
        <v>9</v>
      </c>
      <c r="G17" s="269">
        <f>IF(ISNA(INDEX(ВВОД!$R:$R,MATCH($A17,ВВОД!D:D,0))),"",INDEX(ВВОД!$R:$R,MATCH($A17,ВВОД!D:D,0))+INDEX(ВВОД!$S:$S,MATCH($A17,ВВОД!D:D,0)))</f>
        <v>2</v>
      </c>
      <c r="H17" s="270">
        <f>IF(ISNA(INDEX(ВВОД!$T:$T,MATCH($A17,ВВОД!D:D,0))),"",INDEX(ВВОД!$T:$T,MATCH($A17,ВВОД!D:D,0)))</f>
        <v>0</v>
      </c>
      <c r="I17" s="270"/>
    </row>
    <row r="18" spans="1:9" ht="25.5">
      <c r="A18" s="267">
        <v>13</v>
      </c>
      <c r="B18" s="265" t="str">
        <f>IF(ISNA(INDEX(ВВОД!$U:$U,MATCH($A18,ВВОД!D:D,0))),"Резерв",INDEX(ВВОД!$U:$U,MATCH($A18,ВВОД!D:D,0)))</f>
        <v>Медерове - Шарівка</v>
      </c>
      <c r="C18" s="99" t="str">
        <f>IF(ISNA(INDEX(ВВОД!$V:$V,MATCH($A18,ВВОД!D:D,0))),"",INDEX(ВВОД!$V:$V,MATCH($A18,ВВОД!D:D,0)))</f>
        <v>одноколійна, 2, 3 колії</v>
      </c>
      <c r="D18" s="99" t="str">
        <f>IF(ISNA(INDEX(ВВОД!$W:$W,MATCH($A18,ВВОД!D:D,0))),"",INDEX(ВВОД!$W:$W,MATCH($A18,ВВОД!D:D,0)))</f>
        <v>21 - 23</v>
      </c>
      <c r="E18" s="99" t="str">
        <f>IF(ISNA(INDEX(ВВОД!$X:$X,MATCH($A18,ВВОД!D:D,0))),"",INDEX(ВВОД!$X:$X,MATCH($A18,ВВОД!D:D,0)))</f>
        <v>Медерове 1, 3, 4, 2</v>
      </c>
      <c r="F18" s="269">
        <f>IF(ISNA(INDEX(ВВОД!$Q:$Q,MATCH($A18,ВВОД!D:D,0))),"",INDEX(ВВОД!$Q:$Q,MATCH($A18,ВВОД!D:D,0)))</f>
        <v>5</v>
      </c>
      <c r="G18" s="269">
        <f>IF(ISNA(INDEX(ВВОД!$R:$R,MATCH($A18,ВВОД!D:D,0))),"",INDEX(ВВОД!$R:$R,MATCH($A18,ВВОД!D:D,0))+INDEX(ВВОД!$S:$S,MATCH($A18,ВВОД!D:D,0)))</f>
        <v>4</v>
      </c>
      <c r="H18" s="270">
        <f>IF(ISNA(INDEX(ВВОД!$T:$T,MATCH($A18,ВВОД!D:D,0))),"",INDEX(ВВОД!$T:$T,MATCH($A18,ВВОД!D:D,0)))</f>
        <v>0</v>
      </c>
      <c r="I18" s="270"/>
    </row>
    <row r="19" spans="1:9" ht="63.75">
      <c r="A19" s="267">
        <v>14</v>
      </c>
      <c r="B19" s="265" t="str">
        <f>IF(ISNA(INDEX(ВВОД!$U:$U,MATCH($A19,ВВОД!D:D,0))),"Резерв",INDEX(ВВОД!$U:$U,MATCH($A19,ВВОД!D:D,0)))</f>
        <v>Кременчуцький парк</v>
      </c>
      <c r="C19" s="99" t="str">
        <f>IF(ISNA(INDEX(ВВОД!$V:$V,MATCH($A19,ВВОД!D:D,0))),"",INDEX(ВВОД!$V:$V,MATCH($A19,ВВОД!D:D,0)))</f>
        <v>1, 3, 6, 7, 8, 9 колії</v>
      </c>
      <c r="D19" s="99">
        <f>IF(ISNA(INDEX(ВВОД!$W:$W,MATCH($A19,ВВОД!D:D,0))),"",INDEX(ВВОД!$W:$W,MATCH($A19,ВВОД!D:D,0)))</f>
        <v>0</v>
      </c>
      <c r="E19" s="99" t="str">
        <f>IF(ISNA(INDEX(ВВОД!$X:$X,MATCH($A19,ВВОД!D:D,0))),"",INDEX(ВВОД!$X:$X,MATCH($A19,ВВОД!D:D,0)))</f>
        <v>Крем парк 332-334, 346, 267, 261, 255, 241/237, 235-239, 229, 350, 328, 330, 352, 271, 249/245, 247, 269, 326, 83, 312, 251, 243, 231, 227-225</v>
      </c>
      <c r="F19" s="269">
        <f>IF(ISNA(INDEX(ВВОД!$Q:$Q,MATCH($A19,ВВОД!D:D,0))),"",INDEX(ВВОД!$Q:$Q,MATCH($A19,ВВОД!D:D,0)))</f>
        <v>7.5</v>
      </c>
      <c r="G19" s="269">
        <f>IF(ISNA(INDEX(ВВОД!$R:$R,MATCH($A19,ВВОД!D:D,0))),"",INDEX(ВВОД!$R:$R,MATCH($A19,ВВОД!D:D,0))+INDEX(ВВОД!$S:$S,MATCH($A19,ВВОД!D:D,0)))</f>
        <v>26</v>
      </c>
      <c r="H19" s="270">
        <f>IF(ISNA(INDEX(ВВОД!$T:$T,MATCH($A19,ВВОД!D:D,0))),"",INDEX(ВВОД!$T:$T,MATCH($A19,ВВОД!D:D,0)))</f>
        <v>0</v>
      </c>
      <c r="I19" s="270"/>
    </row>
    <row r="20" spans="1:9">
      <c r="A20" s="267">
        <v>15</v>
      </c>
      <c r="B20" s="265" t="str">
        <f>IF(ISNA(INDEX(ВВОД!$U:$U,MATCH($A20,ВВОД!D:D,0))),"Резерв",INDEX(ВВОД!$U:$U,MATCH($A20,ВВОД!D:D,0)))</f>
        <v>Вихідний</v>
      </c>
      <c r="C20" s="99">
        <f>IF(ISNA(INDEX(ВВОД!$V:$V,MATCH($A20,ВВОД!D:D,0))),"",INDEX(ВВОД!$V:$V,MATCH($A20,ВВОД!D:D,0)))</f>
        <v>0</v>
      </c>
      <c r="D20" s="99">
        <f>IF(ISNA(INDEX(ВВОД!$W:$W,MATCH($A20,ВВОД!D:D,0))),"",INDEX(ВВОД!$W:$W,MATCH($A20,ВВОД!D:D,0)))</f>
        <v>0</v>
      </c>
      <c r="E20" s="99">
        <f>IF(ISNA(INDEX(ВВОД!$X:$X,MATCH($A20,ВВОД!D:D,0))),"",INDEX(ВВОД!$X:$X,MATCH($A20,ВВОД!D:D,0)))</f>
        <v>0</v>
      </c>
      <c r="F20" s="269">
        <f>IF(ISNA(INDEX(ВВОД!$Q:$Q,MATCH($A20,ВВОД!D:D,0))),"",INDEX(ВВОД!$Q:$Q,MATCH($A20,ВВОД!D:D,0)))</f>
        <v>0</v>
      </c>
      <c r="G20" s="269">
        <f>IF(ISNA(INDEX(ВВОД!$R:$R,MATCH($A20,ВВОД!D:D,0))),"",INDEX(ВВОД!$R:$R,MATCH($A20,ВВОД!D:D,0))+INDEX(ВВОД!$S:$S,MATCH($A20,ВВОД!D:D,0)))</f>
        <v>0</v>
      </c>
      <c r="H20" s="270">
        <f>IF(ISNA(INDEX(ВВОД!$T:$T,MATCH($A20,ВВОД!D:D,0))),"",INDEX(ВВОД!$T:$T,MATCH($A20,ВВОД!D:D,0)))</f>
        <v>0</v>
      </c>
      <c r="I20" s="270"/>
    </row>
    <row r="21" spans="1:9">
      <c r="A21" s="267">
        <v>16</v>
      </c>
      <c r="B21" s="265" t="str">
        <f>IF(ISNA(INDEX(ВВОД!$U:$U,MATCH($A21,ВВОД!D:D,0))),"Резерв",INDEX(ВВОД!$U:$U,MATCH($A21,ВВОД!D:D,0)))</f>
        <v>Вихідний</v>
      </c>
      <c r="C21" s="99">
        <f>IF(ISNA(INDEX(ВВОД!$V:$V,MATCH($A21,ВВОД!D:D,0))),"",INDEX(ВВОД!$V:$V,MATCH($A21,ВВОД!D:D,0)))</f>
        <v>0</v>
      </c>
      <c r="D21" s="99">
        <f>IF(ISNA(INDEX(ВВОД!$W:$W,MATCH($A21,ВВОД!D:D,0))),"",INDEX(ВВОД!$W:$W,MATCH($A21,ВВОД!D:D,0)))</f>
        <v>0</v>
      </c>
      <c r="E21" s="99">
        <f>IF(ISNA(INDEX(ВВОД!$X:$X,MATCH($A21,ВВОД!D:D,0))),"",INDEX(ВВОД!$X:$X,MATCH($A21,ВВОД!D:D,0)))</f>
        <v>0</v>
      </c>
      <c r="F21" s="269">
        <f>IF(ISNA(INDEX(ВВОД!$Q:$Q,MATCH($A21,ВВОД!D:D,0))),"",INDEX(ВВОД!$Q:$Q,MATCH($A21,ВВОД!D:D,0)))</f>
        <v>0</v>
      </c>
      <c r="G21" s="269">
        <f>IF(ISNA(INDEX(ВВОД!$R:$R,MATCH($A21,ВВОД!D:D,0))),"",INDEX(ВВОД!$R:$R,MATCH($A21,ВВОД!D:D,0))+INDEX(ВВОД!$S:$S,MATCH($A21,ВВОД!D:D,0)))</f>
        <v>0</v>
      </c>
      <c r="H21" s="270">
        <f>IF(ISNA(INDEX(ВВОД!$T:$T,MATCH($A21,ВВОД!D:D,0))),"",INDEX(ВВОД!$T:$T,MATCH($A21,ВВОД!D:D,0)))</f>
        <v>0</v>
      </c>
      <c r="I21" s="270"/>
    </row>
    <row r="22" spans="1:9">
      <c r="A22" s="267">
        <v>17</v>
      </c>
      <c r="B22" s="265" t="str">
        <f>IF(ISNA(INDEX(ВВОД!$U:$U,MATCH($A22,ВВОД!D:D,0))),"Резерв",INDEX(ВВОД!$U:$U,MATCH($A22,ВВОД!D:D,0)))</f>
        <v>Техніч.обслуговування (ТО)</v>
      </c>
      <c r="C22" s="99">
        <f>IF(ISNA(INDEX(ВВОД!$V:$V,MATCH($A22,ВВОД!D:D,0))),"",INDEX(ВВОД!$V:$V,MATCH($A22,ВВОД!D:D,0)))</f>
        <v>0</v>
      </c>
      <c r="D22" s="99">
        <f>IF(ISNA(INDEX(ВВОД!$W:$W,MATCH($A22,ВВОД!D:D,0))),"",INDEX(ВВОД!$W:$W,MATCH($A22,ВВОД!D:D,0)))</f>
        <v>0</v>
      </c>
      <c r="E22" s="99">
        <f>IF(ISNA(INDEX(ВВОД!$X:$X,MATCH($A22,ВВОД!D:D,0))),"",INDEX(ВВОД!$X:$X,MATCH($A22,ВВОД!D:D,0)))</f>
        <v>0</v>
      </c>
      <c r="F22" s="269">
        <f>IF(ISNA(INDEX(ВВОД!$Q:$Q,MATCH($A22,ВВОД!D:D,0))),"",INDEX(ВВОД!$Q:$Q,MATCH($A22,ВВОД!D:D,0)))</f>
        <v>0</v>
      </c>
      <c r="G22" s="269">
        <f>IF(ISNA(INDEX(ВВОД!$R:$R,MATCH($A22,ВВОД!D:D,0))),"",INDEX(ВВОД!$R:$R,MATCH($A22,ВВОД!D:D,0))+INDEX(ВВОД!$S:$S,MATCH($A22,ВВОД!D:D,0)))</f>
        <v>0</v>
      </c>
      <c r="H22" s="270">
        <f>IF(ISNA(INDEX(ВВОД!$T:$T,MATCH($A22,ВВОД!D:D,0))),"",INDEX(ВВОД!$T:$T,MATCH($A22,ВВОД!D:D,0)))</f>
        <v>0</v>
      </c>
      <c r="I22" s="270"/>
    </row>
    <row r="23" spans="1:9" ht="25.5">
      <c r="A23" s="267">
        <v>18</v>
      </c>
      <c r="B23" s="265" t="str">
        <f>IF(ISNA(INDEX(ВВОД!$U:$U,MATCH($A23,ВВОД!D:D,0))),"Резерв",INDEX(ВВОД!$U:$U,MATCH($A23,ВВОД!D:D,0)))</f>
        <v>Знам'янка - Знам'янка пас</v>
      </c>
      <c r="C23" s="99" t="str">
        <f>IF(ISNA(INDEX(ВВОД!$V:$V,MATCH($A23,ВВОД!D:D,0))),"",INDEX(ВВОД!$V:$V,MATCH($A23,ВВОД!D:D,0)))</f>
        <v>парна</v>
      </c>
      <c r="D23" s="99" t="str">
        <f>IF(ISNA(INDEX(ВВОД!$W:$W,MATCH($A23,ВВОД!D:D,0))),"",INDEX(ВВОД!$W:$W,MATCH($A23,ВВОД!D:D,0)))</f>
        <v>303 - 299</v>
      </c>
      <c r="E23" s="99" t="str">
        <f>IF(ISNA(INDEX(ВВОД!$X:$X,MATCH($A23,ВВОД!D:D,0))),"",INDEX(ВВОД!$X:$X,MATCH($A23,ВВОД!D:D,0)))</f>
        <v>Знам пас 20, 4 Знам 225, 259, 257/263, 332, 324, 310, 30, 28</v>
      </c>
      <c r="F23" s="269">
        <f>IF(ISNA(INDEX(ВВОД!$Q:$Q,MATCH($A23,ВВОД!D:D,0))),"",INDEX(ВВОД!$Q:$Q,MATCH($A23,ВВОД!D:D,0)))</f>
        <v>4.3</v>
      </c>
      <c r="G23" s="269">
        <f>IF(ISNA(INDEX(ВВОД!$R:$R,MATCH($A23,ВВОД!D:D,0))),"",INDEX(ВВОД!$R:$R,MATCH($A23,ВВОД!D:D,0))+INDEX(ВВОД!$S:$S,MATCH($A23,ВВОД!D:D,0)))</f>
        <v>11</v>
      </c>
      <c r="H23" s="270">
        <f>IF(ISNA(INDEX(ВВОД!$T:$T,MATCH($A23,ВВОД!D:D,0))),"",INDEX(ВВОД!$T:$T,MATCH($A23,ВВОД!D:D,0)))</f>
        <v>0</v>
      </c>
      <c r="I23" s="270"/>
    </row>
    <row r="24" spans="1:9" ht="25.5">
      <c r="A24" s="267">
        <v>19</v>
      </c>
      <c r="B24" s="265" t="str">
        <f>IF(ISNA(INDEX(ВВОД!$U:$U,MATCH($A24,ВВОД!D:D,0))),"Резерв",INDEX(ВВОД!$U:$U,MATCH($A24,ВВОД!D:D,0)))</f>
        <v>Трепівка - Чорноліська</v>
      </c>
      <c r="C24" s="99" t="str">
        <f>IF(ISNA(INDEX(ВВОД!$V:$V,MATCH($A24,ВВОД!D:D,0))),"",INDEX(ВВОД!$V:$V,MATCH($A24,ВВОД!D:D,0)))</f>
        <v>непарна</v>
      </c>
      <c r="D24" s="99" t="str">
        <f>IF(ISNA(INDEX(ВВОД!$W:$W,MATCH($A24,ВВОД!D:D,0))),"",INDEX(ВВОД!$W:$W,MATCH($A24,ВВОД!D:D,0)))</f>
        <v>314 - 320 пк7</v>
      </c>
      <c r="E24" s="99" t="str">
        <f>IF(ISNA(INDEX(ВВОД!$X:$X,MATCH($A24,ВВОД!D:D,0))),"",INDEX(ВВОД!$X:$X,MATCH($A24,ВВОД!D:D,0)))</f>
        <v>Трепівка 11, 3</v>
      </c>
      <c r="F24" s="269">
        <f>IF(ISNA(INDEX(ВВОД!$Q:$Q,MATCH($A24,ВВОД!D:D,0))),"",INDEX(ВВОД!$Q:$Q,MATCH($A24,ВВОД!D:D,0)))</f>
        <v>6.7</v>
      </c>
      <c r="G24" s="269">
        <f>IF(ISNA(INDEX(ВВОД!$R:$R,MATCH($A24,ВВОД!D:D,0))),"",INDEX(ВВОД!$R:$R,MATCH($A24,ВВОД!D:D,0))+INDEX(ВВОД!$S:$S,MATCH($A24,ВВОД!D:D,0)))</f>
        <v>2</v>
      </c>
      <c r="H24" s="270">
        <f>IF(ISNA(INDEX(ВВОД!$T:$T,MATCH($A24,ВВОД!D:D,0))),"",INDEX(ВВОД!$T:$T,MATCH($A24,ВВОД!D:D,0)))</f>
        <v>0</v>
      </c>
      <c r="I24" s="270"/>
    </row>
    <row r="25" spans="1:9" ht="25.5">
      <c r="A25" s="267">
        <v>20</v>
      </c>
      <c r="B25" s="265" t="str">
        <f>IF(ISNA(INDEX(ВВОД!$U:$U,MATCH($A25,ВВОД!D:D,0))),"Резерв",INDEX(ВВОД!$U:$U,MATCH($A25,ВВОД!D:D,0)))</f>
        <v>Трепівка - Чорноліська</v>
      </c>
      <c r="C25" s="99" t="str">
        <f>IF(ISNA(INDEX(ВВОД!$V:$V,MATCH($A25,ВВОД!D:D,0))),"",INDEX(ВВОД!$V:$V,MATCH($A25,ВВОД!D:D,0)))</f>
        <v>непарна</v>
      </c>
      <c r="D25" s="99" t="str">
        <f>IF(ISNA(INDEX(ВВОД!$W:$W,MATCH($A25,ВВОД!D:D,0))),"",INDEX(ВВОД!$W:$W,MATCH($A25,ВВОД!D:D,0)))</f>
        <v>320 пк8 - 327</v>
      </c>
      <c r="E25" s="99" t="str">
        <f>IF(ISNA(INDEX(ВВОД!$X:$X,MATCH($A25,ВВОД!D:D,0))),"",INDEX(ВВОД!$X:$X,MATCH($A25,ВВОД!D:D,0)))</f>
        <v>Чорноліська 4, 12, 14</v>
      </c>
      <c r="F25" s="269">
        <f>IF(ISNA(INDEX(ВВОД!$Q:$Q,MATCH($A25,ВВОД!D:D,0))),"",INDEX(ВВОД!$Q:$Q,MATCH($A25,ВВОД!D:D,0)))</f>
        <v>7.3</v>
      </c>
      <c r="G25" s="269">
        <f>IF(ISNA(INDEX(ВВОД!$R:$R,MATCH($A25,ВВОД!D:D,0))),"",INDEX(ВВОД!$R:$R,MATCH($A25,ВВОД!D:D,0))+INDEX(ВВОД!$S:$S,MATCH($A25,ВВОД!D:D,0)))</f>
        <v>3</v>
      </c>
      <c r="H25" s="270">
        <f>IF(ISNA(INDEX(ВВОД!$T:$T,MATCH($A25,ВВОД!D:D,0))),"",INDEX(ВВОД!$T:$T,MATCH($A25,ВВОД!D:D,0)))</f>
        <v>0</v>
      </c>
      <c r="I25" s="270"/>
    </row>
    <row r="26" spans="1:9" ht="51">
      <c r="A26" s="267">
        <v>21</v>
      </c>
      <c r="B26" s="265" t="str">
        <f>IF(ISNA(INDEX(ВВОД!$U:$U,MATCH($A26,ВВОД!D:D,0))),"Резерв",INDEX(ВВОД!$U:$U,MATCH($A26,ВВОД!D:D,0)))</f>
        <v>ст Чорноліська</v>
      </c>
      <c r="C26" s="99" t="str">
        <f>IF(ISNA(INDEX(ВВОД!$V:$V,MATCH($A26,ВВОД!D:D,0))),"",INDEX(ВВОД!$V:$V,MATCH($A26,ВВОД!D:D,0)))</f>
        <v>3, 5Б, 6, 7, 7А колії</v>
      </c>
      <c r="D26" s="99">
        <f>IF(ISNA(INDEX(ВВОД!$W:$W,MATCH($A26,ВВОД!D:D,0))),"",INDEX(ВВОД!$W:$W,MATCH($A26,ВВОД!D:D,0)))</f>
        <v>0</v>
      </c>
      <c r="E26" s="99" t="str">
        <f>IF(ISNA(INDEX(ВВОД!$X:$X,MATCH($A26,ВВОД!D:D,0))),"",INDEX(ВВОД!$X:$X,MATCH($A26,ВВОД!D:D,0)))</f>
        <v>Чорноліьска 28, 43, 31-29, 9, 37, 10-12, 14-16, 18-20, 22, 24, 32, 45, 39, 37-35, 27-25, 15-13,  32, 34, 41-39,  41, 11, 9, 7-5, 3-1</v>
      </c>
      <c r="F26" s="269">
        <f>IF(ISNA(INDEX(ВВОД!$Q:$Q,MATCH($A26,ВВОД!D:D,0))),"",INDEX(ВВОД!$Q:$Q,MATCH($A26,ВВОД!D:D,0)))</f>
        <v>5.8</v>
      </c>
      <c r="G26" s="269">
        <f>IF(ISNA(INDEX(ВВОД!$R:$R,MATCH($A26,ВВОД!D:D,0))),"",INDEX(ВВОД!$R:$R,MATCH($A26,ВВОД!D:D,0))+INDEX(ВВОД!$S:$S,MATCH($A26,ВВОД!D:D,0)))</f>
        <v>34</v>
      </c>
      <c r="H26" s="270">
        <f>IF(ISNA(INDEX(ВВОД!$T:$T,MATCH($A26,ВВОД!D:D,0))),"",INDEX(ВВОД!$T:$T,MATCH($A26,ВВОД!D:D,0)))</f>
        <v>0</v>
      </c>
      <c r="I26" s="270"/>
    </row>
    <row r="27" spans="1:9">
      <c r="A27" s="267">
        <v>22</v>
      </c>
      <c r="B27" s="265" t="str">
        <f>IF(ISNA(INDEX(ВВОД!$U:$U,MATCH($A27,ВВОД!D:D,0))),"Резерв",INDEX(ВВОД!$U:$U,MATCH($A27,ВВОД!D:D,0)))</f>
        <v>Вихідний</v>
      </c>
      <c r="C27" s="99">
        <f>IF(ISNA(INDEX(ВВОД!$V:$V,MATCH($A27,ВВОД!D:D,0))),"",INDEX(ВВОД!$V:$V,MATCH($A27,ВВОД!D:D,0)))</f>
        <v>0</v>
      </c>
      <c r="D27" s="99">
        <f>IF(ISNA(INDEX(ВВОД!$W:$W,MATCH($A27,ВВОД!D:D,0))),"",INDEX(ВВОД!$W:$W,MATCH($A27,ВВОД!D:D,0)))</f>
        <v>0</v>
      </c>
      <c r="E27" s="99">
        <f>IF(ISNA(INDEX(ВВОД!$X:$X,MATCH($A27,ВВОД!D:D,0))),"",INDEX(ВВОД!$X:$X,MATCH($A27,ВВОД!D:D,0)))</f>
        <v>0</v>
      </c>
      <c r="F27" s="269">
        <f>IF(ISNA(INDEX(ВВОД!$Q:$Q,MATCH($A27,ВВОД!D:D,0))),"",INDEX(ВВОД!$Q:$Q,MATCH($A27,ВВОД!D:D,0)))</f>
        <v>0</v>
      </c>
      <c r="G27" s="269">
        <f>IF(ISNA(INDEX(ВВОД!$R:$R,MATCH($A27,ВВОД!D:D,0))),"",INDEX(ВВОД!$R:$R,MATCH($A27,ВВОД!D:D,0))+INDEX(ВВОД!$S:$S,MATCH($A27,ВВОД!D:D,0)))</f>
        <v>0</v>
      </c>
      <c r="H27" s="270">
        <f>IF(ISNA(INDEX(ВВОД!$T:$T,MATCH($A27,ВВОД!D:D,0))),"",INDEX(ВВОД!$T:$T,MATCH($A27,ВВОД!D:D,0)))</f>
        <v>0</v>
      </c>
      <c r="I27" s="270"/>
    </row>
    <row r="28" spans="1:9">
      <c r="A28" s="267">
        <v>23</v>
      </c>
      <c r="B28" s="265" t="str">
        <f>IF(ISNA(INDEX(ВВОД!$U:$U,MATCH($A28,ВВОД!D:D,0))),"Резерв",INDEX(ВВОД!$U:$U,MATCH($A28,ВВОД!D:D,0)))</f>
        <v>Вихідний</v>
      </c>
      <c r="C28" s="99">
        <f>IF(ISNA(INDEX(ВВОД!$V:$V,MATCH($A28,ВВОД!D:D,0))),"",INDEX(ВВОД!$V:$V,MATCH($A28,ВВОД!D:D,0)))</f>
        <v>0</v>
      </c>
      <c r="D28" s="99">
        <f>IF(ISNA(INDEX(ВВОД!$W:$W,MATCH($A28,ВВОД!D:D,0))),"",INDEX(ВВОД!$W:$W,MATCH($A28,ВВОД!D:D,0)))</f>
        <v>0</v>
      </c>
      <c r="E28" s="99">
        <f>IF(ISNA(INDEX(ВВОД!$X:$X,MATCH($A28,ВВОД!D:D,0))),"",INDEX(ВВОД!$X:$X,MATCH($A28,ВВОД!D:D,0)))</f>
        <v>0</v>
      </c>
      <c r="F28" s="269">
        <f>IF(ISNA(INDEX(ВВОД!$Q:$Q,MATCH($A28,ВВОД!D:D,0))),"",INDEX(ВВОД!$Q:$Q,MATCH($A28,ВВОД!D:D,0)))</f>
        <v>0</v>
      </c>
      <c r="G28" s="269">
        <f>IF(ISNA(INDEX(ВВОД!$R:$R,MATCH($A28,ВВОД!D:D,0))),"",INDEX(ВВОД!$R:$R,MATCH($A28,ВВОД!D:D,0))+INDEX(ВВОД!$S:$S,MATCH($A28,ВВОД!D:D,0)))</f>
        <v>0</v>
      </c>
      <c r="H28" s="270">
        <f>IF(ISNA(INDEX(ВВОД!$T:$T,MATCH($A28,ВВОД!D:D,0))),"",INDEX(ВВОД!$T:$T,MATCH($A28,ВВОД!D:D,0)))</f>
        <v>0</v>
      </c>
      <c r="I28" s="270"/>
    </row>
    <row r="29" spans="1:9" ht="25.5">
      <c r="A29" s="267">
        <v>24</v>
      </c>
      <c r="B29" s="265" t="str">
        <f>IF(ISNA(INDEX(ВВОД!$U:$U,MATCH($A29,ВВОД!D:D,0))),"Резерв",INDEX(ВВОД!$U:$U,MATCH($A29,ВВОД!D:D,0)))</f>
        <v>Чорноліська - Цибулеве</v>
      </c>
      <c r="C29" s="99" t="str">
        <f>IF(ISNA(INDEX(ВВОД!$V:$V,MATCH($A29,ВВОД!D:D,0))),"",INDEX(ВВОД!$V:$V,MATCH($A29,ВВОД!D:D,0)))</f>
        <v>парна непарна</v>
      </c>
      <c r="D29" s="99" t="str">
        <f>IF(ISNA(INDEX(ВВОД!$W:$W,MATCH($A29,ВВОД!D:D,0))),"",INDEX(ВВОД!$W:$W,MATCH($A29,ВВОД!D:D,0)))</f>
        <v>289 - 287       287 - 289</v>
      </c>
      <c r="E29" s="99" t="str">
        <f>IF(ISNA(INDEX(ВВОД!$X:$X,MATCH($A29,ВВОД!D:D,0))),"",INDEX(ВВОД!$X:$X,MATCH($A29,ВВОД!D:D,0)))</f>
        <v>Чорноліська 30-28, 18, 16, 10, 8, 40, 44</v>
      </c>
      <c r="F29" s="269">
        <f>IF(ISNA(INDEX(ВВОД!$Q:$Q,MATCH($A29,ВВОД!D:D,0))),"",INDEX(ВВОД!$Q:$Q,MATCH($A29,ВВОД!D:D,0)))</f>
        <v>6</v>
      </c>
      <c r="G29" s="269">
        <f>IF(ISNA(INDEX(ВВОД!$R:$R,MATCH($A29,ВВОД!D:D,0))),"",INDEX(ВВОД!$R:$R,MATCH($A29,ВВОД!D:D,0))+INDEX(ВВОД!$S:$S,MATCH($A29,ВВОД!D:D,0)))</f>
        <v>8</v>
      </c>
      <c r="H29" s="270">
        <f>IF(ISNA(INDEX(ВВОД!$T:$T,MATCH($A29,ВВОД!D:D,0))),"",INDEX(ВВОД!$T:$T,MATCH($A29,ВВОД!D:D,0)))</f>
        <v>0</v>
      </c>
      <c r="I29" s="270"/>
    </row>
    <row r="30" spans="1:9" ht="25.5">
      <c r="A30" s="267">
        <v>25</v>
      </c>
      <c r="B30" s="265" t="str">
        <f>IF(ISNA(INDEX(ВВОД!$U:$U,MATCH($A30,ВВОД!D:D,0))),"Резерв",INDEX(ВВОД!$U:$U,MATCH($A30,ВВОД!D:D,0)))</f>
        <v>Чорноліська - Знам'янка</v>
      </c>
      <c r="C30" s="99" t="str">
        <f>IF(ISNA(INDEX(ВВОД!$V:$V,MATCH($A30,ВВОД!D:D,0))),"",INDEX(ВВОД!$V:$V,MATCH($A30,ВВОД!D:D,0)))</f>
        <v>середня</v>
      </c>
      <c r="D30" s="99" t="str">
        <f>IF(ISNA(INDEX(ВВОД!$W:$W,MATCH($A30,ВВОД!D:D,0))),"",INDEX(ВВОД!$W:$W,MATCH($A30,ВВОД!D:D,0)))</f>
        <v>328 - 331 пк5</v>
      </c>
      <c r="E30" s="99" t="str">
        <f>IF(ISNA(INDEX(ВВОД!$X:$X,MATCH($A30,ВВОД!D:D,0))),"",INDEX(ВВОД!$X:$X,MATCH($A30,ВВОД!D:D,0)))</f>
        <v>Чорноліська 1,15,43,31,25</v>
      </c>
      <c r="F30" s="269">
        <f>IF(ISNA(INDEX(ВВОД!$Q:$Q,MATCH($A30,ВВОД!D:D,0))),"",INDEX(ВВОД!$Q:$Q,MATCH($A30,ВВОД!D:D,0)))</f>
        <v>3.5</v>
      </c>
      <c r="G30" s="269">
        <f>IF(ISNA(INDEX(ВВОД!$R:$R,MATCH($A30,ВВОД!D:D,0))),"",INDEX(ВВОД!$R:$R,MATCH($A30,ВВОД!D:D,0))+INDEX(ВВОД!$S:$S,MATCH($A30,ВВОД!D:D,0)))</f>
        <v>5</v>
      </c>
      <c r="H30" s="270">
        <f>IF(ISNA(INDEX(ВВОД!$T:$T,MATCH($A30,ВВОД!D:D,0))),"",INDEX(ВВОД!$T:$T,MATCH($A30,ВВОД!D:D,0)))</f>
        <v>0</v>
      </c>
      <c r="I30" s="270"/>
    </row>
    <row r="31" spans="1:9" ht="25.5">
      <c r="A31" s="267">
        <v>26</v>
      </c>
      <c r="B31" s="265" t="str">
        <f>IF(ISNA(INDEX(ВВОД!$U:$U,MATCH($A31,ВВОД!D:D,0))),"Резерв",INDEX(ВВОД!$U:$U,MATCH($A31,ВВОД!D:D,0)))</f>
        <v>Чорноліська - Знам'янка</v>
      </c>
      <c r="C31" s="99" t="str">
        <f>IF(ISNA(INDEX(ВВОД!$V:$V,MATCH($A31,ВВОД!D:D,0))),"",INDEX(ВВОД!$V:$V,MATCH($A31,ВВОД!D:D,0)))</f>
        <v>середня</v>
      </c>
      <c r="D31" s="99" t="str">
        <f>IF(ISNA(INDEX(ВВОД!$W:$W,MATCH($A31,ВВОД!D:D,0))),"",INDEX(ВВОД!$W:$W,MATCH($A31,ВВОД!D:D,0)))</f>
        <v>331 пк6 - 336</v>
      </c>
      <c r="E31" s="99" t="str">
        <f>IF(ISNA(INDEX(ВВОД!$X:$X,MATCH($A31,ВВОД!D:D,0))),"",INDEX(ВВОД!$X:$X,MATCH($A31,ВВОД!D:D,0)))</f>
        <v>БП Західний 3, 4 Знам 6</v>
      </c>
      <c r="F31" s="269">
        <f>IF(ISNA(INDEX(ВВОД!$Q:$Q,MATCH($A31,ВВОД!D:D,0))),"",INDEX(ВВОД!$Q:$Q,MATCH($A31,ВВОД!D:D,0)))</f>
        <v>5.5</v>
      </c>
      <c r="G31" s="269">
        <f>IF(ISNA(INDEX(ВВОД!$R:$R,MATCH($A31,ВВОД!D:D,0))),"",INDEX(ВВОД!$R:$R,MATCH($A31,ВВОД!D:D,0))+INDEX(ВВОД!$S:$S,MATCH($A31,ВВОД!D:D,0)))</f>
        <v>3</v>
      </c>
      <c r="H31" s="270">
        <f>IF(ISNA(INDEX(ВВОД!$T:$T,MATCH($A31,ВВОД!D:D,0))),"",INDEX(ВВОД!$T:$T,MATCH($A31,ВВОД!D:D,0)))</f>
        <v>0</v>
      </c>
      <c r="I31" s="270"/>
    </row>
    <row r="32" spans="1:9" ht="38.25">
      <c r="A32" s="267">
        <v>27</v>
      </c>
      <c r="B32" s="265" t="str">
        <f>IF(ISNA(INDEX(ВВОД!$U:$U,MATCH($A32,ВВОД!D:D,0))),"Резерв",INDEX(ВВОД!$U:$U,MATCH($A32,ВВОД!D:D,0)))</f>
        <v>Знам'янка - Знам'янка пас</v>
      </c>
      <c r="C32" s="99" t="str">
        <f>IF(ISNA(INDEX(ВВОД!$V:$V,MATCH($A32,ВВОД!D:D,0))),"",INDEX(ВВОД!$V:$V,MATCH($A32,ВВОД!D:D,0)))</f>
        <v>середня</v>
      </c>
      <c r="D32" s="99" t="str">
        <f>IF(ISNA(INDEX(ВВОД!$W:$W,MATCH($A32,ВВОД!D:D,0))),"",INDEX(ВВОД!$W:$W,MATCH($A32,ВВОД!D:D,0)))</f>
        <v>337 - 341</v>
      </c>
      <c r="E32" s="99" t="str">
        <f>IF(ISNA(INDEX(ВВОД!$X:$X,MATCH($A32,ВВОД!D:D,0))),"",INDEX(ВВОД!$X:$X,MATCH($A32,ВВОД!D:D,0)))</f>
        <v>Знам пас 20, 14, 6, 8 Знам 103, 105,  131, 133, 139, 137,  145, 112, 122, 234,  236, 246, 34, 32, 8</v>
      </c>
      <c r="F32" s="269">
        <f>IF(ISNA(INDEX(ВВОД!$Q:$Q,MATCH($A32,ВВОД!D:D,0))),"",INDEX(ВВОД!$Q:$Q,MATCH($A32,ВВОД!D:D,0)))</f>
        <v>5</v>
      </c>
      <c r="G32" s="269">
        <f>IF(ISNA(INDEX(ВВОД!$R:$R,MATCH($A32,ВВОД!D:D,0))),"",INDEX(ВВОД!$R:$R,MATCH($A32,ВВОД!D:D,0))+INDEX(ВВОД!$S:$S,MATCH($A32,ВВОД!D:D,0)))</f>
        <v>19</v>
      </c>
      <c r="H32" s="270">
        <f>IF(ISNA(INDEX(ВВОД!$T:$T,MATCH($A32,ВВОД!D:D,0))),"",INDEX(ВВОД!$T:$T,MATCH($A32,ВВОД!D:D,0)))</f>
        <v>0</v>
      </c>
      <c r="I32" s="270"/>
    </row>
    <row r="33" spans="1:26" ht="25.5">
      <c r="A33" s="267">
        <v>28</v>
      </c>
      <c r="B33" s="265" t="str">
        <f>IF(ISNA(INDEX(ВВОД!$U:$U,MATCH($A33,ВВОД!D:D,0))),"Резерв",INDEX(ВВОД!$U:$U,MATCH($A33,ВВОД!D:D,0)))</f>
        <v>ст Чорноліська</v>
      </c>
      <c r="C33" s="99" t="str">
        <f>IF(ISNA(INDEX(ВВОД!$V:$V,MATCH($A33,ВВОД!D:D,0))),"",INDEX(ВВОД!$V:$V,MATCH($A33,ВВОД!D:D,0)))</f>
        <v>8, 9, 10, 11 колії</v>
      </c>
      <c r="D33" s="99">
        <f>IF(ISNA(INDEX(ВВОД!$W:$W,MATCH($A33,ВВОД!D:D,0))),"",INDEX(ВВОД!$W:$W,MATCH($A33,ВВОД!D:D,0)))</f>
        <v>0</v>
      </c>
      <c r="E33" s="99" t="str">
        <f>IF(ISNA(INDEX(ВВОД!$X:$X,MATCH($A33,ВВОД!D:D,0))),"",INDEX(ВВОД!$X:$X,MATCH($A33,ВВОД!D:D,0)))</f>
        <v>Чорноліська 34, 36, 11, 40, 33, 44, 46, 19, 17, 21</v>
      </c>
      <c r="F33" s="269">
        <f>IF(ISNA(INDEX(ВВОД!$Q:$Q,MATCH($A33,ВВОД!D:D,0))),"",INDEX(ВВОД!$Q:$Q,MATCH($A33,ВВОД!D:D,0)))</f>
        <v>5.3</v>
      </c>
      <c r="G33" s="269">
        <f>IF(ISNA(INDEX(ВВОД!$R:$R,MATCH($A33,ВВОД!D:D,0))),"",INDEX(ВВОД!$R:$R,MATCH($A33,ВВОД!D:D,0))+INDEX(ВВОД!$S:$S,MATCH($A33,ВВОД!D:D,0)))</f>
        <v>10</v>
      </c>
      <c r="H33" s="270">
        <f>IF(ISNA(INDEX(ВВОД!$T:$T,MATCH($A33,ВВОД!D:D,0))),"",INDEX(ВВОД!$T:$T,MATCH($A33,ВВОД!D:D,0)))</f>
        <v>0</v>
      </c>
      <c r="I33" s="270"/>
    </row>
    <row r="34" spans="1:26">
      <c r="A34" s="267">
        <v>29</v>
      </c>
      <c r="B34" s="265" t="str">
        <f>IF(ISNA(INDEX(ВВОД!$U:$U,MATCH($A34,ВВОД!D:D,0))),"Резерв",INDEX(ВВОД!$U:$U,MATCH($A34,ВВОД!D:D,0)))</f>
        <v>Вихідний</v>
      </c>
      <c r="C34" s="99">
        <f>IF(ISNA(INDEX(ВВОД!$V:$V,MATCH($A34,ВВОД!D:D,0))),"",INDEX(ВВОД!$V:$V,MATCH($A34,ВВОД!D:D,0)))</f>
        <v>0</v>
      </c>
      <c r="D34" s="99">
        <f>IF(ISNA(INDEX(ВВОД!$W:$W,MATCH($A34,ВВОД!D:D,0))),"",INDEX(ВВОД!$W:$W,MATCH($A34,ВВОД!D:D,0)))</f>
        <v>0</v>
      </c>
      <c r="E34" s="99">
        <f>IF(ISNA(INDEX(ВВОД!$X:$X,MATCH($A34,ВВОД!D:D,0))),"",INDEX(ВВОД!$X:$X,MATCH($A34,ВВОД!D:D,0)))</f>
        <v>0</v>
      </c>
      <c r="F34" s="269">
        <f>IF(ISNA(INDEX(ВВОД!$Q:$Q,MATCH($A34,ВВОД!D:D,0))),"",INDEX(ВВОД!$Q:$Q,MATCH($A34,ВВОД!D:D,0)))</f>
        <v>0</v>
      </c>
      <c r="G34" s="269">
        <f>IF(ISNA(INDEX(ВВОД!$R:$R,MATCH($A34,ВВОД!D:D,0))),"",INDEX(ВВОД!$R:$R,MATCH($A34,ВВОД!D:D,0))+INDEX(ВВОД!$S:$S,MATCH($A34,ВВОД!D:D,0)))</f>
        <v>0</v>
      </c>
      <c r="H34" s="270">
        <f>IF(ISNA(INDEX(ВВОД!$T:$T,MATCH($A34,ВВОД!D:D,0))),"",INDEX(ВВОД!$T:$T,MATCH($A34,ВВОД!D:D,0)))</f>
        <v>0</v>
      </c>
      <c r="I34" s="270"/>
    </row>
    <row r="35" spans="1:26">
      <c r="A35" s="267">
        <v>30</v>
      </c>
      <c r="B35" s="265" t="str">
        <f>IF(ISNA(INDEX(ВВОД!$U:$U,MATCH($A35,ВВОД!D:D,0))),"Резерв",INDEX(ВВОД!$U:$U,MATCH($A35,ВВОД!D:D,0)))</f>
        <v>Вихідний</v>
      </c>
      <c r="C35" s="99">
        <f>IF(ISNA(INDEX(ВВОД!$V:$V,MATCH($A35,ВВОД!D:D,0))),"",INDEX(ВВОД!$V:$V,MATCH($A35,ВВОД!D:D,0)))</f>
        <v>0</v>
      </c>
      <c r="D35" s="99">
        <f>IF(ISNA(INDEX(ВВОД!$W:$W,MATCH($A35,ВВОД!D:D,0))),"",INDEX(ВВОД!$W:$W,MATCH($A35,ВВОД!D:D,0)))</f>
        <v>0</v>
      </c>
      <c r="E35" s="99">
        <f>IF(ISNA(INDEX(ВВОД!$X:$X,MATCH($A35,ВВОД!D:D,0))),"",INDEX(ВВОД!$X:$X,MATCH($A35,ВВОД!D:D,0)))</f>
        <v>0</v>
      </c>
      <c r="F35" s="269">
        <f>IF(ISNA(INDEX(ВВОД!$Q:$Q,MATCH($A35,ВВОД!D:D,0))),"",INDEX(ВВОД!$Q:$Q,MATCH($A35,ВВОД!D:D,0)))</f>
        <v>0</v>
      </c>
      <c r="G35" s="269">
        <f>IF(ISNA(INDEX(ВВОД!$R:$R,MATCH($A35,ВВОД!D:D,0))),"",INDEX(ВВОД!$R:$R,MATCH($A35,ВВОД!D:D,0))+INDEX(ВВОД!$S:$S,MATCH($A35,ВВОД!D:D,0)))</f>
        <v>0</v>
      </c>
      <c r="H35" s="270">
        <f>IF(ISNA(INDEX(ВВОД!$T:$T,MATCH($A35,ВВОД!D:D,0))),"",INDEX(ВВОД!$T:$T,MATCH($A35,ВВОД!D:D,0)))</f>
        <v>0</v>
      </c>
      <c r="I35" s="270"/>
    </row>
    <row r="36" spans="1:26">
      <c r="A36" s="267">
        <v>31</v>
      </c>
      <c r="B36" s="265" t="str">
        <f>IF(ISNA(INDEX(ВВОД!$U:$U,MATCH($A36,ВВОД!D:D,0))),"Резерв",INDEX(ВВОД!$U:$U,MATCH($A36,ВВОД!D:D,0)))</f>
        <v>Немає</v>
      </c>
      <c r="C36" s="99">
        <f>IF(ISNA(INDEX(ВВОД!$V:$V,MATCH($A36,ВВОД!D:D,0))),"",INDEX(ВВОД!$V:$V,MATCH($A36,ВВОД!D:D,0)))</f>
        <v>0</v>
      </c>
      <c r="D36" s="99">
        <f>IF(ISNA(INDEX(ВВОД!$W:$W,MATCH($A36,ВВОД!D:D,0))),"",INDEX(ВВОД!$W:$W,MATCH($A36,ВВОД!D:D,0)))</f>
        <v>0</v>
      </c>
      <c r="E36" s="99">
        <f>IF(ISNA(INDEX(ВВОД!$X:$X,MATCH($A36,ВВОД!D:D,0))),"",INDEX(ВВОД!$X:$X,MATCH($A36,ВВОД!D:D,0)))</f>
        <v>0</v>
      </c>
      <c r="F36" s="269">
        <f>IF(ISNA(INDEX(ВВОД!$Q:$Q,MATCH($A36,ВВОД!D:D,0))),"",INDEX(ВВОД!$Q:$Q,MATCH($A36,ВВОД!D:D,0)))</f>
        <v>0</v>
      </c>
      <c r="G36" s="269">
        <f>IF(ISNA(INDEX(ВВОД!$R:$R,MATCH($A36,ВВОД!D:D,0))),"",INDEX(ВВОД!$R:$R,MATCH($A36,ВВОД!D:D,0))+INDEX(ВВОД!$S:$S,MATCH($A36,ВВОД!D:D,0)))</f>
        <v>0</v>
      </c>
      <c r="H36" s="270">
        <f>IF(ISNA(INDEX(ВВОД!$T:$T,MATCH($A36,ВВОД!D:D,0))),"",INDEX(ВВОД!$T:$T,MATCH($A36,ВВОД!D:D,0)))</f>
        <v>0</v>
      </c>
      <c r="I36" s="270"/>
    </row>
    <row r="37" spans="1:26">
      <c r="A37" s="17"/>
      <c r="B37" s="70" t="s">
        <v>78</v>
      </c>
      <c r="C37" s="71"/>
      <c r="D37" s="71"/>
      <c r="E37" s="71"/>
      <c r="F37" s="203">
        <f>SUM(F6:F36)</f>
        <v>118.7</v>
      </c>
      <c r="G37" s="204">
        <f>SUM(G6:G36)</f>
        <v>146</v>
      </c>
      <c r="H37" s="205">
        <f>SUM(H6:H36)</f>
        <v>0</v>
      </c>
      <c r="I37" s="203"/>
    </row>
    <row r="39" spans="1:26" s="196" customFormat="1">
      <c r="A39" s="192"/>
      <c r="B39" s="193"/>
      <c r="C39" s="194" t="s">
        <v>5</v>
      </c>
      <c r="D39" s="292"/>
      <c r="E39" s="194" t="s">
        <v>2223</v>
      </c>
      <c r="F39" s="195"/>
      <c r="G39" s="192"/>
      <c r="I39" s="197"/>
      <c r="L39" s="197"/>
      <c r="O39" s="197"/>
      <c r="P39" s="197"/>
      <c r="Q39" s="192"/>
      <c r="R39" s="192"/>
      <c r="T39" s="197"/>
      <c r="W39" s="197"/>
      <c r="Z39" s="197"/>
    </row>
  </sheetData>
  <mergeCells count="10">
    <mergeCell ref="C4:C5"/>
    <mergeCell ref="B4:B5"/>
    <mergeCell ref="F4:I4"/>
    <mergeCell ref="A1:I1"/>
    <mergeCell ref="A4:A5"/>
    <mergeCell ref="E3:G3"/>
    <mergeCell ref="E4:E5"/>
    <mergeCell ref="D4:D5"/>
    <mergeCell ref="A2:I2"/>
    <mergeCell ref="C3:D3"/>
  </mergeCells>
  <phoneticPr fontId="6" type="noConversion"/>
  <conditionalFormatting sqref="A6:I36">
    <cfRule type="expression" dxfId="9" priority="1">
      <formula>OR($B6="Вихідний",$B6="Немає")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4" orientation="portrait" horizontalDpi="4294967294" verticalDpi="4294967293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Лист6">
    <tabColor rgb="FF0070C0"/>
    <pageSetUpPr fitToPage="1"/>
  </sheetPr>
  <dimension ref="A1:Z39"/>
  <sheetViews>
    <sheetView showZeros="0" view="pageLayout" topLeftCell="A16" zoomScaleSheetLayoutView="75" workbookViewId="0">
      <selection activeCell="G6" sqref="G6"/>
    </sheetView>
  </sheetViews>
  <sheetFormatPr defaultRowHeight="12.75"/>
  <cols>
    <col min="1" max="1" width="4.5703125" style="13" customWidth="1"/>
    <col min="2" max="2" width="26" style="290" customWidth="1"/>
    <col min="3" max="3" width="12" style="74" customWidth="1"/>
    <col min="4" max="4" width="14.7109375" style="74" customWidth="1"/>
    <col min="5" max="5" width="30" style="74" customWidth="1"/>
    <col min="6" max="6" width="5.42578125" style="2" customWidth="1"/>
    <col min="7" max="7" width="4.140625" style="13" customWidth="1"/>
    <col min="8" max="8" width="4" style="1" customWidth="1"/>
    <col min="9" max="9" width="4" style="2" customWidth="1"/>
    <col min="10" max="10" width="9.28515625" style="1" customWidth="1"/>
    <col min="11" max="11" width="9.140625" style="1"/>
    <col min="12" max="12" width="9.140625" style="2"/>
    <col min="13" max="14" width="9.140625" style="1"/>
    <col min="15" max="16" width="9.140625" style="2"/>
    <col min="17" max="18" width="9.140625" style="13"/>
    <col min="19" max="19" width="9.140625" style="1"/>
    <col min="20" max="20" width="9.140625" style="2"/>
    <col min="21" max="22" width="9.140625" style="1"/>
    <col min="23" max="23" width="9.140625" style="2"/>
    <col min="24" max="25" width="9.140625" style="1"/>
    <col min="26" max="26" width="9.140625" style="2"/>
    <col min="27" max="16384" width="9.140625" style="1"/>
  </cols>
  <sheetData>
    <row r="1" spans="1:26" s="18" customFormat="1" ht="15" customHeight="1">
      <c r="A1" s="1385" t="s">
        <v>2181</v>
      </c>
      <c r="B1" s="1385"/>
      <c r="C1" s="1385"/>
      <c r="D1" s="1385"/>
      <c r="E1" s="1385"/>
      <c r="F1" s="1385"/>
      <c r="G1" s="1385"/>
      <c r="H1" s="1385"/>
      <c r="I1" s="1385"/>
      <c r="L1" s="11"/>
      <c r="O1" s="11"/>
      <c r="P1" s="11"/>
      <c r="Q1" s="19"/>
      <c r="R1" s="19"/>
      <c r="T1" s="11"/>
      <c r="W1" s="11"/>
      <c r="Z1" s="11"/>
    </row>
    <row r="2" spans="1:26" s="18" customFormat="1" ht="15">
      <c r="A2" s="1389" t="str">
        <f>ВВОД!D2</f>
        <v>Червень 2024</v>
      </c>
      <c r="B2" s="1389"/>
      <c r="C2" s="1389"/>
      <c r="D2" s="1389"/>
      <c r="E2" s="1389"/>
      <c r="F2" s="1389"/>
      <c r="G2" s="1389"/>
      <c r="H2" s="1389"/>
      <c r="I2" s="1389"/>
      <c r="L2" s="11"/>
      <c r="O2" s="11"/>
      <c r="P2" s="11"/>
      <c r="Q2" s="19"/>
      <c r="R2" s="19"/>
      <c r="T2" s="11"/>
      <c r="W2" s="11"/>
      <c r="Z2" s="11"/>
    </row>
    <row r="3" spans="1:26" ht="28.5" customHeight="1">
      <c r="A3" s="14"/>
      <c r="B3" s="278" t="s">
        <v>2216</v>
      </c>
      <c r="C3" s="1395" t="str">
        <f>ВВОД!E4</f>
        <v>РДМ-24 №232</v>
      </c>
      <c r="D3" s="1395"/>
      <c r="E3" s="1391" t="s">
        <v>2178</v>
      </c>
      <c r="F3" s="1391"/>
      <c r="G3" s="1391"/>
      <c r="H3" s="15"/>
      <c r="I3" s="16"/>
    </row>
    <row r="4" spans="1:26" ht="25.5" customHeight="1">
      <c r="A4" s="1386" t="s">
        <v>39</v>
      </c>
      <c r="B4" s="1393" t="s">
        <v>63</v>
      </c>
      <c r="C4" s="1380" t="s">
        <v>64</v>
      </c>
      <c r="D4" s="1380" t="s">
        <v>65</v>
      </c>
      <c r="E4" s="1380" t="s">
        <v>70</v>
      </c>
      <c r="F4" s="1382" t="s">
        <v>66</v>
      </c>
      <c r="G4" s="1383"/>
      <c r="H4" s="1383"/>
      <c r="I4" s="1384"/>
    </row>
    <row r="5" spans="1:26" ht="36.75">
      <c r="A5" s="1392"/>
      <c r="B5" s="1394"/>
      <c r="C5" s="1381"/>
      <c r="D5" s="1381"/>
      <c r="E5" s="1381"/>
      <c r="F5" s="5" t="s">
        <v>42</v>
      </c>
      <c r="G5" s="77" t="s">
        <v>45</v>
      </c>
      <c r="H5" s="6" t="str">
        <f>IF(H37=0,"Дата","Зварки")</f>
        <v>Дата</v>
      </c>
      <c r="I5" s="134" t="s">
        <v>67</v>
      </c>
    </row>
    <row r="6" spans="1:26">
      <c r="A6" s="4">
        <v>1</v>
      </c>
      <c r="B6" s="265" t="str">
        <f>IF(ISNA(INDEX(ВВОД!$U:$U,MATCH($A6,ВВОД!E:E,0))),"Резерв",INDEX(ВВОД!$U:$U,MATCH($A6,ВВОД!E:E,0)))</f>
        <v>Вихідний</v>
      </c>
      <c r="C6" s="69">
        <f>IF(ISNA(INDEX(ВВОД!$V:$V,MATCH($A6,ВВОД!E:E,0))),"",INDEX(ВВОД!$V:$V,MATCH($A6,ВВОД!E:E,0)))</f>
        <v>0</v>
      </c>
      <c r="D6" s="69">
        <f>IF(ISNA(INDEX(ВВОД!$W:$W,MATCH($A6,ВВОД!E:E,0))),"",INDEX(ВВОД!$W:$W,MATCH($A6,ВВОД!E:E,0)))</f>
        <v>0</v>
      </c>
      <c r="E6" s="69">
        <f>IF(ISNA(INDEX(ВВОД!$X:$X,MATCH($A6,ВВОД!E:E,0))),"",INDEX(ВВОД!$X:$X,MATCH($A6,ВВОД!E:E,0)))</f>
        <v>0</v>
      </c>
      <c r="F6" s="8">
        <f>IF(ISNA(INDEX(ВВОД!$Q:$Q,MATCH($A6,ВВОД!E:E,0))),"",INDEX(ВВОД!$Q:$Q,MATCH($A6,ВВОД!E:E,0)))</f>
        <v>0</v>
      </c>
      <c r="G6" s="75">
        <f>IF(ISNA(INDEX(ВВОД!$R:$R,MATCH($A6,ВВОД!E:E,0))),"",INDEX(ВВОД!$R:$R,MATCH($A6,ВВОД!E:E,0))+INDEX(ВВОД!$S:$S,MATCH($A6,ВВОД!E:E,0)))</f>
        <v>0</v>
      </c>
      <c r="H6" s="9">
        <f>IF(ISNA(INDEX(ВВОД!$T:$T,MATCH($A6,ВВОД!E:E,0))),"",INDEX(ВВОД!$T:$T,MATCH($A6,ВВОД!E:E,0)))</f>
        <v>0</v>
      </c>
      <c r="I6" s="5"/>
    </row>
    <row r="7" spans="1:26">
      <c r="A7" s="17">
        <v>2</v>
      </c>
      <c r="B7" s="265" t="str">
        <f>IF(ISNA(INDEX(ВВОД!$U:$U,MATCH($A7,ВВОД!E:E,0))),"Резерв",INDEX(ВВОД!$U:$U,MATCH($A7,ВВОД!E:E,0)))</f>
        <v>Вихідний</v>
      </c>
      <c r="C7" s="69">
        <f>IF(ISNA(INDEX(ВВОД!$V:$V,MATCH($A7,ВВОД!E:E,0))),"",INDEX(ВВОД!$V:$V,MATCH($A7,ВВОД!E:E,0)))</f>
        <v>0</v>
      </c>
      <c r="D7" s="69">
        <f>IF(ISNA(INDEX(ВВОД!$W:$W,MATCH($A7,ВВОД!E:E,0))),"",INDEX(ВВОД!$W:$W,MATCH($A7,ВВОД!E:E,0)))</f>
        <v>0</v>
      </c>
      <c r="E7" s="69">
        <f>IF(ISNA(INDEX(ВВОД!$X:$X,MATCH($A7,ВВОД!E:E,0))),"",INDEX(ВВОД!$X:$X,MATCH($A7,ВВОД!E:E,0)))</f>
        <v>0</v>
      </c>
      <c r="F7" s="8">
        <f>IF(ISNA(INDEX(ВВОД!$Q:$Q,MATCH($A7,ВВОД!E:E,0))),"",INDEX(ВВОД!$Q:$Q,MATCH($A7,ВВОД!E:E,0)))</f>
        <v>0</v>
      </c>
      <c r="G7" s="75">
        <f>IF(ISNA(INDEX(ВВОД!$R:$R,MATCH($A7,ВВОД!E:E,0))),"",INDEX(ВВОД!$R:$R,MATCH($A7,ВВОД!E:E,0))+INDEX(ВВОД!$S:$S,MATCH($A7,ВВОД!E:E,0)))</f>
        <v>0</v>
      </c>
      <c r="H7" s="9">
        <f>IF(ISNA(INDEX(ВВОД!$T:$T,MATCH($A7,ВВОД!E:E,0))),"",INDEX(ВВОД!$T:$T,MATCH($A7,ВВОД!E:E,0)))</f>
        <v>0</v>
      </c>
      <c r="I7" s="5"/>
    </row>
    <row r="8" spans="1:26" ht="38.25">
      <c r="A8" s="17">
        <v>3</v>
      </c>
      <c r="B8" s="265" t="str">
        <f>IF(ISNA(INDEX(ВВОД!$U:$U,MATCH($A8,ВВОД!E:E,0))),"Резерв",INDEX(ВВОД!$U:$U,MATCH($A8,ВВОД!E:E,0)))</f>
        <v>Знам'янка - Знам'янка пас</v>
      </c>
      <c r="C8" s="69" t="str">
        <f>IF(ISNA(INDEX(ВВОД!$V:$V,MATCH($A8,ВВОД!E:E,0))),"",INDEX(ВВОД!$V:$V,MATCH($A8,ВВОД!E:E,0)))</f>
        <v>непарна</v>
      </c>
      <c r="D8" s="69" t="str">
        <f>IF(ISNA(INDEX(ВВОД!$W:$W,MATCH($A8,ВВОД!E:E,0))),"",INDEX(ВВОД!$W:$W,MATCH($A8,ВВОД!E:E,0)))</f>
        <v>299 - 303</v>
      </c>
      <c r="E8" s="69" t="str">
        <f>IF(ISNA(INDEX(ВВОД!$X:$X,MATCH($A8,ВВОД!E:E,0))),"",INDEX(ВВОД!$X:$X,MATCH($A8,ВВОД!E:E,0)))</f>
        <v>Знам 46, 36, 230, 232, 124, 164, 149, 135, 129 Знам пас 2, 10, 12, 16, 18</v>
      </c>
      <c r="F8" s="8">
        <f>IF(ISNA(INDEX(ВВОД!$Q:$Q,MATCH($A8,ВВОД!E:E,0))),"",INDEX(ВВОД!$Q:$Q,MATCH($A8,ВВОД!E:E,0)))</f>
        <v>4.8</v>
      </c>
      <c r="G8" s="75">
        <f>IF(ISNA(INDEX(ВВОД!$R:$R,MATCH($A8,ВВОД!E:E,0))),"",INDEX(ВВОД!$R:$R,MATCH($A8,ВВОД!E:E,0))+INDEX(ВВОД!$S:$S,MATCH($A8,ВВОД!E:E,0)))</f>
        <v>11</v>
      </c>
      <c r="H8" s="9">
        <f>IF(ISNA(INDEX(ВВОД!$T:$T,MATCH($A8,ВВОД!E:E,0))),"",INDEX(ВВОД!$T:$T,MATCH($A8,ВВОД!E:E,0)))</f>
        <v>0</v>
      </c>
      <c r="I8" s="5"/>
    </row>
    <row r="9" spans="1:26" ht="63.75">
      <c r="A9" s="17">
        <v>4</v>
      </c>
      <c r="B9" s="265" t="str">
        <f>IF(ISNA(INDEX(ВВОД!$U:$U,MATCH($A9,ВВОД!E:E,0))),"Резерв",INDEX(ВВОД!$U:$U,MATCH($A9,ВВОД!E:E,0)))</f>
        <v>ст Знам'янка пас</v>
      </c>
      <c r="C9" s="69" t="str">
        <f>IF(ISNA(INDEX(ВВОД!$V:$V,MATCH($A9,ВВОД!E:E,0))),"",INDEX(ВВОД!$V:$V,MATCH($A9,ВВОД!E:E,0)))</f>
        <v>3, 4, 5, 15, 16, 18, 20 колії</v>
      </c>
      <c r="D9" s="69">
        <f>IF(ISNA(INDEX(ВВОД!$W:$W,MATCH($A9,ВВОД!E:E,0))),"",INDEX(ВВОД!$W:$W,MATCH($A9,ВВОД!E:E,0)))</f>
        <v>0</v>
      </c>
      <c r="E9" s="69" t="str">
        <f>IF(ISNA(INDEX(ВВОД!$X:$X,MATCH($A9,ВВОД!E:E,0))),"",INDEX(ВВОД!$X:$X,MATCH($A9,ВВОД!E:E,0)))</f>
        <v>Знам'янка пас 30, 56, 27, 17, 13, 32-34, 42, 17-15, 9-7, 5-3, 26, 24, 32, 38, 40, 19, 15, 1, 56, 54, 48, 58, 2, 58, 28, 30, 34, 42, 44, 8-10, 12, 22, 24</v>
      </c>
      <c r="F9" s="8">
        <f>IF(ISNA(INDEX(ВВОД!$Q:$Q,MATCH($A9,ВВОД!E:E,0))),"",INDEX(ВВОД!$Q:$Q,MATCH($A9,ВВОД!E:E,0)))</f>
        <v>3.8</v>
      </c>
      <c r="G9" s="75">
        <f>IF(ISNA(INDEX(ВВОД!$R:$R,MATCH($A9,ВВОД!E:E,0))),"",INDEX(ВВОД!$R:$R,MATCH($A9,ВВОД!E:E,0))+INDEX(ВВОД!$S:$S,MATCH($A9,ВВОД!E:E,0)))</f>
        <v>38</v>
      </c>
      <c r="H9" s="9">
        <f>IF(ISNA(INDEX(ВВОД!$T:$T,MATCH($A9,ВВОД!E:E,0))),"",INDEX(ВВОД!$T:$T,MATCH($A9,ВВОД!E:E,0)))</f>
        <v>0</v>
      </c>
      <c r="I9" s="5"/>
    </row>
    <row r="10" spans="1:26" ht="51">
      <c r="A10" s="17">
        <v>5</v>
      </c>
      <c r="B10" s="265" t="str">
        <f>IF(ISNA(INDEX(ВВОД!$U:$U,MATCH($A10,ВВОД!E:E,0))),"Резерв",INDEX(ВВОД!$U:$U,MATCH($A10,ВВОД!E:E,0)))</f>
        <v>ст Знам'янка пас</v>
      </c>
      <c r="C10" s="69" t="str">
        <f>IF(ISNA(INDEX(ВВОД!$V:$V,MATCH($A10,ВВОД!E:E,0))),"",INDEX(ВВОД!$V:$V,MATCH($A10,ВВОД!E:E,0)))</f>
        <v>6, 7, 10, 11 колії</v>
      </c>
      <c r="D10" s="69">
        <f>IF(ISNA(INDEX(ВВОД!$W:$W,MATCH($A10,ВВОД!E:E,0))),"",INDEX(ВВОД!$W:$W,MATCH($A10,ВВОД!E:E,0)))</f>
        <v>0</v>
      </c>
      <c r="E10" s="69" t="str">
        <f>IF(ISNA(INDEX(ВВОД!$X:$X,MATCH($A10,ВВОД!E:E,0))),"",INDEX(ВВОД!$X:$X,MATCH($A10,ВВОД!E:E,0)))</f>
        <v>Знам'янка пас 36-38, 40, 21, 19, 4-6, 14-16, 18, 26, 36, 46, 23, 21, 64, 45, 43, 41-39, 60-62, 64, 45, 43, 41, 37, 47, 33</v>
      </c>
      <c r="F10" s="8">
        <f>IF(ISNA(INDEX(ВВОД!$Q:$Q,MATCH($A10,ВВОД!E:E,0))),"",INDEX(ВВОД!$Q:$Q,MATCH($A10,ВВОД!E:E,0)))</f>
        <v>3.7</v>
      </c>
      <c r="G10" s="75">
        <f>IF(ISNA(INDEX(ВВОД!$R:$R,MATCH($A10,ВВОД!E:E,0))),"",INDEX(ВВОД!$R:$R,MATCH($A10,ВВОД!E:E,0))+INDEX(ВВОД!$S:$S,MATCH($A10,ВВОД!E:E,0)))</f>
        <v>29</v>
      </c>
      <c r="H10" s="9">
        <f>IF(ISNA(INDEX(ВВОД!$T:$T,MATCH($A10,ВВОД!E:E,0))),"",INDEX(ВВОД!$T:$T,MATCH($A10,ВВОД!E:E,0)))</f>
        <v>0</v>
      </c>
      <c r="I10" s="5"/>
    </row>
    <row r="11" spans="1:26" ht="25.5">
      <c r="A11" s="17">
        <v>6</v>
      </c>
      <c r="B11" s="265" t="str">
        <f>IF(ISNA(INDEX(ВВОД!$U:$U,MATCH($A11,ВВОД!E:E,0))),"Резерв",INDEX(ВВОД!$U:$U,MATCH($A11,ВВОД!E:E,0)))</f>
        <v>Трепівка - Канатове</v>
      </c>
      <c r="C11" s="69" t="str">
        <f>IF(ISNA(INDEX(ВВОД!$V:$V,MATCH($A11,ВВОД!E:E,0))),"",INDEX(ВВОД!$V:$V,MATCH($A11,ВВОД!E:E,0)))</f>
        <v>4 колія, парна</v>
      </c>
      <c r="D11" s="69" t="str">
        <f>IF(ISNA(INDEX(ВВОД!$W:$W,MATCH($A11,ВВОД!E:E,0))),"",INDEX(ВВОД!$W:$W,MATCH($A11,ВВОД!E:E,0)))</f>
        <v>313 - 307</v>
      </c>
      <c r="E11" s="69" t="str">
        <f>IF(ISNA(INDEX(ВВОД!$X:$X,MATCH($A11,ВВОД!E:E,0))),"",INDEX(ВВОД!$X:$X,MATCH($A11,ВВОД!E:E,0)))</f>
        <v>Трепівка 10, 14, 16, 2-4</v>
      </c>
      <c r="F11" s="8">
        <f>IF(ISNA(INDEX(ВВОД!$Q:$Q,MATCH($A11,ВВОД!E:E,0))),"",INDEX(ВВОД!$Q:$Q,MATCH($A11,ВВОД!E:E,0)))</f>
        <v>7.4</v>
      </c>
      <c r="G11" s="75">
        <f>IF(ISNA(INDEX(ВВОД!$R:$R,MATCH($A11,ВВОД!E:E,0))),"",INDEX(ВВОД!$R:$R,MATCH($A11,ВВОД!E:E,0))+INDEX(ВВОД!$S:$S,MATCH($A11,ВВОД!E:E,0)))</f>
        <v>5</v>
      </c>
      <c r="H11" s="9">
        <f>IF(ISNA(INDEX(ВВОД!$T:$T,MATCH($A11,ВВОД!E:E,0))),"",INDEX(ВВОД!$T:$T,MATCH($A11,ВВОД!E:E,0)))</f>
        <v>0</v>
      </c>
      <c r="I11" s="5"/>
    </row>
    <row r="12" spans="1:26">
      <c r="A12" s="17">
        <v>7</v>
      </c>
      <c r="B12" s="265" t="str">
        <f>IF(ISNA(INDEX(ВВОД!$U:$U,MATCH($A12,ВВОД!E:E,0))),"Резерв",INDEX(ВВОД!$U:$U,MATCH($A12,ВВОД!E:E,0)))</f>
        <v>Трепівка - Канатове</v>
      </c>
      <c r="C12" s="69" t="str">
        <f>IF(ISNA(INDEX(ВВОД!$V:$V,MATCH($A12,ВВОД!E:E,0))),"",INDEX(ВВОД!$V:$V,MATCH($A12,ВВОД!E:E,0)))</f>
        <v>парна</v>
      </c>
      <c r="D12" s="69" t="str">
        <f>IF(ISNA(INDEX(ВВОД!$W:$W,MATCH($A12,ВВОД!E:E,0))),"",INDEX(ВВОД!$W:$W,MATCH($A12,ВВОД!E:E,0)))</f>
        <v>306 -302 пк4</v>
      </c>
      <c r="E12" s="69" t="str">
        <f>IF(ISNA(INDEX(ВВОД!$X:$X,MATCH($A12,ВВОД!E:E,0))),"",INDEX(ВВОД!$X:$X,MATCH($A12,ВВОД!E:E,0)))</f>
        <v>Канатове 1</v>
      </c>
      <c r="F12" s="8">
        <f>IF(ISNA(INDEX(ВВОД!$Q:$Q,MATCH($A12,ВВОД!E:E,0))),"",INDEX(ВВОД!$Q:$Q,MATCH($A12,ВВОД!E:E,0)))</f>
        <v>4.8</v>
      </c>
      <c r="G12" s="75">
        <f>IF(ISNA(INDEX(ВВОД!$R:$R,MATCH($A12,ВВОД!E:E,0))),"",INDEX(ВВОД!$R:$R,MATCH($A12,ВВОД!E:E,0))+INDEX(ВВОД!$S:$S,MATCH($A12,ВВОД!E:E,0)))</f>
        <v>1</v>
      </c>
      <c r="H12" s="9">
        <f>IF(ISNA(INDEX(ВВОД!$T:$T,MATCH($A12,ВВОД!E:E,0))),"",INDEX(ВВОД!$T:$T,MATCH($A12,ВВОД!E:E,0)))</f>
        <v>0</v>
      </c>
      <c r="I12" s="5"/>
    </row>
    <row r="13" spans="1:26">
      <c r="A13" s="17">
        <v>8</v>
      </c>
      <c r="B13" s="265" t="str">
        <f>IF(ISNA(INDEX(ВВОД!$U:$U,MATCH($A13,ВВОД!E:E,0))),"Резерв",INDEX(ВВОД!$U:$U,MATCH($A13,ВВОД!E:E,0)))</f>
        <v>Вихідний</v>
      </c>
      <c r="C13" s="69">
        <f>IF(ISNA(INDEX(ВВОД!$V:$V,MATCH($A13,ВВОД!E:E,0))),"",INDEX(ВВОД!$V:$V,MATCH($A13,ВВОД!E:E,0)))</f>
        <v>0</v>
      </c>
      <c r="D13" s="69">
        <f>IF(ISNA(INDEX(ВВОД!$W:$W,MATCH($A13,ВВОД!E:E,0))),"",INDEX(ВВОД!$W:$W,MATCH($A13,ВВОД!E:E,0)))</f>
        <v>0</v>
      </c>
      <c r="E13" s="69">
        <f>IF(ISNA(INDEX(ВВОД!$X:$X,MATCH($A13,ВВОД!E:E,0))),"",INDEX(ВВОД!$X:$X,MATCH($A13,ВВОД!E:E,0)))</f>
        <v>0</v>
      </c>
      <c r="F13" s="8">
        <f>IF(ISNA(INDEX(ВВОД!$Q:$Q,MATCH($A13,ВВОД!E:E,0))),"",INDEX(ВВОД!$Q:$Q,MATCH($A13,ВВОД!E:E,0)))</f>
        <v>0</v>
      </c>
      <c r="G13" s="75">
        <f>IF(ISNA(INDEX(ВВОД!$R:$R,MATCH($A13,ВВОД!E:E,0))),"",INDEX(ВВОД!$R:$R,MATCH($A13,ВВОД!E:E,0))+INDEX(ВВОД!$S:$S,MATCH($A13,ВВОД!E:E,0)))</f>
        <v>0</v>
      </c>
      <c r="H13" s="9">
        <f>IF(ISNA(INDEX(ВВОД!$T:$T,MATCH($A13,ВВОД!E:E,0))),"",INDEX(ВВОД!$T:$T,MATCH($A13,ВВОД!E:E,0)))</f>
        <v>0</v>
      </c>
      <c r="I13" s="5"/>
    </row>
    <row r="14" spans="1:26">
      <c r="A14" s="17">
        <v>9</v>
      </c>
      <c r="B14" s="265" t="str">
        <f>IF(ISNA(INDEX(ВВОД!$U:$U,MATCH($A14,ВВОД!E:E,0))),"Резерв",INDEX(ВВОД!$U:$U,MATCH($A14,ВВОД!E:E,0)))</f>
        <v>Вихідний</v>
      </c>
      <c r="C14" s="69">
        <f>IF(ISNA(INDEX(ВВОД!$V:$V,MATCH($A14,ВВОД!E:E,0))),"",INDEX(ВВОД!$V:$V,MATCH($A14,ВВОД!E:E,0)))</f>
        <v>0</v>
      </c>
      <c r="D14" s="69">
        <f>IF(ISNA(INDEX(ВВОД!$W:$W,MATCH($A14,ВВОД!E:E,0))),"",INDEX(ВВОД!$W:$W,MATCH($A14,ВВОД!E:E,0)))</f>
        <v>0</v>
      </c>
      <c r="E14" s="69">
        <f>IF(ISNA(INDEX(ВВОД!$X:$X,MATCH($A14,ВВОД!E:E,0))),"",INDEX(ВВОД!$X:$X,MATCH($A14,ВВОД!E:E,0)))</f>
        <v>0</v>
      </c>
      <c r="F14" s="8">
        <f>IF(ISNA(INDEX(ВВОД!$Q:$Q,MATCH($A14,ВВОД!E:E,0))),"",INDEX(ВВОД!$Q:$Q,MATCH($A14,ВВОД!E:E,0)))</f>
        <v>0</v>
      </c>
      <c r="G14" s="75">
        <f>IF(ISNA(INDEX(ВВОД!$R:$R,MATCH($A14,ВВОД!E:E,0))),"",INDEX(ВВОД!$R:$R,MATCH($A14,ВВОД!E:E,0))+INDEX(ВВОД!$S:$S,MATCH($A14,ВВОД!E:E,0)))</f>
        <v>0</v>
      </c>
      <c r="H14" s="9">
        <f>IF(ISNA(INDEX(ВВОД!$T:$T,MATCH($A14,ВВОД!E:E,0))),"",INDEX(ВВОД!$T:$T,MATCH($A14,ВВОД!E:E,0)))</f>
        <v>0</v>
      </c>
      <c r="I14" s="5"/>
    </row>
    <row r="15" spans="1:26" ht="25.5">
      <c r="A15" s="17">
        <v>10</v>
      </c>
      <c r="B15" s="265" t="str">
        <f>IF(ISNA(INDEX(ВВОД!$U:$U,MATCH($A15,ВВОД!E:E,0))),"Резерв",INDEX(ВВОД!$U:$U,MATCH($A15,ВВОД!E:E,0)))</f>
        <v>Канатове - Кропивницький</v>
      </c>
      <c r="C15" s="69" t="str">
        <f>IF(ISNA(INDEX(ВВОД!$V:$V,MATCH($A15,ВВОД!E:E,0))),"",INDEX(ВВОД!$V:$V,MATCH($A15,ВВОД!E:E,0)))</f>
        <v>парна</v>
      </c>
      <c r="D15" s="69" t="str">
        <f>IF(ISNA(INDEX(ВВОД!$W:$W,MATCH($A15,ВВОД!E:E,0))),"",INDEX(ВВОД!$W:$W,MATCH($A15,ВВОД!E:E,0)))</f>
        <v>302 пк3 - 293 пк6</v>
      </c>
      <c r="E15" s="69" t="str">
        <f>IF(ISNA(INDEX(ВВОД!$X:$X,MATCH($A15,ВВОД!E:E,0))),"",INDEX(ВВОД!$X:$X,MATCH($A15,ВВОД!E:E,0)))</f>
        <v>Канатове 7, 9, 23, 16, 18, 10, 8, 4</v>
      </c>
      <c r="F15" s="8">
        <f>IF(ISNA(INDEX(ВВОД!$Q:$Q,MATCH($A15,ВВОД!E:E,0))),"",INDEX(ВВОД!$Q:$Q,MATCH($A15,ВВОД!E:E,0)))</f>
        <v>8.8000000000000007</v>
      </c>
      <c r="G15" s="75">
        <f>IF(ISNA(INDEX(ВВОД!$R:$R,MATCH($A15,ВВОД!E:E,0))),"",INDEX(ВВОД!$R:$R,MATCH($A15,ВВОД!E:E,0))+INDEX(ВВОД!$S:$S,MATCH($A15,ВВОД!E:E,0)))</f>
        <v>8</v>
      </c>
      <c r="H15" s="9">
        <f>IF(ISNA(INDEX(ВВОД!$T:$T,MATCH($A15,ВВОД!E:E,0))),"",INDEX(ВВОД!$T:$T,MATCH($A15,ВВОД!E:E,0)))</f>
        <v>0</v>
      </c>
      <c r="I15" s="5"/>
    </row>
    <row r="16" spans="1:26" ht="25.5">
      <c r="A16" s="17">
        <v>11</v>
      </c>
      <c r="B16" s="265" t="str">
        <f>IF(ISNA(INDEX(ВВОД!$U:$U,MATCH($A16,ВВОД!E:E,0))),"Резерв",INDEX(ВВОД!$U:$U,MATCH($A16,ВВОД!E:E,0)))</f>
        <v>Кропивницький - Канатове</v>
      </c>
      <c r="C16" s="69" t="str">
        <f>IF(ISNA(INDEX(ВВОД!$V:$V,MATCH($A16,ВВОД!E:E,0))),"",INDEX(ВВОД!$V:$V,MATCH($A16,ВВОД!E:E,0)))</f>
        <v>непарна</v>
      </c>
      <c r="D16" s="69" t="str">
        <f>IF(ISNA(INDEX(ВВОД!$W:$W,MATCH($A16,ВВОД!E:E,0))),"",INDEX(ВВОД!$W:$W,MATCH($A16,ВВОД!E:E,0)))</f>
        <v>293 пк6 - 302 пк5</v>
      </c>
      <c r="E16" s="69" t="str">
        <f>IF(ISNA(INDEX(ВВОД!$X:$X,MATCH($A16,ВВОД!E:E,0))),"",INDEX(ВВОД!$X:$X,MATCH($A16,ВВОД!E:E,0)))</f>
        <v>Канатове 6, 12, 14, 25, 5, 3</v>
      </c>
      <c r="F16" s="8">
        <f>IF(ISNA(INDEX(ВВОД!$Q:$Q,MATCH($A16,ВВОД!E:E,0))),"",INDEX(ВВОД!$Q:$Q,MATCH($A16,ВВОД!E:E,0)))</f>
        <v>9</v>
      </c>
      <c r="G16" s="75">
        <f>IF(ISNA(INDEX(ВВОД!$R:$R,MATCH($A16,ВВОД!E:E,0))),"",INDEX(ВВОД!$R:$R,MATCH($A16,ВВОД!E:E,0))+INDEX(ВВОД!$S:$S,MATCH($A16,ВВОД!E:E,0)))</f>
        <v>6</v>
      </c>
      <c r="H16" s="9">
        <f>IF(ISNA(INDEX(ВВОД!$T:$T,MATCH($A16,ВВОД!E:E,0))),"",INDEX(ВВОД!$T:$T,MATCH($A16,ВВОД!E:E,0)))</f>
        <v>0</v>
      </c>
      <c r="I16" s="5"/>
    </row>
    <row r="17" spans="1:9">
      <c r="A17" s="17">
        <v>12</v>
      </c>
      <c r="B17" s="265" t="str">
        <f>IF(ISNA(INDEX(ВВОД!$U:$U,MATCH($A17,ВВОД!E:E,0))),"Резерв",INDEX(ВВОД!$U:$U,MATCH($A17,ВВОД!E:E,0)))</f>
        <v>Канатове - Трепівка</v>
      </c>
      <c r="C17" s="69" t="str">
        <f>IF(ISNA(INDEX(ВВОД!$V:$V,MATCH($A17,ВВОД!E:E,0))),"",INDEX(ВВОД!$V:$V,MATCH($A17,ВВОД!E:E,0)))</f>
        <v>непарна</v>
      </c>
      <c r="D17" s="69" t="str">
        <f>IF(ISNA(INDEX(ВВОД!$W:$W,MATCH($A17,ВВОД!E:E,0))),"",INDEX(ВВОД!$W:$W,MATCH($A17,ВВОД!E:E,0)))</f>
        <v>302 пк6 - 306</v>
      </c>
      <c r="E17" s="69">
        <f>IF(ISNA(INDEX(ВВОД!$X:$X,MATCH($A17,ВВОД!E:E,0))),"",INDEX(ВВОД!$X:$X,MATCH($A17,ВВОД!E:E,0)))</f>
        <v>0</v>
      </c>
      <c r="F17" s="8">
        <f>IF(ISNA(INDEX(ВВОД!$Q:$Q,MATCH($A17,ВВОД!E:E,0))),"",INDEX(ВВОД!$Q:$Q,MATCH($A17,ВВОД!E:E,0)))</f>
        <v>4.7</v>
      </c>
      <c r="G17" s="75">
        <f>IF(ISNA(INDEX(ВВОД!$R:$R,MATCH($A17,ВВОД!E:E,0))),"",INDEX(ВВОД!$R:$R,MATCH($A17,ВВОД!E:E,0))+INDEX(ВВОД!$S:$S,MATCH($A17,ВВОД!E:E,0)))</f>
        <v>0</v>
      </c>
      <c r="H17" s="9">
        <f>IF(ISNA(INDEX(ВВОД!$T:$T,MATCH($A17,ВВОД!E:E,0))),"",INDEX(ВВОД!$T:$T,MATCH($A17,ВВОД!E:E,0)))</f>
        <v>0</v>
      </c>
      <c r="I17" s="5"/>
    </row>
    <row r="18" spans="1:9">
      <c r="A18" s="17">
        <v>13</v>
      </c>
      <c r="B18" s="265" t="str">
        <f>IF(ISNA(INDEX(ВВОД!$U:$U,MATCH($A18,ВВОД!E:E,0))),"Резерв",INDEX(ВВОД!$U:$U,MATCH($A18,ВВОД!E:E,0)))</f>
        <v>Канатове - Трепівка</v>
      </c>
      <c r="C18" s="69" t="str">
        <f>IF(ISNA(INDEX(ВВОД!$V:$V,MATCH($A18,ВВОД!E:E,0))),"",INDEX(ВВОД!$V:$V,MATCH($A18,ВВОД!E:E,0)))</f>
        <v>непарна</v>
      </c>
      <c r="D18" s="69" t="str">
        <f>IF(ISNA(INDEX(ВВОД!$W:$W,MATCH($A18,ВВОД!E:E,0))),"",INDEX(ВВОД!$W:$W,MATCH($A18,ВВОД!E:E,0)))</f>
        <v>307 - 313</v>
      </c>
      <c r="E18" s="69" t="str">
        <f>IF(ISNA(INDEX(ВВОД!$X:$X,MATCH($A18,ВВОД!E:E,0))),"",INDEX(ВВОД!$X:$X,MATCH($A18,ВВОД!E:E,0)))</f>
        <v>Трепівка 4, 14</v>
      </c>
      <c r="F18" s="8">
        <f>IF(ISNA(INDEX(ВВОД!$Q:$Q,MATCH($A18,ВВОД!E:E,0))),"",INDEX(ВВОД!$Q:$Q,MATCH($A18,ВВОД!E:E,0)))</f>
        <v>7</v>
      </c>
      <c r="G18" s="75">
        <f>IF(ISNA(INDEX(ВВОД!$R:$R,MATCH($A18,ВВОД!E:E,0))),"",INDEX(ВВОД!$R:$R,MATCH($A18,ВВОД!E:E,0))+INDEX(ВВОД!$S:$S,MATCH($A18,ВВОД!E:E,0)))</f>
        <v>2</v>
      </c>
      <c r="H18" s="9">
        <f>IF(ISNA(INDEX(ВВОД!$T:$T,MATCH($A18,ВВОД!E:E,0))),"",INDEX(ВВОД!$T:$T,MATCH($A18,ВВОД!E:E,0)))</f>
        <v>0</v>
      </c>
      <c r="I18" s="5"/>
    </row>
    <row r="19" spans="1:9" ht="38.25">
      <c r="A19" s="17">
        <v>14</v>
      </c>
      <c r="B19" s="265" t="str">
        <f>IF(ISNA(INDEX(ВВОД!$U:$U,MATCH($A19,ВВОД!E:E,0))),"Резерв",INDEX(ВВОД!$U:$U,MATCH($A19,ВВОД!E:E,0)))</f>
        <v>Роз'їзд 5 км - БП Західний - Знам'янка</v>
      </c>
      <c r="C19" s="69" t="str">
        <f>IF(ISNA(INDEX(ВВОД!$V:$V,MATCH($A19,ВВОД!E:E,0))),"",INDEX(ВВОД!$V:$V,MATCH($A19,ВВОД!E:E,0)))</f>
        <v>2, 3, 4, 5 гілки</v>
      </c>
      <c r="D19" s="69">
        <f>IF(ISNA(INDEX(ВВОД!$W:$W,MATCH($A19,ВВОД!E:E,0))),"",INDEX(ВВОД!$W:$W,MATCH($A19,ВВОД!E:E,0)))</f>
        <v>0</v>
      </c>
      <c r="E19" s="69" t="str">
        <f>IF(ISNA(INDEX(ВВОД!$X:$X,MATCH($A19,ВВОД!E:E,0))),"",INDEX(ВВОД!$X:$X,MATCH($A19,ВВОД!E:E,0)))</f>
        <v xml:space="preserve">БП Західний 2-4, 3, 1, 6         Роз'їзд 11, 15, 13, 7, 5, 19  Знам'янка 18,  26, 30                     </v>
      </c>
      <c r="F19" s="8">
        <f>IF(ISNA(INDEX(ВВОД!$Q:$Q,MATCH($A19,ВВОД!E:E,0))),"",INDEX(ВВОД!$Q:$Q,MATCH($A19,ВВОД!E:E,0)))</f>
        <v>5.4</v>
      </c>
      <c r="G19" s="75">
        <f>IF(ISNA(INDEX(ВВОД!$R:$R,MATCH($A19,ВВОД!E:E,0))),"",INDEX(ВВОД!$R:$R,MATCH($A19,ВВОД!E:E,0))+INDEX(ВВОД!$S:$S,MATCH($A19,ВВОД!E:E,0)))</f>
        <v>14</v>
      </c>
      <c r="H19" s="9">
        <f>IF(ISNA(INDEX(ВВОД!$T:$T,MATCH($A19,ВВОД!E:E,0))),"",INDEX(ВВОД!$T:$T,MATCH($A19,ВВОД!E:E,0)))</f>
        <v>0</v>
      </c>
      <c r="I19" s="5"/>
    </row>
    <row r="20" spans="1:9">
      <c r="A20" s="17">
        <v>15</v>
      </c>
      <c r="B20" s="265" t="str">
        <f>IF(ISNA(INDEX(ВВОД!$U:$U,MATCH($A20,ВВОД!E:E,0))),"Резерв",INDEX(ВВОД!$U:$U,MATCH($A20,ВВОД!E:E,0)))</f>
        <v>Вихідний</v>
      </c>
      <c r="C20" s="69">
        <f>IF(ISNA(INDEX(ВВОД!$V:$V,MATCH($A20,ВВОД!E:E,0))),"",INDEX(ВВОД!$V:$V,MATCH($A20,ВВОД!E:E,0)))</f>
        <v>0</v>
      </c>
      <c r="D20" s="69">
        <f>IF(ISNA(INDEX(ВВОД!$W:$W,MATCH($A20,ВВОД!E:E,0))),"",INDEX(ВВОД!$W:$W,MATCH($A20,ВВОД!E:E,0)))</f>
        <v>0</v>
      </c>
      <c r="E20" s="69">
        <f>IF(ISNA(INDEX(ВВОД!$X:$X,MATCH($A20,ВВОД!E:E,0))),"",INDEX(ВВОД!$X:$X,MATCH($A20,ВВОД!E:E,0)))</f>
        <v>0</v>
      </c>
      <c r="F20" s="8">
        <f>IF(ISNA(INDEX(ВВОД!$Q:$Q,MATCH($A20,ВВОД!E:E,0))),"",INDEX(ВВОД!$Q:$Q,MATCH($A20,ВВОД!E:E,0)))</f>
        <v>0</v>
      </c>
      <c r="G20" s="75">
        <f>IF(ISNA(INDEX(ВВОД!$R:$R,MATCH($A20,ВВОД!E:E,0))),"",INDEX(ВВОД!$R:$R,MATCH($A20,ВВОД!E:E,0))+INDEX(ВВОД!$S:$S,MATCH($A20,ВВОД!E:E,0)))</f>
        <v>0</v>
      </c>
      <c r="H20" s="9">
        <f>IF(ISNA(INDEX(ВВОД!$T:$T,MATCH($A20,ВВОД!E:E,0))),"",INDEX(ВВОД!$T:$T,MATCH($A20,ВВОД!E:E,0)))</f>
        <v>0</v>
      </c>
      <c r="I20" s="5"/>
    </row>
    <row r="21" spans="1:9">
      <c r="A21" s="17">
        <v>16</v>
      </c>
      <c r="B21" s="265" t="str">
        <f>IF(ISNA(INDEX(ВВОД!$U:$U,MATCH($A21,ВВОД!E:E,0))),"Резерв",INDEX(ВВОД!$U:$U,MATCH($A21,ВВОД!E:E,0)))</f>
        <v>Вихідний</v>
      </c>
      <c r="C21" s="69">
        <f>IF(ISNA(INDEX(ВВОД!$V:$V,MATCH($A21,ВВОД!E:E,0))),"",INDEX(ВВОД!$V:$V,MATCH($A21,ВВОД!E:E,0)))</f>
        <v>0</v>
      </c>
      <c r="D21" s="69">
        <f>IF(ISNA(INDEX(ВВОД!$W:$W,MATCH($A21,ВВОД!E:E,0))),"",INDEX(ВВОД!$W:$W,MATCH($A21,ВВОД!E:E,0)))</f>
        <v>0</v>
      </c>
      <c r="E21" s="69">
        <f>IF(ISNA(INDEX(ВВОД!$X:$X,MATCH($A21,ВВОД!E:E,0))),"",INDEX(ВВОД!$X:$X,MATCH($A21,ВВОД!E:E,0)))</f>
        <v>0</v>
      </c>
      <c r="F21" s="8">
        <f>IF(ISNA(INDEX(ВВОД!$Q:$Q,MATCH($A21,ВВОД!E:E,0))),"",INDEX(ВВОД!$Q:$Q,MATCH($A21,ВВОД!E:E,0)))</f>
        <v>0</v>
      </c>
      <c r="G21" s="75">
        <f>IF(ISNA(INDEX(ВВОД!$R:$R,MATCH($A21,ВВОД!E:E,0))),"",INDEX(ВВОД!$R:$R,MATCH($A21,ВВОД!E:E,0))+INDEX(ВВОД!$S:$S,MATCH($A21,ВВОД!E:E,0)))</f>
        <v>0</v>
      </c>
      <c r="H21" s="9">
        <f>IF(ISNA(INDEX(ВВОД!$T:$T,MATCH($A21,ВВОД!E:E,0))),"",INDEX(ВВОД!$T:$T,MATCH($A21,ВВОД!E:E,0)))</f>
        <v>0</v>
      </c>
      <c r="I21" s="5"/>
    </row>
    <row r="22" spans="1:9">
      <c r="A22" s="17">
        <v>17</v>
      </c>
      <c r="B22" s="265" t="str">
        <f>IF(ISNA(INDEX(ВВОД!$U:$U,MATCH($A22,ВВОД!E:E,0))),"Резерв",INDEX(ВВОД!$U:$U,MATCH($A22,ВВОД!E:E,0)))</f>
        <v>Знам'янка пас- ОП 309 км</v>
      </c>
      <c r="C22" s="69" t="str">
        <f>IF(ISNA(INDEX(ВВОД!$V:$V,MATCH($A22,ВВОД!E:E,0))),"",INDEX(ВВОД!$V:$V,MATCH($A22,ВВОД!E:E,0)))</f>
        <v>непарна</v>
      </c>
      <c r="D22" s="69" t="str">
        <f>IF(ISNA(INDEX(ВВОД!$W:$W,MATCH($A22,ВВОД!E:E,0))),"",INDEX(ВВОД!$W:$W,MATCH($A22,ВВОД!E:E,0)))</f>
        <v>304 - 309</v>
      </c>
      <c r="E22" s="69" t="str">
        <f>IF(ISNA(INDEX(ВВОД!$X:$X,MATCH($A22,ВВОД!E:E,0))),"",INDEX(ВВОД!$X:$X,MATCH($A22,ВВОД!E:E,0)))</f>
        <v>Знам пас 7, 5, 1</v>
      </c>
      <c r="F22" s="8">
        <f>IF(ISNA(INDEX(ВВОД!$Q:$Q,MATCH($A22,ВВОД!E:E,0))),"",INDEX(ВВОД!$Q:$Q,MATCH($A22,ВВОД!E:E,0)))</f>
        <v>6.1</v>
      </c>
      <c r="G22" s="75">
        <f>IF(ISNA(INDEX(ВВОД!$R:$R,MATCH($A22,ВВОД!E:E,0))),"",INDEX(ВВОД!$R:$R,MATCH($A22,ВВОД!E:E,0))+INDEX(ВВОД!$S:$S,MATCH($A22,ВВОД!E:E,0)))</f>
        <v>3</v>
      </c>
      <c r="H22" s="9">
        <f>IF(ISNA(INDEX(ВВОД!$T:$T,MATCH($A22,ВВОД!E:E,0))),"",INDEX(ВВОД!$T:$T,MATCH($A22,ВВОД!E:E,0)))</f>
        <v>0</v>
      </c>
      <c r="I22" s="5"/>
    </row>
    <row r="23" spans="1:9">
      <c r="A23" s="17">
        <v>18</v>
      </c>
      <c r="B23" s="265" t="str">
        <f>IF(ISNA(INDEX(ВВОД!$U:$U,MATCH($A23,ВВОД!E:E,0))),"Резерв",INDEX(ВВОД!$U:$U,MATCH($A23,ВВОД!E:E,0)))</f>
        <v>ОП 309 км - Пантаївка</v>
      </c>
      <c r="C23" s="69" t="str">
        <f>IF(ISNA(INDEX(ВВОД!$V:$V,MATCH($A23,ВВОД!E:E,0))),"",INDEX(ВВОД!$V:$V,MATCH($A23,ВВОД!E:E,0)))</f>
        <v>непарна</v>
      </c>
      <c r="D23" s="69" t="str">
        <f>IF(ISNA(INDEX(ВВОД!$W:$W,MATCH($A23,ВВОД!E:E,0))),"",INDEX(ВВОД!$W:$W,MATCH($A23,ВВОД!E:E,0)))</f>
        <v>310 - 314 пк2</v>
      </c>
      <c r="E23" s="69" t="str">
        <f>IF(ISNA(INDEX(ВВОД!$X:$X,MATCH($A23,ВВОД!E:E,0))),"",INDEX(ВВОД!$X:$X,MATCH($A23,ВВОД!E:E,0)))</f>
        <v>ОП 5</v>
      </c>
      <c r="F23" s="8">
        <f>IF(ISNA(INDEX(ВВОД!$Q:$Q,MATCH($A23,ВВОД!E:E,0))),"",INDEX(ВВОД!$Q:$Q,MATCH($A23,ВВОД!E:E,0)))</f>
        <v>4.0999999999999996</v>
      </c>
      <c r="G23" s="75">
        <f>IF(ISNA(INDEX(ВВОД!$R:$R,MATCH($A23,ВВОД!E:E,0))),"",INDEX(ВВОД!$R:$R,MATCH($A23,ВВОД!E:E,0))+INDEX(ВВОД!$S:$S,MATCH($A23,ВВОД!E:E,0)))</f>
        <v>1</v>
      </c>
      <c r="H23" s="9">
        <f>IF(ISNA(INDEX(ВВОД!$T:$T,MATCH($A23,ВВОД!E:E,0))),"",INDEX(ВВОД!$T:$T,MATCH($A23,ВВОД!E:E,0)))</f>
        <v>0</v>
      </c>
      <c r="I23" s="5"/>
    </row>
    <row r="24" spans="1:9" ht="25.5">
      <c r="A24" s="17">
        <v>19</v>
      </c>
      <c r="B24" s="265" t="str">
        <f>IF(ISNA(INDEX(ВВОД!$U:$U,MATCH($A24,ВВОД!E:E,0))),"Резерв",INDEX(ВВОД!$U:$U,MATCH($A24,ВВОД!E:E,0)))</f>
        <v>ОП 309 км - Пантаївка</v>
      </c>
      <c r="C24" s="69" t="str">
        <f>IF(ISNA(INDEX(ВВОД!$V:$V,MATCH($A24,ВВОД!E:E,0))),"",INDEX(ВВОД!$V:$V,MATCH($A24,ВВОД!E:E,0)))</f>
        <v>непарна парна</v>
      </c>
      <c r="D24" s="69" t="str">
        <f>IF(ISNA(INDEX(ВВОД!$W:$W,MATCH($A24,ВВОД!E:E,0))),"",INDEX(ВВОД!$W:$W,MATCH($A24,ВВОД!E:E,0)))</f>
        <v>314 пк3 - 317      317 - 314 пк3</v>
      </c>
      <c r="E24" s="69">
        <f>IF(ISNA(INDEX(ВВОД!$X:$X,MATCH($A24,ВВОД!E:E,0))),"",INDEX(ВВОД!$X:$X,MATCH($A24,ВВОД!E:E,0)))</f>
        <v>0</v>
      </c>
      <c r="F24" s="8">
        <f>IF(ISNA(INDEX(ВВОД!$Q:$Q,MATCH($A24,ВВОД!E:E,0))),"",INDEX(ВВОД!$Q:$Q,MATCH($A24,ВВОД!E:E,0)))</f>
        <v>7.6</v>
      </c>
      <c r="G24" s="75">
        <f>IF(ISNA(INDEX(ВВОД!$R:$R,MATCH($A24,ВВОД!E:E,0))),"",INDEX(ВВОД!$R:$R,MATCH($A24,ВВОД!E:E,0))+INDEX(ВВОД!$S:$S,MATCH($A24,ВВОД!E:E,0)))</f>
        <v>0</v>
      </c>
      <c r="H24" s="9">
        <f>IF(ISNA(INDEX(ВВОД!$T:$T,MATCH($A24,ВВОД!E:E,0))),"",INDEX(ВВОД!$T:$T,MATCH($A24,ВВОД!E:E,0)))</f>
        <v>0</v>
      </c>
      <c r="I24" s="5"/>
    </row>
    <row r="25" spans="1:9">
      <c r="A25" s="17">
        <v>20</v>
      </c>
      <c r="B25" s="265" t="str">
        <f>IF(ISNA(INDEX(ВВОД!$U:$U,MATCH($A25,ВВОД!E:E,0))),"Резерв",INDEX(ВВОД!$U:$U,MATCH($A25,ВВОД!E:E,0)))</f>
        <v>Пантаївка - ОП 309 км</v>
      </c>
      <c r="C25" s="69" t="str">
        <f>IF(ISNA(INDEX(ВВОД!$V:$V,MATCH($A25,ВВОД!E:E,0))),"",INDEX(ВВОД!$V:$V,MATCH($A25,ВВОД!E:E,0)))</f>
        <v>парна</v>
      </c>
      <c r="D25" s="69" t="str">
        <f>IF(ISNA(INDEX(ВВОД!$W:$W,MATCH($A25,ВВОД!E:E,0))),"",INDEX(ВВОД!$W:$W,MATCH($A25,ВВОД!E:E,0)))</f>
        <v>314 пк2 - 310</v>
      </c>
      <c r="E25" s="69" t="str">
        <f>IF(ISNA(INDEX(ВВОД!$X:$X,MATCH($A25,ВВОД!E:E,0))),"",INDEX(ВВОД!$X:$X,MATCH($A25,ВВОД!E:E,0)))</f>
        <v>ОП 7, 9</v>
      </c>
      <c r="F25" s="8">
        <f>IF(ISNA(INDEX(ВВОД!$Q:$Q,MATCH($A25,ВВОД!E:E,0))),"",INDEX(ВВОД!$Q:$Q,MATCH($A25,ВВОД!E:E,0)))</f>
        <v>4.0999999999999996</v>
      </c>
      <c r="G25" s="75">
        <f>IF(ISNA(INDEX(ВВОД!$R:$R,MATCH($A25,ВВОД!E:E,0))),"",INDEX(ВВОД!$R:$R,MATCH($A25,ВВОД!E:E,0))+INDEX(ВВОД!$S:$S,MATCH($A25,ВВОД!E:E,0)))</f>
        <v>2</v>
      </c>
      <c r="H25" s="9">
        <f>IF(ISNA(INDEX(ВВОД!$T:$T,MATCH($A25,ВВОД!E:E,0))),"",INDEX(ВВОД!$T:$T,MATCH($A25,ВВОД!E:E,0)))</f>
        <v>0</v>
      </c>
      <c r="I25" s="5"/>
    </row>
    <row r="26" spans="1:9">
      <c r="A26" s="17">
        <v>21</v>
      </c>
      <c r="B26" s="265" t="str">
        <f>IF(ISNA(INDEX(ВВОД!$U:$U,MATCH($A26,ВВОД!E:E,0))),"Резерв",INDEX(ВВОД!$U:$U,MATCH($A26,ВВОД!E:E,0)))</f>
        <v>ОП 309 км - Знам'янка пас</v>
      </c>
      <c r="C26" s="69" t="str">
        <f>IF(ISNA(INDEX(ВВОД!$V:$V,MATCH($A26,ВВОД!E:E,0))),"",INDEX(ВВОД!$V:$V,MATCH($A26,ВВОД!E:E,0)))</f>
        <v>парна</v>
      </c>
      <c r="D26" s="69" t="str">
        <f>IF(ISNA(INDEX(ВВОД!$W:$W,MATCH($A26,ВВОД!E:E,0))),"",INDEX(ВВОД!$W:$W,MATCH($A26,ВВОД!E:E,0)))</f>
        <v>309 - 304</v>
      </c>
      <c r="E26" s="69" t="str">
        <f>IF(ISNA(INDEX(ВВОД!$X:$X,MATCH($A26,ВВОД!E:E,0))),"",INDEX(ВВОД!$X:$X,MATCH($A26,ВВОД!E:E,0)))</f>
        <v>Знам пас 35, 3, 39, 60</v>
      </c>
      <c r="F26" s="8">
        <f>IF(ISNA(INDEX(ВВОД!$Q:$Q,MATCH($A26,ВВОД!E:E,0))),"",INDEX(ВВОД!$Q:$Q,MATCH($A26,ВВОД!E:E,0)))</f>
        <v>6.1</v>
      </c>
      <c r="G26" s="75">
        <f>IF(ISNA(INDEX(ВВОД!$R:$R,MATCH($A26,ВВОД!E:E,0))),"",INDEX(ВВОД!$R:$R,MATCH($A26,ВВОД!E:E,0))+INDEX(ВВОД!$S:$S,MATCH($A26,ВВОД!E:E,0)))</f>
        <v>4</v>
      </c>
      <c r="H26" s="9">
        <f>IF(ISNA(INDEX(ВВОД!$T:$T,MATCH($A26,ВВОД!E:E,0))),"",INDEX(ВВОД!$T:$T,MATCH($A26,ВВОД!E:E,0)))</f>
        <v>0</v>
      </c>
      <c r="I26" s="5"/>
    </row>
    <row r="27" spans="1:9">
      <c r="A27" s="17">
        <v>22</v>
      </c>
      <c r="B27" s="265" t="str">
        <f>IF(ISNA(INDEX(ВВОД!$U:$U,MATCH($A27,ВВОД!E:E,0))),"Резерв",INDEX(ВВОД!$U:$U,MATCH($A27,ВВОД!E:E,0)))</f>
        <v>Вихідний</v>
      </c>
      <c r="C27" s="69">
        <f>IF(ISNA(INDEX(ВВОД!$V:$V,MATCH($A27,ВВОД!E:E,0))),"",INDEX(ВВОД!$V:$V,MATCH($A27,ВВОД!E:E,0)))</f>
        <v>0</v>
      </c>
      <c r="D27" s="69">
        <f>IF(ISNA(INDEX(ВВОД!$W:$W,MATCH($A27,ВВОД!E:E,0))),"",INDEX(ВВОД!$W:$W,MATCH($A27,ВВОД!E:E,0)))</f>
        <v>0</v>
      </c>
      <c r="E27" s="69">
        <f>IF(ISNA(INDEX(ВВОД!$X:$X,MATCH($A27,ВВОД!E:E,0))),"",INDEX(ВВОД!$X:$X,MATCH($A27,ВВОД!E:E,0)))</f>
        <v>0</v>
      </c>
      <c r="F27" s="8">
        <f>IF(ISNA(INDEX(ВВОД!$Q:$Q,MATCH($A27,ВВОД!E:E,0))),"",INDEX(ВВОД!$Q:$Q,MATCH($A27,ВВОД!E:E,0)))</f>
        <v>0</v>
      </c>
      <c r="G27" s="75">
        <f>IF(ISNA(INDEX(ВВОД!$R:$R,MATCH($A27,ВВОД!E:E,0))),"",INDEX(ВВОД!$R:$R,MATCH($A27,ВВОД!E:E,0))+INDEX(ВВОД!$S:$S,MATCH($A27,ВВОД!E:E,0)))</f>
        <v>0</v>
      </c>
      <c r="H27" s="9">
        <f>IF(ISNA(INDEX(ВВОД!$T:$T,MATCH($A27,ВВОД!E:E,0))),"",INDEX(ВВОД!$T:$T,MATCH($A27,ВВОД!E:E,0)))</f>
        <v>0</v>
      </c>
      <c r="I27" s="5"/>
    </row>
    <row r="28" spans="1:9">
      <c r="A28" s="17">
        <v>23</v>
      </c>
      <c r="B28" s="265" t="str">
        <f>IF(ISNA(INDEX(ВВОД!$U:$U,MATCH($A28,ВВОД!E:E,0))),"Резерв",INDEX(ВВОД!$U:$U,MATCH($A28,ВВОД!E:E,0)))</f>
        <v>Вихідний</v>
      </c>
      <c r="C28" s="69">
        <f>IF(ISNA(INDEX(ВВОД!$V:$V,MATCH($A28,ВВОД!E:E,0))),"",INDEX(ВВОД!$V:$V,MATCH($A28,ВВОД!E:E,0)))</f>
        <v>0</v>
      </c>
      <c r="D28" s="69">
        <f>IF(ISNA(INDEX(ВВОД!$W:$W,MATCH($A28,ВВОД!E:E,0))),"",INDEX(ВВОД!$W:$W,MATCH($A28,ВВОД!E:E,0)))</f>
        <v>0</v>
      </c>
      <c r="E28" s="69">
        <f>IF(ISNA(INDEX(ВВОД!$X:$X,MATCH($A28,ВВОД!E:E,0))),"",INDEX(ВВОД!$X:$X,MATCH($A28,ВВОД!E:E,0)))</f>
        <v>0</v>
      </c>
      <c r="F28" s="8">
        <f>IF(ISNA(INDEX(ВВОД!$Q:$Q,MATCH($A28,ВВОД!E:E,0))),"",INDEX(ВВОД!$Q:$Q,MATCH($A28,ВВОД!E:E,0)))</f>
        <v>0</v>
      </c>
      <c r="G28" s="75">
        <f>IF(ISNA(INDEX(ВВОД!$R:$R,MATCH($A28,ВВОД!E:E,0))),"",INDEX(ВВОД!$R:$R,MATCH($A28,ВВОД!E:E,0))+INDEX(ВВОД!$S:$S,MATCH($A28,ВВОД!E:E,0)))</f>
        <v>0</v>
      </c>
      <c r="H28" s="9">
        <f>IF(ISNA(INDEX(ВВОД!$T:$T,MATCH($A28,ВВОД!E:E,0))),"",INDEX(ВВОД!$T:$T,MATCH($A28,ВВОД!E:E,0)))</f>
        <v>0</v>
      </c>
      <c r="I28" s="5"/>
    </row>
    <row r="29" spans="1:9">
      <c r="A29" s="17">
        <v>24</v>
      </c>
      <c r="B29" s="265" t="str">
        <f>IF(ISNA(INDEX(ВВОД!$U:$U,MATCH($A29,ВВОД!E:E,0))),"Резерв",INDEX(ВВОД!$U:$U,MATCH($A29,ВВОД!E:E,0)))</f>
        <v>Техніч.обслуговування (ТО)</v>
      </c>
      <c r="C29" s="69">
        <f>IF(ISNA(INDEX(ВВОД!$V:$V,MATCH($A29,ВВОД!E:E,0))),"",INDEX(ВВОД!$V:$V,MATCH($A29,ВВОД!E:E,0)))</f>
        <v>0</v>
      </c>
      <c r="D29" s="69">
        <f>IF(ISNA(INDEX(ВВОД!$W:$W,MATCH($A29,ВВОД!E:E,0))),"",INDEX(ВВОД!$W:$W,MATCH($A29,ВВОД!E:E,0)))</f>
        <v>0</v>
      </c>
      <c r="E29" s="69">
        <f>IF(ISNA(INDEX(ВВОД!$X:$X,MATCH($A29,ВВОД!E:E,0))),"",INDEX(ВВОД!$X:$X,MATCH($A29,ВВОД!E:E,0)))</f>
        <v>0</v>
      </c>
      <c r="F29" s="8">
        <f>IF(ISNA(INDEX(ВВОД!$Q:$Q,MATCH($A29,ВВОД!E:E,0))),"",INDEX(ВВОД!$Q:$Q,MATCH($A29,ВВОД!E:E,0)))</f>
        <v>0</v>
      </c>
      <c r="G29" s="75">
        <f>IF(ISNA(INDEX(ВВОД!$R:$R,MATCH($A29,ВВОД!E:E,0))),"",INDEX(ВВОД!$R:$R,MATCH($A29,ВВОД!E:E,0))+INDEX(ВВОД!$S:$S,MATCH($A29,ВВОД!E:E,0)))</f>
        <v>0</v>
      </c>
      <c r="H29" s="9">
        <f>IF(ISNA(INDEX(ВВОД!$T:$T,MATCH($A29,ВВОД!E:E,0))),"",INDEX(ВВОД!$T:$T,MATCH($A29,ВВОД!E:E,0)))</f>
        <v>0</v>
      </c>
      <c r="I29" s="5"/>
    </row>
    <row r="30" spans="1:9" ht="25.5">
      <c r="A30" s="17">
        <v>25</v>
      </c>
      <c r="B30" s="265" t="str">
        <f>IF(ISNA(INDEX(ВВОД!$U:$U,MATCH($A30,ВВОД!E:E,0))),"Резерв",INDEX(ВВОД!$U:$U,MATCH($A30,ВВОД!E:E,0)))</f>
        <v>Знам'янка - Чорноліська</v>
      </c>
      <c r="C30" s="69" t="str">
        <f>IF(ISNA(INDEX(ВВОД!$V:$V,MATCH($A30,ВВОД!E:E,0))),"",INDEX(ВВОД!$V:$V,MATCH($A30,ВВОД!E:E,0)))</f>
        <v>парна</v>
      </c>
      <c r="D30" s="69" t="str">
        <f>IF(ISNA(INDEX(ВВОД!$W:$W,MATCH($A30,ВВОД!E:E,0))),"",INDEX(ВВОД!$W:$W,MATCH($A30,ВВОД!E:E,0)))</f>
        <v>299 пк7 - 293 пк6</v>
      </c>
      <c r="E30" s="69" t="str">
        <f>IF(ISNA(INDEX(ВВОД!$X:$X,MATCH($A30,ВВОД!E:E,0))),"",INDEX(ВВОД!$X:$X,MATCH($A30,ВВОД!E:E,0)))</f>
        <v>БП Західний 6</v>
      </c>
      <c r="F30" s="8">
        <f>IF(ISNA(INDEX(ВВОД!$Q:$Q,MATCH($A30,ВВОД!E:E,0))),"",INDEX(ВВОД!$Q:$Q,MATCH($A30,ВВОД!E:E,0)))</f>
        <v>6.2</v>
      </c>
      <c r="G30" s="75">
        <f>IF(ISNA(INDEX(ВВОД!$R:$R,MATCH($A30,ВВОД!E:E,0))),"",INDEX(ВВОД!$R:$R,MATCH($A30,ВВОД!E:E,0))+INDEX(ВВОД!$S:$S,MATCH($A30,ВВОД!E:E,0)))</f>
        <v>1</v>
      </c>
      <c r="H30" s="9">
        <f>IF(ISNA(INDEX(ВВОД!$T:$T,MATCH($A30,ВВОД!E:E,0))),"",INDEX(ВВОД!$T:$T,MATCH($A30,ВВОД!E:E,0)))</f>
        <v>0</v>
      </c>
      <c r="I30" s="5"/>
    </row>
    <row r="31" spans="1:9">
      <c r="A31" s="17">
        <v>26</v>
      </c>
      <c r="B31" s="265" t="str">
        <f>IF(ISNA(INDEX(ВВОД!$U:$U,MATCH($A31,ВВОД!E:E,0))),"Резерв",INDEX(ВВОД!$U:$U,MATCH($A31,ВВОД!E:E,0)))</f>
        <v>Чорноліська - Знам'янка</v>
      </c>
      <c r="C31" s="69" t="str">
        <f>IF(ISNA(INDEX(ВВОД!$V:$V,MATCH($A31,ВВОД!E:E,0))),"",INDEX(ВВОД!$V:$V,MATCH($A31,ВВОД!E:E,0)))</f>
        <v>непарна</v>
      </c>
      <c r="D31" s="69" t="str">
        <f>IF(ISNA(INDEX(ВВОД!$W:$W,MATCH($A31,ВВОД!E:E,0))),"",INDEX(ВВОД!$W:$W,MATCH($A31,ВВОД!E:E,0)))</f>
        <v>293 пк6 - 298</v>
      </c>
      <c r="E31" s="69" t="str">
        <f>IF(ISNA(INDEX(ВВОД!$X:$X,MATCH($A31,ВВОД!E:E,0))),"",INDEX(ВВОД!$X:$X,MATCH($A31,ВВОД!E:E,0)))</f>
        <v>БП Західний 2 Знам 4</v>
      </c>
      <c r="F31" s="8">
        <f>IF(ISNA(INDEX(ВВОД!$Q:$Q,MATCH($A31,ВВОД!E:E,0))),"",INDEX(ВВОД!$Q:$Q,MATCH($A31,ВВОД!E:E,0)))</f>
        <v>5.6</v>
      </c>
      <c r="G31" s="75">
        <f>IF(ISNA(INDEX(ВВОД!$R:$R,MATCH($A31,ВВОД!E:E,0))),"",INDEX(ВВОД!$R:$R,MATCH($A31,ВВОД!E:E,0))+INDEX(ВВОД!$S:$S,MATCH($A31,ВВОД!E:E,0)))</f>
        <v>2</v>
      </c>
      <c r="H31" s="9">
        <f>IF(ISNA(INDEX(ВВОД!$T:$T,MATCH($A31,ВВОД!E:E,0))),"",INDEX(ВВОД!$T:$T,MATCH($A31,ВВОД!E:E,0)))</f>
        <v>0</v>
      </c>
      <c r="I31" s="5"/>
    </row>
    <row r="32" spans="1:9" ht="38.25">
      <c r="A32" s="17">
        <v>27</v>
      </c>
      <c r="B32" s="265" t="str">
        <f>IF(ISNA(INDEX(ВВОД!$U:$U,MATCH($A32,ВВОД!E:E,0))),"Резерв",INDEX(ВВОД!$U:$U,MATCH($A32,ВВОД!E:E,0)))</f>
        <v>Знам'янка - Знам'янка пас</v>
      </c>
      <c r="C32" s="69" t="str">
        <f>IF(ISNA(INDEX(ВВОД!$V:$V,MATCH($A32,ВВОД!E:E,0))),"",INDEX(ВВОД!$V:$V,MATCH($A32,ВВОД!E:E,0)))</f>
        <v>непарна</v>
      </c>
      <c r="D32" s="69" t="str">
        <f>IF(ISNA(INDEX(ВВОД!$W:$W,MATCH($A32,ВВОД!E:E,0))),"",INDEX(ВВОД!$W:$W,MATCH($A32,ВВОД!E:E,0)))</f>
        <v>299 - 303</v>
      </c>
      <c r="E32" s="69" t="str">
        <f>IF(ISNA(INDEX(ВВОД!$X:$X,MATCH($A32,ВВОД!E:E,0))),"",INDEX(ВВОД!$X:$X,MATCH($A32,ВВОД!E:E,0)))</f>
        <v>Знам 46, 36, 230, 232, 124, 164, 149, 135, 129 Знам пас 2, 10, 12, 16, 18</v>
      </c>
      <c r="F32" s="8">
        <f>IF(ISNA(INDEX(ВВОД!$Q:$Q,MATCH($A32,ВВОД!E:E,0))),"",INDEX(ВВОД!$Q:$Q,MATCH($A32,ВВОД!E:E,0)))</f>
        <v>4.8</v>
      </c>
      <c r="G32" s="75">
        <f>IF(ISNA(INDEX(ВВОД!$R:$R,MATCH($A32,ВВОД!E:E,0))),"",INDEX(ВВОД!$R:$R,MATCH($A32,ВВОД!E:E,0))+INDEX(ВВОД!$S:$S,MATCH($A32,ВВОД!E:E,0)))</f>
        <v>11</v>
      </c>
      <c r="H32" s="9">
        <f>IF(ISNA(INDEX(ВВОД!$T:$T,MATCH($A32,ВВОД!E:E,0))),"",INDEX(ВВОД!$T:$T,MATCH($A32,ВВОД!E:E,0)))</f>
        <v>0</v>
      </c>
      <c r="I32" s="5"/>
    </row>
    <row r="33" spans="1:9" ht="25.5">
      <c r="A33" s="17">
        <v>28</v>
      </c>
      <c r="B33" s="265" t="str">
        <f>IF(ISNA(INDEX(ВВОД!$U:$U,MATCH($A33,ВВОД!E:E,0))),"Резерв",INDEX(ВВОД!$U:$U,MATCH($A33,ВВОД!E:E,0)))</f>
        <v>Знам'янка - Знам'янка пас</v>
      </c>
      <c r="C33" s="69" t="str">
        <f>IF(ISNA(INDEX(ВВОД!$V:$V,MATCH($A33,ВВОД!E:E,0))),"",INDEX(ВВОД!$V:$V,MATCH($A33,ВВОД!E:E,0)))</f>
        <v>парна</v>
      </c>
      <c r="D33" s="69" t="str">
        <f>IF(ISNA(INDEX(ВВОД!$W:$W,MATCH($A33,ВВОД!E:E,0))),"",INDEX(ВВОД!$W:$W,MATCH($A33,ВВОД!E:E,0)))</f>
        <v>303 - 299</v>
      </c>
      <c r="E33" s="69" t="str">
        <f>IF(ISNA(INDEX(ВВОД!$X:$X,MATCH($A33,ВВОД!E:E,0))),"",INDEX(ВВОД!$X:$X,MATCH($A33,ВВОД!E:E,0)))</f>
        <v>Знам пас 20, 4 Знам 225, 259, 257/263, 332, 324, 310, 30, 28</v>
      </c>
      <c r="F33" s="8">
        <f>IF(ISNA(INDEX(ВВОД!$Q:$Q,MATCH($A33,ВВОД!E:E,0))),"",INDEX(ВВОД!$Q:$Q,MATCH($A33,ВВОД!E:E,0)))</f>
        <v>4.3</v>
      </c>
      <c r="G33" s="75">
        <f>IF(ISNA(INDEX(ВВОД!$R:$R,MATCH($A33,ВВОД!E:E,0))),"",INDEX(ВВОД!$R:$R,MATCH($A33,ВВОД!E:E,0))+INDEX(ВВОД!$S:$S,MATCH($A33,ВВОД!E:E,0)))</f>
        <v>11</v>
      </c>
      <c r="H33" s="9">
        <f>IF(ISNA(INDEX(ВВОД!$T:$T,MATCH($A33,ВВОД!E:E,0))),"",INDEX(ВВОД!$T:$T,MATCH($A33,ВВОД!E:E,0)))</f>
        <v>0</v>
      </c>
      <c r="I33" s="5"/>
    </row>
    <row r="34" spans="1:9">
      <c r="A34" s="17">
        <v>29</v>
      </c>
      <c r="B34" s="265" t="str">
        <f>IF(ISNA(INDEX(ВВОД!$U:$U,MATCH($A34,ВВОД!E:E,0))),"Резерв",INDEX(ВВОД!$U:$U,MATCH($A34,ВВОД!E:E,0)))</f>
        <v>Вихідний</v>
      </c>
      <c r="C34" s="69">
        <f>IF(ISNA(INDEX(ВВОД!$V:$V,MATCH($A34,ВВОД!E:E,0))),"",INDEX(ВВОД!$V:$V,MATCH($A34,ВВОД!E:E,0)))</f>
        <v>0</v>
      </c>
      <c r="D34" s="69">
        <f>IF(ISNA(INDEX(ВВОД!$W:$W,MATCH($A34,ВВОД!E:E,0))),"",INDEX(ВВОД!$W:$W,MATCH($A34,ВВОД!E:E,0)))</f>
        <v>0</v>
      </c>
      <c r="E34" s="69">
        <f>IF(ISNA(INDEX(ВВОД!$X:$X,MATCH($A34,ВВОД!E:E,0))),"",INDEX(ВВОД!$X:$X,MATCH($A34,ВВОД!E:E,0)))</f>
        <v>0</v>
      </c>
      <c r="F34" s="8">
        <f>IF(ISNA(INDEX(ВВОД!$Q:$Q,MATCH($A34,ВВОД!E:E,0))),"",INDEX(ВВОД!$Q:$Q,MATCH($A34,ВВОД!E:E,0)))</f>
        <v>0</v>
      </c>
      <c r="G34" s="75">
        <f>IF(ISNA(INDEX(ВВОД!$R:$R,MATCH($A34,ВВОД!E:E,0))),"",INDEX(ВВОД!$R:$R,MATCH($A34,ВВОД!E:E,0))+INDEX(ВВОД!$S:$S,MATCH($A34,ВВОД!E:E,0)))</f>
        <v>0</v>
      </c>
      <c r="H34" s="9">
        <f>IF(ISNA(INDEX(ВВОД!$T:$T,MATCH($A34,ВВОД!E:E,0))),"",INDEX(ВВОД!$T:$T,MATCH($A34,ВВОД!E:E,0)))</f>
        <v>0</v>
      </c>
      <c r="I34" s="5"/>
    </row>
    <row r="35" spans="1:9">
      <c r="A35" s="17">
        <v>30</v>
      </c>
      <c r="B35" s="265" t="str">
        <f>IF(ISNA(INDEX(ВВОД!$U:$U,MATCH($A35,ВВОД!E:E,0))),"Резерв",INDEX(ВВОД!$U:$U,MATCH($A35,ВВОД!E:E,0)))</f>
        <v>Вихідний</v>
      </c>
      <c r="C35" s="69">
        <f>IF(ISNA(INDEX(ВВОД!$V:$V,MATCH($A35,ВВОД!E:E,0))),"",INDEX(ВВОД!$V:$V,MATCH($A35,ВВОД!E:E,0)))</f>
        <v>0</v>
      </c>
      <c r="D35" s="69">
        <f>IF(ISNA(INDEX(ВВОД!$W:$W,MATCH($A35,ВВОД!E:E,0))),"",INDEX(ВВОД!$W:$W,MATCH($A35,ВВОД!E:E,0)))</f>
        <v>0</v>
      </c>
      <c r="E35" s="69">
        <f>IF(ISNA(INDEX(ВВОД!$X:$X,MATCH($A35,ВВОД!E:E,0))),"",INDEX(ВВОД!$X:$X,MATCH($A35,ВВОД!E:E,0)))</f>
        <v>0</v>
      </c>
      <c r="F35" s="8">
        <f>IF(ISNA(INDEX(ВВОД!$Q:$Q,MATCH($A35,ВВОД!E:E,0))),"",INDEX(ВВОД!$Q:$Q,MATCH($A35,ВВОД!E:E,0)))</f>
        <v>0</v>
      </c>
      <c r="G35" s="75">
        <f>IF(ISNA(INDEX(ВВОД!$R:$R,MATCH($A35,ВВОД!E:E,0))),"",INDEX(ВВОД!$R:$R,MATCH($A35,ВВОД!E:E,0))+INDEX(ВВОД!$S:$S,MATCH($A35,ВВОД!E:E,0)))</f>
        <v>0</v>
      </c>
      <c r="H35" s="9">
        <f>IF(ISNA(INDEX(ВВОД!$T:$T,MATCH($A35,ВВОД!E:E,0))),"",INDEX(ВВОД!$T:$T,MATCH($A35,ВВОД!E:E,0)))</f>
        <v>0</v>
      </c>
      <c r="I35" s="5"/>
    </row>
    <row r="36" spans="1:9">
      <c r="A36" s="17">
        <v>31</v>
      </c>
      <c r="B36" s="265" t="str">
        <f>IF(ISNA(INDEX(ВВОД!$U:$U,MATCH($A36,ВВОД!E:E,0))),"Резерв",INDEX(ВВОД!$U:$U,MATCH($A36,ВВОД!E:E,0)))</f>
        <v>Немає</v>
      </c>
      <c r="C36" s="69">
        <f>IF(ISNA(INDEX(ВВОД!$V:$V,MATCH($A36,ВВОД!E:E,0))),"",INDEX(ВВОД!$V:$V,MATCH($A36,ВВОД!E:E,0)))</f>
        <v>0</v>
      </c>
      <c r="D36" s="69">
        <f>IF(ISNA(INDEX(ВВОД!$W:$W,MATCH($A36,ВВОД!E:E,0))),"",INDEX(ВВОД!$W:$W,MATCH($A36,ВВОД!E:E,0)))</f>
        <v>0</v>
      </c>
      <c r="E36" s="69">
        <f>IF(ISNA(INDEX(ВВОД!$X:$X,MATCH($A36,ВВОД!E:E,0))),"",INDEX(ВВОД!$X:$X,MATCH($A36,ВВОД!E:E,0)))</f>
        <v>0</v>
      </c>
      <c r="F36" s="8">
        <f>IF(ISNA(INDEX(ВВОД!$Q:$Q,MATCH($A36,ВВОД!E:E,0))),"",INDEX(ВВОД!$Q:$Q,MATCH($A36,ВВОД!E:E,0)))</f>
        <v>0</v>
      </c>
      <c r="G36" s="75">
        <f>IF(ISNA(INDEX(ВВОД!$R:$R,MATCH($A36,ВВОД!E:E,0))),"",INDEX(ВВОД!$R:$R,MATCH($A36,ВВОД!E:E,0))+INDEX(ВВОД!$S:$S,MATCH($A36,ВВОД!E:E,0)))</f>
        <v>0</v>
      </c>
      <c r="H36" s="9">
        <f>IF(ISNA(INDEX(ВВОД!$T:$T,MATCH($A36,ВВОД!E:E,0))),"",INDEX(ВВОД!$T:$T,MATCH($A36,ВВОД!E:E,0)))</f>
        <v>0</v>
      </c>
      <c r="I36" s="5"/>
    </row>
    <row r="37" spans="1:9">
      <c r="A37" s="17"/>
      <c r="B37" s="65" t="s">
        <v>78</v>
      </c>
      <c r="C37" s="71"/>
      <c r="D37" s="71"/>
      <c r="E37" s="71"/>
      <c r="F37" s="5">
        <f>SUM(F6:F36)</f>
        <v>108.29999999999997</v>
      </c>
      <c r="G37" s="17">
        <f>SUM(G6:G36)</f>
        <v>149</v>
      </c>
      <c r="H37" s="9">
        <f>SUM(H6:H36)</f>
        <v>0</v>
      </c>
      <c r="I37" s="5"/>
    </row>
    <row r="39" spans="1:9">
      <c r="B39" s="289"/>
      <c r="C39" s="74" t="s">
        <v>5</v>
      </c>
      <c r="D39" s="293"/>
      <c r="E39" s="194" t="s">
        <v>2223</v>
      </c>
      <c r="F39" s="12"/>
    </row>
  </sheetData>
  <mergeCells count="10">
    <mergeCell ref="E4:E5"/>
    <mergeCell ref="F4:I4"/>
    <mergeCell ref="A1:I1"/>
    <mergeCell ref="E3:G3"/>
    <mergeCell ref="A4:A5"/>
    <mergeCell ref="B4:B5"/>
    <mergeCell ref="C4:C5"/>
    <mergeCell ref="D4:D5"/>
    <mergeCell ref="A2:I2"/>
    <mergeCell ref="C3:D3"/>
  </mergeCells>
  <phoneticPr fontId="6" type="noConversion"/>
  <conditionalFormatting sqref="A6:I36">
    <cfRule type="expression" dxfId="8" priority="1">
      <formula>OR($B6="Вихідний",$B6="Немає")</formula>
    </cfRule>
  </conditionalFormatting>
  <pageMargins left="0.19685039370078741" right="0.19685039370078741" top="0.19685039370078741" bottom="0.19685039370078741" header="0" footer="0"/>
  <pageSetup paperSize="9" scale="97" orientation="portrait" horizontalDpi="4294967294" verticalDpi="4294967293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66FF"/>
    <pageSetUpPr fitToPage="1"/>
  </sheetPr>
  <dimension ref="A1:Z39"/>
  <sheetViews>
    <sheetView showZeros="0" view="pageLayout" zoomScaleSheetLayoutView="75" workbookViewId="0">
      <selection activeCell="G6" sqref="G6"/>
    </sheetView>
  </sheetViews>
  <sheetFormatPr defaultRowHeight="12.75"/>
  <cols>
    <col min="1" max="1" width="4.5703125" style="13" customWidth="1"/>
    <col min="2" max="2" width="26" style="290" customWidth="1"/>
    <col min="3" max="3" width="11.5703125" style="74" customWidth="1"/>
    <col min="4" max="4" width="14.7109375" style="74" customWidth="1"/>
    <col min="5" max="5" width="30" style="74" customWidth="1"/>
    <col min="6" max="6" width="5.42578125" style="2" customWidth="1"/>
    <col min="7" max="7" width="4.140625" style="13" customWidth="1"/>
    <col min="8" max="8" width="4" style="1" customWidth="1"/>
    <col min="9" max="9" width="4" style="2" customWidth="1"/>
    <col min="10" max="10" width="9.28515625" style="1" customWidth="1"/>
    <col min="11" max="11" width="9.140625" style="1"/>
    <col min="12" max="12" width="9.140625" style="2"/>
    <col min="13" max="14" width="9.140625" style="1"/>
    <col min="15" max="16" width="9.140625" style="2"/>
    <col min="17" max="18" width="9.140625" style="13"/>
    <col min="19" max="19" width="9.140625" style="1"/>
    <col min="20" max="20" width="9.140625" style="2"/>
    <col min="21" max="22" width="9.140625" style="1"/>
    <col min="23" max="23" width="9.140625" style="2"/>
    <col min="24" max="25" width="9.140625" style="1"/>
    <col min="26" max="26" width="9.140625" style="2"/>
    <col min="27" max="16384" width="9.140625" style="1"/>
  </cols>
  <sheetData>
    <row r="1" spans="1:26" s="18" customFormat="1" ht="15" customHeight="1">
      <c r="A1" s="1385" t="s">
        <v>2181</v>
      </c>
      <c r="B1" s="1385"/>
      <c r="C1" s="1385"/>
      <c r="D1" s="1385"/>
      <c r="E1" s="1385"/>
      <c r="F1" s="1385"/>
      <c r="G1" s="1385"/>
      <c r="H1" s="1385"/>
      <c r="I1" s="1385"/>
      <c r="L1" s="11"/>
      <c r="O1" s="11"/>
      <c r="P1" s="11"/>
      <c r="Q1" s="19"/>
      <c r="R1" s="19"/>
      <c r="T1" s="11"/>
      <c r="W1" s="11"/>
      <c r="Z1" s="11"/>
    </row>
    <row r="2" spans="1:26" s="18" customFormat="1" ht="15">
      <c r="A2" s="1389" t="str">
        <f>ВВОД!D2</f>
        <v>Червень 2024</v>
      </c>
      <c r="B2" s="1389"/>
      <c r="C2" s="1389"/>
      <c r="D2" s="1389"/>
      <c r="E2" s="1389"/>
      <c r="F2" s="1389"/>
      <c r="G2" s="1389"/>
      <c r="H2" s="1389"/>
      <c r="I2" s="1389"/>
      <c r="L2" s="11"/>
      <c r="O2" s="11"/>
      <c r="P2" s="11"/>
      <c r="Q2" s="19"/>
      <c r="R2" s="19"/>
      <c r="T2" s="11"/>
      <c r="W2" s="11"/>
      <c r="Z2" s="11"/>
    </row>
    <row r="3" spans="1:26" ht="27.75" customHeight="1">
      <c r="A3" s="14"/>
      <c r="B3" s="278" t="s">
        <v>2216</v>
      </c>
      <c r="C3" s="1395" t="str">
        <f>ВВОД!G4</f>
        <v>РДМ-22 №820</v>
      </c>
      <c r="D3" s="1395"/>
      <c r="E3" s="1391" t="s">
        <v>2180</v>
      </c>
      <c r="F3" s="1391"/>
      <c r="G3" s="1391"/>
      <c r="H3" s="15"/>
      <c r="I3" s="15"/>
    </row>
    <row r="4" spans="1:26" ht="26.25" customHeight="1">
      <c r="A4" s="1386" t="s">
        <v>39</v>
      </c>
      <c r="B4" s="1393" t="s">
        <v>63</v>
      </c>
      <c r="C4" s="1380" t="s">
        <v>64</v>
      </c>
      <c r="D4" s="1380" t="s">
        <v>65</v>
      </c>
      <c r="E4" s="1380" t="s">
        <v>70</v>
      </c>
      <c r="F4" s="1382" t="s">
        <v>66</v>
      </c>
      <c r="G4" s="1383"/>
      <c r="H4" s="1383"/>
      <c r="I4" s="1384"/>
    </row>
    <row r="5" spans="1:26" ht="36.75">
      <c r="A5" s="1392"/>
      <c r="B5" s="1394"/>
      <c r="C5" s="1381"/>
      <c r="D5" s="1381"/>
      <c r="E5" s="1381"/>
      <c r="F5" s="5" t="s">
        <v>42</v>
      </c>
      <c r="G5" s="77" t="s">
        <v>45</v>
      </c>
      <c r="H5" s="6" t="str">
        <f>IF(H37=0,"Дата","Зварки")</f>
        <v>Дата</v>
      </c>
      <c r="I5" s="134" t="s">
        <v>67</v>
      </c>
    </row>
    <row r="6" spans="1:26" s="284" customFormat="1">
      <c r="A6" s="4">
        <v>1</v>
      </c>
      <c r="B6" s="265" t="str">
        <f>IF(ISNA(INDEX(ВВОД!$U:$U,MATCH($A6,ВВОД!G:G,0))),"Резерв",INDEX(ВВОД!$U:$U,MATCH($A6,ВВОД!G:G,0)))</f>
        <v>Вихідний</v>
      </c>
      <c r="C6" s="69">
        <f>IF(ISNA(INDEX(ВВОД!$V:$V,MATCH($A6,ВВОД!G:G,0))),"",INDEX(ВВОД!$V:$V,MATCH($A6,ВВОД!G:G,0)))</f>
        <v>0</v>
      </c>
      <c r="D6" s="69">
        <f>IF(ISNA(INDEX(ВВОД!$W:$W,MATCH($A6,ВВОД!G:G,0))),"",INDEX(ВВОД!$W:$W,MATCH($A6,ВВОД!G:G,0)))</f>
        <v>0</v>
      </c>
      <c r="E6" s="69">
        <f>IF(ISNA(INDEX(ВВОД!$X:$X,MATCH($A6,ВВОД!G:G,0))),"",INDEX(ВВОД!$X:$X,MATCH($A6,ВВОД!G:G,0)))</f>
        <v>0</v>
      </c>
      <c r="F6" s="280">
        <f>IF(ISNA(INDEX(ВВОД!$Q:$Q,MATCH($A6,ВВОД!G:G,0))),"",INDEX(ВВОД!$Q:$Q,MATCH($A6,ВВОД!G:G,0)))</f>
        <v>0</v>
      </c>
      <c r="G6" s="281">
        <f>IF(ISNA(INDEX(ВВОД!$R:$R,MATCH($A6,ВВОД!G:G,0))),"",INDEX(ВВОД!$R:$R,MATCH($A6,ВВОД!G:G,0))+INDEX(ВВОД!$S:$S,MATCH($A6,ВВОД!G:G,0)))</f>
        <v>0</v>
      </c>
      <c r="H6" s="282">
        <f>IF(ISNA(INDEX(ВВОД!$T:$T,MATCH($A6,ВВОД!G:G,0))),"",INDEX(ВВОД!$T:$T,MATCH($A6,ВВОД!G:G,0)))</f>
        <v>0</v>
      </c>
      <c r="I6" s="283"/>
      <c r="L6" s="285"/>
      <c r="O6" s="285"/>
      <c r="P6" s="285"/>
      <c r="Q6" s="286"/>
      <c r="R6" s="286"/>
      <c r="T6" s="285"/>
      <c r="W6" s="285"/>
      <c r="Z6" s="285"/>
    </row>
    <row r="7" spans="1:26" s="284" customFormat="1">
      <c r="A7" s="163">
        <v>2</v>
      </c>
      <c r="B7" s="265" t="str">
        <f>IF(ISNA(INDEX(ВВОД!$U:$U,MATCH($A7,ВВОД!G:G,0))),"Резерв",INDEX(ВВОД!$U:$U,MATCH($A7,ВВОД!G:G,0)))</f>
        <v>Вихідний</v>
      </c>
      <c r="C7" s="69">
        <f>IF(ISNA(INDEX(ВВОД!$V:$V,MATCH($A7,ВВОД!G:G,0))),"",INDEX(ВВОД!$V:$V,MATCH($A7,ВВОД!G:G,0)))</f>
        <v>0</v>
      </c>
      <c r="D7" s="69">
        <f>IF(ISNA(INDEX(ВВОД!$W:$W,MATCH($A7,ВВОД!G:G,0))),"",INDEX(ВВОД!$W:$W,MATCH($A7,ВВОД!G:G,0)))</f>
        <v>0</v>
      </c>
      <c r="E7" s="69">
        <f>IF(ISNA(INDEX(ВВОД!$X:$X,MATCH($A7,ВВОД!G:G,0))),"",INDEX(ВВОД!$X:$X,MATCH($A7,ВВОД!G:G,0)))</f>
        <v>0</v>
      </c>
      <c r="F7" s="280">
        <f>IF(ISNA(INDEX(ВВОД!$Q:$Q,MATCH($A7,ВВОД!G:G,0))),"",INDEX(ВВОД!$Q:$Q,MATCH($A7,ВВОД!G:G,0)))</f>
        <v>0</v>
      </c>
      <c r="G7" s="281">
        <f>IF(ISNA(INDEX(ВВОД!$R:$R,MATCH($A7,ВВОД!G:G,0))),"",INDEX(ВВОД!$R:$R,MATCH($A7,ВВОД!G:G,0))+INDEX(ВВОД!$S:$S,MATCH($A7,ВВОД!G:G,0)))</f>
        <v>0</v>
      </c>
      <c r="H7" s="282">
        <f>IF(ISNA(INDEX(ВВОД!$T:$T,MATCH($A7,ВВОД!G:G,0))),"",INDEX(ВВОД!$T:$T,MATCH($A7,ВВОД!G:G,0)))</f>
        <v>0</v>
      </c>
      <c r="I7" s="283"/>
      <c r="L7" s="285"/>
      <c r="O7" s="285"/>
      <c r="P7" s="285"/>
      <c r="Q7" s="286"/>
      <c r="R7" s="286"/>
      <c r="T7" s="285"/>
      <c r="W7" s="285"/>
      <c r="Z7" s="285"/>
    </row>
    <row r="8" spans="1:26" s="284" customFormat="1" ht="25.5">
      <c r="A8" s="163">
        <v>3</v>
      </c>
      <c r="B8" s="265" t="str">
        <f>IF(ISNA(INDEX(ВВОД!$U:$U,MATCH($A8,ВВОД!G:G,0))),"Резерв",INDEX(ВВОД!$U:$U,MATCH($A8,ВВОД!G:G,0)))</f>
        <v>Чорноліська - БП Західний</v>
      </c>
      <c r="C8" s="69" t="str">
        <f>IF(ISNA(INDEX(ВВОД!$V:$V,MATCH($A8,ВВОД!G:G,0))),"",INDEX(ВВОД!$V:$V,MATCH($A8,ВВОД!G:G,0)))</f>
        <v>непарна парна</v>
      </c>
      <c r="D8" s="69" t="str">
        <f>IF(ISNA(INDEX(ВВОД!$W:$W,MATCH($A8,ВВОД!G:G,0))),"",INDEX(ВВОД!$W:$W,MATCH($A8,ВВОД!G:G,0)))</f>
        <v>290 - 293 пк5  293 пк5 - 290</v>
      </c>
      <c r="E8" s="69" t="str">
        <f>IF(ISNA(INDEX(ВВОД!$X:$X,MATCH($A8,ВВОД!G:G,0))),"",INDEX(ВВОД!$X:$X,MATCH($A8,ВВОД!G:G,0)))</f>
        <v>Чорноліська 33, 29, 17, 13, 3, 5, 27, 35</v>
      </c>
      <c r="F8" s="280">
        <f>IF(ISNA(INDEX(ВВОД!$Q:$Q,MATCH($A8,ВВОД!G:G,0))),"",INDEX(ВВОД!$Q:$Q,MATCH($A8,ВВОД!G:G,0)))</f>
        <v>6.8</v>
      </c>
      <c r="G8" s="281">
        <f>IF(ISNA(INDEX(ВВОД!$R:$R,MATCH($A8,ВВОД!G:G,0))),"",INDEX(ВВОД!$R:$R,MATCH($A8,ВВОД!G:G,0))+INDEX(ВВОД!$S:$S,MATCH($A8,ВВОД!G:G,0)))</f>
        <v>8</v>
      </c>
      <c r="H8" s="282">
        <f>IF(ISNA(INDEX(ВВОД!$T:$T,MATCH($A8,ВВОД!G:G,0))),"",INDEX(ВВОД!$T:$T,MATCH($A8,ВВОД!G:G,0)))</f>
        <v>0</v>
      </c>
      <c r="I8" s="283"/>
      <c r="L8" s="285"/>
      <c r="O8" s="285"/>
      <c r="P8" s="285"/>
      <c r="Q8" s="286"/>
      <c r="R8" s="286"/>
      <c r="T8" s="285"/>
      <c r="W8" s="285"/>
      <c r="Z8" s="285"/>
    </row>
    <row r="9" spans="1:26" s="284" customFormat="1" ht="25.5">
      <c r="A9" s="163">
        <v>4</v>
      </c>
      <c r="B9" s="265" t="str">
        <f>IF(ISNA(INDEX(ВВОД!$U:$U,MATCH($A9,ВВОД!G:G,0))),"Резерв",INDEX(ВВОД!$U:$U,MATCH($A9,ВВОД!G:G,0)))</f>
        <v>Чорноліська - Цибулеве</v>
      </c>
      <c r="C9" s="69" t="str">
        <f>IF(ISNA(INDEX(ВВОД!$V:$V,MATCH($A9,ВВОД!G:G,0))),"",INDEX(ВВОД!$V:$V,MATCH($A9,ВВОД!G:G,0)))</f>
        <v>парна непарна</v>
      </c>
      <c r="D9" s="69" t="str">
        <f>IF(ISNA(INDEX(ВВОД!$W:$W,MATCH($A9,ВВОД!G:G,0))),"",INDEX(ВВОД!$W:$W,MATCH($A9,ВВОД!G:G,0)))</f>
        <v>289 - 287       287 - 289</v>
      </c>
      <c r="E9" s="69" t="str">
        <f>IF(ISNA(INDEX(ВВОД!$X:$X,MATCH($A9,ВВОД!G:G,0))),"",INDEX(ВВОД!$X:$X,MATCH($A9,ВВОД!G:G,0)))</f>
        <v>Чорноліська 30-28, 18, 16, 10, 8, 40, 44</v>
      </c>
      <c r="F9" s="280">
        <f>IF(ISNA(INDEX(ВВОД!$Q:$Q,MATCH($A9,ВВОД!G:G,0))),"",INDEX(ВВОД!$Q:$Q,MATCH($A9,ВВОД!G:G,0)))</f>
        <v>6</v>
      </c>
      <c r="G9" s="281">
        <f>IF(ISNA(INDEX(ВВОД!$R:$R,MATCH($A9,ВВОД!G:G,0))),"",INDEX(ВВОД!$R:$R,MATCH($A9,ВВОД!G:G,0))+INDEX(ВВОД!$S:$S,MATCH($A9,ВВОД!G:G,0)))</f>
        <v>8</v>
      </c>
      <c r="H9" s="282">
        <f>IF(ISNA(INDEX(ВВОД!$T:$T,MATCH($A9,ВВОД!G:G,0))),"",INDEX(ВВОД!$T:$T,MATCH($A9,ВВОД!G:G,0)))</f>
        <v>0</v>
      </c>
      <c r="I9" s="283"/>
      <c r="L9" s="285"/>
      <c r="O9" s="285"/>
      <c r="P9" s="285"/>
      <c r="Q9" s="286"/>
      <c r="R9" s="286"/>
      <c r="T9" s="285"/>
      <c r="W9" s="285"/>
      <c r="Z9" s="285"/>
    </row>
    <row r="10" spans="1:26" s="284" customFormat="1">
      <c r="A10" s="163">
        <v>5</v>
      </c>
      <c r="B10" s="265" t="str">
        <f>IF(ISNA(INDEX(ВВОД!$U:$U,MATCH($A10,ВВОД!G:G,0))),"Резерв",INDEX(ВВОД!$U:$U,MATCH($A10,ВВОД!G:G,0)))</f>
        <v>Чорноліська - Трепівка</v>
      </c>
      <c r="C10" s="69" t="str">
        <f>IF(ISNA(INDEX(ВВОД!$V:$V,MATCH($A10,ВВОД!G:G,0))),"",INDEX(ВВОД!$V:$V,MATCH($A10,ВВОД!G:G,0)))</f>
        <v>парна</v>
      </c>
      <c r="D10" s="69" t="str">
        <f>IF(ISNA(INDEX(ВВОД!$W:$W,MATCH($A10,ВВОД!G:G,0))),"",INDEX(ВВОД!$W:$W,MATCH($A10,ВВОД!G:G,0)))</f>
        <v>327 - 320 пк8</v>
      </c>
      <c r="E10" s="69" t="str">
        <f>IF(ISNA(INDEX(ВВОД!$X:$X,MATCH($A10,ВВОД!G:G,0))),"",INDEX(ВВОД!$X:$X,MATCH($A10,ВВОД!G:G,0)))</f>
        <v>Чорноліська 30, 22, 20, 2</v>
      </c>
      <c r="F10" s="280">
        <f>IF(ISNA(INDEX(ВВОД!$Q:$Q,MATCH($A10,ВВОД!G:G,0))),"",INDEX(ВВОД!$Q:$Q,MATCH($A10,ВВОД!G:G,0)))</f>
        <v>7.3</v>
      </c>
      <c r="G10" s="281">
        <f>IF(ISNA(INDEX(ВВОД!$R:$R,MATCH($A10,ВВОД!G:G,0))),"",INDEX(ВВОД!$R:$R,MATCH($A10,ВВОД!G:G,0))+INDEX(ВВОД!$S:$S,MATCH($A10,ВВОД!G:G,0)))</f>
        <v>4</v>
      </c>
      <c r="H10" s="282">
        <f>IF(ISNA(INDEX(ВВОД!$T:$T,MATCH($A10,ВВОД!G:G,0))),"",INDEX(ВВОД!$T:$T,MATCH($A10,ВВОД!G:G,0)))</f>
        <v>0</v>
      </c>
      <c r="I10" s="283"/>
      <c r="L10" s="285"/>
      <c r="O10" s="285"/>
      <c r="P10" s="285"/>
      <c r="Q10" s="286"/>
      <c r="R10" s="286"/>
      <c r="T10" s="285"/>
      <c r="W10" s="285"/>
      <c r="Z10" s="285"/>
    </row>
    <row r="11" spans="1:26" s="284" customFormat="1">
      <c r="A11" s="163">
        <v>6</v>
      </c>
      <c r="B11" s="265" t="str">
        <f>IF(ISNA(INDEX(ВВОД!$U:$U,MATCH($A11,ВВОД!G:G,0))),"Резерв",INDEX(ВВОД!$U:$U,MATCH($A11,ВВОД!G:G,0)))</f>
        <v>Чорноліська - Трепівка</v>
      </c>
      <c r="C11" s="69" t="str">
        <f>IF(ISNA(INDEX(ВВОД!$V:$V,MATCH($A11,ВВОД!G:G,0))),"",INDEX(ВВОД!$V:$V,MATCH($A11,ВВОД!G:G,0)))</f>
        <v>парна</v>
      </c>
      <c r="D11" s="69" t="str">
        <f>IF(ISNA(INDEX(ВВОД!$W:$W,MATCH($A11,ВВОД!G:G,0))),"",INDEX(ВВОД!$W:$W,MATCH($A11,ВВОД!G:G,0)))</f>
        <v>320 пк7 - 314</v>
      </c>
      <c r="E11" s="69" t="str">
        <f>IF(ISNA(INDEX(ВВОД!$X:$X,MATCH($A11,ВВОД!G:G,0))),"",INDEX(ВВОД!$X:$X,MATCH($A11,ВВОД!G:G,0)))</f>
        <v>Трепівка 1</v>
      </c>
      <c r="F11" s="280">
        <f>IF(ISNA(INDEX(ВВОД!$Q:$Q,MATCH($A11,ВВОД!G:G,0))),"",INDEX(ВВОД!$Q:$Q,MATCH($A11,ВВОД!G:G,0)))</f>
        <v>6.7</v>
      </c>
      <c r="G11" s="281">
        <f>IF(ISNA(INDEX(ВВОД!$R:$R,MATCH($A11,ВВОД!G:G,0))),"",INDEX(ВВОД!$R:$R,MATCH($A11,ВВОД!G:G,0))+INDEX(ВВОД!$S:$S,MATCH($A11,ВВОД!G:G,0)))</f>
        <v>1</v>
      </c>
      <c r="H11" s="282">
        <f>IF(ISNA(INDEX(ВВОД!$T:$T,MATCH($A11,ВВОД!G:G,0))),"",INDEX(ВВОД!$T:$T,MATCH($A11,ВВОД!G:G,0)))</f>
        <v>0</v>
      </c>
      <c r="I11" s="283"/>
      <c r="L11" s="285"/>
      <c r="O11" s="285"/>
      <c r="P11" s="285"/>
      <c r="Q11" s="286"/>
      <c r="R11" s="286"/>
      <c r="T11" s="285"/>
      <c r="W11" s="285"/>
      <c r="Z11" s="285"/>
    </row>
    <row r="12" spans="1:26" s="284" customFormat="1">
      <c r="A12" s="163">
        <v>7</v>
      </c>
      <c r="B12" s="265" t="str">
        <f>IF(ISNA(INDEX(ВВОД!$U:$U,MATCH($A12,ВВОД!G:G,0))),"Резерв",INDEX(ВВОД!$U:$U,MATCH($A12,ВВОД!G:G,0)))</f>
        <v>Знам'янка пас- ОП 309 км</v>
      </c>
      <c r="C12" s="69" t="str">
        <f>IF(ISNA(INDEX(ВВОД!$V:$V,MATCH($A12,ВВОД!G:G,0))),"",INDEX(ВВОД!$V:$V,MATCH($A12,ВВОД!G:G,0)))</f>
        <v>непарна</v>
      </c>
      <c r="D12" s="69" t="str">
        <f>IF(ISNA(INDEX(ВВОД!$W:$W,MATCH($A12,ВВОД!G:G,0))),"",INDEX(ВВОД!$W:$W,MATCH($A12,ВВОД!G:G,0)))</f>
        <v>304 - 309</v>
      </c>
      <c r="E12" s="69" t="str">
        <f>IF(ISNA(INDEX(ВВОД!$X:$X,MATCH($A12,ВВОД!G:G,0))),"",INDEX(ВВОД!$X:$X,MATCH($A12,ВВОД!G:G,0)))</f>
        <v>Знам пас 7, 5, 1</v>
      </c>
      <c r="F12" s="280">
        <f>IF(ISNA(INDEX(ВВОД!$Q:$Q,MATCH($A12,ВВОД!G:G,0))),"",INDEX(ВВОД!$Q:$Q,MATCH($A12,ВВОД!G:G,0)))</f>
        <v>6.1</v>
      </c>
      <c r="G12" s="281">
        <f>IF(ISNA(INDEX(ВВОД!$R:$R,MATCH($A12,ВВОД!G:G,0))),"",INDEX(ВВОД!$R:$R,MATCH($A12,ВВОД!G:G,0))+INDEX(ВВОД!$S:$S,MATCH($A12,ВВОД!G:G,0)))</f>
        <v>3</v>
      </c>
      <c r="H12" s="282">
        <f>IF(ISNA(INDEX(ВВОД!$T:$T,MATCH($A12,ВВОД!G:G,0))),"",INDEX(ВВОД!$T:$T,MATCH($A12,ВВОД!G:G,0)))</f>
        <v>0</v>
      </c>
      <c r="I12" s="283"/>
      <c r="L12" s="285"/>
      <c r="O12" s="285"/>
      <c r="P12" s="285"/>
      <c r="Q12" s="286"/>
      <c r="R12" s="286"/>
      <c r="T12" s="285"/>
      <c r="W12" s="285"/>
      <c r="Z12" s="285"/>
    </row>
    <row r="13" spans="1:26" s="284" customFormat="1">
      <c r="A13" s="163">
        <v>8</v>
      </c>
      <c r="B13" s="265" t="str">
        <f>IF(ISNA(INDEX(ВВОД!$U:$U,MATCH($A13,ВВОД!G:G,0))),"Резерв",INDEX(ВВОД!$U:$U,MATCH($A13,ВВОД!G:G,0)))</f>
        <v>Вихідний</v>
      </c>
      <c r="C13" s="69">
        <f>IF(ISNA(INDEX(ВВОД!$V:$V,MATCH($A13,ВВОД!G:G,0))),"",INDEX(ВВОД!$V:$V,MATCH($A13,ВВОД!G:G,0)))</f>
        <v>0</v>
      </c>
      <c r="D13" s="69">
        <f>IF(ISNA(INDEX(ВВОД!$W:$W,MATCH($A13,ВВОД!G:G,0))),"",INDEX(ВВОД!$W:$W,MATCH($A13,ВВОД!G:G,0)))</f>
        <v>0</v>
      </c>
      <c r="E13" s="69">
        <f>IF(ISNA(INDEX(ВВОД!$X:$X,MATCH($A13,ВВОД!G:G,0))),"",INDEX(ВВОД!$X:$X,MATCH($A13,ВВОД!G:G,0)))</f>
        <v>0</v>
      </c>
      <c r="F13" s="280">
        <f>IF(ISNA(INDEX(ВВОД!$Q:$Q,MATCH($A13,ВВОД!G:G,0))),"",INDEX(ВВОД!$Q:$Q,MATCH($A13,ВВОД!G:G,0)))</f>
        <v>0</v>
      </c>
      <c r="G13" s="281">
        <f>IF(ISNA(INDEX(ВВОД!$R:$R,MATCH($A13,ВВОД!G:G,0))),"",INDEX(ВВОД!$R:$R,MATCH($A13,ВВОД!G:G,0))+INDEX(ВВОД!$S:$S,MATCH($A13,ВВОД!G:G,0)))</f>
        <v>0</v>
      </c>
      <c r="H13" s="282">
        <f>IF(ISNA(INDEX(ВВОД!$T:$T,MATCH($A13,ВВОД!G:G,0))),"",INDEX(ВВОД!$T:$T,MATCH($A13,ВВОД!G:G,0)))</f>
        <v>0</v>
      </c>
      <c r="I13" s="283"/>
      <c r="L13" s="285"/>
      <c r="O13" s="285"/>
      <c r="P13" s="285"/>
      <c r="Q13" s="286"/>
      <c r="R13" s="286"/>
      <c r="T13" s="285"/>
      <c r="W13" s="285"/>
      <c r="Z13" s="285"/>
    </row>
    <row r="14" spans="1:26" s="284" customFormat="1">
      <c r="A14" s="163">
        <v>9</v>
      </c>
      <c r="B14" s="265" t="str">
        <f>IF(ISNA(INDEX(ВВОД!$U:$U,MATCH($A14,ВВОД!G:G,0))),"Резерв",INDEX(ВВОД!$U:$U,MATCH($A14,ВВОД!G:G,0)))</f>
        <v>Вихідний</v>
      </c>
      <c r="C14" s="69">
        <f>IF(ISNA(INDEX(ВВОД!$V:$V,MATCH($A14,ВВОД!G:G,0))),"",INDEX(ВВОД!$V:$V,MATCH($A14,ВВОД!G:G,0)))</f>
        <v>0</v>
      </c>
      <c r="D14" s="69">
        <f>IF(ISNA(INDEX(ВВОД!$W:$W,MATCH($A14,ВВОД!G:G,0))),"",INDEX(ВВОД!$W:$W,MATCH($A14,ВВОД!G:G,0)))</f>
        <v>0</v>
      </c>
      <c r="E14" s="69">
        <f>IF(ISNA(INDEX(ВВОД!$X:$X,MATCH($A14,ВВОД!G:G,0))),"",INDEX(ВВОД!$X:$X,MATCH($A14,ВВОД!G:G,0)))</f>
        <v>0</v>
      </c>
      <c r="F14" s="280">
        <f>IF(ISNA(INDEX(ВВОД!$Q:$Q,MATCH($A14,ВВОД!G:G,0))),"",INDEX(ВВОД!$Q:$Q,MATCH($A14,ВВОД!G:G,0)))</f>
        <v>0</v>
      </c>
      <c r="G14" s="281">
        <f>IF(ISNA(INDEX(ВВОД!$R:$R,MATCH($A14,ВВОД!G:G,0))),"",INDEX(ВВОД!$R:$R,MATCH($A14,ВВОД!G:G,0))+INDEX(ВВОД!$S:$S,MATCH($A14,ВВОД!G:G,0)))</f>
        <v>0</v>
      </c>
      <c r="H14" s="282">
        <f>IF(ISNA(INDEX(ВВОД!$T:$T,MATCH($A14,ВВОД!G:G,0))),"",INDEX(ВВОД!$T:$T,MATCH($A14,ВВОД!G:G,0)))</f>
        <v>0</v>
      </c>
      <c r="I14" s="283"/>
      <c r="L14" s="285"/>
      <c r="O14" s="285"/>
      <c r="P14" s="285"/>
      <c r="Q14" s="286"/>
      <c r="R14" s="286"/>
      <c r="T14" s="285"/>
      <c r="W14" s="285"/>
      <c r="Z14" s="285"/>
    </row>
    <row r="15" spans="1:26" s="284" customFormat="1">
      <c r="A15" s="163">
        <v>10</v>
      </c>
      <c r="B15" s="265" t="str">
        <f>IF(ISNA(INDEX(ВВОД!$U:$U,MATCH($A15,ВВОД!G:G,0))),"Резерв",INDEX(ВВОД!$U:$U,MATCH($A15,ВВОД!G:G,0)))</f>
        <v>ОП 309 км - Пантаївка</v>
      </c>
      <c r="C15" s="69" t="str">
        <f>IF(ISNA(INDEX(ВВОД!$V:$V,MATCH($A15,ВВОД!G:G,0))),"",INDEX(ВВОД!$V:$V,MATCH($A15,ВВОД!G:G,0)))</f>
        <v>непарна</v>
      </c>
      <c r="D15" s="69" t="str">
        <f>IF(ISNA(INDEX(ВВОД!$W:$W,MATCH($A15,ВВОД!G:G,0))),"",INDEX(ВВОД!$W:$W,MATCH($A15,ВВОД!G:G,0)))</f>
        <v>310 - 314 пк2</v>
      </c>
      <c r="E15" s="69" t="str">
        <f>IF(ISNA(INDEX(ВВОД!$X:$X,MATCH($A15,ВВОД!G:G,0))),"",INDEX(ВВОД!$X:$X,MATCH($A15,ВВОД!G:G,0)))</f>
        <v>ОП 5</v>
      </c>
      <c r="F15" s="280">
        <f>IF(ISNA(INDEX(ВВОД!$Q:$Q,MATCH($A15,ВВОД!G:G,0))),"",INDEX(ВВОД!$Q:$Q,MATCH($A15,ВВОД!G:G,0)))</f>
        <v>4.0999999999999996</v>
      </c>
      <c r="G15" s="281">
        <f>IF(ISNA(INDEX(ВВОД!$R:$R,MATCH($A15,ВВОД!G:G,0))),"",INDEX(ВВОД!$R:$R,MATCH($A15,ВВОД!G:G,0))+INDEX(ВВОД!$S:$S,MATCH($A15,ВВОД!G:G,0)))</f>
        <v>1</v>
      </c>
      <c r="H15" s="282">
        <f>IF(ISNA(INDEX(ВВОД!$T:$T,MATCH($A15,ВВОД!G:G,0))),"",INDEX(ВВОД!$T:$T,MATCH($A15,ВВОД!G:G,0)))</f>
        <v>0</v>
      </c>
      <c r="I15" s="283"/>
      <c r="L15" s="285"/>
      <c r="O15" s="285"/>
      <c r="P15" s="285"/>
      <c r="Q15" s="286"/>
      <c r="R15" s="286"/>
      <c r="T15" s="285"/>
      <c r="W15" s="285"/>
      <c r="Z15" s="285"/>
    </row>
    <row r="16" spans="1:26" s="284" customFormat="1" ht="25.5">
      <c r="A16" s="163">
        <v>11</v>
      </c>
      <c r="B16" s="265" t="str">
        <f>IF(ISNA(INDEX(ВВОД!$U:$U,MATCH($A16,ВВОД!G:G,0))),"Резерв",INDEX(ВВОД!$U:$U,MATCH($A16,ВВОД!G:G,0)))</f>
        <v>ОП 309 км - Пантаївка</v>
      </c>
      <c r="C16" s="69" t="str">
        <f>IF(ISNA(INDEX(ВВОД!$V:$V,MATCH($A16,ВВОД!G:G,0))),"",INDEX(ВВОД!$V:$V,MATCH($A16,ВВОД!G:G,0)))</f>
        <v>непарна парна</v>
      </c>
      <c r="D16" s="69" t="str">
        <f>IF(ISNA(INDEX(ВВОД!$W:$W,MATCH($A16,ВВОД!G:G,0))),"",INDEX(ВВОД!$W:$W,MATCH($A16,ВВОД!G:G,0)))</f>
        <v>314 пк3 - 317      317 - 314 пк3</v>
      </c>
      <c r="E16" s="69">
        <f>IF(ISNA(INDEX(ВВОД!$X:$X,MATCH($A16,ВВОД!G:G,0))),"",INDEX(ВВОД!$X:$X,MATCH($A16,ВВОД!G:G,0)))</f>
        <v>0</v>
      </c>
      <c r="F16" s="280">
        <f>IF(ISNA(INDEX(ВВОД!$Q:$Q,MATCH($A16,ВВОД!G:G,0))),"",INDEX(ВВОД!$Q:$Q,MATCH($A16,ВВОД!G:G,0)))</f>
        <v>7.6</v>
      </c>
      <c r="G16" s="281">
        <f>IF(ISNA(INDEX(ВВОД!$R:$R,MATCH($A16,ВВОД!G:G,0))),"",INDEX(ВВОД!$R:$R,MATCH($A16,ВВОД!G:G,0))+INDEX(ВВОД!$S:$S,MATCH($A16,ВВОД!G:G,0)))</f>
        <v>0</v>
      </c>
      <c r="H16" s="282">
        <f>IF(ISNA(INDEX(ВВОД!$T:$T,MATCH($A16,ВВОД!G:G,0))),"",INDEX(ВВОД!$T:$T,MATCH($A16,ВВОД!G:G,0)))</f>
        <v>0</v>
      </c>
      <c r="I16" s="283"/>
      <c r="L16" s="285"/>
      <c r="O16" s="285"/>
      <c r="P16" s="285"/>
      <c r="Q16" s="286"/>
      <c r="R16" s="286"/>
      <c r="T16" s="285"/>
      <c r="W16" s="285"/>
      <c r="Z16" s="285"/>
    </row>
    <row r="17" spans="1:26" s="284" customFormat="1">
      <c r="A17" s="163">
        <v>12</v>
      </c>
      <c r="B17" s="265" t="str">
        <f>IF(ISNA(INDEX(ВВОД!$U:$U,MATCH($A17,ВВОД!G:G,0))),"Резерв",INDEX(ВВОД!$U:$U,MATCH($A17,ВВОД!G:G,0)))</f>
        <v>Пантаївка - ОП 309 км</v>
      </c>
      <c r="C17" s="69" t="str">
        <f>IF(ISNA(INDEX(ВВОД!$V:$V,MATCH($A17,ВВОД!G:G,0))),"",INDEX(ВВОД!$V:$V,MATCH($A17,ВВОД!G:G,0)))</f>
        <v>парна</v>
      </c>
      <c r="D17" s="69" t="str">
        <f>IF(ISNA(INDEX(ВВОД!$W:$W,MATCH($A17,ВВОД!G:G,0))),"",INDEX(ВВОД!$W:$W,MATCH($A17,ВВОД!G:G,0)))</f>
        <v>314 пк2 - 310</v>
      </c>
      <c r="E17" s="69" t="str">
        <f>IF(ISNA(INDEX(ВВОД!$X:$X,MATCH($A17,ВВОД!G:G,0))),"",INDEX(ВВОД!$X:$X,MATCH($A17,ВВОД!G:G,0)))</f>
        <v>ОП 7, 9</v>
      </c>
      <c r="F17" s="280">
        <f>IF(ISNA(INDEX(ВВОД!$Q:$Q,MATCH($A17,ВВОД!G:G,0))),"",INDEX(ВВОД!$Q:$Q,MATCH($A17,ВВОД!G:G,0)))</f>
        <v>4.0999999999999996</v>
      </c>
      <c r="G17" s="281">
        <f>IF(ISNA(INDEX(ВВОД!$R:$R,MATCH($A17,ВВОД!G:G,0))),"",INDEX(ВВОД!$R:$R,MATCH($A17,ВВОД!G:G,0))+INDEX(ВВОД!$S:$S,MATCH($A17,ВВОД!G:G,0)))</f>
        <v>2</v>
      </c>
      <c r="H17" s="282">
        <f>IF(ISNA(INDEX(ВВОД!$T:$T,MATCH($A17,ВВОД!G:G,0))),"",INDEX(ВВОД!$T:$T,MATCH($A17,ВВОД!G:G,0)))</f>
        <v>0</v>
      </c>
      <c r="I17" s="283"/>
      <c r="L17" s="285"/>
      <c r="O17" s="285"/>
      <c r="P17" s="285"/>
      <c r="Q17" s="286"/>
      <c r="R17" s="286"/>
      <c r="T17" s="285"/>
      <c r="W17" s="285"/>
      <c r="Z17" s="285"/>
    </row>
    <row r="18" spans="1:26" s="284" customFormat="1">
      <c r="A18" s="163">
        <v>13</v>
      </c>
      <c r="B18" s="265" t="str">
        <f>IF(ISNA(INDEX(ВВОД!$U:$U,MATCH($A18,ВВОД!G:G,0))),"Резерв",INDEX(ВВОД!$U:$U,MATCH($A18,ВВОД!G:G,0)))</f>
        <v>ОП 309 км - Знам'янка пас</v>
      </c>
      <c r="C18" s="69" t="str">
        <f>IF(ISNA(INDEX(ВВОД!$V:$V,MATCH($A18,ВВОД!G:G,0))),"",INDEX(ВВОД!$V:$V,MATCH($A18,ВВОД!G:G,0)))</f>
        <v>парна</v>
      </c>
      <c r="D18" s="69" t="str">
        <f>IF(ISNA(INDEX(ВВОД!$W:$W,MATCH($A18,ВВОД!G:G,0))),"",INDEX(ВВОД!$W:$W,MATCH($A18,ВВОД!G:G,0)))</f>
        <v>309 - 304</v>
      </c>
      <c r="E18" s="69" t="str">
        <f>IF(ISNA(INDEX(ВВОД!$X:$X,MATCH($A18,ВВОД!G:G,0))),"",INDEX(ВВОД!$X:$X,MATCH($A18,ВВОД!G:G,0)))</f>
        <v>Знам пас 35, 3, 39, 60</v>
      </c>
      <c r="F18" s="280">
        <f>IF(ISNA(INDEX(ВВОД!$Q:$Q,MATCH($A18,ВВОД!G:G,0))),"",INDEX(ВВОД!$Q:$Q,MATCH($A18,ВВОД!G:G,0)))</f>
        <v>6.1</v>
      </c>
      <c r="G18" s="281">
        <f>IF(ISNA(INDEX(ВВОД!$R:$R,MATCH($A18,ВВОД!G:G,0))),"",INDEX(ВВОД!$R:$R,MATCH($A18,ВВОД!G:G,0))+INDEX(ВВОД!$S:$S,MATCH($A18,ВВОД!G:G,0)))</f>
        <v>4</v>
      </c>
      <c r="H18" s="282">
        <f>IF(ISNA(INDEX(ВВОД!$T:$T,MATCH($A18,ВВОД!G:G,0))),"",INDEX(ВВОД!$T:$T,MATCH($A18,ВВОД!G:G,0)))</f>
        <v>0</v>
      </c>
      <c r="I18" s="283"/>
      <c r="L18" s="285"/>
      <c r="O18" s="285"/>
      <c r="P18" s="285"/>
      <c r="Q18" s="286"/>
      <c r="R18" s="286"/>
      <c r="T18" s="285"/>
      <c r="W18" s="285"/>
      <c r="Z18" s="285"/>
    </row>
    <row r="19" spans="1:26" s="284" customFormat="1">
      <c r="A19" s="163">
        <v>14</v>
      </c>
      <c r="B19" s="265" t="str">
        <f>IF(ISNA(INDEX(ВВОД!$U:$U,MATCH($A19,ВВОД!G:G,0))),"Резерв",INDEX(ВВОД!$U:$U,MATCH($A19,ВВОД!G:G,0)))</f>
        <v>Техніч.обслуговування (ТО)</v>
      </c>
      <c r="C19" s="69">
        <f>IF(ISNA(INDEX(ВВОД!$V:$V,MATCH($A19,ВВОД!G:G,0))),"",INDEX(ВВОД!$V:$V,MATCH($A19,ВВОД!G:G,0)))</f>
        <v>0</v>
      </c>
      <c r="D19" s="69">
        <f>IF(ISNA(INDEX(ВВОД!$W:$W,MATCH($A19,ВВОД!G:G,0))),"",INDEX(ВВОД!$W:$W,MATCH($A19,ВВОД!G:G,0)))</f>
        <v>0</v>
      </c>
      <c r="E19" s="69">
        <f>IF(ISNA(INDEX(ВВОД!$X:$X,MATCH($A19,ВВОД!G:G,0))),"",INDEX(ВВОД!$X:$X,MATCH($A19,ВВОД!G:G,0)))</f>
        <v>0</v>
      </c>
      <c r="F19" s="280">
        <f>IF(ISNA(INDEX(ВВОД!$Q:$Q,MATCH($A19,ВВОД!G:G,0))),"",INDEX(ВВОД!$Q:$Q,MATCH($A19,ВВОД!G:G,0)))</f>
        <v>0</v>
      </c>
      <c r="G19" s="281">
        <f>IF(ISNA(INDEX(ВВОД!$R:$R,MATCH($A19,ВВОД!G:G,0))),"",INDEX(ВВОД!$R:$R,MATCH($A19,ВВОД!G:G,0))+INDEX(ВВОД!$S:$S,MATCH($A19,ВВОД!G:G,0)))</f>
        <v>0</v>
      </c>
      <c r="H19" s="282">
        <f>IF(ISNA(INDEX(ВВОД!$T:$T,MATCH($A19,ВВОД!G:G,0))),"",INDEX(ВВОД!$T:$T,MATCH($A19,ВВОД!G:G,0)))</f>
        <v>0</v>
      </c>
      <c r="I19" s="283"/>
      <c r="L19" s="285"/>
      <c r="O19" s="285"/>
      <c r="P19" s="285"/>
      <c r="Q19" s="286"/>
      <c r="R19" s="286"/>
      <c r="T19" s="285"/>
      <c r="W19" s="285"/>
      <c r="Z19" s="285"/>
    </row>
    <row r="20" spans="1:26" s="284" customFormat="1">
      <c r="A20" s="163">
        <v>15</v>
      </c>
      <c r="B20" s="265" t="str">
        <f>IF(ISNA(INDEX(ВВОД!$U:$U,MATCH($A20,ВВОД!G:G,0))),"Резерв",INDEX(ВВОД!$U:$U,MATCH($A20,ВВОД!G:G,0)))</f>
        <v>Вихідний</v>
      </c>
      <c r="C20" s="69">
        <f>IF(ISNA(INDEX(ВВОД!$V:$V,MATCH($A20,ВВОД!G:G,0))),"",INDEX(ВВОД!$V:$V,MATCH($A20,ВВОД!G:G,0)))</f>
        <v>0</v>
      </c>
      <c r="D20" s="69">
        <f>IF(ISNA(INDEX(ВВОД!$W:$W,MATCH($A20,ВВОД!G:G,0))),"",INDEX(ВВОД!$W:$W,MATCH($A20,ВВОД!G:G,0)))</f>
        <v>0</v>
      </c>
      <c r="E20" s="69">
        <f>IF(ISNA(INDEX(ВВОД!$X:$X,MATCH($A20,ВВОД!G:G,0))),"",INDEX(ВВОД!$X:$X,MATCH($A20,ВВОД!G:G,0)))</f>
        <v>0</v>
      </c>
      <c r="F20" s="280">
        <f>IF(ISNA(INDEX(ВВОД!$Q:$Q,MATCH($A20,ВВОД!G:G,0))),"",INDEX(ВВОД!$Q:$Q,MATCH($A20,ВВОД!G:G,0)))</f>
        <v>0</v>
      </c>
      <c r="G20" s="281">
        <f>IF(ISNA(INDEX(ВВОД!$R:$R,MATCH($A20,ВВОД!G:G,0))),"",INDEX(ВВОД!$R:$R,MATCH($A20,ВВОД!G:G,0))+INDEX(ВВОД!$S:$S,MATCH($A20,ВВОД!G:G,0)))</f>
        <v>0</v>
      </c>
      <c r="H20" s="282">
        <f>IF(ISNA(INDEX(ВВОД!$T:$T,MATCH($A20,ВВОД!G:G,0))),"",INDEX(ВВОД!$T:$T,MATCH($A20,ВВОД!G:G,0)))</f>
        <v>0</v>
      </c>
      <c r="I20" s="283"/>
      <c r="L20" s="285"/>
      <c r="O20" s="285"/>
      <c r="P20" s="285"/>
      <c r="Q20" s="286"/>
      <c r="R20" s="286"/>
      <c r="T20" s="285"/>
      <c r="W20" s="285"/>
      <c r="Z20" s="285"/>
    </row>
    <row r="21" spans="1:26" s="284" customFormat="1">
      <c r="A21" s="163">
        <v>16</v>
      </c>
      <c r="B21" s="265" t="str">
        <f>IF(ISNA(INDEX(ВВОД!$U:$U,MATCH($A21,ВВОД!G:G,0))),"Резерв",INDEX(ВВОД!$U:$U,MATCH($A21,ВВОД!G:G,0)))</f>
        <v>Вихідний</v>
      </c>
      <c r="C21" s="69">
        <f>IF(ISNA(INDEX(ВВОД!$V:$V,MATCH($A21,ВВОД!G:G,0))),"",INDEX(ВВОД!$V:$V,MATCH($A21,ВВОД!G:G,0)))</f>
        <v>0</v>
      </c>
      <c r="D21" s="69">
        <f>IF(ISNA(INDEX(ВВОД!$W:$W,MATCH($A21,ВВОД!G:G,0))),"",INDEX(ВВОД!$W:$W,MATCH($A21,ВВОД!G:G,0)))</f>
        <v>0</v>
      </c>
      <c r="E21" s="69">
        <f>IF(ISNA(INDEX(ВВОД!$X:$X,MATCH($A21,ВВОД!G:G,0))),"",INDEX(ВВОД!$X:$X,MATCH($A21,ВВОД!G:G,0)))</f>
        <v>0</v>
      </c>
      <c r="F21" s="280">
        <f>IF(ISNA(INDEX(ВВОД!$Q:$Q,MATCH($A21,ВВОД!G:G,0))),"",INDEX(ВВОД!$Q:$Q,MATCH($A21,ВВОД!G:G,0)))</f>
        <v>0</v>
      </c>
      <c r="G21" s="281">
        <f>IF(ISNA(INDEX(ВВОД!$R:$R,MATCH($A21,ВВОД!G:G,0))),"",INDEX(ВВОД!$R:$R,MATCH($A21,ВВОД!G:G,0))+INDEX(ВВОД!$S:$S,MATCH($A21,ВВОД!G:G,0)))</f>
        <v>0</v>
      </c>
      <c r="H21" s="282">
        <f>IF(ISNA(INDEX(ВВОД!$T:$T,MATCH($A21,ВВОД!G:G,0))),"",INDEX(ВВОД!$T:$T,MATCH($A21,ВВОД!G:G,0)))</f>
        <v>0</v>
      </c>
      <c r="I21" s="283"/>
      <c r="L21" s="285"/>
      <c r="O21" s="285"/>
      <c r="P21" s="285"/>
      <c r="Q21" s="286"/>
      <c r="R21" s="286"/>
      <c r="T21" s="285"/>
      <c r="W21" s="285"/>
      <c r="Z21" s="285"/>
    </row>
    <row r="22" spans="1:26" s="284" customFormat="1">
      <c r="A22" s="163">
        <v>17</v>
      </c>
      <c r="B22" s="265" t="str">
        <f>IF(ISNA(INDEX(ВВОД!$U:$U,MATCH($A22,ВВОД!G:G,0))),"Резерв",INDEX(ВВОД!$U:$U,MATCH($A22,ВВОД!G:G,0)))</f>
        <v>Трепівка - Канатове</v>
      </c>
      <c r="C22" s="69" t="str">
        <f>IF(ISNA(INDEX(ВВОД!$V:$V,MATCH($A22,ВВОД!G:G,0))),"",INDEX(ВВОД!$V:$V,MATCH($A22,ВВОД!G:G,0)))</f>
        <v>парна</v>
      </c>
      <c r="D22" s="69" t="str">
        <f>IF(ISNA(INDEX(ВВОД!$W:$W,MATCH($A22,ВВОД!G:G,0))),"",INDEX(ВВОД!$W:$W,MATCH($A22,ВВОД!G:G,0)))</f>
        <v>313 - 307</v>
      </c>
      <c r="E22" s="69" t="str">
        <f>IF(ISNA(INDEX(ВВОД!$X:$X,MATCH($A22,ВВОД!G:G,0))),"",INDEX(ВВОД!$X:$X,MATCH($A22,ВВОД!G:G,0)))</f>
        <v>Трепівка 10, 2</v>
      </c>
      <c r="F22" s="280">
        <f>IF(ISNA(INDEX(ВВОД!$Q:$Q,MATCH($A22,ВВОД!G:G,0))),"",INDEX(ВВОД!$Q:$Q,MATCH($A22,ВВОД!G:G,0)))</f>
        <v>6.9</v>
      </c>
      <c r="G22" s="281">
        <f>IF(ISNA(INDEX(ВВОД!$R:$R,MATCH($A22,ВВОД!G:G,0))),"",INDEX(ВВОД!$R:$R,MATCH($A22,ВВОД!G:G,0))+INDEX(ВВОД!$S:$S,MATCH($A22,ВВОД!G:G,0)))</f>
        <v>2</v>
      </c>
      <c r="H22" s="282">
        <f>IF(ISNA(INDEX(ВВОД!$T:$T,MATCH($A22,ВВОД!G:G,0))),"",INDEX(ВВОД!$T:$T,MATCH($A22,ВВОД!G:G,0)))</f>
        <v>0</v>
      </c>
      <c r="I22" s="283"/>
      <c r="L22" s="285"/>
      <c r="O22" s="285"/>
      <c r="P22" s="285"/>
      <c r="Q22" s="286"/>
      <c r="R22" s="286"/>
      <c r="T22" s="285"/>
      <c r="W22" s="285"/>
      <c r="Z22" s="285"/>
    </row>
    <row r="23" spans="1:26" s="284" customFormat="1">
      <c r="A23" s="163">
        <v>18</v>
      </c>
      <c r="B23" s="265" t="str">
        <f>IF(ISNA(INDEX(ВВОД!$U:$U,MATCH($A23,ВВОД!G:G,0))),"Резерв",INDEX(ВВОД!$U:$U,MATCH($A23,ВВОД!G:G,0)))</f>
        <v>Трепівка - Канатове</v>
      </c>
      <c r="C23" s="69" t="str">
        <f>IF(ISNA(INDEX(ВВОД!$V:$V,MATCH($A23,ВВОД!G:G,0))),"",INDEX(ВВОД!$V:$V,MATCH($A23,ВВОД!G:G,0)))</f>
        <v>парна</v>
      </c>
      <c r="D23" s="69" t="str">
        <f>IF(ISNA(INDEX(ВВОД!$W:$W,MATCH($A23,ВВОД!G:G,0))),"",INDEX(ВВОД!$W:$W,MATCH($A23,ВВОД!G:G,0)))</f>
        <v>306 -302 пк4</v>
      </c>
      <c r="E23" s="69" t="str">
        <f>IF(ISNA(INDEX(ВВОД!$X:$X,MATCH($A23,ВВОД!G:G,0))),"",INDEX(ВВОД!$X:$X,MATCH($A23,ВВОД!G:G,0)))</f>
        <v>Канатове 1</v>
      </c>
      <c r="F23" s="280">
        <f>IF(ISNA(INDEX(ВВОД!$Q:$Q,MATCH($A23,ВВОД!G:G,0))),"",INDEX(ВВОД!$Q:$Q,MATCH($A23,ВВОД!G:G,0)))</f>
        <v>4.8</v>
      </c>
      <c r="G23" s="281">
        <f>IF(ISNA(INDEX(ВВОД!$R:$R,MATCH($A23,ВВОД!G:G,0))),"",INDEX(ВВОД!$R:$R,MATCH($A23,ВВОД!G:G,0))+INDEX(ВВОД!$S:$S,MATCH($A23,ВВОД!G:G,0)))</f>
        <v>1</v>
      </c>
      <c r="H23" s="282">
        <f>IF(ISNA(INDEX(ВВОД!$T:$T,MATCH($A23,ВВОД!G:G,0))),"",INDEX(ВВОД!$T:$T,MATCH($A23,ВВОД!G:G,0)))</f>
        <v>0</v>
      </c>
      <c r="I23" s="283"/>
      <c r="L23" s="285"/>
      <c r="O23" s="285"/>
      <c r="P23" s="285"/>
      <c r="Q23" s="286"/>
      <c r="R23" s="286"/>
      <c r="T23" s="285"/>
      <c r="W23" s="285"/>
      <c r="Z23" s="285"/>
    </row>
    <row r="24" spans="1:26" s="284" customFormat="1" ht="25.5">
      <c r="A24" s="163">
        <v>19</v>
      </c>
      <c r="B24" s="265" t="str">
        <f>IF(ISNA(INDEX(ВВОД!$U:$U,MATCH($A24,ВВОД!G:G,0))),"Резерв",INDEX(ВВОД!$U:$U,MATCH($A24,ВВОД!G:G,0)))</f>
        <v>Канатове - Кропивницький</v>
      </c>
      <c r="C24" s="69" t="str">
        <f>IF(ISNA(INDEX(ВВОД!$V:$V,MATCH($A24,ВВОД!G:G,0))),"",INDEX(ВВОД!$V:$V,MATCH($A24,ВВОД!G:G,0)))</f>
        <v>парна</v>
      </c>
      <c r="D24" s="69" t="str">
        <f>IF(ISNA(INDEX(ВВОД!$W:$W,MATCH($A24,ВВОД!G:G,0))),"",INDEX(ВВОД!$W:$W,MATCH($A24,ВВОД!G:G,0)))</f>
        <v>302 пк3 - 293 пк6</v>
      </c>
      <c r="E24" s="69" t="str">
        <f>IF(ISNA(INDEX(ВВОД!$X:$X,MATCH($A24,ВВОД!G:G,0))),"",INDEX(ВВОД!$X:$X,MATCH($A24,ВВОД!G:G,0)))</f>
        <v>Канатове 7, 9, 23, 16, 18, 10, 8, 4</v>
      </c>
      <c r="F24" s="280">
        <f>IF(ISNA(INDEX(ВВОД!$Q:$Q,MATCH($A24,ВВОД!G:G,0))),"",INDEX(ВВОД!$Q:$Q,MATCH($A24,ВВОД!G:G,0)))</f>
        <v>8.8000000000000007</v>
      </c>
      <c r="G24" s="281">
        <f>IF(ISNA(INDEX(ВВОД!$R:$R,MATCH($A24,ВВОД!G:G,0))),"",INDEX(ВВОД!$R:$R,MATCH($A24,ВВОД!G:G,0))+INDEX(ВВОД!$S:$S,MATCH($A24,ВВОД!G:G,0)))</f>
        <v>8</v>
      </c>
      <c r="H24" s="282">
        <f>IF(ISNA(INDEX(ВВОД!$T:$T,MATCH($A24,ВВОД!G:G,0))),"",INDEX(ВВОД!$T:$T,MATCH($A24,ВВОД!G:G,0)))</f>
        <v>0</v>
      </c>
      <c r="I24" s="283"/>
      <c r="L24" s="285"/>
      <c r="O24" s="285"/>
      <c r="P24" s="285"/>
      <c r="Q24" s="286"/>
      <c r="R24" s="286"/>
      <c r="T24" s="285"/>
      <c r="W24" s="285"/>
      <c r="Z24" s="285"/>
    </row>
    <row r="25" spans="1:26" s="284" customFormat="1" ht="25.5">
      <c r="A25" s="163">
        <v>20</v>
      </c>
      <c r="B25" s="265" t="str">
        <f>IF(ISNA(INDEX(ВВОД!$U:$U,MATCH($A25,ВВОД!G:G,0))),"Резерв",INDEX(ВВОД!$U:$U,MATCH($A25,ВВОД!G:G,0)))</f>
        <v>Канатове - Кропивницький</v>
      </c>
      <c r="C25" s="69" t="str">
        <f>IF(ISNA(INDEX(ВВОД!$V:$V,MATCH($A25,ВВОД!G:G,0))),"",INDEX(ВВОД!$V:$V,MATCH($A25,ВВОД!G:G,0)))</f>
        <v>парна   непарна</v>
      </c>
      <c r="D25" s="69" t="str">
        <f>IF(ISNA(INDEX(ВВОД!$W:$W,MATCH($A25,ВВОД!G:G,0))),"",INDEX(ВВОД!$W:$W,MATCH($A25,ВВОД!G:G,0)))</f>
        <v>293 пк5 - 291    291 - 293 пк5</v>
      </c>
      <c r="E25" s="69">
        <f>IF(ISNA(INDEX(ВВОД!$X:$X,MATCH($A25,ВВОД!G:G,0))),"",INDEX(ВВОД!$X:$X,MATCH($A25,ВВОД!G:G,0)))</f>
        <v>0</v>
      </c>
      <c r="F25" s="280">
        <f>IF(ISNA(INDEX(ВВОД!$Q:$Q,MATCH($A25,ВВОД!G:G,0))),"",INDEX(ВВОД!$Q:$Q,MATCH($A25,ВВОД!G:G,0)))</f>
        <v>5</v>
      </c>
      <c r="G25" s="281">
        <f>IF(ISNA(INDEX(ВВОД!$R:$R,MATCH($A25,ВВОД!G:G,0))),"",INDEX(ВВОД!$R:$R,MATCH($A25,ВВОД!G:G,0))+INDEX(ВВОД!$S:$S,MATCH($A25,ВВОД!G:G,0)))</f>
        <v>0</v>
      </c>
      <c r="H25" s="282">
        <f>IF(ISNA(INDEX(ВВОД!$T:$T,MATCH($A25,ВВОД!G:G,0))),"",INDEX(ВВОД!$T:$T,MATCH($A25,ВВОД!G:G,0)))</f>
        <v>0</v>
      </c>
      <c r="I25" s="283"/>
      <c r="L25" s="285"/>
      <c r="O25" s="285"/>
      <c r="P25" s="285"/>
      <c r="Q25" s="286"/>
      <c r="R25" s="286"/>
      <c r="T25" s="285"/>
      <c r="W25" s="285"/>
      <c r="Z25" s="285"/>
    </row>
    <row r="26" spans="1:26" s="284" customFormat="1" ht="25.5">
      <c r="A26" s="163">
        <v>21</v>
      </c>
      <c r="B26" s="265" t="str">
        <f>IF(ISNA(INDEX(ВВОД!$U:$U,MATCH($A26,ВВОД!G:G,0))),"Резерв",INDEX(ВВОД!$U:$U,MATCH($A26,ВВОД!G:G,0)))</f>
        <v>Кропивницький - Канатове</v>
      </c>
      <c r="C26" s="69" t="str">
        <f>IF(ISNA(INDEX(ВВОД!$V:$V,MATCH($A26,ВВОД!G:G,0))),"",INDEX(ВВОД!$V:$V,MATCH($A26,ВВОД!G:G,0)))</f>
        <v>непарна</v>
      </c>
      <c r="D26" s="69" t="str">
        <f>IF(ISNA(INDEX(ВВОД!$W:$W,MATCH($A26,ВВОД!G:G,0))),"",INDEX(ВВОД!$W:$W,MATCH($A26,ВВОД!G:G,0)))</f>
        <v>293 пк6 - 302 пк5</v>
      </c>
      <c r="E26" s="69" t="str">
        <f>IF(ISNA(INDEX(ВВОД!$X:$X,MATCH($A26,ВВОД!G:G,0))),"",INDEX(ВВОД!$X:$X,MATCH($A26,ВВОД!G:G,0)))</f>
        <v>Канатове 6, 12, 14, 25, 5, 3</v>
      </c>
      <c r="F26" s="280">
        <f>IF(ISNA(INDEX(ВВОД!$Q:$Q,MATCH($A26,ВВОД!G:G,0))),"",INDEX(ВВОД!$Q:$Q,MATCH($A26,ВВОД!G:G,0)))</f>
        <v>9</v>
      </c>
      <c r="G26" s="281">
        <f>IF(ISNA(INDEX(ВВОД!$R:$R,MATCH($A26,ВВОД!G:G,0))),"",INDEX(ВВОД!$R:$R,MATCH($A26,ВВОД!G:G,0))+INDEX(ВВОД!$S:$S,MATCH($A26,ВВОД!G:G,0)))</f>
        <v>6</v>
      </c>
      <c r="H26" s="282">
        <f>IF(ISNA(INDEX(ВВОД!$T:$T,MATCH($A26,ВВОД!G:G,0))),"",INDEX(ВВОД!$T:$T,MATCH($A26,ВВОД!G:G,0)))</f>
        <v>0</v>
      </c>
      <c r="I26" s="283"/>
      <c r="L26" s="285"/>
      <c r="O26" s="285"/>
      <c r="P26" s="285"/>
      <c r="Q26" s="286"/>
      <c r="R26" s="286"/>
      <c r="T26" s="285"/>
      <c r="W26" s="285"/>
      <c r="Z26" s="285"/>
    </row>
    <row r="27" spans="1:26" s="284" customFormat="1">
      <c r="A27" s="163">
        <v>22</v>
      </c>
      <c r="B27" s="265" t="str">
        <f>IF(ISNA(INDEX(ВВОД!$U:$U,MATCH($A27,ВВОД!G:G,0))),"Резерв",INDEX(ВВОД!$U:$U,MATCH($A27,ВВОД!G:G,0)))</f>
        <v>Вихідний</v>
      </c>
      <c r="C27" s="69">
        <f>IF(ISNA(INDEX(ВВОД!$V:$V,MATCH($A27,ВВОД!G:G,0))),"",INDEX(ВВОД!$V:$V,MATCH($A27,ВВОД!G:G,0)))</f>
        <v>0</v>
      </c>
      <c r="D27" s="69">
        <f>IF(ISNA(INDEX(ВВОД!$W:$W,MATCH($A27,ВВОД!G:G,0))),"",INDEX(ВВОД!$W:$W,MATCH($A27,ВВОД!G:G,0)))</f>
        <v>0</v>
      </c>
      <c r="E27" s="69">
        <f>IF(ISNA(INDEX(ВВОД!$X:$X,MATCH($A27,ВВОД!G:G,0))),"",INDEX(ВВОД!$X:$X,MATCH($A27,ВВОД!G:G,0)))</f>
        <v>0</v>
      </c>
      <c r="F27" s="280">
        <f>IF(ISNA(INDEX(ВВОД!$Q:$Q,MATCH($A27,ВВОД!G:G,0))),"",INDEX(ВВОД!$Q:$Q,MATCH($A27,ВВОД!G:G,0)))</f>
        <v>0</v>
      </c>
      <c r="G27" s="281">
        <f>IF(ISNA(INDEX(ВВОД!$R:$R,MATCH($A27,ВВОД!G:G,0))),"",INDEX(ВВОД!$R:$R,MATCH($A27,ВВОД!G:G,0))+INDEX(ВВОД!$S:$S,MATCH($A27,ВВОД!G:G,0)))</f>
        <v>0</v>
      </c>
      <c r="H27" s="282">
        <f>IF(ISNA(INDEX(ВВОД!$T:$T,MATCH($A27,ВВОД!G:G,0))),"",INDEX(ВВОД!$T:$T,MATCH($A27,ВВОД!G:G,0)))</f>
        <v>0</v>
      </c>
      <c r="I27" s="283"/>
      <c r="L27" s="285"/>
      <c r="O27" s="285"/>
      <c r="P27" s="285"/>
      <c r="Q27" s="286"/>
      <c r="R27" s="286"/>
      <c r="T27" s="285"/>
      <c r="W27" s="285"/>
      <c r="Z27" s="285"/>
    </row>
    <row r="28" spans="1:26" s="284" customFormat="1">
      <c r="A28" s="163">
        <v>23</v>
      </c>
      <c r="B28" s="265" t="str">
        <f>IF(ISNA(INDEX(ВВОД!$U:$U,MATCH($A28,ВВОД!G:G,0))),"Резерв",INDEX(ВВОД!$U:$U,MATCH($A28,ВВОД!G:G,0)))</f>
        <v>Вихідний</v>
      </c>
      <c r="C28" s="69">
        <f>IF(ISNA(INDEX(ВВОД!$V:$V,MATCH($A28,ВВОД!G:G,0))),"",INDEX(ВВОД!$V:$V,MATCH($A28,ВВОД!G:G,0)))</f>
        <v>0</v>
      </c>
      <c r="D28" s="69">
        <f>IF(ISNA(INDEX(ВВОД!$W:$W,MATCH($A28,ВВОД!G:G,0))),"",INDEX(ВВОД!$W:$W,MATCH($A28,ВВОД!G:G,0)))</f>
        <v>0</v>
      </c>
      <c r="E28" s="69">
        <f>IF(ISNA(INDEX(ВВОД!$X:$X,MATCH($A28,ВВОД!G:G,0))),"",INDEX(ВВОД!$X:$X,MATCH($A28,ВВОД!G:G,0)))</f>
        <v>0</v>
      </c>
      <c r="F28" s="280">
        <f>IF(ISNA(INDEX(ВВОД!$Q:$Q,MATCH($A28,ВВОД!G:G,0))),"",INDEX(ВВОД!$Q:$Q,MATCH($A28,ВВОД!G:G,0)))</f>
        <v>0</v>
      </c>
      <c r="G28" s="281">
        <f>IF(ISNA(INDEX(ВВОД!$R:$R,MATCH($A28,ВВОД!G:G,0))),"",INDEX(ВВОД!$R:$R,MATCH($A28,ВВОД!G:G,0))+INDEX(ВВОД!$S:$S,MATCH($A28,ВВОД!G:G,0)))</f>
        <v>0</v>
      </c>
      <c r="H28" s="282">
        <f>IF(ISNA(INDEX(ВВОД!$T:$T,MATCH($A28,ВВОД!G:G,0))),"",INDEX(ВВОД!$T:$T,MATCH($A28,ВВОД!G:G,0)))</f>
        <v>0</v>
      </c>
      <c r="I28" s="283"/>
      <c r="L28" s="285"/>
      <c r="O28" s="285"/>
      <c r="P28" s="285"/>
      <c r="Q28" s="286"/>
      <c r="R28" s="286"/>
      <c r="T28" s="285"/>
      <c r="W28" s="285"/>
      <c r="Z28" s="285"/>
    </row>
    <row r="29" spans="1:26" s="284" customFormat="1">
      <c r="A29" s="163">
        <v>24</v>
      </c>
      <c r="B29" s="265" t="str">
        <f>IF(ISNA(INDEX(ВВОД!$U:$U,MATCH($A29,ВВОД!G:G,0))),"Резерв",INDEX(ВВОД!$U:$U,MATCH($A29,ВВОД!G:G,0)))</f>
        <v>Канатове - Трепівка</v>
      </c>
      <c r="C29" s="69" t="str">
        <f>IF(ISNA(INDEX(ВВОД!$V:$V,MATCH($A29,ВВОД!G:G,0))),"",INDEX(ВВОД!$V:$V,MATCH($A29,ВВОД!G:G,0)))</f>
        <v>непарна</v>
      </c>
      <c r="D29" s="69" t="str">
        <f>IF(ISNA(INDEX(ВВОД!$W:$W,MATCH($A29,ВВОД!G:G,0))),"",INDEX(ВВОД!$W:$W,MATCH($A29,ВВОД!G:G,0)))</f>
        <v>302 пк6 - 306</v>
      </c>
      <c r="E29" s="69">
        <f>IF(ISNA(INDEX(ВВОД!$X:$X,MATCH($A29,ВВОД!G:G,0))),"",INDEX(ВВОД!$X:$X,MATCH($A29,ВВОД!G:G,0)))</f>
        <v>0</v>
      </c>
      <c r="F29" s="280">
        <f>IF(ISNA(INDEX(ВВОД!$Q:$Q,MATCH($A29,ВВОД!G:G,0))),"",INDEX(ВВОД!$Q:$Q,MATCH($A29,ВВОД!G:G,0)))</f>
        <v>4.7</v>
      </c>
      <c r="G29" s="281">
        <f>IF(ISNA(INDEX(ВВОД!$R:$R,MATCH($A29,ВВОД!G:G,0))),"",INDEX(ВВОД!$R:$R,MATCH($A29,ВВОД!G:G,0))+INDEX(ВВОД!$S:$S,MATCH($A29,ВВОД!G:G,0)))</f>
        <v>0</v>
      </c>
      <c r="H29" s="282">
        <f>IF(ISNA(INDEX(ВВОД!$T:$T,MATCH($A29,ВВОД!G:G,0))),"",INDEX(ВВОД!$T:$T,MATCH($A29,ВВОД!G:G,0)))</f>
        <v>0</v>
      </c>
      <c r="I29" s="283"/>
      <c r="L29" s="285"/>
      <c r="O29" s="285"/>
      <c r="P29" s="285"/>
      <c r="Q29" s="286"/>
      <c r="R29" s="286"/>
      <c r="T29" s="285"/>
      <c r="W29" s="285"/>
      <c r="Z29" s="285"/>
    </row>
    <row r="30" spans="1:26" s="284" customFormat="1">
      <c r="A30" s="163">
        <v>25</v>
      </c>
      <c r="B30" s="265" t="str">
        <f>IF(ISNA(INDEX(ВВОД!$U:$U,MATCH($A30,ВВОД!G:G,0))),"Резерв",INDEX(ВВОД!$U:$U,MATCH($A30,ВВОД!G:G,0)))</f>
        <v>Канатове - Трепівка</v>
      </c>
      <c r="C30" s="69" t="str">
        <f>IF(ISNA(INDEX(ВВОД!$V:$V,MATCH($A30,ВВОД!G:G,0))),"",INDEX(ВВОД!$V:$V,MATCH($A30,ВВОД!G:G,0)))</f>
        <v>непарна</v>
      </c>
      <c r="D30" s="69" t="str">
        <f>IF(ISNA(INDEX(ВВОД!$W:$W,MATCH($A30,ВВОД!G:G,0))),"",INDEX(ВВОД!$W:$W,MATCH($A30,ВВОД!G:G,0)))</f>
        <v>307 - 313</v>
      </c>
      <c r="E30" s="69" t="str">
        <f>IF(ISNA(INDEX(ВВОД!$X:$X,MATCH($A30,ВВОД!G:G,0))),"",INDEX(ВВОД!$X:$X,MATCH($A30,ВВОД!G:G,0)))</f>
        <v>Трепівка 4, 14</v>
      </c>
      <c r="F30" s="280">
        <f>IF(ISNA(INDEX(ВВОД!$Q:$Q,MATCH($A30,ВВОД!G:G,0))),"",INDEX(ВВОД!$Q:$Q,MATCH($A30,ВВОД!G:G,0)))</f>
        <v>7</v>
      </c>
      <c r="G30" s="281">
        <f>IF(ISNA(INDEX(ВВОД!$R:$R,MATCH($A30,ВВОД!G:G,0))),"",INDEX(ВВОД!$R:$R,MATCH($A30,ВВОД!G:G,0))+INDEX(ВВОД!$S:$S,MATCH($A30,ВВОД!G:G,0)))</f>
        <v>2</v>
      </c>
      <c r="H30" s="282">
        <f>IF(ISNA(INDEX(ВВОД!$T:$T,MATCH($A30,ВВОД!G:G,0))),"",INDEX(ВВОД!$T:$T,MATCH($A30,ВВОД!G:G,0)))</f>
        <v>0</v>
      </c>
      <c r="I30" s="283"/>
      <c r="L30" s="285"/>
      <c r="O30" s="285"/>
      <c r="P30" s="285"/>
      <c r="Q30" s="286"/>
      <c r="R30" s="286"/>
      <c r="T30" s="285"/>
      <c r="W30" s="285"/>
      <c r="Z30" s="285"/>
    </row>
    <row r="31" spans="1:26" s="284" customFormat="1">
      <c r="A31" s="163">
        <v>26</v>
      </c>
      <c r="B31" s="265" t="str">
        <f>IF(ISNA(INDEX(ВВОД!$U:$U,MATCH($A31,ВВОД!G:G,0))),"Резерв",INDEX(ВВОД!$U:$U,MATCH($A31,ВВОД!G:G,0)))</f>
        <v>Знам'янка пас- ОП 309 км</v>
      </c>
      <c r="C31" s="69" t="str">
        <f>IF(ISNA(INDEX(ВВОД!$V:$V,MATCH($A31,ВВОД!G:G,0))),"",INDEX(ВВОД!$V:$V,MATCH($A31,ВВОД!G:G,0)))</f>
        <v>непарна</v>
      </c>
      <c r="D31" s="69" t="str">
        <f>IF(ISNA(INDEX(ВВОД!$W:$W,MATCH($A31,ВВОД!G:G,0))),"",INDEX(ВВОД!$W:$W,MATCH($A31,ВВОД!G:G,0)))</f>
        <v>304 - 309</v>
      </c>
      <c r="E31" s="69" t="str">
        <f>IF(ISNA(INDEX(ВВОД!$X:$X,MATCH($A31,ВВОД!G:G,0))),"",INDEX(ВВОД!$X:$X,MATCH($A31,ВВОД!G:G,0)))</f>
        <v>Знам пас 7, 5, 1</v>
      </c>
      <c r="F31" s="280">
        <f>IF(ISNA(INDEX(ВВОД!$Q:$Q,MATCH($A31,ВВОД!G:G,0))),"",INDEX(ВВОД!$Q:$Q,MATCH($A31,ВВОД!G:G,0)))</f>
        <v>6.1</v>
      </c>
      <c r="G31" s="281">
        <f>IF(ISNA(INDEX(ВВОД!$R:$R,MATCH($A31,ВВОД!G:G,0))),"",INDEX(ВВОД!$R:$R,MATCH($A31,ВВОД!G:G,0))+INDEX(ВВОД!$S:$S,MATCH($A31,ВВОД!G:G,0)))</f>
        <v>3</v>
      </c>
      <c r="H31" s="282">
        <f>IF(ISNA(INDEX(ВВОД!$T:$T,MATCH($A31,ВВОД!G:G,0))),"",INDEX(ВВОД!$T:$T,MATCH($A31,ВВОД!G:G,0)))</f>
        <v>0</v>
      </c>
      <c r="I31" s="283"/>
      <c r="L31" s="285"/>
      <c r="O31" s="285"/>
      <c r="P31" s="285"/>
      <c r="Q31" s="286"/>
      <c r="R31" s="286"/>
      <c r="T31" s="285"/>
      <c r="W31" s="285"/>
      <c r="Z31" s="285"/>
    </row>
    <row r="32" spans="1:26" s="284" customFormat="1">
      <c r="A32" s="163">
        <v>27</v>
      </c>
      <c r="B32" s="265" t="str">
        <f>IF(ISNA(INDEX(ВВОД!$U:$U,MATCH($A32,ВВОД!G:G,0))),"Резерв",INDEX(ВВОД!$U:$U,MATCH($A32,ВВОД!G:G,0)))</f>
        <v>ОП 309 км - Пантаївка</v>
      </c>
      <c r="C32" s="69" t="str">
        <f>IF(ISNA(INDEX(ВВОД!$V:$V,MATCH($A32,ВВОД!G:G,0))),"",INDEX(ВВОД!$V:$V,MATCH($A32,ВВОД!G:G,0)))</f>
        <v>непарна</v>
      </c>
      <c r="D32" s="69" t="str">
        <f>IF(ISNA(INDEX(ВВОД!$W:$W,MATCH($A32,ВВОД!G:G,0))),"",INDEX(ВВОД!$W:$W,MATCH($A32,ВВОД!G:G,0)))</f>
        <v>310 - 314 пк2</v>
      </c>
      <c r="E32" s="69" t="str">
        <f>IF(ISNA(INDEX(ВВОД!$X:$X,MATCH($A32,ВВОД!G:G,0))),"",INDEX(ВВОД!$X:$X,MATCH($A32,ВВОД!G:G,0)))</f>
        <v>ОП 5</v>
      </c>
      <c r="F32" s="280">
        <f>IF(ISNA(INDEX(ВВОД!$Q:$Q,MATCH($A32,ВВОД!G:G,0))),"",INDEX(ВВОД!$Q:$Q,MATCH($A32,ВВОД!G:G,0)))</f>
        <v>4.0999999999999996</v>
      </c>
      <c r="G32" s="281">
        <f>IF(ISNA(INDEX(ВВОД!$R:$R,MATCH($A32,ВВОД!G:G,0))),"",INDEX(ВВОД!$R:$R,MATCH($A32,ВВОД!G:G,0))+INDEX(ВВОД!$S:$S,MATCH($A32,ВВОД!G:G,0)))</f>
        <v>1</v>
      </c>
      <c r="H32" s="282">
        <f>IF(ISNA(INDEX(ВВОД!$T:$T,MATCH($A32,ВВОД!G:G,0))),"",INDEX(ВВОД!$T:$T,MATCH($A32,ВВОД!G:G,0)))</f>
        <v>0</v>
      </c>
      <c r="I32" s="283"/>
      <c r="L32" s="285"/>
      <c r="O32" s="285"/>
      <c r="P32" s="285"/>
      <c r="Q32" s="286"/>
      <c r="R32" s="286"/>
      <c r="T32" s="285"/>
      <c r="W32" s="285"/>
      <c r="Z32" s="285"/>
    </row>
    <row r="33" spans="1:26" s="284" customFormat="1" ht="25.5">
      <c r="A33" s="163">
        <v>28</v>
      </c>
      <c r="B33" s="265" t="str">
        <f>IF(ISNA(INDEX(ВВОД!$U:$U,MATCH($A33,ВВОД!G:G,0))),"Резерв",INDEX(ВВОД!$U:$U,MATCH($A33,ВВОД!G:G,0)))</f>
        <v>ОП 309 км - Пантаївка</v>
      </c>
      <c r="C33" s="69" t="str">
        <f>IF(ISNA(INDEX(ВВОД!$V:$V,MATCH($A33,ВВОД!G:G,0))),"",INDEX(ВВОД!$V:$V,MATCH($A33,ВВОД!G:G,0)))</f>
        <v>непарна парна</v>
      </c>
      <c r="D33" s="69" t="str">
        <f>IF(ISNA(INDEX(ВВОД!$W:$W,MATCH($A33,ВВОД!G:G,0))),"",INDEX(ВВОД!$W:$W,MATCH($A33,ВВОД!G:G,0)))</f>
        <v>314 пк3 - 317      317 - 314 пк3</v>
      </c>
      <c r="E33" s="69">
        <f>IF(ISNA(INDEX(ВВОД!$X:$X,MATCH($A33,ВВОД!G:G,0))),"",INDEX(ВВОД!$X:$X,MATCH($A33,ВВОД!G:G,0)))</f>
        <v>0</v>
      </c>
      <c r="F33" s="280">
        <f>IF(ISNA(INDEX(ВВОД!$Q:$Q,MATCH($A33,ВВОД!G:G,0))),"",INDEX(ВВОД!$Q:$Q,MATCH($A33,ВВОД!G:G,0)))</f>
        <v>7.6</v>
      </c>
      <c r="G33" s="281">
        <f>IF(ISNA(INDEX(ВВОД!$R:$R,MATCH($A33,ВВОД!G:G,0))),"",INDEX(ВВОД!$R:$R,MATCH($A33,ВВОД!G:G,0))+INDEX(ВВОД!$S:$S,MATCH($A33,ВВОД!G:G,0)))</f>
        <v>0</v>
      </c>
      <c r="H33" s="282">
        <f>IF(ISNA(INDEX(ВВОД!$T:$T,MATCH($A33,ВВОД!G:G,0))),"",INDEX(ВВОД!$T:$T,MATCH($A33,ВВОД!G:G,0)))</f>
        <v>0</v>
      </c>
      <c r="I33" s="283"/>
      <c r="L33" s="285"/>
      <c r="O33" s="285"/>
      <c r="P33" s="285"/>
      <c r="Q33" s="286"/>
      <c r="R33" s="286"/>
      <c r="T33" s="285"/>
      <c r="W33" s="285"/>
      <c r="Z33" s="285"/>
    </row>
    <row r="34" spans="1:26" s="284" customFormat="1">
      <c r="A34" s="163">
        <v>29</v>
      </c>
      <c r="B34" s="265" t="str">
        <f>IF(ISNA(INDEX(ВВОД!$U:$U,MATCH($A34,ВВОД!G:G,0))),"Резерв",INDEX(ВВОД!$U:$U,MATCH($A34,ВВОД!G:G,0)))</f>
        <v>Вихідний</v>
      </c>
      <c r="C34" s="69">
        <f>IF(ISNA(INDEX(ВВОД!$V:$V,MATCH($A34,ВВОД!G:G,0))),"",INDEX(ВВОД!$V:$V,MATCH($A34,ВВОД!G:G,0)))</f>
        <v>0</v>
      </c>
      <c r="D34" s="69">
        <f>IF(ISNA(INDEX(ВВОД!$W:$W,MATCH($A34,ВВОД!G:G,0))),"",INDEX(ВВОД!$W:$W,MATCH($A34,ВВОД!G:G,0)))</f>
        <v>0</v>
      </c>
      <c r="E34" s="69">
        <f>IF(ISNA(INDEX(ВВОД!$X:$X,MATCH($A34,ВВОД!G:G,0))),"",INDEX(ВВОД!$X:$X,MATCH($A34,ВВОД!G:G,0)))</f>
        <v>0</v>
      </c>
      <c r="F34" s="280">
        <f>IF(ISNA(INDEX(ВВОД!$Q:$Q,MATCH($A34,ВВОД!G:G,0))),"",INDEX(ВВОД!$Q:$Q,MATCH($A34,ВВОД!G:G,0)))</f>
        <v>0</v>
      </c>
      <c r="G34" s="281">
        <f>IF(ISNA(INDEX(ВВОД!$R:$R,MATCH($A34,ВВОД!G:G,0))),"",INDEX(ВВОД!$R:$R,MATCH($A34,ВВОД!G:G,0))+INDEX(ВВОД!$S:$S,MATCH($A34,ВВОД!G:G,0)))</f>
        <v>0</v>
      </c>
      <c r="H34" s="282">
        <f>IF(ISNA(INDEX(ВВОД!$T:$T,MATCH($A34,ВВОД!G:G,0))),"",INDEX(ВВОД!$T:$T,MATCH($A34,ВВОД!G:G,0)))</f>
        <v>0</v>
      </c>
      <c r="I34" s="283"/>
      <c r="L34" s="285"/>
      <c r="O34" s="285"/>
      <c r="P34" s="285"/>
      <c r="Q34" s="286"/>
      <c r="R34" s="286"/>
      <c r="T34" s="285"/>
      <c r="W34" s="285"/>
      <c r="Z34" s="285"/>
    </row>
    <row r="35" spans="1:26" s="284" customFormat="1">
      <c r="A35" s="163">
        <v>30</v>
      </c>
      <c r="B35" s="265" t="str">
        <f>IF(ISNA(INDEX(ВВОД!$U:$U,MATCH($A35,ВВОД!G:G,0))),"Резерв",INDEX(ВВОД!$U:$U,MATCH($A35,ВВОД!G:G,0)))</f>
        <v>Вихідний</v>
      </c>
      <c r="C35" s="69">
        <f>IF(ISNA(INDEX(ВВОД!$V:$V,MATCH($A35,ВВОД!G:G,0))),"",INDEX(ВВОД!$V:$V,MATCH($A35,ВВОД!G:G,0)))</f>
        <v>0</v>
      </c>
      <c r="D35" s="69">
        <f>IF(ISNA(INDEX(ВВОД!$W:$W,MATCH($A35,ВВОД!G:G,0))),"",INDEX(ВВОД!$W:$W,MATCH($A35,ВВОД!G:G,0)))</f>
        <v>0</v>
      </c>
      <c r="E35" s="69">
        <f>IF(ISNA(INDEX(ВВОД!$X:$X,MATCH($A35,ВВОД!G:G,0))),"",INDEX(ВВОД!$X:$X,MATCH($A35,ВВОД!G:G,0)))</f>
        <v>0</v>
      </c>
      <c r="F35" s="280">
        <f>IF(ISNA(INDEX(ВВОД!$Q:$Q,MATCH($A35,ВВОД!G:G,0))),"",INDEX(ВВОД!$Q:$Q,MATCH($A35,ВВОД!G:G,0)))</f>
        <v>0</v>
      </c>
      <c r="G35" s="281">
        <f>IF(ISNA(INDEX(ВВОД!$R:$R,MATCH($A35,ВВОД!G:G,0))),"",INDEX(ВВОД!$R:$R,MATCH($A35,ВВОД!G:G,0))+INDEX(ВВОД!$S:$S,MATCH($A35,ВВОД!G:G,0)))</f>
        <v>0</v>
      </c>
      <c r="H35" s="282">
        <f>IF(ISNA(INDEX(ВВОД!$T:$T,MATCH($A35,ВВОД!G:G,0))),"",INDEX(ВВОД!$T:$T,MATCH($A35,ВВОД!G:G,0)))</f>
        <v>0</v>
      </c>
      <c r="I35" s="283"/>
      <c r="L35" s="285"/>
      <c r="O35" s="285"/>
      <c r="P35" s="285"/>
      <c r="Q35" s="286"/>
      <c r="R35" s="286"/>
      <c r="T35" s="285"/>
      <c r="W35" s="285"/>
      <c r="Z35" s="285"/>
    </row>
    <row r="36" spans="1:26" s="284" customFormat="1">
      <c r="A36" s="163">
        <v>31</v>
      </c>
      <c r="B36" s="265" t="str">
        <f>IF(ISNA(INDEX(ВВОД!$U:$U,MATCH($A36,ВВОД!G:G,0))),"Резерв",INDEX(ВВОД!$U:$U,MATCH($A36,ВВОД!G:G,0)))</f>
        <v>Немає</v>
      </c>
      <c r="C36" s="69">
        <f>IF(ISNA(INDEX(ВВОД!$V:$V,MATCH($A36,ВВОД!G:G,0))),"",INDEX(ВВОД!$V:$V,MATCH($A36,ВВОД!G:G,0)))</f>
        <v>0</v>
      </c>
      <c r="D36" s="69">
        <f>IF(ISNA(INDEX(ВВОД!$W:$W,MATCH($A36,ВВОД!G:G,0))),"",INDEX(ВВОД!$W:$W,MATCH($A36,ВВОД!G:G,0)))</f>
        <v>0</v>
      </c>
      <c r="E36" s="69">
        <f>IF(ISNA(INDEX(ВВОД!$X:$X,MATCH($A36,ВВОД!G:G,0))),"",INDEX(ВВОД!$X:$X,MATCH($A36,ВВОД!G:G,0)))</f>
        <v>0</v>
      </c>
      <c r="F36" s="280">
        <f>IF(ISNA(INDEX(ВВОД!$Q:$Q,MATCH($A36,ВВОД!G:G,0))),"",INDEX(ВВОД!$Q:$Q,MATCH($A36,ВВОД!G:G,0)))</f>
        <v>0</v>
      </c>
      <c r="G36" s="281">
        <f>IF(ISNA(INDEX(ВВОД!$R:$R,MATCH($A36,ВВОД!G:G,0))),"",INDEX(ВВОД!$R:$R,MATCH($A36,ВВОД!G:G,0))+INDEX(ВВОД!$S:$S,MATCH($A36,ВВОД!G:G,0)))</f>
        <v>0</v>
      </c>
      <c r="H36" s="282">
        <f>IF(ISNA(INDEX(ВВОД!$T:$T,MATCH($A36,ВВОД!G:G,0))),"",INDEX(ВВОД!$T:$T,MATCH($A36,ВВОД!G:G,0)))</f>
        <v>0</v>
      </c>
      <c r="I36" s="283"/>
      <c r="L36" s="285"/>
      <c r="O36" s="285"/>
      <c r="P36" s="285"/>
      <c r="Q36" s="286"/>
      <c r="R36" s="286"/>
      <c r="T36" s="285"/>
      <c r="W36" s="285"/>
      <c r="Z36" s="285"/>
    </row>
    <row r="37" spans="1:26">
      <c r="A37" s="17"/>
      <c r="B37" s="65" t="s">
        <v>78</v>
      </c>
      <c r="C37" s="71"/>
      <c r="D37" s="71"/>
      <c r="E37" s="71"/>
      <c r="F37" s="5">
        <f>SUM(F6:F36)</f>
        <v>118.79999999999998</v>
      </c>
      <c r="G37" s="17">
        <f>SUM(G6:G36)</f>
        <v>54</v>
      </c>
      <c r="H37" s="9">
        <f>SUM(H6:H36)</f>
        <v>0</v>
      </c>
      <c r="I37" s="5"/>
    </row>
    <row r="39" spans="1:26">
      <c r="C39" s="116" t="s">
        <v>5</v>
      </c>
      <c r="D39" s="116"/>
      <c r="E39" s="194" t="s">
        <v>2223</v>
      </c>
    </row>
  </sheetData>
  <mergeCells count="10">
    <mergeCell ref="A1:I1"/>
    <mergeCell ref="E3:G3"/>
    <mergeCell ref="A4:A5"/>
    <mergeCell ref="B4:B5"/>
    <mergeCell ref="C4:C5"/>
    <mergeCell ref="D4:D5"/>
    <mergeCell ref="E4:E5"/>
    <mergeCell ref="F4:I4"/>
    <mergeCell ref="A2:I2"/>
    <mergeCell ref="C3:D3"/>
  </mergeCells>
  <conditionalFormatting sqref="A6:I36">
    <cfRule type="expression" dxfId="7" priority="1">
      <formula>OR($B6="Вихідний",$B6="Немає")</formula>
    </cfRule>
  </conditionalFormatting>
  <printOptions horizontalCentered="1"/>
  <pageMargins left="0.19685039370078741" right="0.19685039370078741" top="0.11811023622047245" bottom="0.11811023622047245" header="0" footer="0"/>
  <pageSetup paperSize="9" scale="98" orientation="portrait" horizontalDpi="4294967293" verticalDpi="4294967293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Лист9">
    <pageSetUpPr fitToPage="1"/>
  </sheetPr>
  <dimension ref="A1:Z39"/>
  <sheetViews>
    <sheetView showZeros="0" view="pageLayout" zoomScaleSheetLayoutView="75" workbookViewId="0">
      <selection activeCell="G6" sqref="G6"/>
    </sheetView>
  </sheetViews>
  <sheetFormatPr defaultRowHeight="12.75"/>
  <cols>
    <col min="1" max="1" width="4.5703125" style="13" customWidth="1"/>
    <col min="2" max="2" width="26" style="289" customWidth="1"/>
    <col min="3" max="3" width="9.28515625" style="74" customWidth="1"/>
    <col min="4" max="4" width="14.7109375" style="74" customWidth="1"/>
    <col min="5" max="5" width="30" style="74" customWidth="1"/>
    <col min="6" max="6" width="5.42578125" style="2" customWidth="1"/>
    <col min="7" max="7" width="4.140625" style="13" customWidth="1"/>
    <col min="8" max="8" width="4" style="1" customWidth="1"/>
    <col min="9" max="9" width="4" style="2" customWidth="1"/>
    <col min="10" max="10" width="9.28515625" style="1" customWidth="1"/>
    <col min="11" max="11" width="9.140625" style="1"/>
    <col min="12" max="12" width="9.140625" style="2"/>
    <col min="13" max="14" width="9.140625" style="1"/>
    <col min="15" max="16" width="9.140625" style="2"/>
    <col min="17" max="18" width="9.140625" style="13"/>
    <col min="19" max="19" width="9.140625" style="1"/>
    <col min="20" max="20" width="9.140625" style="2"/>
    <col min="21" max="22" width="9.140625" style="1"/>
    <col min="23" max="23" width="9.140625" style="2"/>
    <col min="24" max="25" width="9.140625" style="1"/>
    <col min="26" max="26" width="9.140625" style="2"/>
    <col min="27" max="16384" width="9.140625" style="1"/>
  </cols>
  <sheetData>
    <row r="1" spans="1:26" s="18" customFormat="1" ht="15">
      <c r="A1" s="1385" t="s">
        <v>2181</v>
      </c>
      <c r="B1" s="1385"/>
      <c r="C1" s="1385"/>
      <c r="D1" s="1385"/>
      <c r="E1" s="1385"/>
      <c r="F1" s="1385"/>
      <c r="G1" s="1385"/>
      <c r="H1" s="1385"/>
      <c r="I1" s="1385"/>
      <c r="L1" s="11"/>
      <c r="O1" s="11"/>
      <c r="P1" s="11"/>
      <c r="Q1" s="19"/>
      <c r="R1" s="19"/>
      <c r="T1" s="11"/>
      <c r="W1" s="11"/>
      <c r="Z1" s="11"/>
    </row>
    <row r="2" spans="1:26" s="18" customFormat="1" ht="15">
      <c r="A2" s="1389" t="str">
        <f>ВВОД!D2</f>
        <v>Червень 2024</v>
      </c>
      <c r="B2" s="1389"/>
      <c r="C2" s="1389"/>
      <c r="D2" s="1389"/>
      <c r="E2" s="1389"/>
      <c r="F2" s="1389"/>
      <c r="G2" s="1389"/>
      <c r="H2" s="1389"/>
      <c r="I2" s="1389"/>
      <c r="L2" s="11"/>
      <c r="O2" s="11"/>
      <c r="P2" s="11"/>
      <c r="Q2" s="19"/>
      <c r="R2" s="19"/>
      <c r="T2" s="11"/>
      <c r="W2" s="11"/>
      <c r="Z2" s="11"/>
    </row>
    <row r="3" spans="1:26" ht="30" customHeight="1">
      <c r="A3" s="14"/>
      <c r="B3" s="278" t="s">
        <v>2216</v>
      </c>
      <c r="C3" s="1396" t="str">
        <f>ВВОД!I4</f>
        <v>РДМ-2 №1027</v>
      </c>
      <c r="D3" s="1397"/>
      <c r="E3" s="15" t="s">
        <v>2178</v>
      </c>
      <c r="F3" s="15"/>
      <c r="G3" s="15"/>
      <c r="H3" s="15"/>
      <c r="I3" s="16"/>
    </row>
    <row r="4" spans="1:26" ht="25.5" customHeight="1">
      <c r="A4" s="1386" t="s">
        <v>39</v>
      </c>
      <c r="B4" s="1393" t="s">
        <v>63</v>
      </c>
      <c r="C4" s="1380" t="s">
        <v>64</v>
      </c>
      <c r="D4" s="1380" t="s">
        <v>65</v>
      </c>
      <c r="E4" s="1380" t="s">
        <v>70</v>
      </c>
      <c r="F4" s="1382" t="s">
        <v>66</v>
      </c>
      <c r="G4" s="1383"/>
      <c r="H4" s="1383"/>
      <c r="I4" s="1384"/>
    </row>
    <row r="5" spans="1:26" ht="36.75">
      <c r="A5" s="1392"/>
      <c r="B5" s="1394"/>
      <c r="C5" s="1381"/>
      <c r="D5" s="1381"/>
      <c r="E5" s="1381"/>
      <c r="F5" s="5" t="s">
        <v>42</v>
      </c>
      <c r="G5" s="77" t="s">
        <v>45</v>
      </c>
      <c r="H5" s="6" t="str">
        <f>IF(H37=0,"Дата","Зварки")</f>
        <v>Дата</v>
      </c>
      <c r="I5" s="134" t="s">
        <v>67</v>
      </c>
    </row>
    <row r="6" spans="1:26">
      <c r="A6" s="4">
        <v>1</v>
      </c>
      <c r="B6" s="265" t="str">
        <f>IF(ISNA(INDEX(ВВОД!$U:$U,MATCH($A6,ВВОД!I:I,0))),"Резерв",INDEX(ВВОД!$U:$U,MATCH($A6,ВВОД!I:I,0)))</f>
        <v>Вихідний</v>
      </c>
      <c r="C6" s="265">
        <f>IF(ISNA(INDEX(ВВОД!$V:$V,MATCH($A6,ВВОД!I:I,0))),"",INDEX(ВВОД!$V:$V,MATCH($A6,ВВОД!I:I,0)))</f>
        <v>0</v>
      </c>
      <c r="D6" s="265">
        <f>IF(ISNA(INDEX(ВВОД!$W:$W,MATCH($A6,ВВОД!I:I,0))),"",INDEX(ВВОД!$W:$W,MATCH($A6,ВВОД!I:I,0)))</f>
        <v>0</v>
      </c>
      <c r="E6" s="265">
        <f>IF(ISNA(INDEX(ВВОД!$X:$X,MATCH($A6,ВВОД!I:I,0))),"",INDEX(ВВОД!$X:$X,MATCH($A6,ВВОД!I:I,0)))</f>
        <v>0</v>
      </c>
      <c r="F6" s="269">
        <f>IF(ISNA(INDEX(ВВОД!$Q:$Q,MATCH($A6,ВВОД!I:I,0))),"",INDEX(ВВОД!$Q:$Q,MATCH($A6,ВВОД!I:I,0)))</f>
        <v>0</v>
      </c>
      <c r="G6" s="269">
        <f>IF(ISNA(INDEX(ВВОД!$R:$R,MATCH($A6,ВВОД!I:I,0))),"",INDEX(ВВОД!$R:$R,MATCH($A6,ВВОД!I:I,0))+INDEX(ВВОД!$S:$S,MATCH($A6,ВВОД!I:I,0)))</f>
        <v>0</v>
      </c>
      <c r="H6" s="270">
        <f>IF(ISNA(INDEX(ВВОД!$T:$T,MATCH($A6,ВВОД!I:I,0))),"",INDEX(ВВОД!$T:$T,MATCH($A6,ВВОД!I:I,0)))</f>
        <v>0</v>
      </c>
      <c r="I6" s="270"/>
    </row>
    <row r="7" spans="1:26">
      <c r="A7" s="17">
        <v>2</v>
      </c>
      <c r="B7" s="265" t="str">
        <f>IF(ISNA(INDEX(ВВОД!$U:$U,MATCH($A7,ВВОД!I:I,0))),"Резерв",INDEX(ВВОД!$U:$U,MATCH($A7,ВВОД!I:I,0)))</f>
        <v>Вихідний</v>
      </c>
      <c r="C7" s="265">
        <f>IF(ISNA(INDEX(ВВОД!$V:$V,MATCH($A7,ВВОД!I:I,0))),"",INDEX(ВВОД!$V:$V,MATCH($A7,ВВОД!I:I,0)))</f>
        <v>0</v>
      </c>
      <c r="D7" s="265">
        <f>IF(ISNA(INDEX(ВВОД!$W:$W,MATCH($A7,ВВОД!I:I,0))),"",INDEX(ВВОД!$W:$W,MATCH($A7,ВВОД!I:I,0)))</f>
        <v>0</v>
      </c>
      <c r="E7" s="265">
        <f>IF(ISNA(INDEX(ВВОД!$X:$X,MATCH($A7,ВВОД!I:I,0))),"",INDEX(ВВОД!$X:$X,MATCH($A7,ВВОД!I:I,0)))</f>
        <v>0</v>
      </c>
      <c r="F7" s="269">
        <f>IF(ISNA(INDEX(ВВОД!$Q:$Q,MATCH($A7,ВВОД!I:I,0))),"",INDEX(ВВОД!$Q:$Q,MATCH($A7,ВВОД!I:I,0)))</f>
        <v>0</v>
      </c>
      <c r="G7" s="269">
        <f>IF(ISNA(INDEX(ВВОД!$R:$R,MATCH($A7,ВВОД!I:I,0))),"",INDEX(ВВОД!$R:$R,MATCH($A7,ВВОД!I:I,0))+INDEX(ВВОД!$S:$S,MATCH($A7,ВВОД!I:I,0)))</f>
        <v>0</v>
      </c>
      <c r="H7" s="270">
        <f>IF(ISNA(INDEX(ВВОД!$T:$T,MATCH($A7,ВВОД!I:I,0))),"",INDEX(ВВОД!$T:$T,MATCH($A7,ВВОД!I:I,0)))</f>
        <v>0</v>
      </c>
      <c r="I7" s="270"/>
    </row>
    <row r="8" spans="1:26" ht="25.5">
      <c r="A8" s="17">
        <v>3</v>
      </c>
      <c r="B8" s="265" t="str">
        <f>IF(ISNA(INDEX(ВВОД!$U:$U,MATCH($A8,ВВОД!I:I,0))),"Резерв",INDEX(ВВОД!$U:$U,MATCH($A8,ВВОД!I:I,0)))</f>
        <v>Сахарна - Шарівка</v>
      </c>
      <c r="C8" s="265" t="str">
        <f>IF(ISNA(INDEX(ВВОД!$V:$V,MATCH($A8,ВВОД!I:I,0))),"",INDEX(ВВОД!$V:$V,MATCH($A8,ВВОД!I:I,0)))</f>
        <v>одноколійна</v>
      </c>
      <c r="D8" s="265" t="str">
        <f>IF(ISNA(INDEX(ВВОД!$W:$W,MATCH($A8,ВВОД!I:I,0))),"",INDEX(ВВОД!$W:$W,MATCH($A8,ВВОД!I:I,0)))</f>
        <v>12 - 23</v>
      </c>
      <c r="E8" s="265" t="str">
        <f>IF(ISNA(INDEX(ВВОД!$X:$X,MATCH($A8,ВВОД!I:I,0))),"",INDEX(ВВОД!$X:$X,MATCH($A8,ВВОД!I:I,0)))</f>
        <v>Сахарна 2, 6 Медерове 1, 3, 4, 2</v>
      </c>
      <c r="F8" s="269">
        <f>IF(ISNA(INDEX(ВВОД!$Q:$Q,MATCH($A8,ВВОД!I:I,0))),"",INDEX(ВВОД!$Q:$Q,MATCH($A8,ВВОД!I:I,0)))</f>
        <v>12</v>
      </c>
      <c r="G8" s="269">
        <f>IF(ISNA(INDEX(ВВОД!$R:$R,MATCH($A8,ВВОД!I:I,0))),"",INDEX(ВВОД!$R:$R,MATCH($A8,ВВОД!I:I,0))+INDEX(ВВОД!$S:$S,MATCH($A8,ВВОД!I:I,0)))</f>
        <v>6</v>
      </c>
      <c r="H8" s="270">
        <f>IF(ISNA(INDEX(ВВОД!$T:$T,MATCH($A8,ВВОД!I:I,0))),"",INDEX(ВВОД!$T:$T,MATCH($A8,ВВОД!I:I,0)))</f>
        <v>0</v>
      </c>
      <c r="I8" s="270"/>
    </row>
    <row r="9" spans="1:26">
      <c r="A9" s="17">
        <v>4</v>
      </c>
      <c r="B9" s="265" t="str">
        <f>IF(ISNA(INDEX(ВВОД!$U:$U,MATCH($A9,ВВОД!I:I,0))),"Резерв",INDEX(ВВОД!$U:$U,MATCH($A9,ВВОД!I:I,0)))</f>
        <v>Резерв</v>
      </c>
      <c r="C9" s="265" t="str">
        <f>IF(ISNA(INDEX(ВВОД!$V:$V,MATCH($A9,ВВОД!I:I,0))),"",INDEX(ВВОД!$V:$V,MATCH($A9,ВВОД!I:I,0)))</f>
        <v/>
      </c>
      <c r="D9" s="265" t="str">
        <f>IF(ISNA(INDEX(ВВОД!$W:$W,MATCH($A9,ВВОД!I:I,0))),"",INDEX(ВВОД!$W:$W,MATCH($A9,ВВОД!I:I,0)))</f>
        <v/>
      </c>
      <c r="E9" s="265" t="str">
        <f>IF(ISNA(INDEX(ВВОД!$X:$X,MATCH($A9,ВВОД!I:I,0))),"",INDEX(ВВОД!$X:$X,MATCH($A9,ВВОД!I:I,0)))</f>
        <v/>
      </c>
      <c r="F9" s="269" t="str">
        <f>IF(ISNA(INDEX(ВВОД!$Q:$Q,MATCH($A9,ВВОД!I:I,0))),"",INDEX(ВВОД!$Q:$Q,MATCH($A9,ВВОД!I:I,0)))</f>
        <v/>
      </c>
      <c r="G9" s="269" t="str">
        <f>IF(ISNA(INDEX(ВВОД!$R:$R,MATCH($A9,ВВОД!I:I,0))),"",INDEX(ВВОД!$R:$R,MATCH($A9,ВВОД!I:I,0))+INDEX(ВВОД!$S:$S,MATCH($A9,ВВОД!I:I,0)))</f>
        <v/>
      </c>
      <c r="H9" s="270" t="str">
        <f>IF(ISNA(INDEX(ВВОД!$T:$T,MATCH($A9,ВВОД!I:I,0))),"",INDEX(ВВОД!$T:$T,MATCH($A9,ВВОД!I:I,0)))</f>
        <v/>
      </c>
      <c r="I9" s="270"/>
    </row>
    <row r="10" spans="1:26">
      <c r="A10" s="17">
        <v>5</v>
      </c>
      <c r="B10" s="265" t="str">
        <f>IF(ISNA(INDEX(ВВОД!$U:$U,MATCH($A10,ВВОД!I:I,0))),"Резерв",INDEX(ВВОД!$U:$U,MATCH($A10,ВВОД!I:I,0)))</f>
        <v>Резерв</v>
      </c>
      <c r="C10" s="265" t="str">
        <f>IF(ISNA(INDEX(ВВОД!$V:$V,MATCH($A10,ВВОД!I:I,0))),"",INDEX(ВВОД!$V:$V,MATCH($A10,ВВОД!I:I,0)))</f>
        <v/>
      </c>
      <c r="D10" s="265" t="str">
        <f>IF(ISNA(INDEX(ВВОД!$W:$W,MATCH($A10,ВВОД!I:I,0))),"",INDEX(ВВОД!$W:$W,MATCH($A10,ВВОД!I:I,0)))</f>
        <v/>
      </c>
      <c r="E10" s="265" t="str">
        <f>IF(ISNA(INDEX(ВВОД!$X:$X,MATCH($A10,ВВОД!I:I,0))),"",INDEX(ВВОД!$X:$X,MATCH($A10,ВВОД!I:I,0)))</f>
        <v/>
      </c>
      <c r="F10" s="269" t="str">
        <f>IF(ISNA(INDEX(ВВОД!$Q:$Q,MATCH($A10,ВВОД!I:I,0))),"",INDEX(ВВОД!$Q:$Q,MATCH($A10,ВВОД!I:I,0)))</f>
        <v/>
      </c>
      <c r="G10" s="269" t="str">
        <f>IF(ISNA(INDEX(ВВОД!$R:$R,MATCH($A10,ВВОД!I:I,0))),"",INDEX(ВВОД!$R:$R,MATCH($A10,ВВОД!I:I,0))+INDEX(ВВОД!$S:$S,MATCH($A10,ВВОД!I:I,0)))</f>
        <v/>
      </c>
      <c r="H10" s="270" t="str">
        <f>IF(ISNA(INDEX(ВВОД!$T:$T,MATCH($A10,ВВОД!I:I,0))),"",INDEX(ВВОД!$T:$T,MATCH($A10,ВВОД!I:I,0)))</f>
        <v/>
      </c>
      <c r="I10" s="270"/>
    </row>
    <row r="11" spans="1:26">
      <c r="A11" s="17">
        <v>6</v>
      </c>
      <c r="B11" s="265" t="str">
        <f>IF(ISNA(INDEX(ВВОД!$U:$U,MATCH($A11,ВВОД!I:I,0))),"Резерв",INDEX(ВВОД!$U:$U,MATCH($A11,ВВОД!I:I,0)))</f>
        <v>Резерв</v>
      </c>
      <c r="C11" s="265" t="str">
        <f>IF(ISNA(INDEX(ВВОД!$V:$V,MATCH($A11,ВВОД!I:I,0))),"",INDEX(ВВОД!$V:$V,MATCH($A11,ВВОД!I:I,0)))</f>
        <v/>
      </c>
      <c r="D11" s="265" t="str">
        <f>IF(ISNA(INDEX(ВВОД!$W:$W,MATCH($A11,ВВОД!I:I,0))),"",INDEX(ВВОД!$W:$W,MATCH($A11,ВВОД!I:I,0)))</f>
        <v/>
      </c>
      <c r="E11" s="265" t="str">
        <f>IF(ISNA(INDEX(ВВОД!$X:$X,MATCH($A11,ВВОД!I:I,0))),"",INDEX(ВВОД!$X:$X,MATCH($A11,ВВОД!I:I,0)))</f>
        <v/>
      </c>
      <c r="F11" s="269" t="str">
        <f>IF(ISNA(INDEX(ВВОД!$Q:$Q,MATCH($A11,ВВОД!I:I,0))),"",INDEX(ВВОД!$Q:$Q,MATCH($A11,ВВОД!I:I,0)))</f>
        <v/>
      </c>
      <c r="G11" s="269" t="str">
        <f>IF(ISNA(INDEX(ВВОД!$R:$R,MATCH($A11,ВВОД!I:I,0))),"",INDEX(ВВОД!$R:$R,MATCH($A11,ВВОД!I:I,0))+INDEX(ВВОД!$S:$S,MATCH($A11,ВВОД!I:I,0)))</f>
        <v/>
      </c>
      <c r="H11" s="270" t="str">
        <f>IF(ISNA(INDEX(ВВОД!$T:$T,MATCH($A11,ВВОД!I:I,0))),"",INDEX(ВВОД!$T:$T,MATCH($A11,ВВОД!I:I,0)))</f>
        <v/>
      </c>
      <c r="I11" s="270"/>
    </row>
    <row r="12" spans="1:26" ht="25.5">
      <c r="A12" s="17">
        <v>7</v>
      </c>
      <c r="B12" s="265" t="str">
        <f>IF(ISNA(INDEX(ВВОД!$U:$U,MATCH($A12,ВВОД!I:I,0))),"Резерв",INDEX(ВВОД!$U:$U,MATCH($A12,ВВОД!I:I,0)))</f>
        <v>Знам'янка - Знам'янка пас</v>
      </c>
      <c r="C12" s="265" t="str">
        <f>IF(ISNA(INDEX(ВВОД!$V:$V,MATCH($A12,ВВОД!I:I,0))),"",INDEX(ВВОД!$V:$V,MATCH($A12,ВВОД!I:I,0)))</f>
        <v>парна</v>
      </c>
      <c r="D12" s="265" t="str">
        <f>IF(ISNA(INDEX(ВВОД!$W:$W,MATCH($A12,ВВОД!I:I,0))),"",INDEX(ВВОД!$W:$W,MATCH($A12,ВВОД!I:I,0)))</f>
        <v>303 - 299</v>
      </c>
      <c r="E12" s="265" t="str">
        <f>IF(ISNA(INDEX(ВВОД!$X:$X,MATCH($A12,ВВОД!I:I,0))),"",INDEX(ВВОД!$X:$X,MATCH($A12,ВВОД!I:I,0)))</f>
        <v>Знам пас 20, 4 Знам 225, 259, 257/263, 332, 324, 310, 30, 28</v>
      </c>
      <c r="F12" s="269">
        <f>IF(ISNA(INDEX(ВВОД!$Q:$Q,MATCH($A12,ВВОД!I:I,0))),"",INDEX(ВВОД!$Q:$Q,MATCH($A12,ВВОД!I:I,0)))</f>
        <v>4.3</v>
      </c>
      <c r="G12" s="269">
        <f>IF(ISNA(INDEX(ВВОД!$R:$R,MATCH($A12,ВВОД!I:I,0))),"",INDEX(ВВОД!$R:$R,MATCH($A12,ВВОД!I:I,0))+INDEX(ВВОД!$S:$S,MATCH($A12,ВВОД!I:I,0)))</f>
        <v>11</v>
      </c>
      <c r="H12" s="270">
        <f>IF(ISNA(INDEX(ВВОД!$T:$T,MATCH($A12,ВВОД!I:I,0))),"",INDEX(ВВОД!$T:$T,MATCH($A12,ВВОД!I:I,0)))</f>
        <v>0</v>
      </c>
      <c r="I12" s="270"/>
    </row>
    <row r="13" spans="1:26">
      <c r="A13" s="17">
        <v>8</v>
      </c>
      <c r="B13" s="265" t="str">
        <f>IF(ISNA(INDEX(ВВОД!$U:$U,MATCH($A13,ВВОД!I:I,0))),"Резерв",INDEX(ВВОД!$U:$U,MATCH($A13,ВВОД!I:I,0)))</f>
        <v>Вихідний</v>
      </c>
      <c r="C13" s="265">
        <f>IF(ISNA(INDEX(ВВОД!$V:$V,MATCH($A13,ВВОД!I:I,0))),"",INDEX(ВВОД!$V:$V,MATCH($A13,ВВОД!I:I,0)))</f>
        <v>0</v>
      </c>
      <c r="D13" s="265">
        <f>IF(ISNA(INDEX(ВВОД!$W:$W,MATCH($A13,ВВОД!I:I,0))),"",INDEX(ВВОД!$W:$W,MATCH($A13,ВВОД!I:I,0)))</f>
        <v>0</v>
      </c>
      <c r="E13" s="265">
        <f>IF(ISNA(INDEX(ВВОД!$X:$X,MATCH($A13,ВВОД!I:I,0))),"",INDEX(ВВОД!$X:$X,MATCH($A13,ВВОД!I:I,0)))</f>
        <v>0</v>
      </c>
      <c r="F13" s="269">
        <f>IF(ISNA(INDEX(ВВОД!$Q:$Q,MATCH($A13,ВВОД!I:I,0))),"",INDEX(ВВОД!$Q:$Q,MATCH($A13,ВВОД!I:I,0)))</f>
        <v>0</v>
      </c>
      <c r="G13" s="269">
        <f>IF(ISNA(INDEX(ВВОД!$R:$R,MATCH($A13,ВВОД!I:I,0))),"",INDEX(ВВОД!$R:$R,MATCH($A13,ВВОД!I:I,0))+INDEX(ВВОД!$S:$S,MATCH($A13,ВВОД!I:I,0)))</f>
        <v>0</v>
      </c>
      <c r="H13" s="270">
        <f>IF(ISNA(INDEX(ВВОД!$T:$T,MATCH($A13,ВВОД!I:I,0))),"",INDEX(ВВОД!$T:$T,MATCH($A13,ВВОД!I:I,0)))</f>
        <v>0</v>
      </c>
      <c r="I13" s="270"/>
    </row>
    <row r="14" spans="1:26">
      <c r="A14" s="17">
        <v>9</v>
      </c>
      <c r="B14" s="265" t="str">
        <f>IF(ISNA(INDEX(ВВОД!$U:$U,MATCH($A14,ВВОД!I:I,0))),"Резерв",INDEX(ВВОД!$U:$U,MATCH($A14,ВВОД!I:I,0)))</f>
        <v>Вихідний</v>
      </c>
      <c r="C14" s="265">
        <f>IF(ISNA(INDEX(ВВОД!$V:$V,MATCH($A14,ВВОД!I:I,0))),"",INDEX(ВВОД!$V:$V,MATCH($A14,ВВОД!I:I,0)))</f>
        <v>0</v>
      </c>
      <c r="D14" s="265">
        <f>IF(ISNA(INDEX(ВВОД!$W:$W,MATCH($A14,ВВОД!I:I,0))),"",INDEX(ВВОД!$W:$W,MATCH($A14,ВВОД!I:I,0)))</f>
        <v>0</v>
      </c>
      <c r="E14" s="265">
        <f>IF(ISNA(INDEX(ВВОД!$X:$X,MATCH($A14,ВВОД!I:I,0))),"",INDEX(ВВОД!$X:$X,MATCH($A14,ВВОД!I:I,0)))</f>
        <v>0</v>
      </c>
      <c r="F14" s="269">
        <f>IF(ISNA(INDEX(ВВОД!$Q:$Q,MATCH($A14,ВВОД!I:I,0))),"",INDEX(ВВОД!$Q:$Q,MATCH($A14,ВВОД!I:I,0)))</f>
        <v>0</v>
      </c>
      <c r="G14" s="269">
        <f>IF(ISNA(INDEX(ВВОД!$R:$R,MATCH($A14,ВВОД!I:I,0))),"",INDEX(ВВОД!$R:$R,MATCH($A14,ВВОД!I:I,0))+INDEX(ВВОД!$S:$S,MATCH($A14,ВВОД!I:I,0)))</f>
        <v>0</v>
      </c>
      <c r="H14" s="270">
        <f>IF(ISNA(INDEX(ВВОД!$T:$T,MATCH($A14,ВВОД!I:I,0))),"",INDEX(ВВОД!$T:$T,MATCH($A14,ВВОД!I:I,0)))</f>
        <v>0</v>
      </c>
      <c r="I14" s="270"/>
    </row>
    <row r="15" spans="1:26" ht="63.75">
      <c r="A15" s="17">
        <v>10</v>
      </c>
      <c r="B15" s="265" t="str">
        <f>IF(ISNA(INDEX(ВВОД!$U:$U,MATCH($A15,ВВОД!I:I,0))),"Резерв",INDEX(ВВОД!$U:$U,MATCH($A15,ВВОД!I:I,0)))</f>
        <v>Парк відправлення</v>
      </c>
      <c r="C15" s="265" t="str">
        <f>IF(ISNA(INDEX(ВВОД!$V:$V,MATCH($A15,ВВОД!I:I,0))),"",INDEX(ВВОД!$V:$V,MATCH($A15,ВВОД!I:I,0)))</f>
        <v>2, 3, 5, 6, 7 колії</v>
      </c>
      <c r="D15" s="265">
        <f>IF(ISNA(INDEX(ВВОД!$W:$W,MATCH($A15,ВВОД!I:I,0))),"",INDEX(ВВОД!$W:$W,MATCH($A15,ВВОД!I:I,0)))</f>
        <v>0</v>
      </c>
      <c r="E15" s="265" t="str">
        <f>IF(ISNA(INDEX(ВВОД!$X:$X,MATCH($A15,ВВОД!I:I,0))),"",INDEX(ВВОД!$X:$X,MATCH($A15,ВВОД!I:I,0)))</f>
        <v>Парк відправлення 256, 252, 56, 48, 42, 74, 68, 54, 14, 18, 12-14, 18-32, 34-36, 228, 46, 52, 226, 338, 230, 232-236, 8-10, 12, 20/22, 62, 242, 244, 246, 4-6</v>
      </c>
      <c r="F15" s="269">
        <f>IF(ISNA(INDEX(ВВОД!$Q:$Q,MATCH($A15,ВВОД!I:I,0))),"",INDEX(ВВОД!$Q:$Q,MATCH($A15,ВВОД!I:I,0)))</f>
        <v>4.5999999999999996</v>
      </c>
      <c r="G15" s="269">
        <f>IF(ISNA(INDEX(ВВОД!$R:$R,MATCH($A15,ВВОД!I:I,0))),"",INDEX(ВВОД!$R:$R,MATCH($A15,ВВОД!I:I,0))+INDEX(ВВОД!$S:$S,MATCH($A15,ВВОД!I:I,0)))</f>
        <v>34</v>
      </c>
      <c r="H15" s="270">
        <f>IF(ISNA(INDEX(ВВОД!$T:$T,MATCH($A15,ВВОД!I:I,0))),"",INDEX(ВВОД!$T:$T,MATCH($A15,ВВОД!I:I,0)))</f>
        <v>0</v>
      </c>
      <c r="I15" s="270"/>
    </row>
    <row r="16" spans="1:26" ht="38.25">
      <c r="A16" s="17">
        <v>11</v>
      </c>
      <c r="B16" s="265" t="str">
        <f>IF(ISNA(INDEX(ВВОД!$U:$U,MATCH($A16,ВВОД!I:I,0))),"Резерв",INDEX(ВВОД!$U:$U,MATCH($A16,ВВОД!I:I,0)))</f>
        <v>Парк відправлення</v>
      </c>
      <c r="C16" s="265" t="str">
        <f>IF(ISNA(INDEX(ВВОД!$V:$V,MATCH($A16,ВВОД!I:I,0))),"",INDEX(ВВОД!$V:$V,MATCH($A16,ВВОД!I:I,0)))</f>
        <v>8, 9, 10, 11, 12 колії</v>
      </c>
      <c r="D16" s="265">
        <f>IF(ISNA(INDEX(ВВОД!$W:$W,MATCH($A16,ВВОД!I:I,0))),"",INDEX(ВВОД!$W:$W,MATCH($A16,ВВОД!I:I,0)))</f>
        <v>0</v>
      </c>
      <c r="E16" s="265" t="str">
        <f>IF(ISNA(INDEX(ВВОД!$X:$X,MATCH($A16,ВВОД!I:I,0))),"",INDEX(ВВОД!$X:$X,MATCH($A16,ВВОД!I:I,0)))</f>
        <v>Парк відправлення 62, 242, 244, 260, 266, 100, 64, 54, 250, 264, 262, 120, 70, 248, 68, 256, 258</v>
      </c>
      <c r="F16" s="269">
        <f>IF(ISNA(INDEX(ВВОД!$Q:$Q,MATCH($A16,ВВОД!I:I,0))),"",INDEX(ВВОД!$Q:$Q,MATCH($A16,ВВОД!I:I,0)))</f>
        <v>5.7</v>
      </c>
      <c r="G16" s="269">
        <f>IF(ISNA(INDEX(ВВОД!$R:$R,MATCH($A16,ВВОД!I:I,0))),"",INDEX(ВВОД!$R:$R,MATCH($A16,ВВОД!I:I,0))+INDEX(ВВОД!$S:$S,MATCH($A16,ВВОД!I:I,0)))</f>
        <v>17</v>
      </c>
      <c r="H16" s="270">
        <f>IF(ISNA(INDEX(ВВОД!$T:$T,MATCH($A16,ВВОД!I:I,0))),"",INDEX(ВВОД!$T:$T,MATCH($A16,ВВОД!I:I,0)))</f>
        <v>0</v>
      </c>
      <c r="I16" s="270"/>
    </row>
    <row r="17" spans="1:9" ht="38.25">
      <c r="A17" s="17">
        <v>12</v>
      </c>
      <c r="B17" s="265" t="str">
        <f>IF(ISNA(INDEX(ВВОД!$U:$U,MATCH($A17,ВВОД!I:I,0))),"Резерв",INDEX(ВВОД!$U:$U,MATCH($A17,ВВОД!I:I,0)))</f>
        <v>Знам'янка - Знам'янка пас</v>
      </c>
      <c r="C17" s="265" t="str">
        <f>IF(ISNA(INDEX(ВВОД!$V:$V,MATCH($A17,ВВОД!I:I,0))),"",INDEX(ВВОД!$V:$V,MATCH($A17,ВВОД!I:I,0)))</f>
        <v>непарна</v>
      </c>
      <c r="D17" s="265" t="str">
        <f>IF(ISNA(INDEX(ВВОД!$W:$W,MATCH($A17,ВВОД!I:I,0))),"",INDEX(ВВОД!$W:$W,MATCH($A17,ВВОД!I:I,0)))</f>
        <v>299 - 303</v>
      </c>
      <c r="E17" s="265" t="str">
        <f>IF(ISNA(INDEX(ВВОД!$X:$X,MATCH($A17,ВВОД!I:I,0))),"",INDEX(ВВОД!$X:$X,MATCH($A17,ВВОД!I:I,0)))</f>
        <v>Знам 46, 36, 230, 232, 124, 164, 149, 135, 129 Знам пас 2, 10, 12, 16, 18</v>
      </c>
      <c r="F17" s="269">
        <f>IF(ISNA(INDEX(ВВОД!$Q:$Q,MATCH($A17,ВВОД!I:I,0))),"",INDEX(ВВОД!$Q:$Q,MATCH($A17,ВВОД!I:I,0)))</f>
        <v>4.8</v>
      </c>
      <c r="G17" s="269">
        <f>IF(ISNA(INDEX(ВВОД!$R:$R,MATCH($A17,ВВОД!I:I,0))),"",INDEX(ВВОД!$R:$R,MATCH($A17,ВВОД!I:I,0))+INDEX(ВВОД!$S:$S,MATCH($A17,ВВОД!I:I,0)))</f>
        <v>11</v>
      </c>
      <c r="H17" s="270">
        <f>IF(ISNA(INDEX(ВВОД!$T:$T,MATCH($A17,ВВОД!I:I,0))),"",INDEX(ВВОД!$T:$T,MATCH($A17,ВВОД!I:I,0)))</f>
        <v>0</v>
      </c>
      <c r="I17" s="270"/>
    </row>
    <row r="18" spans="1:9">
      <c r="A18" s="17">
        <v>13</v>
      </c>
      <c r="B18" s="265" t="str">
        <f>IF(ISNA(INDEX(ВВОД!$U:$U,MATCH($A18,ВВОД!I:I,0))),"Резерв",INDEX(ВВОД!$U:$U,MATCH($A18,ВВОД!I:I,0)))</f>
        <v>Резерв</v>
      </c>
      <c r="C18" s="265" t="str">
        <f>IF(ISNA(INDEX(ВВОД!$V:$V,MATCH($A18,ВВОД!I:I,0))),"",INDEX(ВВОД!$V:$V,MATCH($A18,ВВОД!I:I,0)))</f>
        <v/>
      </c>
      <c r="D18" s="265" t="str">
        <f>IF(ISNA(INDEX(ВВОД!$W:$W,MATCH($A18,ВВОД!I:I,0))),"",INDEX(ВВОД!$W:$W,MATCH($A18,ВВОД!I:I,0)))</f>
        <v/>
      </c>
      <c r="E18" s="265" t="str">
        <f>IF(ISNA(INDEX(ВВОД!$X:$X,MATCH($A18,ВВОД!I:I,0))),"",INDEX(ВВОД!$X:$X,MATCH($A18,ВВОД!I:I,0)))</f>
        <v/>
      </c>
      <c r="F18" s="269" t="str">
        <f>IF(ISNA(INDEX(ВВОД!$Q:$Q,MATCH($A18,ВВОД!I:I,0))),"",INDEX(ВВОД!$Q:$Q,MATCH($A18,ВВОД!I:I,0)))</f>
        <v/>
      </c>
      <c r="G18" s="269" t="str">
        <f>IF(ISNA(INDEX(ВВОД!$R:$R,MATCH($A18,ВВОД!I:I,0))),"",INDEX(ВВОД!$R:$R,MATCH($A18,ВВОД!I:I,0))+INDEX(ВВОД!$S:$S,MATCH($A18,ВВОД!I:I,0)))</f>
        <v/>
      </c>
      <c r="H18" s="270" t="str">
        <f>IF(ISNA(INDEX(ВВОД!$T:$T,MATCH($A18,ВВОД!I:I,0))),"",INDEX(ВВОД!$T:$T,MATCH($A18,ВВОД!I:I,0)))</f>
        <v/>
      </c>
      <c r="I18" s="270"/>
    </row>
    <row r="19" spans="1:9">
      <c r="A19" s="17">
        <v>14</v>
      </c>
      <c r="B19" s="265" t="str">
        <f>IF(ISNA(INDEX(ВВОД!$U:$U,MATCH($A19,ВВОД!I:I,0))),"Резерв",INDEX(ВВОД!$U:$U,MATCH($A19,ВВОД!I:I,0)))</f>
        <v>Резерв</v>
      </c>
      <c r="C19" s="265" t="str">
        <f>IF(ISNA(INDEX(ВВОД!$V:$V,MATCH($A19,ВВОД!I:I,0))),"",INDEX(ВВОД!$V:$V,MATCH($A19,ВВОД!I:I,0)))</f>
        <v/>
      </c>
      <c r="D19" s="265" t="str">
        <f>IF(ISNA(INDEX(ВВОД!$W:$W,MATCH($A19,ВВОД!I:I,0))),"",INDEX(ВВОД!$W:$W,MATCH($A19,ВВОД!I:I,0)))</f>
        <v/>
      </c>
      <c r="E19" s="265" t="str">
        <f>IF(ISNA(INDEX(ВВОД!$X:$X,MATCH($A19,ВВОД!I:I,0))),"",INDEX(ВВОД!$X:$X,MATCH($A19,ВВОД!I:I,0)))</f>
        <v/>
      </c>
      <c r="F19" s="269" t="str">
        <f>IF(ISNA(INDEX(ВВОД!$Q:$Q,MATCH($A19,ВВОД!I:I,0))),"",INDEX(ВВОД!$Q:$Q,MATCH($A19,ВВОД!I:I,0)))</f>
        <v/>
      </c>
      <c r="G19" s="269" t="str">
        <f>IF(ISNA(INDEX(ВВОД!$R:$R,MATCH($A19,ВВОД!I:I,0))),"",INDEX(ВВОД!$R:$R,MATCH($A19,ВВОД!I:I,0))+INDEX(ВВОД!$S:$S,MATCH($A19,ВВОД!I:I,0)))</f>
        <v/>
      </c>
      <c r="H19" s="270" t="str">
        <f>IF(ISNA(INDEX(ВВОД!$T:$T,MATCH($A19,ВВОД!I:I,0))),"",INDEX(ВВОД!$T:$T,MATCH($A19,ВВОД!I:I,0)))</f>
        <v/>
      </c>
      <c r="I19" s="270"/>
    </row>
    <row r="20" spans="1:9">
      <c r="A20" s="17">
        <v>15</v>
      </c>
      <c r="B20" s="265" t="str">
        <f>IF(ISNA(INDEX(ВВОД!$U:$U,MATCH($A20,ВВОД!I:I,0))),"Резерв",INDEX(ВВОД!$U:$U,MATCH($A20,ВВОД!I:I,0)))</f>
        <v>Вихідний</v>
      </c>
      <c r="C20" s="265">
        <f>IF(ISNA(INDEX(ВВОД!$V:$V,MATCH($A20,ВВОД!I:I,0))),"",INDEX(ВВОД!$V:$V,MATCH($A20,ВВОД!I:I,0)))</f>
        <v>0</v>
      </c>
      <c r="D20" s="265">
        <f>IF(ISNA(INDEX(ВВОД!$W:$W,MATCH($A20,ВВОД!I:I,0))),"",INDEX(ВВОД!$W:$W,MATCH($A20,ВВОД!I:I,0)))</f>
        <v>0</v>
      </c>
      <c r="E20" s="265">
        <f>IF(ISNA(INDEX(ВВОД!$X:$X,MATCH($A20,ВВОД!I:I,0))),"",INDEX(ВВОД!$X:$X,MATCH($A20,ВВОД!I:I,0)))</f>
        <v>0</v>
      </c>
      <c r="F20" s="269">
        <f>IF(ISNA(INDEX(ВВОД!$Q:$Q,MATCH($A20,ВВОД!I:I,0))),"",INDEX(ВВОД!$Q:$Q,MATCH($A20,ВВОД!I:I,0)))</f>
        <v>0</v>
      </c>
      <c r="G20" s="269">
        <f>IF(ISNA(INDEX(ВВОД!$R:$R,MATCH($A20,ВВОД!I:I,0))),"",INDEX(ВВОД!$R:$R,MATCH($A20,ВВОД!I:I,0))+INDEX(ВВОД!$S:$S,MATCH($A20,ВВОД!I:I,0)))</f>
        <v>0</v>
      </c>
      <c r="H20" s="270">
        <f>IF(ISNA(INDEX(ВВОД!$T:$T,MATCH($A20,ВВОД!I:I,0))),"",INDEX(ВВОД!$T:$T,MATCH($A20,ВВОД!I:I,0)))</f>
        <v>0</v>
      </c>
      <c r="I20" s="270"/>
    </row>
    <row r="21" spans="1:9">
      <c r="A21" s="17">
        <v>16</v>
      </c>
      <c r="B21" s="265" t="str">
        <f>IF(ISNA(INDEX(ВВОД!$U:$U,MATCH($A21,ВВОД!I:I,0))),"Резерв",INDEX(ВВОД!$U:$U,MATCH($A21,ВВОД!I:I,0)))</f>
        <v>Вихідний</v>
      </c>
      <c r="C21" s="265">
        <f>IF(ISNA(INDEX(ВВОД!$V:$V,MATCH($A21,ВВОД!I:I,0))),"",INDEX(ВВОД!$V:$V,MATCH($A21,ВВОД!I:I,0)))</f>
        <v>0</v>
      </c>
      <c r="D21" s="265">
        <f>IF(ISNA(INDEX(ВВОД!$W:$W,MATCH($A21,ВВОД!I:I,0))),"",INDEX(ВВОД!$W:$W,MATCH($A21,ВВОД!I:I,0)))</f>
        <v>0</v>
      </c>
      <c r="E21" s="265">
        <f>IF(ISNA(INDEX(ВВОД!$X:$X,MATCH($A21,ВВОД!I:I,0))),"",INDEX(ВВОД!$X:$X,MATCH($A21,ВВОД!I:I,0)))</f>
        <v>0</v>
      </c>
      <c r="F21" s="269">
        <f>IF(ISNA(INDEX(ВВОД!$Q:$Q,MATCH($A21,ВВОД!I:I,0))),"",INDEX(ВВОД!$Q:$Q,MATCH($A21,ВВОД!I:I,0)))</f>
        <v>0</v>
      </c>
      <c r="G21" s="269">
        <f>IF(ISNA(INDEX(ВВОД!$R:$R,MATCH($A21,ВВОД!I:I,0))),"",INDEX(ВВОД!$R:$R,MATCH($A21,ВВОД!I:I,0))+INDEX(ВВОД!$S:$S,MATCH($A21,ВВОД!I:I,0)))</f>
        <v>0</v>
      </c>
      <c r="H21" s="270">
        <f>IF(ISNA(INDEX(ВВОД!$T:$T,MATCH($A21,ВВОД!I:I,0))),"",INDEX(ВВОД!$T:$T,MATCH($A21,ВВОД!I:I,0)))</f>
        <v>0</v>
      </c>
      <c r="I21" s="270"/>
    </row>
    <row r="22" spans="1:9">
      <c r="A22" s="17">
        <v>17</v>
      </c>
      <c r="B22" s="265" t="str">
        <f>IF(ISNA(INDEX(ВВОД!$U:$U,MATCH($A22,ВВОД!I:I,0))),"Резерв",INDEX(ВВОД!$U:$U,MATCH($A22,ВВОД!I:I,0)))</f>
        <v>Техніч.обслуговування (ТО)</v>
      </c>
      <c r="C22" s="265">
        <f>IF(ISNA(INDEX(ВВОД!$V:$V,MATCH($A22,ВВОД!I:I,0))),"",INDEX(ВВОД!$V:$V,MATCH($A22,ВВОД!I:I,0)))</f>
        <v>0</v>
      </c>
      <c r="D22" s="265">
        <f>IF(ISNA(INDEX(ВВОД!$W:$W,MATCH($A22,ВВОД!I:I,0))),"",INDEX(ВВОД!$W:$W,MATCH($A22,ВВОД!I:I,0)))</f>
        <v>0</v>
      </c>
      <c r="E22" s="265">
        <f>IF(ISNA(INDEX(ВВОД!$X:$X,MATCH($A22,ВВОД!I:I,0))),"",INDEX(ВВОД!$X:$X,MATCH($A22,ВВОД!I:I,0)))</f>
        <v>0</v>
      </c>
      <c r="F22" s="269">
        <f>IF(ISNA(INDEX(ВВОД!$Q:$Q,MATCH($A22,ВВОД!I:I,0))),"",INDEX(ВВОД!$Q:$Q,MATCH($A22,ВВОД!I:I,0)))</f>
        <v>0</v>
      </c>
      <c r="G22" s="269">
        <f>IF(ISNA(INDEX(ВВОД!$R:$R,MATCH($A22,ВВОД!I:I,0))),"",INDEX(ВВОД!$R:$R,MATCH($A22,ВВОД!I:I,0))+INDEX(ВВОД!$S:$S,MATCH($A22,ВВОД!I:I,0)))</f>
        <v>0</v>
      </c>
      <c r="H22" s="270">
        <f>IF(ISNA(INDEX(ВВОД!$T:$T,MATCH($A22,ВВОД!I:I,0))),"",INDEX(ВВОД!$T:$T,MATCH($A22,ВВОД!I:I,0)))</f>
        <v>0</v>
      </c>
      <c r="I22" s="270"/>
    </row>
    <row r="23" spans="1:9" ht="51">
      <c r="A23" s="17">
        <v>18</v>
      </c>
      <c r="B23" s="265" t="str">
        <f>IF(ISNA(INDEX(ВВОД!$U:$U,MATCH($A23,ВВОД!I:I,0))),"Резерв",INDEX(ВВОД!$U:$U,MATCH($A23,ВВОД!I:I,0)))</f>
        <v>Кременчуцький парк</v>
      </c>
      <c r="C23" s="265" t="str">
        <f>IF(ISNA(INDEX(ВВОД!$V:$V,MATCH($A23,ВВОД!I:I,0))),"",INDEX(ВВОД!$V:$V,MATCH($A23,ВВОД!I:I,0)))</f>
        <v>4,5,42,43  колії</v>
      </c>
      <c r="D23" s="265">
        <f>IF(ISNA(INDEX(ВВОД!$W:$W,MATCH($A23,ВВОД!I:I,0))),"",INDEX(ВВОД!$W:$W,MATCH($A23,ВВОД!I:I,0)))</f>
        <v>0</v>
      </c>
      <c r="E23" s="265" t="str">
        <f>IF(ISNA(INDEX(ВВОД!$X:$X,MATCH($A23,ВВОД!I:I,0))),"",INDEX(ВВОД!$X:$X,MATCH($A23,ВВОД!I:I,0)))</f>
        <v>Крем парк 356, 253, 243, 350, 28, 40, 50, 302, 308, 328, 334, 40-42, 48-50, 300-302, 308-310, 56, 60, 300, 304, 312, 326, 330</v>
      </c>
      <c r="F23" s="269">
        <f>IF(ISNA(INDEX(ВВОД!$Q:$Q,MATCH($A23,ВВОД!I:I,0))),"",INDEX(ВВОД!$Q:$Q,MATCH($A23,ВВОД!I:I,0)))</f>
        <v>3.3</v>
      </c>
      <c r="G23" s="269">
        <f>IF(ISNA(INDEX(ВВОД!$R:$R,MATCH($A23,ВВОД!I:I,0))),"",INDEX(ВВОД!$R:$R,MATCH($A23,ВВОД!I:I,0))+INDEX(ВВОД!$S:$S,MATCH($A23,ВВОД!I:I,0)))</f>
        <v>26</v>
      </c>
      <c r="H23" s="270">
        <f>IF(ISNA(INDEX(ВВОД!$T:$T,MATCH($A23,ВВОД!I:I,0))),"",INDEX(ВВОД!$T:$T,MATCH($A23,ВВОД!I:I,0)))</f>
        <v>0</v>
      </c>
      <c r="I23" s="270"/>
    </row>
    <row r="24" spans="1:9" ht="25.5">
      <c r="A24" s="17">
        <v>19</v>
      </c>
      <c r="B24" s="265" t="str">
        <f>IF(ISNA(INDEX(ВВОД!$U:$U,MATCH($A24,ВВОД!I:I,0))),"Резерв",INDEX(ВВОД!$U:$U,MATCH($A24,ВВОД!I:I,0)))</f>
        <v>Роз'їзд 5 км - ОП 309 км</v>
      </c>
      <c r="C24" s="265" t="str">
        <f>IF(ISNA(INDEX(ВВОД!$V:$V,MATCH($A24,ВВОД!I:I,0))),"",INDEX(ВВОД!$V:$V,MATCH($A24,ВВОД!I:I,0)))</f>
        <v>одноколійна</v>
      </c>
      <c r="D24" s="265" t="str">
        <f>IF(ISNA(INDEX(ВВОД!$W:$W,MATCH($A24,ВВОД!I:I,0))),"",INDEX(ВВОД!$W:$W,MATCH($A24,ВВОД!I:I,0)))</f>
        <v>1 - 9 пк2</v>
      </c>
      <c r="E24" s="265" t="str">
        <f>IF(ISNA(INDEX(ВВОД!$X:$X,MATCH($A24,ВВОД!I:I,0))),"",INDEX(ВВОД!$X:$X,MATCH($A24,ВВОД!I:I,0)))</f>
        <v>Роз'їзд 17, 29, 35, 29</v>
      </c>
      <c r="F24" s="269">
        <f>IF(ISNA(INDEX(ВВОД!$Q:$Q,MATCH($A24,ВВОД!I:I,0))),"",INDEX(ВВОД!$Q:$Q,MATCH($A24,ВВОД!I:I,0)))</f>
        <v>8.1999999999999993</v>
      </c>
      <c r="G24" s="269">
        <f>IF(ISNA(INDEX(ВВОД!$R:$R,MATCH($A24,ВВОД!I:I,0))),"",INDEX(ВВОД!$R:$R,MATCH($A24,ВВОД!I:I,0))+INDEX(ВВОД!$S:$S,MATCH($A24,ВВОД!I:I,0)))</f>
        <v>4</v>
      </c>
      <c r="H24" s="270">
        <f>IF(ISNA(INDEX(ВВОД!$T:$T,MATCH($A24,ВВОД!I:I,0))),"",INDEX(ВВОД!$T:$T,MATCH($A24,ВВОД!I:I,0)))</f>
        <v>0</v>
      </c>
      <c r="I24" s="270"/>
    </row>
    <row r="25" spans="1:9" ht="25.5">
      <c r="A25" s="17">
        <v>20</v>
      </c>
      <c r="B25" s="265" t="str">
        <f>IF(ISNA(INDEX(ВВОД!$U:$U,MATCH($A25,ВВОД!I:I,0))),"Резерв",INDEX(ВВОД!$U:$U,MATCH($A25,ВВОД!I:I,0)))</f>
        <v>Роз'їзд 5 км - ОП 309 км</v>
      </c>
      <c r="C25" s="265" t="str">
        <f>IF(ISNA(INDEX(ВВОД!$V:$V,MATCH($A25,ВВОД!I:I,0))),"",INDEX(ВВОД!$V:$V,MATCH($A25,ВВОД!I:I,0)))</f>
        <v>одноколійна</v>
      </c>
      <c r="D25" s="265" t="str">
        <f>IF(ISNA(INDEX(ВВОД!$W:$W,MATCH($A25,ВВОД!I:I,0))),"",INDEX(ВВОД!$W:$W,MATCH($A25,ВВОД!I:I,0)))</f>
        <v>9 пк3 - 16</v>
      </c>
      <c r="E25" s="265" t="str">
        <f>IF(ISNA(INDEX(ВВОД!$X:$X,MATCH($A25,ВВОД!I:I,0))),"",INDEX(ВВОД!$X:$X,MATCH($A25,ВВОД!I:I,0)))</f>
        <v>ОП 9</v>
      </c>
      <c r="F25" s="269">
        <f>IF(ISNA(INDEX(ВВОД!$Q:$Q,MATCH($A25,ВВОД!I:I,0))),"",INDEX(ВВОД!$Q:$Q,MATCH($A25,ВВОД!I:I,0)))</f>
        <v>8</v>
      </c>
      <c r="G25" s="269">
        <f>IF(ISNA(INDEX(ВВОД!$R:$R,MATCH($A25,ВВОД!I:I,0))),"",INDEX(ВВОД!$R:$R,MATCH($A25,ВВОД!I:I,0))+INDEX(ВВОД!$S:$S,MATCH($A25,ВВОД!I:I,0)))</f>
        <v>1</v>
      </c>
      <c r="H25" s="270">
        <f>IF(ISNA(INDEX(ВВОД!$T:$T,MATCH($A25,ВВОД!I:I,0))),"",INDEX(ВВОД!$T:$T,MATCH($A25,ВВОД!I:I,0)))</f>
        <v>0</v>
      </c>
      <c r="I25" s="270"/>
    </row>
    <row r="26" spans="1:9">
      <c r="A26" s="17">
        <v>21</v>
      </c>
      <c r="B26" s="265" t="str">
        <f>IF(ISNA(INDEX(ВВОД!$U:$U,MATCH($A26,ВВОД!I:I,0))),"Резерв",INDEX(ВВОД!$U:$U,MATCH($A26,ВВОД!I:I,0)))</f>
        <v>Резерв</v>
      </c>
      <c r="C26" s="265" t="str">
        <f>IF(ISNA(INDEX(ВВОД!$V:$V,MATCH($A26,ВВОД!I:I,0))),"",INDEX(ВВОД!$V:$V,MATCH($A26,ВВОД!I:I,0)))</f>
        <v/>
      </c>
      <c r="D26" s="265" t="str">
        <f>IF(ISNA(INDEX(ВВОД!$W:$W,MATCH($A26,ВВОД!I:I,0))),"",INDEX(ВВОД!$W:$W,MATCH($A26,ВВОД!I:I,0)))</f>
        <v/>
      </c>
      <c r="E26" s="265" t="str">
        <f>IF(ISNA(INDEX(ВВОД!$X:$X,MATCH($A26,ВВОД!I:I,0))),"",INDEX(ВВОД!$X:$X,MATCH($A26,ВВОД!I:I,0)))</f>
        <v/>
      </c>
      <c r="F26" s="269" t="str">
        <f>IF(ISNA(INDEX(ВВОД!$Q:$Q,MATCH($A26,ВВОД!I:I,0))),"",INDEX(ВВОД!$Q:$Q,MATCH($A26,ВВОД!I:I,0)))</f>
        <v/>
      </c>
      <c r="G26" s="269" t="str">
        <f>IF(ISNA(INDEX(ВВОД!$R:$R,MATCH($A26,ВВОД!I:I,0))),"",INDEX(ВВОД!$R:$R,MATCH($A26,ВВОД!I:I,0))+INDEX(ВВОД!$S:$S,MATCH($A26,ВВОД!I:I,0)))</f>
        <v/>
      </c>
      <c r="H26" s="270" t="str">
        <f>IF(ISNA(INDEX(ВВОД!$T:$T,MATCH($A26,ВВОД!I:I,0))),"",INDEX(ВВОД!$T:$T,MATCH($A26,ВВОД!I:I,0)))</f>
        <v/>
      </c>
      <c r="I26" s="270"/>
    </row>
    <row r="27" spans="1:9">
      <c r="A27" s="17">
        <v>22</v>
      </c>
      <c r="B27" s="265" t="str">
        <f>IF(ISNA(INDEX(ВВОД!$U:$U,MATCH($A27,ВВОД!I:I,0))),"Резерв",INDEX(ВВОД!$U:$U,MATCH($A27,ВВОД!I:I,0)))</f>
        <v>Вихідний</v>
      </c>
      <c r="C27" s="265">
        <f>IF(ISNA(INDEX(ВВОД!$V:$V,MATCH($A27,ВВОД!I:I,0))),"",INDEX(ВВОД!$V:$V,MATCH($A27,ВВОД!I:I,0)))</f>
        <v>0</v>
      </c>
      <c r="D27" s="265">
        <f>IF(ISNA(INDEX(ВВОД!$W:$W,MATCH($A27,ВВОД!I:I,0))),"",INDEX(ВВОД!$W:$W,MATCH($A27,ВВОД!I:I,0)))</f>
        <v>0</v>
      </c>
      <c r="E27" s="265">
        <f>IF(ISNA(INDEX(ВВОД!$X:$X,MATCH($A27,ВВОД!I:I,0))),"",INDEX(ВВОД!$X:$X,MATCH($A27,ВВОД!I:I,0)))</f>
        <v>0</v>
      </c>
      <c r="F27" s="269">
        <f>IF(ISNA(INDEX(ВВОД!$Q:$Q,MATCH($A27,ВВОД!I:I,0))),"",INDEX(ВВОД!$Q:$Q,MATCH($A27,ВВОД!I:I,0)))</f>
        <v>0</v>
      </c>
      <c r="G27" s="269">
        <f>IF(ISNA(INDEX(ВВОД!$R:$R,MATCH($A27,ВВОД!I:I,0))),"",INDEX(ВВОД!$R:$R,MATCH($A27,ВВОД!I:I,0))+INDEX(ВВОД!$S:$S,MATCH($A27,ВВОД!I:I,0)))</f>
        <v>0</v>
      </c>
      <c r="H27" s="270">
        <f>IF(ISNA(INDEX(ВВОД!$T:$T,MATCH($A27,ВВОД!I:I,0))),"",INDEX(ВВОД!$T:$T,MATCH($A27,ВВОД!I:I,0)))</f>
        <v>0</v>
      </c>
      <c r="I27" s="270"/>
    </row>
    <row r="28" spans="1:9">
      <c r="A28" s="17">
        <v>23</v>
      </c>
      <c r="B28" s="265" t="str">
        <f>IF(ISNA(INDEX(ВВОД!$U:$U,MATCH($A28,ВВОД!I:I,0))),"Резерв",INDEX(ВВОД!$U:$U,MATCH($A28,ВВОД!I:I,0)))</f>
        <v>Вихідний</v>
      </c>
      <c r="C28" s="265">
        <f>IF(ISNA(INDEX(ВВОД!$V:$V,MATCH($A28,ВВОД!I:I,0))),"",INDEX(ВВОД!$V:$V,MATCH($A28,ВВОД!I:I,0)))</f>
        <v>0</v>
      </c>
      <c r="D28" s="265">
        <f>IF(ISNA(INDEX(ВВОД!$W:$W,MATCH($A28,ВВОД!I:I,0))),"",INDEX(ВВОД!$W:$W,MATCH($A28,ВВОД!I:I,0)))</f>
        <v>0</v>
      </c>
      <c r="E28" s="265">
        <f>IF(ISNA(INDEX(ВВОД!$X:$X,MATCH($A28,ВВОД!I:I,0))),"",INDEX(ВВОД!$X:$X,MATCH($A28,ВВОД!I:I,0)))</f>
        <v>0</v>
      </c>
      <c r="F28" s="269">
        <f>IF(ISNA(INDEX(ВВОД!$Q:$Q,MATCH($A28,ВВОД!I:I,0))),"",INDEX(ВВОД!$Q:$Q,MATCH($A28,ВВОД!I:I,0)))</f>
        <v>0</v>
      </c>
      <c r="G28" s="269">
        <f>IF(ISNA(INDEX(ВВОД!$R:$R,MATCH($A28,ВВОД!I:I,0))),"",INDEX(ВВОД!$R:$R,MATCH($A28,ВВОД!I:I,0))+INDEX(ВВОД!$S:$S,MATCH($A28,ВВОД!I:I,0)))</f>
        <v>0</v>
      </c>
      <c r="H28" s="270">
        <f>IF(ISNA(INDEX(ВВОД!$T:$T,MATCH($A28,ВВОД!I:I,0))),"",INDEX(ВВОД!$T:$T,MATCH($A28,ВВОД!I:I,0)))</f>
        <v>0</v>
      </c>
      <c r="I28" s="270"/>
    </row>
    <row r="29" spans="1:9">
      <c r="A29" s="17">
        <v>24</v>
      </c>
      <c r="B29" s="265" t="str">
        <f>IF(ISNA(INDEX(ВВОД!$U:$U,MATCH($A29,ВВОД!I:I,0))),"Резерв",INDEX(ВВОД!$U:$U,MATCH($A29,ВВОД!I:I,0)))</f>
        <v>Резерв</v>
      </c>
      <c r="C29" s="265" t="str">
        <f>IF(ISNA(INDEX(ВВОД!$V:$V,MATCH($A29,ВВОД!I:I,0))),"",INDEX(ВВОД!$V:$V,MATCH($A29,ВВОД!I:I,0)))</f>
        <v/>
      </c>
      <c r="D29" s="265" t="str">
        <f>IF(ISNA(INDEX(ВВОД!$W:$W,MATCH($A29,ВВОД!I:I,0))),"",INDEX(ВВОД!$W:$W,MATCH($A29,ВВОД!I:I,0)))</f>
        <v/>
      </c>
      <c r="E29" s="265" t="str">
        <f>IF(ISNA(INDEX(ВВОД!$X:$X,MATCH($A29,ВВОД!I:I,0))),"",INDEX(ВВОД!$X:$X,MATCH($A29,ВВОД!I:I,0)))</f>
        <v/>
      </c>
      <c r="F29" s="269" t="str">
        <f>IF(ISNA(INDEX(ВВОД!$Q:$Q,MATCH($A29,ВВОД!I:I,0))),"",INDEX(ВВОД!$Q:$Q,MATCH($A29,ВВОД!I:I,0)))</f>
        <v/>
      </c>
      <c r="G29" s="269" t="str">
        <f>IF(ISNA(INDEX(ВВОД!$R:$R,MATCH($A29,ВВОД!I:I,0))),"",INDEX(ВВОД!$R:$R,MATCH($A29,ВВОД!I:I,0))+INDEX(ВВОД!$S:$S,MATCH($A29,ВВОД!I:I,0)))</f>
        <v/>
      </c>
      <c r="H29" s="270" t="str">
        <f>IF(ISNA(INDEX(ВВОД!$T:$T,MATCH($A29,ВВОД!I:I,0))),"",INDEX(ВВОД!$T:$T,MATCH($A29,ВВОД!I:I,0)))</f>
        <v/>
      </c>
      <c r="I29" s="270"/>
    </row>
    <row r="30" spans="1:9">
      <c r="A30" s="17">
        <v>25</v>
      </c>
      <c r="B30" s="265" t="str">
        <f>IF(ISNA(INDEX(ВВОД!$U:$U,MATCH($A30,ВВОД!I:I,0))),"Резерв",INDEX(ВВОД!$U:$U,MATCH($A30,ВВОД!I:I,0)))</f>
        <v>Резерв</v>
      </c>
      <c r="C30" s="265" t="str">
        <f>IF(ISNA(INDEX(ВВОД!$V:$V,MATCH($A30,ВВОД!I:I,0))),"",INDEX(ВВОД!$V:$V,MATCH($A30,ВВОД!I:I,0)))</f>
        <v/>
      </c>
      <c r="D30" s="265" t="str">
        <f>IF(ISNA(INDEX(ВВОД!$W:$W,MATCH($A30,ВВОД!I:I,0))),"",INDEX(ВВОД!$W:$W,MATCH($A30,ВВОД!I:I,0)))</f>
        <v/>
      </c>
      <c r="E30" s="265" t="str">
        <f>IF(ISNA(INDEX(ВВОД!$X:$X,MATCH($A30,ВВОД!I:I,0))),"",INDEX(ВВОД!$X:$X,MATCH($A30,ВВОД!I:I,0)))</f>
        <v/>
      </c>
      <c r="F30" s="269" t="str">
        <f>IF(ISNA(INDEX(ВВОД!$Q:$Q,MATCH($A30,ВВОД!I:I,0))),"",INDEX(ВВОД!$Q:$Q,MATCH($A30,ВВОД!I:I,0)))</f>
        <v/>
      </c>
      <c r="G30" s="269" t="str">
        <f>IF(ISNA(INDEX(ВВОД!$R:$R,MATCH($A30,ВВОД!I:I,0))),"",INDEX(ВВОД!$R:$R,MATCH($A30,ВВОД!I:I,0))+INDEX(ВВОД!$S:$S,MATCH($A30,ВВОД!I:I,0)))</f>
        <v/>
      </c>
      <c r="H30" s="270" t="str">
        <f>IF(ISNA(INDEX(ВВОД!$T:$T,MATCH($A30,ВВОД!I:I,0))),"",INDEX(ВВОД!$T:$T,MATCH($A30,ВВОД!I:I,0)))</f>
        <v/>
      </c>
      <c r="I30" s="270"/>
    </row>
    <row r="31" spans="1:9">
      <c r="A31" s="17">
        <v>26</v>
      </c>
      <c r="B31" s="265" t="str">
        <f>IF(ISNA(INDEX(ВВОД!$U:$U,MATCH($A31,ВВОД!I:I,0))),"Резерв",INDEX(ВВОД!$U:$U,MATCH($A31,ВВОД!I:I,0)))</f>
        <v>Резерв</v>
      </c>
      <c r="C31" s="265" t="str">
        <f>IF(ISNA(INDEX(ВВОД!$V:$V,MATCH($A31,ВВОД!I:I,0))),"",INDEX(ВВОД!$V:$V,MATCH($A31,ВВОД!I:I,0)))</f>
        <v/>
      </c>
      <c r="D31" s="265" t="str">
        <f>IF(ISNA(INDEX(ВВОД!$W:$W,MATCH($A31,ВВОД!I:I,0))),"",INDEX(ВВОД!$W:$W,MATCH($A31,ВВОД!I:I,0)))</f>
        <v/>
      </c>
      <c r="E31" s="265" t="str">
        <f>IF(ISNA(INDEX(ВВОД!$X:$X,MATCH($A31,ВВОД!I:I,0))),"",INDEX(ВВОД!$X:$X,MATCH($A31,ВВОД!I:I,0)))</f>
        <v/>
      </c>
      <c r="F31" s="269" t="str">
        <f>IF(ISNA(INDEX(ВВОД!$Q:$Q,MATCH($A31,ВВОД!I:I,0))),"",INDEX(ВВОД!$Q:$Q,MATCH($A31,ВВОД!I:I,0)))</f>
        <v/>
      </c>
      <c r="G31" s="269" t="str">
        <f>IF(ISNA(INDEX(ВВОД!$R:$R,MATCH($A31,ВВОД!I:I,0))),"",INDEX(ВВОД!$R:$R,MATCH($A31,ВВОД!I:I,0))+INDEX(ВВОД!$S:$S,MATCH($A31,ВВОД!I:I,0)))</f>
        <v/>
      </c>
      <c r="H31" s="270" t="str">
        <f>IF(ISNA(INDEX(ВВОД!$T:$T,MATCH($A31,ВВОД!I:I,0))),"",INDEX(ВВОД!$T:$T,MATCH($A31,ВВОД!I:I,0)))</f>
        <v/>
      </c>
      <c r="I31" s="270"/>
    </row>
    <row r="32" spans="1:9">
      <c r="A32" s="17">
        <v>27</v>
      </c>
      <c r="B32" s="265" t="str">
        <f>IF(ISNA(INDEX(ВВОД!$U:$U,MATCH($A32,ВВОД!I:I,0))),"Резерв",INDEX(ВВОД!$U:$U,MATCH($A32,ВВОД!I:I,0)))</f>
        <v>Резерв</v>
      </c>
      <c r="C32" s="265" t="str">
        <f>IF(ISNA(INDEX(ВВОД!$V:$V,MATCH($A32,ВВОД!I:I,0))),"",INDEX(ВВОД!$V:$V,MATCH($A32,ВВОД!I:I,0)))</f>
        <v/>
      </c>
      <c r="D32" s="265" t="str">
        <f>IF(ISNA(INDEX(ВВОД!$W:$W,MATCH($A32,ВВОД!I:I,0))),"",INDEX(ВВОД!$W:$W,MATCH($A32,ВВОД!I:I,0)))</f>
        <v/>
      </c>
      <c r="E32" s="265" t="str">
        <f>IF(ISNA(INDEX(ВВОД!$X:$X,MATCH($A32,ВВОД!I:I,0))),"",INDEX(ВВОД!$X:$X,MATCH($A32,ВВОД!I:I,0)))</f>
        <v/>
      </c>
      <c r="F32" s="269" t="str">
        <f>IF(ISNA(INDEX(ВВОД!$Q:$Q,MATCH($A32,ВВОД!I:I,0))),"",INDEX(ВВОД!$Q:$Q,MATCH($A32,ВВОД!I:I,0)))</f>
        <v/>
      </c>
      <c r="G32" s="269" t="str">
        <f>IF(ISNA(INDEX(ВВОД!$R:$R,MATCH($A32,ВВОД!I:I,0))),"",INDEX(ВВОД!$R:$R,MATCH($A32,ВВОД!I:I,0))+INDEX(ВВОД!$S:$S,MATCH($A32,ВВОД!I:I,0)))</f>
        <v/>
      </c>
      <c r="H32" s="270" t="str">
        <f>IF(ISNA(INDEX(ВВОД!$T:$T,MATCH($A32,ВВОД!I:I,0))),"",INDEX(ВВОД!$T:$T,MATCH($A32,ВВОД!I:I,0)))</f>
        <v/>
      </c>
      <c r="I32" s="270"/>
    </row>
    <row r="33" spans="1:9">
      <c r="A33" s="17">
        <v>28</v>
      </c>
      <c r="B33" s="265" t="str">
        <f>IF(ISNA(INDEX(ВВОД!$U:$U,MATCH($A33,ВВОД!I:I,0))),"Резерв",INDEX(ВВОД!$U:$U,MATCH($A33,ВВОД!I:I,0)))</f>
        <v>Резерв</v>
      </c>
      <c r="C33" s="265" t="str">
        <f>IF(ISNA(INDEX(ВВОД!$V:$V,MATCH($A33,ВВОД!I:I,0))),"",INDEX(ВВОД!$V:$V,MATCH($A33,ВВОД!I:I,0)))</f>
        <v/>
      </c>
      <c r="D33" s="265" t="str">
        <f>IF(ISNA(INDEX(ВВОД!$W:$W,MATCH($A33,ВВОД!I:I,0))),"",INDEX(ВВОД!$W:$W,MATCH($A33,ВВОД!I:I,0)))</f>
        <v/>
      </c>
      <c r="E33" s="265" t="str">
        <f>IF(ISNA(INDEX(ВВОД!$X:$X,MATCH($A33,ВВОД!I:I,0))),"",INDEX(ВВОД!$X:$X,MATCH($A33,ВВОД!I:I,0)))</f>
        <v/>
      </c>
      <c r="F33" s="269" t="str">
        <f>IF(ISNA(INDEX(ВВОД!$Q:$Q,MATCH($A33,ВВОД!I:I,0))),"",INDEX(ВВОД!$Q:$Q,MATCH($A33,ВВОД!I:I,0)))</f>
        <v/>
      </c>
      <c r="G33" s="269" t="str">
        <f>IF(ISNA(INDEX(ВВОД!$R:$R,MATCH($A33,ВВОД!I:I,0))),"",INDEX(ВВОД!$R:$R,MATCH($A33,ВВОД!I:I,0))+INDEX(ВВОД!$S:$S,MATCH($A33,ВВОД!I:I,0)))</f>
        <v/>
      </c>
      <c r="H33" s="270" t="str">
        <f>IF(ISNA(INDEX(ВВОД!$T:$T,MATCH($A33,ВВОД!I:I,0))),"",INDEX(ВВОД!$T:$T,MATCH($A33,ВВОД!I:I,0)))</f>
        <v/>
      </c>
      <c r="I33" s="270"/>
    </row>
    <row r="34" spans="1:9">
      <c r="A34" s="17">
        <v>29</v>
      </c>
      <c r="B34" s="265" t="str">
        <f>IF(ISNA(INDEX(ВВОД!$U:$U,MATCH($A34,ВВОД!I:I,0))),"Резерв",INDEX(ВВОД!$U:$U,MATCH($A34,ВВОД!I:I,0)))</f>
        <v>Вихідний</v>
      </c>
      <c r="C34" s="265">
        <f>IF(ISNA(INDEX(ВВОД!$V:$V,MATCH($A34,ВВОД!I:I,0))),"",INDEX(ВВОД!$V:$V,MATCH($A34,ВВОД!I:I,0)))</f>
        <v>0</v>
      </c>
      <c r="D34" s="265">
        <f>IF(ISNA(INDEX(ВВОД!$W:$W,MATCH($A34,ВВОД!I:I,0))),"",INDEX(ВВОД!$W:$W,MATCH($A34,ВВОД!I:I,0)))</f>
        <v>0</v>
      </c>
      <c r="E34" s="265">
        <f>IF(ISNA(INDEX(ВВОД!$X:$X,MATCH($A34,ВВОД!I:I,0))),"",INDEX(ВВОД!$X:$X,MATCH($A34,ВВОД!I:I,0)))</f>
        <v>0</v>
      </c>
      <c r="F34" s="269">
        <f>IF(ISNA(INDEX(ВВОД!$Q:$Q,MATCH($A34,ВВОД!I:I,0))),"",INDEX(ВВОД!$Q:$Q,MATCH($A34,ВВОД!I:I,0)))</f>
        <v>0</v>
      </c>
      <c r="G34" s="269">
        <f>IF(ISNA(INDEX(ВВОД!$R:$R,MATCH($A34,ВВОД!I:I,0))),"",INDEX(ВВОД!$R:$R,MATCH($A34,ВВОД!I:I,0))+INDEX(ВВОД!$S:$S,MATCH($A34,ВВОД!I:I,0)))</f>
        <v>0</v>
      </c>
      <c r="H34" s="270">
        <f>IF(ISNA(INDEX(ВВОД!$T:$T,MATCH($A34,ВВОД!I:I,0))),"",INDEX(ВВОД!$T:$T,MATCH($A34,ВВОД!I:I,0)))</f>
        <v>0</v>
      </c>
      <c r="I34" s="270"/>
    </row>
    <row r="35" spans="1:9">
      <c r="A35" s="17">
        <v>30</v>
      </c>
      <c r="B35" s="265" t="str">
        <f>IF(ISNA(INDEX(ВВОД!$U:$U,MATCH($A35,ВВОД!I:I,0))),"Резерв",INDEX(ВВОД!$U:$U,MATCH($A35,ВВОД!I:I,0)))</f>
        <v>Вихідний</v>
      </c>
      <c r="C35" s="265">
        <f>IF(ISNA(INDEX(ВВОД!$V:$V,MATCH($A35,ВВОД!I:I,0))),"",INDEX(ВВОД!$V:$V,MATCH($A35,ВВОД!I:I,0)))</f>
        <v>0</v>
      </c>
      <c r="D35" s="265">
        <f>IF(ISNA(INDEX(ВВОД!$W:$W,MATCH($A35,ВВОД!I:I,0))),"",INDEX(ВВОД!$W:$W,MATCH($A35,ВВОД!I:I,0)))</f>
        <v>0</v>
      </c>
      <c r="E35" s="265">
        <f>IF(ISNA(INDEX(ВВОД!$X:$X,MATCH($A35,ВВОД!I:I,0))),"",INDEX(ВВОД!$X:$X,MATCH($A35,ВВОД!I:I,0)))</f>
        <v>0</v>
      </c>
      <c r="F35" s="269">
        <f>IF(ISNA(INDEX(ВВОД!$Q:$Q,MATCH($A35,ВВОД!I:I,0))),"",INDEX(ВВОД!$Q:$Q,MATCH($A35,ВВОД!I:I,0)))</f>
        <v>0</v>
      </c>
      <c r="G35" s="269">
        <f>IF(ISNA(INDEX(ВВОД!$R:$R,MATCH($A35,ВВОД!I:I,0))),"",INDEX(ВВОД!$R:$R,MATCH($A35,ВВОД!I:I,0))+INDEX(ВВОД!$S:$S,MATCH($A35,ВВОД!I:I,0)))</f>
        <v>0</v>
      </c>
      <c r="H35" s="270">
        <f>IF(ISNA(INDEX(ВВОД!$T:$T,MATCH($A35,ВВОД!I:I,0))),"",INDEX(ВВОД!$T:$T,MATCH($A35,ВВОД!I:I,0)))</f>
        <v>0</v>
      </c>
      <c r="I35" s="270"/>
    </row>
    <row r="36" spans="1:9">
      <c r="A36" s="17">
        <v>31</v>
      </c>
      <c r="B36" s="265" t="str">
        <f>IF(ISNA(INDEX(ВВОД!$U:$U,MATCH($A36,ВВОД!I:I,0))),"Резерв",INDEX(ВВОД!$U:$U,MATCH($A36,ВВОД!I:I,0)))</f>
        <v>Немає</v>
      </c>
      <c r="C36" s="265">
        <f>IF(ISNA(INDEX(ВВОД!$V:$V,MATCH($A36,ВВОД!I:I,0))),"",INDEX(ВВОД!$V:$V,MATCH($A36,ВВОД!I:I,0)))</f>
        <v>0</v>
      </c>
      <c r="D36" s="265">
        <f>IF(ISNA(INDEX(ВВОД!$W:$W,MATCH($A36,ВВОД!I:I,0))),"",INDEX(ВВОД!$W:$W,MATCH($A36,ВВОД!I:I,0)))</f>
        <v>0</v>
      </c>
      <c r="E36" s="265">
        <f>IF(ISNA(INDEX(ВВОД!$X:$X,MATCH($A36,ВВОД!I:I,0))),"",INDEX(ВВОД!$X:$X,MATCH($A36,ВВОД!I:I,0)))</f>
        <v>0</v>
      </c>
      <c r="F36" s="269">
        <f>IF(ISNA(INDEX(ВВОД!$Q:$Q,MATCH($A36,ВВОД!I:I,0))),"",INDEX(ВВОД!$Q:$Q,MATCH($A36,ВВОД!I:I,0)))</f>
        <v>0</v>
      </c>
      <c r="G36" s="269">
        <f>IF(ISNA(INDEX(ВВОД!$R:$R,MATCH($A36,ВВОД!I:I,0))),"",INDEX(ВВОД!$R:$R,MATCH($A36,ВВОД!I:I,0))+INDEX(ВВОД!$S:$S,MATCH($A36,ВВОД!I:I,0)))</f>
        <v>0</v>
      </c>
      <c r="H36" s="270">
        <f>IF(ISNA(INDEX(ВВОД!$T:$T,MATCH($A36,ВВОД!I:I,0))),"",INDEX(ВВОД!$T:$T,MATCH($A36,ВВОД!I:I,0)))</f>
        <v>0</v>
      </c>
      <c r="I36" s="270"/>
    </row>
    <row r="37" spans="1:9">
      <c r="A37" s="17"/>
      <c r="B37" s="65" t="s">
        <v>78</v>
      </c>
      <c r="C37" s="71"/>
      <c r="D37" s="71"/>
      <c r="E37" s="71"/>
      <c r="F37" s="5">
        <f>SUM(F6:F36)</f>
        <v>50.899999999999991</v>
      </c>
      <c r="G37" s="17">
        <f>SUM(G6:G36)</f>
        <v>110</v>
      </c>
      <c r="H37" s="17">
        <f>SUM(H6:H36)</f>
        <v>0</v>
      </c>
      <c r="I37" s="5"/>
    </row>
    <row r="38" spans="1:9">
      <c r="B38" s="291"/>
      <c r="C38" s="83"/>
      <c r="D38" s="83"/>
      <c r="E38" s="83"/>
    </row>
    <row r="39" spans="1:9">
      <c r="C39" s="276" t="s">
        <v>5</v>
      </c>
      <c r="D39" s="294"/>
      <c r="E39" s="194" t="s">
        <v>2223</v>
      </c>
    </row>
  </sheetData>
  <mergeCells count="9">
    <mergeCell ref="A1:I1"/>
    <mergeCell ref="A4:A5"/>
    <mergeCell ref="B4:B5"/>
    <mergeCell ref="C4:C5"/>
    <mergeCell ref="D4:D5"/>
    <mergeCell ref="E4:E5"/>
    <mergeCell ref="F4:I4"/>
    <mergeCell ref="A2:I2"/>
    <mergeCell ref="C3:D3"/>
  </mergeCells>
  <phoneticPr fontId="6" type="noConversion"/>
  <conditionalFormatting sqref="A6:I36">
    <cfRule type="expression" dxfId="6" priority="1">
      <formula>OR($B6="Вихідний",$B6="Немає")</formula>
    </cfRule>
  </conditionalFormatting>
  <pageMargins left="0.19685039370078741" right="0.19685039370078741" top="0.19685039370078741" bottom="0.19685039370078741" header="0" footer="0"/>
  <pageSetup paperSize="9" orientation="portrait" horizontalDpi="4294967294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35</vt:i4>
      </vt:variant>
      <vt:variant>
        <vt:lpstr>Именованные диапазоны</vt:lpstr>
      </vt:variant>
      <vt:variant>
        <vt:i4>16</vt:i4>
      </vt:variant>
    </vt:vector>
  </HeadingPairs>
  <TitlesOfParts>
    <vt:vector size="51" baseType="lpstr">
      <vt:lpstr>ДАТИ</vt:lpstr>
      <vt:lpstr>ОРИГІНАЛ</vt:lpstr>
      <vt:lpstr>ГРАФІК</vt:lpstr>
      <vt:lpstr>ВВОД</vt:lpstr>
      <vt:lpstr>ПЧД</vt:lpstr>
      <vt:lpstr>110</vt:lpstr>
      <vt:lpstr>232</vt:lpstr>
      <vt:lpstr>820</vt:lpstr>
      <vt:lpstr>1027</vt:lpstr>
      <vt:lpstr>2713</vt:lpstr>
      <vt:lpstr>606</vt:lpstr>
      <vt:lpstr>1031</vt:lpstr>
      <vt:lpstr>Пред</vt:lpstr>
      <vt:lpstr>ПД2</vt:lpstr>
      <vt:lpstr>ПД3</vt:lpstr>
      <vt:lpstr>ПД4</vt:lpstr>
      <vt:lpstr>ПД5</vt:lpstr>
      <vt:lpstr>ПД6</vt:lpstr>
      <vt:lpstr>ПД8</vt:lpstr>
      <vt:lpstr>ПД9</vt:lpstr>
      <vt:lpstr>ПД10</vt:lpstr>
      <vt:lpstr>ПД7</vt:lpstr>
      <vt:lpstr>ПД11</vt:lpstr>
      <vt:lpstr>192</vt:lpstr>
      <vt:lpstr>1359</vt:lpstr>
      <vt:lpstr>1261</vt:lpstr>
      <vt:lpstr>390</vt:lpstr>
      <vt:lpstr>102</vt:lpstr>
      <vt:lpstr>12</vt:lpstr>
      <vt:lpstr>16</vt:lpstr>
      <vt:lpstr>17</vt:lpstr>
      <vt:lpstr>18</vt:lpstr>
      <vt:lpstr>19</vt:lpstr>
      <vt:lpstr>20</vt:lpstr>
      <vt:lpstr>3</vt:lpstr>
      <vt:lpstr>Пред!Заголовки_для_печати</vt:lpstr>
      <vt:lpstr>Не__працює</vt:lpstr>
      <vt:lpstr>'110'!Область_печати</vt:lpstr>
      <vt:lpstr>ДАТИ!Область_печати</vt:lpstr>
      <vt:lpstr>ОРИГІНАЛ!Область_печати</vt:lpstr>
      <vt:lpstr>ПД10!Область_печати</vt:lpstr>
      <vt:lpstr>ПД11!Область_печати</vt:lpstr>
      <vt:lpstr>ПД3!Область_печати</vt:lpstr>
      <vt:lpstr>ПД4!Область_печати</vt:lpstr>
      <vt:lpstr>ПД5!Область_печати</vt:lpstr>
      <vt:lpstr>ПД6!Область_печати</vt:lpstr>
      <vt:lpstr>ПД7!Область_печати</vt:lpstr>
      <vt:lpstr>ПД8!Область_печати</vt:lpstr>
      <vt:lpstr>ПД9!Область_печати</vt:lpstr>
      <vt:lpstr>Пред!Область_печати</vt:lpstr>
      <vt:lpstr>ПЧД!Область_печати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Касьяненко</dc:creator>
  <cp:lastModifiedBy>uSER</cp:lastModifiedBy>
  <cp:lastPrinted>2024-05-27T13:25:46Z</cp:lastPrinted>
  <dcterms:created xsi:type="dcterms:W3CDTF">2006-11-08T15:34:15Z</dcterms:created>
  <dcterms:modified xsi:type="dcterms:W3CDTF">2024-06-17T08:06:44Z</dcterms:modified>
</cp:coreProperties>
</file>