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ewouttransip.stackstorage.com/remote.php/webdav/UMCG/Graduation/Experimenten/Restructered/3DesiredSteadyStateGasMixture/"/>
    </mc:Choice>
  </mc:AlternateContent>
  <bookViews>
    <workbookView xWindow="0" yWindow="0" windowWidth="28800" windowHeight="12435"/>
  </bookViews>
  <sheets>
    <sheet name="Blad1" sheetId="1" r:id="rId1"/>
    <sheet name="Blad2" sheetId="2" r:id="rId2"/>
    <sheet name="Blad3" sheetId="3" r:id="rId3"/>
  </sheets>
  <calcPr calcId="152511"/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2" i="2"/>
  <c r="D3" i="2" l="1"/>
  <c r="D4" i="2"/>
  <c r="D5" i="2"/>
  <c r="D6" i="2"/>
  <c r="D7" i="2"/>
  <c r="D8" i="2"/>
  <c r="D2" i="2"/>
  <c r="D8" i="1"/>
  <c r="F8" i="1"/>
  <c r="D3" i="1" l="1"/>
  <c r="D4" i="1"/>
  <c r="D5" i="1"/>
  <c r="D6" i="1"/>
  <c r="D7" i="1"/>
  <c r="D2" i="1"/>
  <c r="F3" i="1" l="1"/>
  <c r="F4" i="1"/>
  <c r="F5" i="1"/>
  <c r="F6" i="1"/>
  <c r="F7" i="1"/>
  <c r="F2" i="1"/>
</calcChain>
</file>

<file path=xl/sharedStrings.xml><?xml version="1.0" encoding="utf-8"?>
<sst xmlns="http://schemas.openxmlformats.org/spreadsheetml/2006/main" count="10" uniqueCount="10">
  <si>
    <t>PvO2</t>
  </si>
  <si>
    <t>PaO2</t>
  </si>
  <si>
    <t>Carbo flow (l/min)</t>
  </si>
  <si>
    <t>N2 flow (l/min)</t>
  </si>
  <si>
    <t>N2 flow unadj.</t>
  </si>
  <si>
    <t>Carbo flow (byte)</t>
  </si>
  <si>
    <t>Measured N2 flow (l/min)</t>
  </si>
  <si>
    <t>Adjusted N2 flow (ml/min)</t>
  </si>
  <si>
    <t>Measured carbogen flow (l/min)</t>
  </si>
  <si>
    <t>Adjusted carbo flow (ml/min)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</si>
</sst>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635909886264217"/>
                  <c:y val="-3.813393117526976E-2"/>
                </c:manualLayout>
              </c:layout>
              <c:numFmt formatCode="General" sourceLinked="0"/>
            </c:trendlineLbl>
          </c:trendline>
          <c:xVal>
            <c:numRef>
              <c:f>Blad1!$C$2:$C$7</c:f>
              <c:numCache>
                <c:formatCode>General</c:formatCode>
                <c:ptCount val="6"/>
                <c:pt idx="0">
                  <c:v>544</c:v>
                </c:pt>
                <c:pt idx="1">
                  <c:v>627</c:v>
                </c:pt>
                <c:pt idx="2">
                  <c:v>794</c:v>
                </c:pt>
                <c:pt idx="3">
                  <c:v>415</c:v>
                </c:pt>
                <c:pt idx="4">
                  <c:v>955</c:v>
                </c:pt>
                <c:pt idx="5">
                  <c:v>701</c:v>
                </c:pt>
              </c:numCache>
            </c:numRef>
          </c:xVal>
          <c:yVal>
            <c:numRef>
              <c:f>Blad1!$F$2:$F$7</c:f>
              <c:numCache>
                <c:formatCode>General</c:formatCode>
                <c:ptCount val="6"/>
                <c:pt idx="0">
                  <c:v>0.52500000000000002</c:v>
                </c:pt>
                <c:pt idx="1">
                  <c:v>0.68250000000000011</c:v>
                </c:pt>
                <c:pt idx="2">
                  <c:v>1.05</c:v>
                </c:pt>
                <c:pt idx="3">
                  <c:v>0.26250000000000001</c:v>
                </c:pt>
                <c:pt idx="4">
                  <c:v>1.5750000000000002</c:v>
                </c:pt>
                <c:pt idx="5">
                  <c:v>0.78750000000000009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71167424"/>
        <c:axId val="-671157632"/>
      </c:scatterChart>
      <c:valAx>
        <c:axId val="-671167424"/>
        <c:scaling>
          <c:orientation val="minMax"/>
          <c:max val="1023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Flow (0-1023)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671157632"/>
        <c:crosses val="autoZero"/>
        <c:crossBetween val="midCat"/>
      </c:valAx>
      <c:valAx>
        <c:axId val="-6711576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N2 flow (l/min)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6711674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635909886264217"/>
                  <c:y val="-3.813393117526976E-2"/>
                </c:manualLayout>
              </c:layout>
              <c:numFmt formatCode="General" sourceLinked="0"/>
            </c:trendlineLbl>
          </c:trendline>
          <c:xVal>
            <c:numRef>
              <c:f>Blad1!$D$2:$D$9</c:f>
              <c:numCache>
                <c:formatCode>General</c:formatCode>
                <c:ptCount val="8"/>
                <c:pt idx="0">
                  <c:v>0.17115570211410522</c:v>
                </c:pt>
                <c:pt idx="1">
                  <c:v>0.24823526954650879</c:v>
                </c:pt>
                <c:pt idx="2">
                  <c:v>0.47516177165508272</c:v>
                </c:pt>
                <c:pt idx="3">
                  <c:v>8.9722194314002995E-2</c:v>
                </c:pt>
                <c:pt idx="4">
                  <c:v>0.80282871294021607</c:v>
                </c:pt>
                <c:pt idx="5">
                  <c:v>0.33604659104347229</c:v>
                </c:pt>
                <c:pt idx="6">
                  <c:v>0.6542193157672882</c:v>
                </c:pt>
              </c:numCache>
            </c:numRef>
          </c:xVal>
          <c:yVal>
            <c:numRef>
              <c:f>Blad1!$F$2:$F$8</c:f>
              <c:numCache>
                <c:formatCode>General</c:formatCode>
                <c:ptCount val="7"/>
                <c:pt idx="0">
                  <c:v>0.52500000000000002</c:v>
                </c:pt>
                <c:pt idx="1">
                  <c:v>0.68250000000000011</c:v>
                </c:pt>
                <c:pt idx="2">
                  <c:v>1.05</c:v>
                </c:pt>
                <c:pt idx="3">
                  <c:v>0.26250000000000001</c:v>
                </c:pt>
                <c:pt idx="4">
                  <c:v>1.5750000000000002</c:v>
                </c:pt>
                <c:pt idx="5">
                  <c:v>0.78750000000000009</c:v>
                </c:pt>
                <c:pt idx="6">
                  <c:v>1.3125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71166880"/>
        <c:axId val="-671164704"/>
      </c:scatterChart>
      <c:valAx>
        <c:axId val="-671166880"/>
        <c:scaling>
          <c:orientation val="minMax"/>
          <c:max val="1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Carbogen</a:t>
                </a:r>
                <a:r>
                  <a:rPr lang="en-US" baseline="0"/>
                  <a:t> flow (l/min)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671164704"/>
        <c:crosses val="autoZero"/>
        <c:crossBetween val="midCat"/>
      </c:valAx>
      <c:valAx>
        <c:axId val="-6711647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N2 flow (l/min)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6711668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Blad2!$B$2:$B$8</c:f>
              <c:numCache>
                <c:formatCode>General</c:formatCode>
                <c:ptCount val="7"/>
                <c:pt idx="0">
                  <c:v>168.41638777247803</c:v>
                </c:pt>
                <c:pt idx="1">
                  <c:v>247.67115848893826</c:v>
                </c:pt>
                <c:pt idx="2">
                  <c:v>475.52862429876143</c:v>
                </c:pt>
                <c:pt idx="3">
                  <c:v>89.161617056017775</c:v>
                </c:pt>
                <c:pt idx="4">
                  <c:v>802.45455350416</c:v>
                </c:pt>
                <c:pt idx="5">
                  <c:v>336.83277554495606</c:v>
                </c:pt>
                <c:pt idx="6">
                  <c:v>653.85185841079704</c:v>
                </c:pt>
              </c:numCache>
            </c:numRef>
          </c:xVal>
          <c:yVal>
            <c:numRef>
              <c:f>Blad2!$D$2:$D$8</c:f>
              <c:numCache>
                <c:formatCode>General</c:formatCode>
                <c:ptCount val="7"/>
                <c:pt idx="0">
                  <c:v>525</c:v>
                </c:pt>
                <c:pt idx="1">
                  <c:v>682.50000000000011</c:v>
                </c:pt>
                <c:pt idx="2">
                  <c:v>1050</c:v>
                </c:pt>
                <c:pt idx="3">
                  <c:v>262.5</c:v>
                </c:pt>
                <c:pt idx="4">
                  <c:v>1575.0000000000002</c:v>
                </c:pt>
                <c:pt idx="5">
                  <c:v>787.50000000000011</c:v>
                </c:pt>
                <c:pt idx="6">
                  <c:v>1312.5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71159264"/>
        <c:axId val="-671158720"/>
      </c:scatterChart>
      <c:valAx>
        <c:axId val="-671159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671158720"/>
        <c:crosses val="autoZero"/>
        <c:crossBetween val="midCat"/>
      </c:valAx>
      <c:valAx>
        <c:axId val="-671158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6711592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523875</xdr:colOff>
      <xdr:row>9</xdr:row>
      <xdr:rowOff>166687</xdr:rowOff>
    </xdr:from>
    <xdr:to>
      <xdr:col>16</xdr:col>
      <xdr:colOff>219075</xdr:colOff>
      <xdr:row>24</xdr:row>
      <xdr:rowOff>52387</xdr:rowOff>
    </xdr:to>
    <xdr:graphicFrame macro="">
      <xdr:nvGraphicFramePr>
        <xdr:cNvPr id="3" name="Grafiek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1000125</xdr:colOff>
      <xdr:row>18</xdr:row>
      <xdr:rowOff>133350</xdr:rowOff>
    </xdr:from>
    <xdr:to>
      <xdr:col>7</xdr:col>
      <xdr:colOff>276225</xdr:colOff>
      <xdr:row>33</xdr:row>
      <xdr:rowOff>19050</xdr:rowOff>
    </xdr:to>
    <xdr:graphicFrame macro="">
      <xdr:nvGraphicFramePr>
        <xdr:cNvPr id="4" name="Grafiek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719137</xdr:colOff>
      <xdr:row>10</xdr:row>
      <xdr:rowOff>119062</xdr:rowOff>
    </xdr:from>
    <xdr:to>
      <xdr:col>4</xdr:col>
      <xdr:colOff>319087</xdr:colOff>
      <xdr:row>25</xdr:row>
      <xdr:rowOff>4762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workbookViewId="0">
      <selection activeCell="R8" sqref="R8"/>
    </sheetView>
  </sheetViews>
  <sheetFormatPr defaultRowHeight="15" x14ac:dyDescent="0.25"/>
  <cols>
    <col min="3" max="3" width="17.7109375" customWidth="1"/>
    <col min="4" max="4" width="17.5703125" customWidth="1"/>
    <col min="5" max="5" width="15.140625" customWidth="1"/>
    <col min="6" max="6" width="14.85546875" customWidth="1"/>
    <col min="7" max="7" width="14.140625" customWidth="1"/>
  </cols>
  <sheetData>
    <row r="1" spans="1:6" x14ac:dyDescent="0.25">
      <c r="A1" t="s">
        <v>0</v>
      </c>
      <c r="B1" t="s">
        <v>1</v>
      </c>
      <c r="C1" t="s">
        <v>5</v>
      </c>
      <c r="D1" t="s">
        <v>2</v>
      </c>
      <c r="E1" t="s">
        <v>4</v>
      </c>
      <c r="F1" t="s">
        <v>3</v>
      </c>
    </row>
    <row r="2" spans="1:6" x14ac:dyDescent="0.25">
      <c r="A2">
        <v>20.9</v>
      </c>
      <c r="B2">
        <v>134</v>
      </c>
      <c r="C2">
        <v>544</v>
      </c>
      <c r="D2">
        <f>(712370300 + (23.19053 - 712370300)/(1 + (C2/99665.24)^2.953031))/1000</f>
        <v>0.17115570211410522</v>
      </c>
      <c r="E2">
        <v>0.5</v>
      </c>
      <c r="F2">
        <f>E2*1.05</f>
        <v>0.52500000000000002</v>
      </c>
    </row>
    <row r="3" spans="1:6" x14ac:dyDescent="0.25">
      <c r="A3">
        <v>22.3</v>
      </c>
      <c r="B3">
        <v>132.5</v>
      </c>
      <c r="C3">
        <v>627</v>
      </c>
      <c r="D3">
        <f t="shared" ref="D3:D8" si="0">(712370300 + (23.19053 - 712370300)/(1 + (C3/99665.24)^2.953031))/1000</f>
        <v>0.24823526954650879</v>
      </c>
      <c r="E3">
        <v>0.65</v>
      </c>
      <c r="F3">
        <f t="shared" ref="F3:F8" si="1">E3*1.05</f>
        <v>0.68250000000000011</v>
      </c>
    </row>
    <row r="4" spans="1:6" x14ac:dyDescent="0.25">
      <c r="A4">
        <v>24.1</v>
      </c>
      <c r="B4">
        <v>133.30000000000001</v>
      </c>
      <c r="C4">
        <v>794</v>
      </c>
      <c r="D4">
        <f t="shared" si="0"/>
        <v>0.47516177165508272</v>
      </c>
      <c r="E4">
        <v>1</v>
      </c>
      <c r="F4">
        <f t="shared" si="1"/>
        <v>1.05</v>
      </c>
    </row>
    <row r="5" spans="1:6" x14ac:dyDescent="0.25">
      <c r="A5">
        <v>21.9</v>
      </c>
      <c r="B5">
        <v>132.30000000000001</v>
      </c>
      <c r="C5">
        <v>415</v>
      </c>
      <c r="D5">
        <f t="shared" si="0"/>
        <v>8.9722194314002995E-2</v>
      </c>
      <c r="E5">
        <v>0.25</v>
      </c>
      <c r="F5">
        <f t="shared" si="1"/>
        <v>0.26250000000000001</v>
      </c>
    </row>
    <row r="6" spans="1:6" x14ac:dyDescent="0.25">
      <c r="A6">
        <v>26.4</v>
      </c>
      <c r="B6">
        <v>133.6</v>
      </c>
      <c r="C6">
        <v>955</v>
      </c>
      <c r="D6">
        <f t="shared" si="0"/>
        <v>0.80282871294021607</v>
      </c>
      <c r="E6">
        <v>1.5</v>
      </c>
      <c r="F6">
        <f t="shared" si="1"/>
        <v>1.5750000000000002</v>
      </c>
    </row>
    <row r="7" spans="1:6" x14ac:dyDescent="0.25">
      <c r="A7">
        <v>29.5</v>
      </c>
      <c r="B7">
        <v>132.5</v>
      </c>
      <c r="C7">
        <v>701</v>
      </c>
      <c r="D7">
        <f t="shared" si="0"/>
        <v>0.33604659104347229</v>
      </c>
      <c r="E7">
        <v>0.75</v>
      </c>
      <c r="F7">
        <f t="shared" si="1"/>
        <v>0.78750000000000009</v>
      </c>
    </row>
    <row r="8" spans="1:6" x14ac:dyDescent="0.25">
      <c r="A8">
        <v>27.6</v>
      </c>
      <c r="B8">
        <v>132.69999999999999</v>
      </c>
      <c r="C8">
        <v>889</v>
      </c>
      <c r="D8">
        <f t="shared" si="0"/>
        <v>0.6542193157672882</v>
      </c>
      <c r="E8">
        <v>1.25</v>
      </c>
      <c r="F8">
        <f t="shared" si="1"/>
        <v>1.3125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B3" sqref="B3"/>
    </sheetView>
  </sheetViews>
  <sheetFormatPr defaultRowHeight="15" x14ac:dyDescent="0.25"/>
  <cols>
    <col min="1" max="1" width="30.5703125" customWidth="1"/>
    <col min="2" max="2" width="25.7109375" customWidth="1"/>
    <col min="3" max="3" width="23.85546875" customWidth="1"/>
    <col min="4" max="4" width="25" customWidth="1"/>
  </cols>
  <sheetData>
    <row r="1" spans="1:4" x14ac:dyDescent="0.25">
      <c r="A1" t="s">
        <v>8</v>
      </c>
      <c r="B1" t="s">
        <v>9</v>
      </c>
      <c r="C1" t="s">
        <v>6</v>
      </c>
      <c r="D1" t="s">
        <v>7</v>
      </c>
    </row>
    <row r="2" spans="1:4" x14ac:dyDescent="0.25">
      <c r="A2">
        <v>0.17</v>
      </c>
      <c r="B2">
        <f>(A2*0.990684633955753)*1000</f>
        <v>168.41638777247803</v>
      </c>
      <c r="C2">
        <v>0.5</v>
      </c>
      <c r="D2">
        <f>(C2*1.05)*1000</f>
        <v>525</v>
      </c>
    </row>
    <row r="3" spans="1:4" x14ac:dyDescent="0.25">
      <c r="A3">
        <v>0.25</v>
      </c>
      <c r="B3">
        <f t="shared" ref="B3:B8" si="0">(A3*0.990684633955753)*1000</f>
        <v>247.67115848893826</v>
      </c>
      <c r="C3">
        <v>0.65</v>
      </c>
      <c r="D3">
        <f t="shared" ref="D3:D8" si="1">(C3*1.05)*1000</f>
        <v>682.50000000000011</v>
      </c>
    </row>
    <row r="4" spans="1:4" x14ac:dyDescent="0.25">
      <c r="A4">
        <v>0.48</v>
      </c>
      <c r="B4">
        <f t="shared" si="0"/>
        <v>475.52862429876143</v>
      </c>
      <c r="C4">
        <v>1</v>
      </c>
      <c r="D4">
        <f t="shared" si="1"/>
        <v>1050</v>
      </c>
    </row>
    <row r="5" spans="1:4" x14ac:dyDescent="0.25">
      <c r="A5">
        <v>0.09</v>
      </c>
      <c r="B5">
        <f t="shared" si="0"/>
        <v>89.161617056017775</v>
      </c>
      <c r="C5">
        <v>0.25</v>
      </c>
      <c r="D5">
        <f t="shared" si="1"/>
        <v>262.5</v>
      </c>
    </row>
    <row r="6" spans="1:4" x14ac:dyDescent="0.25">
      <c r="A6">
        <v>0.81</v>
      </c>
      <c r="B6">
        <f t="shared" si="0"/>
        <v>802.45455350416</v>
      </c>
      <c r="C6">
        <v>1.5</v>
      </c>
      <c r="D6">
        <f t="shared" si="1"/>
        <v>1575.0000000000002</v>
      </c>
    </row>
    <row r="7" spans="1:4" x14ac:dyDescent="0.25">
      <c r="A7">
        <v>0.34</v>
      </c>
      <c r="B7">
        <f t="shared" si="0"/>
        <v>336.83277554495606</v>
      </c>
      <c r="C7">
        <v>0.75</v>
      </c>
      <c r="D7">
        <f t="shared" si="1"/>
        <v>787.50000000000011</v>
      </c>
    </row>
    <row r="8" spans="1:4" x14ac:dyDescent="0.25">
      <c r="A8">
        <v>0.66</v>
      </c>
      <c r="B8">
        <f t="shared" si="0"/>
        <v>653.85185841079704</v>
      </c>
      <c r="C8">
        <v>1.25</v>
      </c>
      <c r="D8">
        <f t="shared" si="1"/>
        <v>1312.5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Company>Universitair Medisch Centrum Groningen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Bergsma, E (chir)</dc:creator>
  <cp:lastModifiedBy>Ewout</cp:lastModifiedBy>
  <dcterms:created xsi:type="dcterms:W3CDTF">2019-04-11T15:02:15Z</dcterms:created>
  <dcterms:modified xsi:type="dcterms:W3CDTF">2019-06-14T15:59:05Z</dcterms:modified>
</cp:coreProperties>
</file>