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iernet\Cloud\Projetos Pessoais\Autotrader\"/>
    </mc:Choice>
  </mc:AlternateContent>
  <bookViews>
    <workbookView xWindow="0" yWindow="0" windowWidth="28800" windowHeight="12435"/>
  </bookViews>
  <sheets>
    <sheet name="Planilha1" sheetId="1" r:id="rId1"/>
    <sheet name="Planilha2" sheetId="2" r:id="rId2"/>
    <sheet name="Planilha3" sheetId="3" r:id="rId3"/>
  </sheets>
  <calcPr calcId="152511"/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" i="1"/>
  <c r="R57" i="1"/>
  <c r="R56" i="1" s="1"/>
  <c r="R55" i="1" s="1"/>
  <c r="R54" i="1" s="1"/>
  <c r="R53" i="1" s="1"/>
  <c r="R52" i="1" s="1"/>
  <c r="R51" i="1" s="1"/>
  <c r="R50" i="1" s="1"/>
  <c r="R49" i="1" s="1"/>
  <c r="R48" i="1" s="1"/>
  <c r="R47" i="1" s="1"/>
  <c r="R46" i="1" s="1"/>
  <c r="R45" i="1" s="1"/>
  <c r="R44" i="1" s="1"/>
  <c r="R43" i="1" s="1"/>
  <c r="R42" i="1" s="1"/>
  <c r="R41" i="1" s="1"/>
  <c r="R40" i="1" s="1"/>
  <c r="R39" i="1" s="1"/>
  <c r="R38" i="1" s="1"/>
  <c r="R37" i="1" s="1"/>
  <c r="R36" i="1" s="1"/>
  <c r="R35" i="1" s="1"/>
  <c r="R34" i="1" s="1"/>
  <c r="R33" i="1" s="1"/>
  <c r="R32" i="1" s="1"/>
  <c r="R31" i="1" s="1"/>
  <c r="R30" i="1" s="1"/>
  <c r="R29" i="1" s="1"/>
  <c r="R28" i="1" s="1"/>
  <c r="R27" i="1" s="1"/>
  <c r="R26" i="1" s="1"/>
  <c r="R25" i="1" s="1"/>
  <c r="R24" i="1" s="1"/>
  <c r="R23" i="1" s="1"/>
  <c r="R22" i="1" s="1"/>
  <c r="R21" i="1" s="1"/>
  <c r="R20" i="1" s="1"/>
  <c r="R19" i="1" s="1"/>
  <c r="R18" i="1" s="1"/>
  <c r="R17" i="1" s="1"/>
  <c r="R16" i="1" s="1"/>
  <c r="R15" i="1" s="1"/>
  <c r="R14" i="1" s="1"/>
  <c r="R13" i="1" s="1"/>
  <c r="R12" i="1" s="1"/>
  <c r="R11" i="1" s="1"/>
  <c r="R10" i="1" s="1"/>
  <c r="R9" i="1" s="1"/>
  <c r="R8" i="1" s="1"/>
  <c r="R7" i="1" s="1"/>
  <c r="R6" i="1" s="1"/>
  <c r="R58" i="1"/>
  <c r="R59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" i="1"/>
  <c r="P66" i="1"/>
  <c r="P65" i="1" s="1"/>
  <c r="P64" i="1" s="1"/>
  <c r="P63" i="1" s="1"/>
  <c r="P62" i="1" s="1"/>
  <c r="P61" i="1" s="1"/>
  <c r="P60" i="1" s="1"/>
  <c r="P59" i="1" s="1"/>
  <c r="P58" i="1" s="1"/>
  <c r="P57" i="1" s="1"/>
  <c r="P56" i="1" s="1"/>
  <c r="P55" i="1" s="1"/>
  <c r="P54" i="1" s="1"/>
  <c r="P53" i="1" s="1"/>
  <c r="P52" i="1" s="1"/>
  <c r="P51" i="1" s="1"/>
  <c r="P50" i="1" s="1"/>
  <c r="P49" i="1" s="1"/>
  <c r="P48" i="1" s="1"/>
  <c r="P47" i="1" s="1"/>
  <c r="P46" i="1" s="1"/>
  <c r="P45" i="1" s="1"/>
  <c r="P44" i="1" s="1"/>
  <c r="P43" i="1" s="1"/>
  <c r="P42" i="1" s="1"/>
  <c r="P41" i="1" s="1"/>
  <c r="P40" i="1" s="1"/>
  <c r="P39" i="1" s="1"/>
  <c r="P38" i="1" s="1"/>
  <c r="P37" i="1" s="1"/>
  <c r="P36" i="1" s="1"/>
  <c r="P35" i="1" s="1"/>
  <c r="P34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P18" i="1" s="1"/>
  <c r="P17" i="1" s="1"/>
  <c r="P16" i="1" s="1"/>
  <c r="P15" i="1" s="1"/>
  <c r="P14" i="1" s="1"/>
  <c r="P13" i="1" s="1"/>
  <c r="P12" i="1" s="1"/>
  <c r="P11" i="1" s="1"/>
  <c r="P10" i="1" s="1"/>
  <c r="P9" i="1" s="1"/>
  <c r="P8" i="1" s="1"/>
  <c r="P7" i="1" s="1"/>
  <c r="P6" i="1" s="1"/>
  <c r="P67" i="1"/>
  <c r="P68" i="1"/>
  <c r="O87" i="1"/>
  <c r="O86" i="1" s="1"/>
  <c r="O85" i="1" s="1"/>
  <c r="O84" i="1" s="1"/>
  <c r="O83" i="1" s="1"/>
  <c r="O82" i="1" s="1"/>
  <c r="O81" i="1" s="1"/>
  <c r="O80" i="1" s="1"/>
  <c r="O79" i="1" s="1"/>
  <c r="O78" i="1" s="1"/>
  <c r="O77" i="1" s="1"/>
  <c r="O76" i="1" s="1"/>
  <c r="O75" i="1" s="1"/>
  <c r="O74" i="1" s="1"/>
  <c r="O73" i="1" s="1"/>
  <c r="O72" i="1" s="1"/>
  <c r="O71" i="1" s="1"/>
  <c r="O70" i="1" s="1"/>
  <c r="O69" i="1" s="1"/>
  <c r="O68" i="1" s="1"/>
  <c r="O67" i="1" s="1"/>
  <c r="O66" i="1" s="1"/>
  <c r="O65" i="1" s="1"/>
  <c r="O64" i="1" s="1"/>
  <c r="O63" i="1" s="1"/>
  <c r="O62" i="1" s="1"/>
  <c r="O61" i="1" s="1"/>
  <c r="O60" i="1" s="1"/>
  <c r="O59" i="1" s="1"/>
  <c r="O58" i="1" s="1"/>
  <c r="O57" i="1" s="1"/>
  <c r="O56" i="1" s="1"/>
  <c r="O55" i="1" s="1"/>
  <c r="O54" i="1" s="1"/>
  <c r="O53" i="1" s="1"/>
  <c r="O52" i="1" s="1"/>
  <c r="O51" i="1" s="1"/>
  <c r="O50" i="1" s="1"/>
  <c r="O49" i="1" s="1"/>
  <c r="O48" i="1" s="1"/>
  <c r="O47" i="1" s="1"/>
  <c r="O46" i="1" s="1"/>
  <c r="O45" i="1" s="1"/>
  <c r="O44" i="1" s="1"/>
  <c r="O43" i="1" s="1"/>
  <c r="O42" i="1" s="1"/>
  <c r="O41" i="1" s="1"/>
  <c r="O40" i="1" s="1"/>
  <c r="O39" i="1" s="1"/>
  <c r="O38" i="1" s="1"/>
  <c r="O37" i="1" s="1"/>
  <c r="O36" i="1" s="1"/>
  <c r="O35" i="1" s="1"/>
  <c r="O34" i="1" s="1"/>
  <c r="O33" i="1" s="1"/>
  <c r="O32" i="1" s="1"/>
  <c r="O31" i="1" s="1"/>
  <c r="O30" i="1" s="1"/>
  <c r="O29" i="1" s="1"/>
  <c r="O28" i="1" s="1"/>
  <c r="O27" i="1" s="1"/>
  <c r="O26" i="1" s="1"/>
  <c r="O25" i="1" s="1"/>
  <c r="O24" i="1" s="1"/>
  <c r="O23" i="1" s="1"/>
  <c r="O22" i="1" s="1"/>
  <c r="O21" i="1" s="1"/>
  <c r="O20" i="1" s="1"/>
  <c r="O19" i="1" s="1"/>
  <c r="O18" i="1" s="1"/>
  <c r="O17" i="1" s="1"/>
  <c r="O16" i="1" s="1"/>
  <c r="O15" i="1" s="1"/>
  <c r="O14" i="1" s="1"/>
  <c r="O13" i="1" s="1"/>
  <c r="O12" i="1" s="1"/>
  <c r="O11" i="1" s="1"/>
  <c r="O10" i="1" s="1"/>
  <c r="O9" i="1" s="1"/>
  <c r="O8" i="1" s="1"/>
  <c r="O7" i="1" s="1"/>
  <c r="O6" i="1" s="1"/>
  <c r="O88" i="1"/>
  <c r="O89" i="1"/>
  <c r="P100" i="1"/>
  <c r="P99" i="1"/>
  <c r="P98" i="1"/>
  <c r="N78" i="1" l="1"/>
  <c r="N77" i="1" s="1"/>
  <c r="N76" i="1" s="1"/>
  <c r="N75" i="1" s="1"/>
  <c r="N74" i="1" s="1"/>
  <c r="N73" i="1" s="1"/>
  <c r="N72" i="1" s="1"/>
  <c r="N71" i="1" s="1"/>
  <c r="N70" i="1" s="1"/>
  <c r="N69" i="1" s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N18" i="1" s="1"/>
  <c r="N17" i="1" s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N79" i="1"/>
  <c r="M84" i="1"/>
  <c r="M83" i="1" s="1"/>
  <c r="M82" i="1" s="1"/>
  <c r="M81" i="1" s="1"/>
  <c r="M80" i="1" s="1"/>
  <c r="M79" i="1" s="1"/>
  <c r="M78" i="1" s="1"/>
  <c r="M77" i="1" s="1"/>
  <c r="M76" i="1" s="1"/>
  <c r="M75" i="1" s="1"/>
  <c r="M74" i="1" s="1"/>
  <c r="M73" i="1" s="1"/>
  <c r="M72" i="1" s="1"/>
  <c r="M71" i="1" s="1"/>
  <c r="M70" i="1" s="1"/>
  <c r="M69" i="1" s="1"/>
  <c r="M68" i="1" s="1"/>
  <c r="M67" i="1" s="1"/>
  <c r="M66" i="1" s="1"/>
  <c r="M65" i="1" s="1"/>
  <c r="M64" i="1" s="1"/>
  <c r="M63" i="1" s="1"/>
  <c r="M62" i="1" s="1"/>
  <c r="M61" i="1" s="1"/>
  <c r="M60" i="1" s="1"/>
  <c r="M59" i="1" s="1"/>
  <c r="M58" i="1" s="1"/>
  <c r="M57" i="1" s="1"/>
  <c r="M56" i="1" s="1"/>
  <c r="M55" i="1" s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16" i="1" s="1"/>
  <c r="M15" i="1" s="1"/>
  <c r="M14" i="1" s="1"/>
  <c r="M13" i="1" s="1"/>
  <c r="M12" i="1" s="1"/>
  <c r="M11" i="1" s="1"/>
  <c r="M10" i="1" s="1"/>
  <c r="M9" i="1" s="1"/>
  <c r="M8" i="1" s="1"/>
  <c r="M7" i="1" s="1"/>
  <c r="M6" i="1" s="1"/>
  <c r="L88" i="1"/>
  <c r="L87" i="1" s="1"/>
  <c r="L86" i="1" s="1"/>
  <c r="L85" i="1" s="1"/>
  <c r="L84" i="1" s="1"/>
  <c r="L83" i="1" s="1"/>
  <c r="L82" i="1" s="1"/>
  <c r="L81" i="1" s="1"/>
  <c r="L80" i="1" s="1"/>
  <c r="L79" i="1" s="1"/>
  <c r="L78" i="1" s="1"/>
  <c r="L77" i="1" s="1"/>
  <c r="L76" i="1" s="1"/>
  <c r="L75" i="1" s="1"/>
  <c r="L74" i="1" s="1"/>
  <c r="L73" i="1" s="1"/>
  <c r="L72" i="1" s="1"/>
  <c r="L71" i="1" s="1"/>
  <c r="L70" i="1" s="1"/>
  <c r="L69" i="1" s="1"/>
  <c r="L68" i="1" s="1"/>
  <c r="L67" i="1" s="1"/>
  <c r="L66" i="1" s="1"/>
  <c r="L65" i="1" s="1"/>
  <c r="L64" i="1" s="1"/>
  <c r="L63" i="1" s="1"/>
  <c r="L62" i="1" s="1"/>
  <c r="L61" i="1" s="1"/>
  <c r="L60" i="1" s="1"/>
  <c r="L59" i="1" s="1"/>
  <c r="L58" i="1" s="1"/>
  <c r="L57" i="1" s="1"/>
  <c r="L56" i="1" s="1"/>
  <c r="L55" i="1" s="1"/>
  <c r="L54" i="1" s="1"/>
  <c r="L53" i="1" s="1"/>
  <c r="L52" i="1" s="1"/>
  <c r="L51" i="1" s="1"/>
  <c r="L50" i="1" s="1"/>
  <c r="L49" i="1" s="1"/>
  <c r="L48" i="1" s="1"/>
  <c r="L47" i="1" s="1"/>
  <c r="L46" i="1" s="1"/>
  <c r="L45" i="1" s="1"/>
  <c r="L44" i="1" s="1"/>
  <c r="L43" i="1" s="1"/>
  <c r="L42" i="1" s="1"/>
  <c r="L41" i="1" s="1"/>
  <c r="L40" i="1" s="1"/>
  <c r="L39" i="1" s="1"/>
  <c r="L38" i="1" s="1"/>
  <c r="L37" i="1" s="1"/>
  <c r="L36" i="1" s="1"/>
  <c r="L35" i="1" s="1"/>
  <c r="L34" i="1" s="1"/>
  <c r="L33" i="1" s="1"/>
  <c r="L32" i="1" s="1"/>
  <c r="L31" i="1" s="1"/>
  <c r="L30" i="1" s="1"/>
  <c r="L29" i="1" s="1"/>
  <c r="L28" i="1" s="1"/>
  <c r="L27" i="1" s="1"/>
  <c r="L26" i="1" s="1"/>
  <c r="L25" i="1" s="1"/>
  <c r="L24" i="1" s="1"/>
  <c r="L23" i="1" s="1"/>
  <c r="L22" i="1" s="1"/>
  <c r="L21" i="1" s="1"/>
  <c r="L20" i="1" s="1"/>
  <c r="L19" i="1" s="1"/>
  <c r="L18" i="1" s="1"/>
  <c r="L17" i="1" s="1"/>
  <c r="L16" i="1" s="1"/>
  <c r="L15" i="1" s="1"/>
  <c r="L14" i="1" s="1"/>
  <c r="L13" i="1" s="1"/>
  <c r="L12" i="1" s="1"/>
  <c r="L11" i="1" s="1"/>
  <c r="L10" i="1" s="1"/>
  <c r="L9" i="1" s="1"/>
  <c r="L8" i="1" s="1"/>
  <c r="L7" i="1" s="1"/>
  <c r="L6" i="1" s="1"/>
  <c r="L89" i="1"/>
  <c r="M100" i="1"/>
  <c r="M99" i="1"/>
  <c r="M98" i="1"/>
  <c r="I89" i="1"/>
  <c r="I88" i="1"/>
  <c r="I87" i="1"/>
  <c r="I86" i="1"/>
  <c r="I85" i="1"/>
  <c r="J84" i="1"/>
  <c r="I84" i="1"/>
  <c r="J83" i="1"/>
  <c r="I83" i="1"/>
  <c r="J82" i="1"/>
  <c r="I82" i="1"/>
  <c r="J81" i="1"/>
  <c r="I81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</calcChain>
</file>

<file path=xl/sharedStrings.xml><?xml version="1.0" encoding="utf-8"?>
<sst xmlns="http://schemas.openxmlformats.org/spreadsheetml/2006/main" count="35" uniqueCount="28">
  <si>
    <t>Exemplo ETH/USD para SMA e EMA</t>
  </si>
  <si>
    <t>Candles ETH/USD</t>
  </si>
  <si>
    <t xml:space="preserve"> SMA with Closing Price</t>
  </si>
  <si>
    <t xml:space="preserve"> EMA with Closing Price</t>
  </si>
  <si>
    <t>Data</t>
  </si>
  <si>
    <t>Open</t>
  </si>
  <si>
    <t>High</t>
  </si>
  <si>
    <t>Low</t>
  </si>
  <si>
    <t>Close</t>
  </si>
  <si>
    <t>Volume</t>
  </si>
  <si>
    <t>Market Cap</t>
  </si>
  <si>
    <t>t-5</t>
  </si>
  <si>
    <t>t-10</t>
  </si>
  <si>
    <t>t-15</t>
  </si>
  <si>
    <t>Referencias:</t>
  </si>
  <si>
    <t>http://stockcharts.com/school/doku.php?id=chart_school:technical_indicators:moving_averages</t>
  </si>
  <si>
    <t>https://www.investopedia.com/terms/o/openingprice.asp</t>
  </si>
  <si>
    <t>https://www.investopedia.com/terms/c/closingprice.asp</t>
  </si>
  <si>
    <t>Multiplicador</t>
  </si>
  <si>
    <t>MACD</t>
  </si>
  <si>
    <t>EMA t-12</t>
  </si>
  <si>
    <t>t-26</t>
  </si>
  <si>
    <t>EMA t-26</t>
  </si>
  <si>
    <t>t-12</t>
  </si>
  <si>
    <t>t-9</t>
  </si>
  <si>
    <t>MACD Line (EMA t-12) - (EMA t-26)</t>
  </si>
  <si>
    <t>Signal Line (MACD Line EMA t-9)</t>
  </si>
  <si>
    <t>MACD Histogram (MACD Line - Signal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</si>
</sst>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&quot;$&quot;#,##0.00;[Red]&quot;-&quot;&quot;$&quot;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Times New Roman"/>
      <family val="1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7" xfId="0" applyBorder="1" applyAlignment="1">
      <alignment horizontal="center"/>
    </xf>
    <xf numFmtId="164" fontId="3" fillId="0" borderId="8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0" xfId="0" applyBorder="1"/>
    <xf numFmtId="0" fontId="0" fillId="0" borderId="0" xfId="0" applyBorder="1"/>
    <xf numFmtId="0" fontId="0" fillId="0" borderId="9" xfId="0" applyBorder="1"/>
    <xf numFmtId="164" fontId="3" fillId="0" borderId="11" xfId="0" applyNumberFormat="1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4" fillId="0" borderId="0" xfId="5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6">
    <cellStyle name="Heading" xfId="1"/>
    <cellStyle name="Heading1" xfId="2"/>
    <cellStyle name="Hiperlink" xfId="5" builtinId="8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EMA</a:t>
            </a:r>
            <a:r>
              <a:rPr lang="pt-BR" baseline="0"/>
              <a:t> with Closing Price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Planilha1!$L$5</c:f>
              <c:strCache>
                <c:ptCount val="1"/>
                <c:pt idx="0">
                  <c:v>t-5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Planilha1!$L$6:$L$94</c:f>
              <c:numCache>
                <c:formatCode>General</c:formatCode>
                <c:ptCount val="89"/>
                <c:pt idx="0">
                  <c:v>618.44009693043881</c:v>
                </c:pt>
                <c:pt idx="1">
                  <c:v>634.29514539565821</c:v>
                </c:pt>
                <c:pt idx="2">
                  <c:v>650.56271809348732</c:v>
                </c:pt>
                <c:pt idx="3">
                  <c:v>684.04907714023091</c:v>
                </c:pt>
                <c:pt idx="4">
                  <c:v>702.20361571034641</c:v>
                </c:pt>
                <c:pt idx="5">
                  <c:v>703.6954235655196</c:v>
                </c:pt>
                <c:pt idx="6">
                  <c:v>697.85813534827946</c:v>
                </c:pt>
                <c:pt idx="7">
                  <c:v>698.52220302241915</c:v>
                </c:pt>
                <c:pt idx="8">
                  <c:v>700.59830453362872</c:v>
                </c:pt>
                <c:pt idx="9">
                  <c:v>714.5674568004431</c:v>
                </c:pt>
                <c:pt idx="10">
                  <c:v>718.32618520066467</c:v>
                </c:pt>
                <c:pt idx="11">
                  <c:v>723.05427780099706</c:v>
                </c:pt>
                <c:pt idx="12">
                  <c:v>719.30641670149566</c:v>
                </c:pt>
                <c:pt idx="13">
                  <c:v>712.2096250522435</c:v>
                </c:pt>
                <c:pt idx="14">
                  <c:v>725.28943757836532</c:v>
                </c:pt>
                <c:pt idx="15">
                  <c:v>748.13915636754803</c:v>
                </c:pt>
                <c:pt idx="16">
                  <c:v>758.56873455132211</c:v>
                </c:pt>
                <c:pt idx="17">
                  <c:v>761.71310182698323</c:v>
                </c:pt>
                <c:pt idx="18">
                  <c:v>766.13965274047484</c:v>
                </c:pt>
                <c:pt idx="19">
                  <c:v>772.3444791107122</c:v>
                </c:pt>
                <c:pt idx="20">
                  <c:v>762.36171866606833</c:v>
                </c:pt>
                <c:pt idx="21">
                  <c:v>735.48257799910255</c:v>
                </c:pt>
                <c:pt idx="22">
                  <c:v>710.41386699865382</c:v>
                </c:pt>
                <c:pt idx="23">
                  <c:v>675.8508004979808</c:v>
                </c:pt>
                <c:pt idx="24">
                  <c:v>670.20120074697115</c:v>
                </c:pt>
                <c:pt idx="25">
                  <c:v>668.49680112045667</c:v>
                </c:pt>
                <c:pt idx="26">
                  <c:v>667.78520168068508</c:v>
                </c:pt>
                <c:pt idx="27">
                  <c:v>657.23780252102756</c:v>
                </c:pt>
                <c:pt idx="28">
                  <c:v>644.01670378154142</c:v>
                </c:pt>
                <c:pt idx="29">
                  <c:v>642.51005567231221</c:v>
                </c:pt>
                <c:pt idx="30">
                  <c:v>632.36008350846828</c:v>
                </c:pt>
                <c:pt idx="31">
                  <c:v>640.8301252627025</c:v>
                </c:pt>
                <c:pt idx="32">
                  <c:v>607.1651878940537</c:v>
                </c:pt>
                <c:pt idx="33">
                  <c:v>589.47278184108063</c:v>
                </c:pt>
                <c:pt idx="34">
                  <c:v>573.27917276162088</c:v>
                </c:pt>
                <c:pt idx="35">
                  <c:v>557.21875914243128</c:v>
                </c:pt>
                <c:pt idx="36">
                  <c:v>527.96813871364691</c:v>
                </c:pt>
                <c:pt idx="37">
                  <c:v>508.00720807047031</c:v>
                </c:pt>
                <c:pt idx="38">
                  <c:v>499.61581210570546</c:v>
                </c:pt>
                <c:pt idx="39">
                  <c:v>497.97871815855819</c:v>
                </c:pt>
                <c:pt idx="40">
                  <c:v>491.3930772378373</c:v>
                </c:pt>
                <c:pt idx="41">
                  <c:v>471.2396158567559</c:v>
                </c:pt>
                <c:pt idx="42">
                  <c:v>456.11942378513385</c:v>
                </c:pt>
                <c:pt idx="43">
                  <c:v>437.80913567770079</c:v>
                </c:pt>
                <c:pt idx="44">
                  <c:v>410.24370351655119</c:v>
                </c:pt>
                <c:pt idx="45">
                  <c:v>400.09555527482678</c:v>
                </c:pt>
                <c:pt idx="46">
                  <c:v>393.02333291224016</c:v>
                </c:pt>
                <c:pt idx="47">
                  <c:v>390.26999936836023</c:v>
                </c:pt>
                <c:pt idx="48">
                  <c:v>385.14999905254035</c:v>
                </c:pt>
                <c:pt idx="49">
                  <c:v>385.0699985788105</c:v>
                </c:pt>
                <c:pt idx="50">
                  <c:v>392.45999786821574</c:v>
                </c:pt>
                <c:pt idx="51">
                  <c:v>397.0749968023236</c:v>
                </c:pt>
                <c:pt idx="52">
                  <c:v>405.34249520348538</c:v>
                </c:pt>
                <c:pt idx="53">
                  <c:v>399.56874280522811</c:v>
                </c:pt>
                <c:pt idx="54">
                  <c:v>406.13811420784214</c:v>
                </c:pt>
                <c:pt idx="55">
                  <c:v>419.4021713117632</c:v>
                </c:pt>
                <c:pt idx="56">
                  <c:v>430.87325696764481</c:v>
                </c:pt>
                <c:pt idx="57">
                  <c:v>448.98488545146722</c:v>
                </c:pt>
                <c:pt idx="58">
                  <c:v>480.49232817720082</c:v>
                </c:pt>
                <c:pt idx="59">
                  <c:v>497.59849226580121</c:v>
                </c:pt>
                <c:pt idx="60">
                  <c:v>521.33773839870184</c:v>
                </c:pt>
                <c:pt idx="61">
                  <c:v>537.0316075980528</c:v>
                </c:pt>
                <c:pt idx="62">
                  <c:v>543.40241139707916</c:v>
                </c:pt>
                <c:pt idx="63">
                  <c:v>551.88361709561866</c:v>
                </c:pt>
                <c:pt idx="64">
                  <c:v>558.01542564342799</c:v>
                </c:pt>
                <c:pt idx="65">
                  <c:v>567.17313846514196</c:v>
                </c:pt>
                <c:pt idx="66">
                  <c:v>569.89470769771287</c:v>
                </c:pt>
                <c:pt idx="67">
                  <c:v>576.25206154656928</c:v>
                </c:pt>
                <c:pt idx="68">
                  <c:v>586.01309231985397</c:v>
                </c:pt>
                <c:pt idx="69">
                  <c:v>609.69963847978102</c:v>
                </c:pt>
                <c:pt idx="70">
                  <c:v>638.15945771967154</c:v>
                </c:pt>
                <c:pt idx="71">
                  <c:v>656.40418657950738</c:v>
                </c:pt>
                <c:pt idx="72">
                  <c:v>678.95627986926115</c:v>
                </c:pt>
                <c:pt idx="73">
                  <c:v>711.28941980389175</c:v>
                </c:pt>
                <c:pt idx="74">
                  <c:v>721.5191297058376</c:v>
                </c:pt>
                <c:pt idx="75">
                  <c:v>732.36369455875638</c:v>
                </c:pt>
                <c:pt idx="76">
                  <c:v>736.8755418381345</c:v>
                </c:pt>
                <c:pt idx="77">
                  <c:v>761.86831275720169</c:v>
                </c:pt>
                <c:pt idx="78">
                  <c:v>778.3424691358025</c:v>
                </c:pt>
                <c:pt idx="79">
                  <c:v>815.21370370370369</c:v>
                </c:pt>
                <c:pt idx="80">
                  <c:v>846.40555555555557</c:v>
                </c:pt>
                <c:pt idx="81">
                  <c:v>861.13333333333333</c:v>
                </c:pt>
                <c:pt idx="82">
                  <c:v>864.86</c:v>
                </c:pt>
                <c:pt idx="83">
                  <c:v>863.95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Planilha1!$M$5</c:f>
              <c:strCache>
                <c:ptCount val="1"/>
                <c:pt idx="0">
                  <c:v>t-10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Planilha1!$M$6:$M$94</c:f>
              <c:numCache>
                <c:formatCode>General</c:formatCode>
                <c:ptCount val="89"/>
                <c:pt idx="0">
                  <c:v>648.05795981116751</c:v>
                </c:pt>
                <c:pt idx="1">
                  <c:v>661.68639532476027</c:v>
                </c:pt>
                <c:pt idx="2">
                  <c:v>675.00337206359586</c:v>
                </c:pt>
                <c:pt idx="3">
                  <c:v>695.31745474439492</c:v>
                </c:pt>
                <c:pt idx="4">
                  <c:v>705.89022246537161</c:v>
                </c:pt>
                <c:pt idx="5">
                  <c:v>707.37249412434312</c:v>
                </c:pt>
                <c:pt idx="6">
                  <c:v>705.59527059641937</c:v>
                </c:pt>
                <c:pt idx="7">
                  <c:v>707.60977517340143</c:v>
                </c:pt>
                <c:pt idx="8">
                  <c:v>710.55194743415734</c:v>
                </c:pt>
                <c:pt idx="9">
                  <c:v>718.97238019730344</c:v>
                </c:pt>
                <c:pt idx="10">
                  <c:v>721.62179801892648</c:v>
                </c:pt>
                <c:pt idx="11">
                  <c:v>724.45553091202123</c:v>
                </c:pt>
                <c:pt idx="12">
                  <c:v>723.1012044480259</c:v>
                </c:pt>
                <c:pt idx="13">
                  <c:v>720.79036099203165</c:v>
                </c:pt>
                <c:pt idx="14">
                  <c:v>728.5104412124831</c:v>
                </c:pt>
                <c:pt idx="15">
                  <c:v>739.38165037081262</c:v>
                </c:pt>
                <c:pt idx="16">
                  <c:v>742.07090600877098</c:v>
                </c:pt>
                <c:pt idx="17">
                  <c:v>739.80221845516451</c:v>
                </c:pt>
                <c:pt idx="18">
                  <c:v>736.90048922297888</c:v>
                </c:pt>
                <c:pt idx="19">
                  <c:v>733.16059793919635</c:v>
                </c:pt>
                <c:pt idx="20">
                  <c:v>720.01628637012891</c:v>
                </c:pt>
                <c:pt idx="21">
                  <c:v>698.65990556349095</c:v>
                </c:pt>
                <c:pt idx="22">
                  <c:v>679.33544013315554</c:v>
                </c:pt>
                <c:pt idx="23">
                  <c:v>657.06776016274569</c:v>
                </c:pt>
                <c:pt idx="24">
                  <c:v>650.38281797668924</c:v>
                </c:pt>
                <c:pt idx="25">
                  <c:v>645.22122197150907</c:v>
                </c:pt>
                <c:pt idx="26">
                  <c:v>639.73260463184442</c:v>
                </c:pt>
                <c:pt idx="27">
                  <c:v>628.81096121669873</c:v>
                </c:pt>
                <c:pt idx="28">
                  <c:v>616.61784148707625</c:v>
                </c:pt>
                <c:pt idx="29">
                  <c:v>609.85958403975985</c:v>
                </c:pt>
                <c:pt idx="30">
                  <c:v>598.09282493748424</c:v>
                </c:pt>
                <c:pt idx="31">
                  <c:v>594.24234159025855</c:v>
                </c:pt>
                <c:pt idx="32">
                  <c:v>568.92730638809383</c:v>
                </c:pt>
                <c:pt idx="33">
                  <c:v>552.56670780767024</c:v>
                </c:pt>
                <c:pt idx="34">
                  <c:v>537.16819843159692</c:v>
                </c:pt>
                <c:pt idx="35">
                  <c:v>522.00557586084062</c:v>
                </c:pt>
                <c:pt idx="36">
                  <c:v>501.18014827436076</c:v>
                </c:pt>
                <c:pt idx="37">
                  <c:v>486.35573677977425</c:v>
                </c:pt>
                <c:pt idx="38">
                  <c:v>477.81478939750184</c:v>
                </c:pt>
                <c:pt idx="39">
                  <c:v>472.24252037472445</c:v>
                </c:pt>
                <c:pt idx="40">
                  <c:v>463.59641379132989</c:v>
                </c:pt>
                <c:pt idx="41">
                  <c:v>448.46228352273653</c:v>
                </c:pt>
                <c:pt idx="42">
                  <c:v>436.68056875001128</c:v>
                </c:pt>
                <c:pt idx="43">
                  <c:v>424.22291736112487</c:v>
                </c:pt>
                <c:pt idx="44">
                  <c:v>408.95245455248596</c:v>
                </c:pt>
                <c:pt idx="45">
                  <c:v>404.15522223081615</c:v>
                </c:pt>
                <c:pt idx="46">
                  <c:v>401.91416050433082</c:v>
                </c:pt>
                <c:pt idx="47">
                  <c:v>402.66619617195988</c:v>
                </c:pt>
                <c:pt idx="48">
                  <c:v>403.14535087683987</c:v>
                </c:pt>
                <c:pt idx="49">
                  <c:v>407.1087621828043</c:v>
                </c:pt>
                <c:pt idx="50">
                  <c:v>415.29070933453858</c:v>
                </c:pt>
                <c:pt idx="51">
                  <c:v>422.41531140888048</c:v>
                </c:pt>
                <c:pt idx="52">
                  <c:v>431.7209361664095</c:v>
                </c:pt>
                <c:pt idx="53">
                  <c:v>435.01669975894492</c:v>
                </c:pt>
                <c:pt idx="54">
                  <c:v>445.81374414982156</c:v>
                </c:pt>
                <c:pt idx="55">
                  <c:v>460.52568729422637</c:v>
                </c:pt>
                <c:pt idx="56">
                  <c:v>474.76250669294336</c:v>
                </c:pt>
                <c:pt idx="57">
                  <c:v>492.5652859580419</c:v>
                </c:pt>
                <c:pt idx="58">
                  <c:v>516.2531272820512</c:v>
                </c:pt>
                <c:pt idx="59">
                  <c:v>531.80271112250705</c:v>
                </c:pt>
                <c:pt idx="60">
                  <c:v>549.95442470528633</c:v>
                </c:pt>
                <c:pt idx="61">
                  <c:v>563.28874130646102</c:v>
                </c:pt>
                <c:pt idx="62">
                  <c:v>571.95512826345237</c:v>
                </c:pt>
                <c:pt idx="63">
                  <c:v>582.06960121088628</c:v>
                </c:pt>
                <c:pt idx="64">
                  <c:v>591.50284592441653</c:v>
                </c:pt>
                <c:pt idx="65">
                  <c:v>603.01458946317575</c:v>
                </c:pt>
                <c:pt idx="66">
                  <c:v>612.18894267721487</c:v>
                </c:pt>
                <c:pt idx="67">
                  <c:v>624.41315216104044</c:v>
                </c:pt>
                <c:pt idx="68">
                  <c:v>639.45385264127162</c:v>
                </c:pt>
                <c:pt idx="69">
                  <c:v>661.85693100599872</c:v>
                </c:pt>
                <c:pt idx="70">
                  <c:v>686.09624900733183</c:v>
                </c:pt>
                <c:pt idx="71">
                  <c:v>704.85763767562776</c:v>
                </c:pt>
                <c:pt idx="72">
                  <c:v>725.64822382576722</c:v>
                </c:pt>
                <c:pt idx="73">
                  <c:v>750.39449578704887</c:v>
                </c:pt>
                <c:pt idx="74">
                  <c:v>763.631050406393</c:v>
                </c:pt>
                <c:pt idx="75">
                  <c:v>777.80906160781365</c:v>
                </c:pt>
                <c:pt idx="76">
                  <c:v>789.9132975206611</c:v>
                </c:pt>
                <c:pt idx="77">
                  <c:v>812.80736363636356</c:v>
                </c:pt>
                <c:pt idx="78">
                  <c:v>831.44899999999996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Planilha1!$N$5</c:f>
              <c:strCache>
                <c:ptCount val="1"/>
                <c:pt idx="0">
                  <c:v>t-15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Planilha1!$N$6:$N$94</c:f>
              <c:numCache>
                <c:formatCode>General</c:formatCode>
                <c:ptCount val="89"/>
                <c:pt idx="0">
                  <c:v>663.00368474342213</c:v>
                </c:pt>
                <c:pt idx="1">
                  <c:v>673.89992542105381</c:v>
                </c:pt>
                <c:pt idx="2">
                  <c:v>684.20562905263296</c:v>
                </c:pt>
                <c:pt idx="3">
                  <c:v>698.57929034586618</c:v>
                </c:pt>
                <c:pt idx="4">
                  <c:v>705.84204610956135</c:v>
                </c:pt>
                <c:pt idx="5">
                  <c:v>706.78805269664156</c:v>
                </c:pt>
                <c:pt idx="6">
                  <c:v>705.56206022473316</c:v>
                </c:pt>
                <c:pt idx="7">
                  <c:v>706.85235454255212</c:v>
                </c:pt>
                <c:pt idx="8">
                  <c:v>708.63554804863099</c:v>
                </c:pt>
                <c:pt idx="9">
                  <c:v>713.77491205557828</c:v>
                </c:pt>
                <c:pt idx="10">
                  <c:v>714.73561377780379</c:v>
                </c:pt>
                <c:pt idx="11">
                  <c:v>715.57355860320433</c:v>
                </c:pt>
                <c:pt idx="12">
                  <c:v>713.43406697509067</c:v>
                </c:pt>
                <c:pt idx="13">
                  <c:v>710.56750511438941</c:v>
                </c:pt>
                <c:pt idx="14">
                  <c:v>714.07000584501645</c:v>
                </c:pt>
                <c:pt idx="15">
                  <c:v>718.99572096573308</c:v>
                </c:pt>
                <c:pt idx="16">
                  <c:v>717.81225253226637</c:v>
                </c:pt>
                <c:pt idx="17">
                  <c:v>712.88828860830438</c:v>
                </c:pt>
                <c:pt idx="18">
                  <c:v>707.17804412377643</c:v>
                </c:pt>
                <c:pt idx="19">
                  <c:v>700.52776471288735</c:v>
                </c:pt>
                <c:pt idx="20">
                  <c:v>687.41601681472844</c:v>
                </c:pt>
                <c:pt idx="21">
                  <c:v>669.02973350254683</c:v>
                </c:pt>
                <c:pt idx="22">
                  <c:v>652.37398114576786</c:v>
                </c:pt>
                <c:pt idx="23">
                  <c:v>634.20740702373473</c:v>
                </c:pt>
                <c:pt idx="24">
                  <c:v>626.64417945569687</c:v>
                </c:pt>
                <c:pt idx="25">
                  <c:v>619.93477652079639</c:v>
                </c:pt>
                <c:pt idx="26">
                  <c:v>612.79403030948163</c:v>
                </c:pt>
                <c:pt idx="27">
                  <c:v>601.92460606797897</c:v>
                </c:pt>
                <c:pt idx="28">
                  <c:v>590.24526407769031</c:v>
                </c:pt>
                <c:pt idx="29">
                  <c:v>582.13315894593177</c:v>
                </c:pt>
                <c:pt idx="30">
                  <c:v>570.60789593820778</c:v>
                </c:pt>
                <c:pt idx="31">
                  <c:v>564.20616678652323</c:v>
                </c:pt>
                <c:pt idx="32">
                  <c:v>543.64133347031225</c:v>
                </c:pt>
                <c:pt idx="33">
                  <c:v>529.51152396607119</c:v>
                </c:pt>
                <c:pt idx="34">
                  <c:v>516.31888453265276</c:v>
                </c:pt>
                <c:pt idx="35">
                  <c:v>503.59301089446029</c:v>
                </c:pt>
                <c:pt idx="36">
                  <c:v>487.57486959366889</c:v>
                </c:pt>
                <c:pt idx="37">
                  <c:v>476.10127953562159</c:v>
                </c:pt>
                <c:pt idx="38">
                  <c:v>469.14574804071037</c:v>
                </c:pt>
                <c:pt idx="39">
                  <c:v>464.32514061795473</c:v>
                </c:pt>
                <c:pt idx="40">
                  <c:v>457.63587499194824</c:v>
                </c:pt>
                <c:pt idx="41">
                  <c:v>447.05528570508369</c:v>
                </c:pt>
                <c:pt idx="42">
                  <c:v>439.28032652009563</c:v>
                </c:pt>
                <c:pt idx="43">
                  <c:v>431.6432303086807</c:v>
                </c:pt>
                <c:pt idx="44">
                  <c:v>422.88654892420652</c:v>
                </c:pt>
                <c:pt idx="45">
                  <c:v>421.79319877052171</c:v>
                </c:pt>
                <c:pt idx="46">
                  <c:v>422.87222716631055</c:v>
                </c:pt>
                <c:pt idx="47">
                  <c:v>426.34968819006923</c:v>
                </c:pt>
                <c:pt idx="48">
                  <c:v>430.04107221722199</c:v>
                </c:pt>
                <c:pt idx="49">
                  <c:v>436.43122539111084</c:v>
                </c:pt>
                <c:pt idx="50">
                  <c:v>445.87997187555527</c:v>
                </c:pt>
                <c:pt idx="51">
                  <c:v>454.82996785777743</c:v>
                </c:pt>
                <c:pt idx="52">
                  <c:v>465.44282040888851</c:v>
                </c:pt>
                <c:pt idx="53">
                  <c:v>472.37893761015829</c:v>
                </c:pt>
                <c:pt idx="54">
                  <c:v>484.65735726875232</c:v>
                </c:pt>
                <c:pt idx="55">
                  <c:v>499.66412259285983</c:v>
                </c:pt>
                <c:pt idx="56">
                  <c:v>514.40756867755408</c:v>
                </c:pt>
                <c:pt idx="57">
                  <c:v>531.51579277434757</c:v>
                </c:pt>
                <c:pt idx="58">
                  <c:v>552.30804888496868</c:v>
                </c:pt>
                <c:pt idx="59">
                  <c:v>567.45491301139282</c:v>
                </c:pt>
                <c:pt idx="60">
                  <c:v>584.21704344159173</c:v>
                </c:pt>
                <c:pt idx="61">
                  <c:v>597.68376393324775</c:v>
                </c:pt>
                <c:pt idx="62">
                  <c:v>608.16858735228311</c:v>
                </c:pt>
                <c:pt idx="63">
                  <c:v>619.84409983118076</c:v>
                </c:pt>
                <c:pt idx="64">
                  <c:v>631.30468552134937</c:v>
                </c:pt>
                <c:pt idx="65">
                  <c:v>644.39106916725643</c:v>
                </c:pt>
                <c:pt idx="66">
                  <c:v>656.19979333400738</c:v>
                </c:pt>
                <c:pt idx="67">
                  <c:v>670.34547809600849</c:v>
                </c:pt>
                <c:pt idx="68">
                  <c:v>686.57626068115258</c:v>
                </c:pt>
                <c:pt idx="69">
                  <c:v>707.71001220703147</c:v>
                </c:pt>
                <c:pt idx="70">
                  <c:v>729.8428710937502</c:v>
                </c:pt>
                <c:pt idx="71">
                  <c:v>748.15328125000019</c:v>
                </c:pt>
                <c:pt idx="72">
                  <c:v>767.70375000000024</c:v>
                </c:pt>
                <c:pt idx="73">
                  <c:v>789.62000000000023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88784"/>
        <c:axId val="547089176"/>
      </c:lineChart>
      <c:dateAx>
        <c:axId val="547088784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089176"/>
        <c:crosses val="autoZero"/>
        <c:auto val="1"/>
        <c:lblOffset val="100"/>
        <c:baseTimeUnit val="days"/>
      </c:dateAx>
      <c:valAx>
        <c:axId val="5470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08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ETH/USD Feb</a:t>
            </a:r>
            <a:r>
              <a:rPr lang="pt-BR" baseline="0"/>
              <a:t> to May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tockChart>
        <c:ser>
          <c:idx val="0"/>
          <c:order val="0"/>
          <c:tx>
            <c:strRef>
              <c:f>Planilha1!$C$5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Planilha1!$C$6:$C$94</c:f>
              <c:numCache>
                <c:formatCode>General</c:formatCode>
                <c:ptCount val="89"/>
                <c:pt idx="0">
                  <c:v>587.42999999999995</c:v>
                </c:pt>
                <c:pt idx="1">
                  <c:v>602.14</c:v>
                </c:pt>
                <c:pt idx="2">
                  <c:v>584.54</c:v>
                </c:pt>
                <c:pt idx="3">
                  <c:v>646.66999999999996</c:v>
                </c:pt>
                <c:pt idx="4">
                  <c:v>700.18</c:v>
                </c:pt>
                <c:pt idx="5">
                  <c:v>717.19</c:v>
                </c:pt>
                <c:pt idx="6">
                  <c:v>697.92</c:v>
                </c:pt>
                <c:pt idx="7">
                  <c:v>695.07</c:v>
                </c:pt>
                <c:pt idx="8">
                  <c:v>672.1</c:v>
                </c:pt>
                <c:pt idx="9">
                  <c:v>708.72</c:v>
                </c:pt>
                <c:pt idx="10">
                  <c:v>708.09</c:v>
                </c:pt>
                <c:pt idx="11">
                  <c:v>731.14</c:v>
                </c:pt>
                <c:pt idx="12">
                  <c:v>732.73</c:v>
                </c:pt>
                <c:pt idx="13">
                  <c:v>687.18</c:v>
                </c:pt>
                <c:pt idx="14">
                  <c:v>679.88</c:v>
                </c:pt>
                <c:pt idx="15">
                  <c:v>727.01</c:v>
                </c:pt>
                <c:pt idx="16">
                  <c:v>752.58</c:v>
                </c:pt>
                <c:pt idx="17">
                  <c:v>752.9</c:v>
                </c:pt>
                <c:pt idx="18">
                  <c:v>755.01</c:v>
                </c:pt>
                <c:pt idx="19">
                  <c:v>793.34</c:v>
                </c:pt>
                <c:pt idx="20">
                  <c:v>816.09</c:v>
                </c:pt>
                <c:pt idx="21">
                  <c:v>784.58</c:v>
                </c:pt>
                <c:pt idx="22">
                  <c:v>776.78</c:v>
                </c:pt>
                <c:pt idx="23">
                  <c:v>686.59</c:v>
                </c:pt>
                <c:pt idx="24">
                  <c:v>674.08</c:v>
                </c:pt>
                <c:pt idx="25">
                  <c:v>670.46</c:v>
                </c:pt>
                <c:pt idx="26">
                  <c:v>689.76</c:v>
                </c:pt>
                <c:pt idx="27">
                  <c:v>683.91</c:v>
                </c:pt>
                <c:pt idx="28">
                  <c:v>644.65</c:v>
                </c:pt>
                <c:pt idx="29">
                  <c:v>662.11</c:v>
                </c:pt>
                <c:pt idx="30">
                  <c:v>618.08000000000004</c:v>
                </c:pt>
                <c:pt idx="31">
                  <c:v>707.06</c:v>
                </c:pt>
                <c:pt idx="32">
                  <c:v>643.4</c:v>
                </c:pt>
                <c:pt idx="33">
                  <c:v>621.20000000000005</c:v>
                </c:pt>
                <c:pt idx="34">
                  <c:v>606.12</c:v>
                </c:pt>
                <c:pt idx="35">
                  <c:v>616</c:v>
                </c:pt>
                <c:pt idx="36">
                  <c:v>567.99</c:v>
                </c:pt>
                <c:pt idx="37">
                  <c:v>524.04</c:v>
                </c:pt>
                <c:pt idx="38">
                  <c:v>503.31</c:v>
                </c:pt>
                <c:pt idx="39">
                  <c:v>511.15</c:v>
                </c:pt>
                <c:pt idx="40">
                  <c:v>532.07000000000005</c:v>
                </c:pt>
                <c:pt idx="41">
                  <c:v>502.88</c:v>
                </c:pt>
                <c:pt idx="42">
                  <c:v>492.58</c:v>
                </c:pt>
                <c:pt idx="43">
                  <c:v>493.16</c:v>
                </c:pt>
                <c:pt idx="44">
                  <c:v>430.16</c:v>
                </c:pt>
                <c:pt idx="45">
                  <c:v>415.02</c:v>
                </c:pt>
                <c:pt idx="46">
                  <c:v>399.41</c:v>
                </c:pt>
                <c:pt idx="47">
                  <c:v>400.86</c:v>
                </c:pt>
                <c:pt idx="48">
                  <c:v>385.74</c:v>
                </c:pt>
                <c:pt idx="49">
                  <c:v>370.38</c:v>
                </c:pt>
                <c:pt idx="50">
                  <c:v>382.73</c:v>
                </c:pt>
                <c:pt idx="51">
                  <c:v>379.95</c:v>
                </c:pt>
                <c:pt idx="52">
                  <c:v>416.49</c:v>
                </c:pt>
                <c:pt idx="53">
                  <c:v>387.31</c:v>
                </c:pt>
                <c:pt idx="54">
                  <c:v>379.7</c:v>
                </c:pt>
                <c:pt idx="55">
                  <c:v>397.25</c:v>
                </c:pt>
                <c:pt idx="56">
                  <c:v>395</c:v>
                </c:pt>
                <c:pt idx="57">
                  <c:v>385.91</c:v>
                </c:pt>
                <c:pt idx="58">
                  <c:v>448.08</c:v>
                </c:pt>
                <c:pt idx="59">
                  <c:v>450.29</c:v>
                </c:pt>
                <c:pt idx="60">
                  <c:v>489.59</c:v>
                </c:pt>
                <c:pt idx="61">
                  <c:v>524.29</c:v>
                </c:pt>
                <c:pt idx="62">
                  <c:v>522.70000000000005</c:v>
                </c:pt>
                <c:pt idx="63">
                  <c:v>542.57000000000005</c:v>
                </c:pt>
                <c:pt idx="64">
                  <c:v>539.86</c:v>
                </c:pt>
                <c:pt idx="65">
                  <c:v>562.1</c:v>
                </c:pt>
                <c:pt idx="66">
                  <c:v>559.1</c:v>
                </c:pt>
                <c:pt idx="67">
                  <c:v>556.72</c:v>
                </c:pt>
                <c:pt idx="68">
                  <c:v>546.63</c:v>
                </c:pt>
                <c:pt idx="69">
                  <c:v>551.64</c:v>
                </c:pt>
                <c:pt idx="70">
                  <c:v>601.67999999999995</c:v>
                </c:pt>
                <c:pt idx="71">
                  <c:v>611.78</c:v>
                </c:pt>
                <c:pt idx="72">
                  <c:v>614.84</c:v>
                </c:pt>
                <c:pt idx="73">
                  <c:v>691.22</c:v>
                </c:pt>
                <c:pt idx="74">
                  <c:v>698.15</c:v>
                </c:pt>
                <c:pt idx="75">
                  <c:v>724.41</c:v>
                </c:pt>
                <c:pt idx="76">
                  <c:v>685.31</c:v>
                </c:pt>
                <c:pt idx="77">
                  <c:v>730.16</c:v>
                </c:pt>
                <c:pt idx="78">
                  <c:v>702.2</c:v>
                </c:pt>
                <c:pt idx="79">
                  <c:v>752.57</c:v>
                </c:pt>
                <c:pt idx="80">
                  <c:v>816.27</c:v>
                </c:pt>
                <c:pt idx="81">
                  <c:v>853.82</c:v>
                </c:pt>
                <c:pt idx="82">
                  <c:v>866.85</c:v>
                </c:pt>
                <c:pt idx="83">
                  <c:v>856.19</c:v>
                </c:pt>
                <c:pt idx="84">
                  <c:v>856.71</c:v>
                </c:pt>
                <c:pt idx="85">
                  <c:v>871.76</c:v>
                </c:pt>
                <c:pt idx="86">
                  <c:v>856.01</c:v>
                </c:pt>
                <c:pt idx="87">
                  <c:v>877.93</c:v>
                </c:pt>
                <c:pt idx="88">
                  <c:v>870.37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Planilha1!$D$5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Planilha1!$D$6:$D$94</c:f>
              <c:numCache>
                <c:formatCode>General</c:formatCode>
                <c:ptCount val="89"/>
                <c:pt idx="0">
                  <c:v>606.17999999999995</c:v>
                </c:pt>
                <c:pt idx="1">
                  <c:v>617.19000000000005</c:v>
                </c:pt>
                <c:pt idx="2">
                  <c:v>610.82000000000005</c:v>
                </c:pt>
                <c:pt idx="3">
                  <c:v>651.64</c:v>
                </c:pt>
                <c:pt idx="4">
                  <c:v>700.98</c:v>
                </c:pt>
                <c:pt idx="5">
                  <c:v>719.28</c:v>
                </c:pt>
                <c:pt idx="6">
                  <c:v>723.75</c:v>
                </c:pt>
                <c:pt idx="7">
                  <c:v>715.58</c:v>
                </c:pt>
                <c:pt idx="8">
                  <c:v>695.03</c:v>
                </c:pt>
                <c:pt idx="9">
                  <c:v>718.83</c:v>
                </c:pt>
                <c:pt idx="10">
                  <c:v>710.2</c:v>
                </c:pt>
                <c:pt idx="11">
                  <c:v>739.05</c:v>
                </c:pt>
                <c:pt idx="12">
                  <c:v>742.17</c:v>
                </c:pt>
                <c:pt idx="13">
                  <c:v>741.31</c:v>
                </c:pt>
                <c:pt idx="14">
                  <c:v>691.41</c:v>
                </c:pt>
                <c:pt idx="15">
                  <c:v>736.98</c:v>
                </c:pt>
                <c:pt idx="16">
                  <c:v>766.75</c:v>
                </c:pt>
                <c:pt idx="17">
                  <c:v>759.53</c:v>
                </c:pt>
                <c:pt idx="18">
                  <c:v>774.25</c:v>
                </c:pt>
                <c:pt idx="19">
                  <c:v>795.76</c:v>
                </c:pt>
                <c:pt idx="20">
                  <c:v>835.06</c:v>
                </c:pt>
                <c:pt idx="21">
                  <c:v>827.46</c:v>
                </c:pt>
                <c:pt idx="22">
                  <c:v>803.75</c:v>
                </c:pt>
                <c:pt idx="23">
                  <c:v>784.34</c:v>
                </c:pt>
                <c:pt idx="24">
                  <c:v>688.84</c:v>
                </c:pt>
                <c:pt idx="25">
                  <c:v>674.4</c:v>
                </c:pt>
                <c:pt idx="26">
                  <c:v>694.44</c:v>
                </c:pt>
                <c:pt idx="27">
                  <c:v>697.76</c:v>
                </c:pt>
                <c:pt idx="28">
                  <c:v>691.44</c:v>
                </c:pt>
                <c:pt idx="29">
                  <c:v>684.87</c:v>
                </c:pt>
                <c:pt idx="30">
                  <c:v>663.18</c:v>
                </c:pt>
                <c:pt idx="31">
                  <c:v>707.06</c:v>
                </c:pt>
                <c:pt idx="32">
                  <c:v>708.88</c:v>
                </c:pt>
                <c:pt idx="33">
                  <c:v>646.70000000000005</c:v>
                </c:pt>
                <c:pt idx="34">
                  <c:v>640.77</c:v>
                </c:pt>
                <c:pt idx="35">
                  <c:v>621.89</c:v>
                </c:pt>
                <c:pt idx="36">
                  <c:v>618.72</c:v>
                </c:pt>
                <c:pt idx="37">
                  <c:v>567.89</c:v>
                </c:pt>
                <c:pt idx="38">
                  <c:v>525.09</c:v>
                </c:pt>
                <c:pt idx="39">
                  <c:v>518.03</c:v>
                </c:pt>
                <c:pt idx="40">
                  <c:v>534.20000000000005</c:v>
                </c:pt>
                <c:pt idx="41">
                  <c:v>531.70000000000005</c:v>
                </c:pt>
                <c:pt idx="42">
                  <c:v>512.02</c:v>
                </c:pt>
                <c:pt idx="43">
                  <c:v>526.47</c:v>
                </c:pt>
                <c:pt idx="44">
                  <c:v>493.06</c:v>
                </c:pt>
                <c:pt idx="45">
                  <c:v>430.54</c:v>
                </c:pt>
                <c:pt idx="46">
                  <c:v>415.89</c:v>
                </c:pt>
                <c:pt idx="47">
                  <c:v>429.25</c:v>
                </c:pt>
                <c:pt idx="48">
                  <c:v>402.59</c:v>
                </c:pt>
                <c:pt idx="49">
                  <c:v>393.06</c:v>
                </c:pt>
                <c:pt idx="50">
                  <c:v>385.2</c:v>
                </c:pt>
                <c:pt idx="51">
                  <c:v>387.72</c:v>
                </c:pt>
                <c:pt idx="52">
                  <c:v>417.47</c:v>
                </c:pt>
                <c:pt idx="53">
                  <c:v>418.97</c:v>
                </c:pt>
                <c:pt idx="54">
                  <c:v>395.17</c:v>
                </c:pt>
                <c:pt idx="55">
                  <c:v>400.53</c:v>
                </c:pt>
                <c:pt idx="56">
                  <c:v>418.47</c:v>
                </c:pt>
                <c:pt idx="57">
                  <c:v>409.93</c:v>
                </c:pt>
                <c:pt idx="58">
                  <c:v>450.81</c:v>
                </c:pt>
                <c:pt idx="59">
                  <c:v>466.21</c:v>
                </c:pt>
                <c:pt idx="60">
                  <c:v>491.46</c:v>
                </c:pt>
                <c:pt idx="61">
                  <c:v>526.38</c:v>
                </c:pt>
                <c:pt idx="62">
                  <c:v>535.82000000000005</c:v>
                </c:pt>
                <c:pt idx="63">
                  <c:v>545.38</c:v>
                </c:pt>
                <c:pt idx="64">
                  <c:v>540.49</c:v>
                </c:pt>
                <c:pt idx="65">
                  <c:v>577.57000000000005</c:v>
                </c:pt>
                <c:pt idx="66">
                  <c:v>589.61</c:v>
                </c:pt>
                <c:pt idx="67">
                  <c:v>567.09</c:v>
                </c:pt>
                <c:pt idx="68">
                  <c:v>558.1</c:v>
                </c:pt>
                <c:pt idx="69">
                  <c:v>551.64</c:v>
                </c:pt>
                <c:pt idx="70">
                  <c:v>609.15</c:v>
                </c:pt>
                <c:pt idx="71">
                  <c:v>623.16999999999996</c:v>
                </c:pt>
                <c:pt idx="72">
                  <c:v>620.62</c:v>
                </c:pt>
                <c:pt idx="73">
                  <c:v>702.78</c:v>
                </c:pt>
                <c:pt idx="74">
                  <c:v>713.74</c:v>
                </c:pt>
                <c:pt idx="75">
                  <c:v>742.51</c:v>
                </c:pt>
                <c:pt idx="76">
                  <c:v>735.83</c:v>
                </c:pt>
                <c:pt idx="77">
                  <c:v>748.03</c:v>
                </c:pt>
                <c:pt idx="78">
                  <c:v>729.16</c:v>
                </c:pt>
                <c:pt idx="79">
                  <c:v>773.77</c:v>
                </c:pt>
                <c:pt idx="80">
                  <c:v>825.61</c:v>
                </c:pt>
                <c:pt idx="81">
                  <c:v>853.82</c:v>
                </c:pt>
                <c:pt idx="82">
                  <c:v>869.92</c:v>
                </c:pt>
                <c:pt idx="83">
                  <c:v>867.95</c:v>
                </c:pt>
                <c:pt idx="84">
                  <c:v>868.45</c:v>
                </c:pt>
                <c:pt idx="85">
                  <c:v>876.38</c:v>
                </c:pt>
                <c:pt idx="86">
                  <c:v>880.3</c:v>
                </c:pt>
                <c:pt idx="87">
                  <c:v>890.11</c:v>
                </c:pt>
                <c:pt idx="88">
                  <c:v>896.26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Planilha1!$E$5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Planilha1!$E$6:$E$94</c:f>
              <c:numCache>
                <c:formatCode>General</c:formatCode>
                <c:ptCount val="89"/>
                <c:pt idx="0">
                  <c:v>583.51</c:v>
                </c:pt>
                <c:pt idx="1">
                  <c:v>575.62</c:v>
                </c:pt>
                <c:pt idx="2">
                  <c:v>557.21</c:v>
                </c:pt>
                <c:pt idx="3">
                  <c:v>572.95000000000005</c:v>
                </c:pt>
                <c:pt idx="4">
                  <c:v>644.03</c:v>
                </c:pt>
                <c:pt idx="5">
                  <c:v>692.49</c:v>
                </c:pt>
                <c:pt idx="6">
                  <c:v>692.67</c:v>
                </c:pt>
                <c:pt idx="7">
                  <c:v>686.79</c:v>
                </c:pt>
                <c:pt idx="8">
                  <c:v>663.81</c:v>
                </c:pt>
                <c:pt idx="9">
                  <c:v>668.83</c:v>
                </c:pt>
                <c:pt idx="10">
                  <c:v>682.54</c:v>
                </c:pt>
                <c:pt idx="11">
                  <c:v>701</c:v>
                </c:pt>
                <c:pt idx="12">
                  <c:v>695.79</c:v>
                </c:pt>
                <c:pt idx="13">
                  <c:v>675.32</c:v>
                </c:pt>
                <c:pt idx="14">
                  <c:v>644.07000000000005</c:v>
                </c:pt>
                <c:pt idx="15">
                  <c:v>669.83</c:v>
                </c:pt>
                <c:pt idx="16">
                  <c:v>726.66</c:v>
                </c:pt>
                <c:pt idx="17">
                  <c:v>718.47</c:v>
                </c:pt>
                <c:pt idx="18">
                  <c:v>728.13</c:v>
                </c:pt>
                <c:pt idx="19">
                  <c:v>710.18</c:v>
                </c:pt>
                <c:pt idx="20">
                  <c:v>764.88</c:v>
                </c:pt>
                <c:pt idx="21">
                  <c:v>784.24</c:v>
                </c:pt>
                <c:pt idx="22">
                  <c:v>762.63</c:v>
                </c:pt>
                <c:pt idx="23">
                  <c:v>686.59</c:v>
                </c:pt>
                <c:pt idx="24">
                  <c:v>667.42</c:v>
                </c:pt>
                <c:pt idx="25">
                  <c:v>637.54</c:v>
                </c:pt>
                <c:pt idx="26">
                  <c:v>666.12</c:v>
                </c:pt>
                <c:pt idx="27">
                  <c:v>670.51</c:v>
                </c:pt>
                <c:pt idx="28">
                  <c:v>644.65</c:v>
                </c:pt>
                <c:pt idx="29">
                  <c:v>647.03</c:v>
                </c:pt>
                <c:pt idx="30">
                  <c:v>604.01</c:v>
                </c:pt>
                <c:pt idx="31">
                  <c:v>600.21</c:v>
                </c:pt>
                <c:pt idx="32">
                  <c:v>643.4</c:v>
                </c:pt>
                <c:pt idx="33">
                  <c:v>621.04</c:v>
                </c:pt>
                <c:pt idx="34">
                  <c:v>593.87</c:v>
                </c:pt>
                <c:pt idx="35">
                  <c:v>578.54999999999995</c:v>
                </c:pt>
                <c:pt idx="36">
                  <c:v>560.28</c:v>
                </c:pt>
                <c:pt idx="37">
                  <c:v>523.26</c:v>
                </c:pt>
                <c:pt idx="38">
                  <c:v>503.05</c:v>
                </c:pt>
                <c:pt idx="39">
                  <c:v>502.56</c:v>
                </c:pt>
                <c:pt idx="40">
                  <c:v>500.25</c:v>
                </c:pt>
                <c:pt idx="41">
                  <c:v>502.88</c:v>
                </c:pt>
                <c:pt idx="42">
                  <c:v>488.28</c:v>
                </c:pt>
                <c:pt idx="43">
                  <c:v>482.66</c:v>
                </c:pt>
                <c:pt idx="44">
                  <c:v>417.41</c:v>
                </c:pt>
                <c:pt idx="45">
                  <c:v>412.47</c:v>
                </c:pt>
                <c:pt idx="46">
                  <c:v>393.88</c:v>
                </c:pt>
                <c:pt idx="47">
                  <c:v>390.61</c:v>
                </c:pt>
                <c:pt idx="48">
                  <c:v>385.6</c:v>
                </c:pt>
                <c:pt idx="49">
                  <c:v>369.94</c:v>
                </c:pt>
                <c:pt idx="50">
                  <c:v>366.91</c:v>
                </c:pt>
                <c:pt idx="51">
                  <c:v>369.82</c:v>
                </c:pt>
                <c:pt idx="52">
                  <c:v>375.31</c:v>
                </c:pt>
                <c:pt idx="53">
                  <c:v>383.53</c:v>
                </c:pt>
                <c:pt idx="54">
                  <c:v>377.59</c:v>
                </c:pt>
                <c:pt idx="55">
                  <c:v>363.81</c:v>
                </c:pt>
                <c:pt idx="56">
                  <c:v>392.95</c:v>
                </c:pt>
                <c:pt idx="57">
                  <c:v>368.63</c:v>
                </c:pt>
                <c:pt idx="58">
                  <c:v>385.81</c:v>
                </c:pt>
                <c:pt idx="59">
                  <c:v>444.86</c:v>
                </c:pt>
                <c:pt idx="60">
                  <c:v>449.97</c:v>
                </c:pt>
                <c:pt idx="61">
                  <c:v>470.44</c:v>
                </c:pt>
                <c:pt idx="62">
                  <c:v>515.66</c:v>
                </c:pt>
                <c:pt idx="63">
                  <c:v>526.08000000000004</c:v>
                </c:pt>
                <c:pt idx="64">
                  <c:v>512.13</c:v>
                </c:pt>
                <c:pt idx="65">
                  <c:v>523.09</c:v>
                </c:pt>
                <c:pt idx="66">
                  <c:v>550.57000000000005</c:v>
                </c:pt>
                <c:pt idx="67">
                  <c:v>521.20000000000005</c:v>
                </c:pt>
                <c:pt idx="68">
                  <c:v>519.12</c:v>
                </c:pt>
                <c:pt idx="69">
                  <c:v>460.09</c:v>
                </c:pt>
                <c:pt idx="70">
                  <c:v>549.1</c:v>
                </c:pt>
                <c:pt idx="71">
                  <c:v>587.86</c:v>
                </c:pt>
                <c:pt idx="72">
                  <c:v>579.51</c:v>
                </c:pt>
                <c:pt idx="73">
                  <c:v>594.1</c:v>
                </c:pt>
                <c:pt idx="74">
                  <c:v>682.35</c:v>
                </c:pt>
                <c:pt idx="75">
                  <c:v>683.27</c:v>
                </c:pt>
                <c:pt idx="76">
                  <c:v>668.12</c:v>
                </c:pt>
                <c:pt idx="77">
                  <c:v>682.7</c:v>
                </c:pt>
                <c:pt idx="78">
                  <c:v>648.11</c:v>
                </c:pt>
                <c:pt idx="79">
                  <c:v>696.17</c:v>
                </c:pt>
                <c:pt idx="80">
                  <c:v>726.55</c:v>
                </c:pt>
                <c:pt idx="81">
                  <c:v>809.93</c:v>
                </c:pt>
                <c:pt idx="82">
                  <c:v>853.52</c:v>
                </c:pt>
                <c:pt idx="83">
                  <c:v>840.28</c:v>
                </c:pt>
                <c:pt idx="84">
                  <c:v>855.21</c:v>
                </c:pt>
                <c:pt idx="85">
                  <c:v>852.42</c:v>
                </c:pt>
                <c:pt idx="86">
                  <c:v>851.92</c:v>
                </c:pt>
                <c:pt idx="87">
                  <c:v>855.12</c:v>
                </c:pt>
                <c:pt idx="88">
                  <c:v>867.1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Planilha1!$F$5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Planilha1!$F$6:$F$94</c:f>
              <c:numCache>
                <c:formatCode>General</c:formatCode>
                <c:ptCount val="89"/>
                <c:pt idx="0">
                  <c:v>587.28</c:v>
                </c:pt>
                <c:pt idx="1">
                  <c:v>586.73</c:v>
                </c:pt>
                <c:pt idx="2">
                  <c:v>601.76</c:v>
                </c:pt>
                <c:pt idx="3">
                  <c:v>583.59</c:v>
                </c:pt>
                <c:pt idx="4">
                  <c:v>647.74</c:v>
                </c:pt>
                <c:pt idx="5">
                  <c:v>699.22</c:v>
                </c:pt>
                <c:pt idx="6">
                  <c:v>715.37</c:v>
                </c:pt>
                <c:pt idx="7">
                  <c:v>696.53</c:v>
                </c:pt>
                <c:pt idx="8">
                  <c:v>694.37</c:v>
                </c:pt>
                <c:pt idx="9">
                  <c:v>672.66</c:v>
                </c:pt>
                <c:pt idx="10">
                  <c:v>707.05</c:v>
                </c:pt>
                <c:pt idx="11">
                  <c:v>708.87</c:v>
                </c:pt>
                <c:pt idx="12">
                  <c:v>730.55</c:v>
                </c:pt>
                <c:pt idx="13">
                  <c:v>733.5</c:v>
                </c:pt>
                <c:pt idx="14">
                  <c:v>686.05</c:v>
                </c:pt>
                <c:pt idx="15">
                  <c:v>679.59</c:v>
                </c:pt>
                <c:pt idx="16">
                  <c:v>727.28</c:v>
                </c:pt>
                <c:pt idx="17">
                  <c:v>752.28</c:v>
                </c:pt>
                <c:pt idx="18">
                  <c:v>752.86</c:v>
                </c:pt>
                <c:pt idx="19">
                  <c:v>753.73</c:v>
                </c:pt>
                <c:pt idx="20">
                  <c:v>792.31</c:v>
                </c:pt>
                <c:pt idx="21">
                  <c:v>816.12</c:v>
                </c:pt>
                <c:pt idx="22">
                  <c:v>785.62</c:v>
                </c:pt>
                <c:pt idx="23">
                  <c:v>779.54</c:v>
                </c:pt>
                <c:pt idx="24">
                  <c:v>687.15</c:v>
                </c:pt>
                <c:pt idx="25">
                  <c:v>673.61</c:v>
                </c:pt>
                <c:pt idx="26">
                  <c:v>669.92</c:v>
                </c:pt>
                <c:pt idx="27">
                  <c:v>688.88</c:v>
                </c:pt>
                <c:pt idx="28">
                  <c:v>683.68</c:v>
                </c:pt>
                <c:pt idx="29">
                  <c:v>647.03</c:v>
                </c:pt>
                <c:pt idx="30">
                  <c:v>662.81</c:v>
                </c:pt>
                <c:pt idx="31">
                  <c:v>615.41999999999996</c:v>
                </c:pt>
                <c:pt idx="32">
                  <c:v>708.16</c:v>
                </c:pt>
                <c:pt idx="33">
                  <c:v>642.54999999999995</c:v>
                </c:pt>
                <c:pt idx="34">
                  <c:v>621.86</c:v>
                </c:pt>
                <c:pt idx="35">
                  <c:v>605.4</c:v>
                </c:pt>
                <c:pt idx="36">
                  <c:v>615.72</c:v>
                </c:pt>
                <c:pt idx="37">
                  <c:v>567.89</c:v>
                </c:pt>
                <c:pt idx="38">
                  <c:v>524.79</c:v>
                </c:pt>
                <c:pt idx="39">
                  <c:v>502.89</c:v>
                </c:pt>
                <c:pt idx="40">
                  <c:v>511.15</c:v>
                </c:pt>
                <c:pt idx="41">
                  <c:v>531.70000000000005</c:v>
                </c:pt>
                <c:pt idx="42">
                  <c:v>501.48</c:v>
                </c:pt>
                <c:pt idx="43">
                  <c:v>492.74</c:v>
                </c:pt>
                <c:pt idx="44">
                  <c:v>492.94</c:v>
                </c:pt>
                <c:pt idx="45">
                  <c:v>430.54</c:v>
                </c:pt>
                <c:pt idx="46">
                  <c:v>414.24</c:v>
                </c:pt>
                <c:pt idx="47">
                  <c:v>398.53</c:v>
                </c:pt>
                <c:pt idx="48">
                  <c:v>400.51</c:v>
                </c:pt>
                <c:pt idx="49">
                  <c:v>385.31</c:v>
                </c:pt>
                <c:pt idx="50">
                  <c:v>370.29</c:v>
                </c:pt>
                <c:pt idx="51">
                  <c:v>383.23</c:v>
                </c:pt>
                <c:pt idx="52">
                  <c:v>380.54</c:v>
                </c:pt>
                <c:pt idx="53">
                  <c:v>416.89</c:v>
                </c:pt>
                <c:pt idx="54">
                  <c:v>386.43</c:v>
                </c:pt>
                <c:pt idx="55">
                  <c:v>379.61</c:v>
                </c:pt>
                <c:pt idx="56">
                  <c:v>396.46</c:v>
                </c:pt>
                <c:pt idx="57">
                  <c:v>394.65</c:v>
                </c:pt>
                <c:pt idx="58">
                  <c:v>385.97</c:v>
                </c:pt>
                <c:pt idx="59">
                  <c:v>446.28</c:v>
                </c:pt>
                <c:pt idx="60">
                  <c:v>450.12</c:v>
                </c:pt>
                <c:pt idx="61">
                  <c:v>489.95</c:v>
                </c:pt>
                <c:pt idx="62">
                  <c:v>524.29</c:v>
                </c:pt>
                <c:pt idx="63">
                  <c:v>526.44000000000005</c:v>
                </c:pt>
                <c:pt idx="64">
                  <c:v>539.62</c:v>
                </c:pt>
                <c:pt idx="65">
                  <c:v>539.70000000000005</c:v>
                </c:pt>
                <c:pt idx="66">
                  <c:v>561.73</c:v>
                </c:pt>
                <c:pt idx="67">
                  <c:v>557.17999999999995</c:v>
                </c:pt>
                <c:pt idx="68">
                  <c:v>556.73</c:v>
                </c:pt>
                <c:pt idx="69">
                  <c:v>538.64</c:v>
                </c:pt>
                <c:pt idx="70">
                  <c:v>552.78</c:v>
                </c:pt>
                <c:pt idx="71">
                  <c:v>601.66999999999996</c:v>
                </c:pt>
                <c:pt idx="72">
                  <c:v>611.29999999999995</c:v>
                </c:pt>
                <c:pt idx="73">
                  <c:v>614.29</c:v>
                </c:pt>
                <c:pt idx="74">
                  <c:v>690.83</c:v>
                </c:pt>
                <c:pt idx="75">
                  <c:v>699.83</c:v>
                </c:pt>
                <c:pt idx="76">
                  <c:v>723.34</c:v>
                </c:pt>
                <c:pt idx="77">
                  <c:v>686.89</c:v>
                </c:pt>
                <c:pt idx="78">
                  <c:v>728.92</c:v>
                </c:pt>
                <c:pt idx="79">
                  <c:v>704.6</c:v>
                </c:pt>
                <c:pt idx="80">
                  <c:v>752.83</c:v>
                </c:pt>
                <c:pt idx="81">
                  <c:v>816.95</c:v>
                </c:pt>
                <c:pt idx="82">
                  <c:v>853.68</c:v>
                </c:pt>
                <c:pt idx="83">
                  <c:v>866.68</c:v>
                </c:pt>
                <c:pt idx="84">
                  <c:v>857.23</c:v>
                </c:pt>
                <c:pt idx="85">
                  <c:v>856.85</c:v>
                </c:pt>
                <c:pt idx="86">
                  <c:v>872.2</c:v>
                </c:pt>
                <c:pt idx="87">
                  <c:v>855.2</c:v>
                </c:pt>
                <c:pt idx="88">
                  <c:v>878.27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47089568"/>
        <c:axId val="547091136"/>
      </c:stockChart>
      <c:dateAx>
        <c:axId val="54708956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091136"/>
        <c:crosses val="autoZero"/>
        <c:auto val="1"/>
        <c:lblOffset val="100"/>
        <c:baseTimeUnit val="days"/>
      </c:dateAx>
      <c:valAx>
        <c:axId val="547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0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SMA</a:t>
            </a:r>
            <a:r>
              <a:rPr lang="pt-BR" baseline="0"/>
              <a:t> with Closing Price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Planilha1!$I$5</c:f>
              <c:strCache>
                <c:ptCount val="1"/>
                <c:pt idx="0">
                  <c:v>t-5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Planilha1!$I$6:$I$94</c:f>
              <c:numCache>
                <c:formatCode>General</c:formatCode>
                <c:ptCount val="89"/>
                <c:pt idx="0">
                  <c:v>623.80799999999999</c:v>
                </c:pt>
                <c:pt idx="1">
                  <c:v>649.53599999999994</c:v>
                </c:pt>
                <c:pt idx="2">
                  <c:v>668.49</c:v>
                </c:pt>
                <c:pt idx="3">
                  <c:v>690.64599999999996</c:v>
                </c:pt>
                <c:pt idx="4">
                  <c:v>695.62999999999988</c:v>
                </c:pt>
                <c:pt idx="5">
                  <c:v>697.19599999999991</c:v>
                </c:pt>
                <c:pt idx="6">
                  <c:v>695.89599999999996</c:v>
                </c:pt>
                <c:pt idx="7">
                  <c:v>702.7</c:v>
                </c:pt>
                <c:pt idx="8">
                  <c:v>710.52600000000007</c:v>
                </c:pt>
                <c:pt idx="9">
                  <c:v>713.20400000000006</c:v>
                </c:pt>
                <c:pt idx="10">
                  <c:v>707.7120000000001</c:v>
                </c:pt>
                <c:pt idx="11">
                  <c:v>711.39400000000001</c:v>
                </c:pt>
                <c:pt idx="12">
                  <c:v>715.74</c:v>
                </c:pt>
                <c:pt idx="13">
                  <c:v>719.61199999999997</c:v>
                </c:pt>
                <c:pt idx="14">
                  <c:v>733.14799999999991</c:v>
                </c:pt>
                <c:pt idx="15">
                  <c:v>755.69200000000001</c:v>
                </c:pt>
                <c:pt idx="16">
                  <c:v>773.45999999999992</c:v>
                </c:pt>
                <c:pt idx="17">
                  <c:v>780.12799999999993</c:v>
                </c:pt>
                <c:pt idx="18">
                  <c:v>785.46399999999994</c:v>
                </c:pt>
                <c:pt idx="19">
                  <c:v>772.14799999999991</c:v>
                </c:pt>
                <c:pt idx="20">
                  <c:v>748.40800000000002</c:v>
                </c:pt>
                <c:pt idx="21">
                  <c:v>719.16800000000001</c:v>
                </c:pt>
                <c:pt idx="22">
                  <c:v>699.82</c:v>
                </c:pt>
                <c:pt idx="23">
                  <c:v>680.64799999999991</c:v>
                </c:pt>
                <c:pt idx="24">
                  <c:v>672.62400000000002</c:v>
                </c:pt>
                <c:pt idx="25">
                  <c:v>670.46400000000006</c:v>
                </c:pt>
                <c:pt idx="26">
                  <c:v>659.56399999999996</c:v>
                </c:pt>
                <c:pt idx="27">
                  <c:v>663.42</c:v>
                </c:pt>
                <c:pt idx="28">
                  <c:v>655.19399999999985</c:v>
                </c:pt>
                <c:pt idx="29">
                  <c:v>650.16</c:v>
                </c:pt>
                <c:pt idx="30">
                  <c:v>638.678</c:v>
                </c:pt>
                <c:pt idx="31">
                  <c:v>638.73800000000006</c:v>
                </c:pt>
                <c:pt idx="32">
                  <c:v>610.68399999999997</c:v>
                </c:pt>
                <c:pt idx="33">
                  <c:v>587.13199999999995</c:v>
                </c:pt>
                <c:pt idx="34">
                  <c:v>563.33799999999997</c:v>
                </c:pt>
                <c:pt idx="35">
                  <c:v>544.48800000000006</c:v>
                </c:pt>
                <c:pt idx="36">
                  <c:v>527.68399999999997</c:v>
                </c:pt>
                <c:pt idx="37">
                  <c:v>514.40199999999993</c:v>
                </c:pt>
                <c:pt idx="38">
                  <c:v>507.99200000000002</c:v>
                </c:pt>
                <c:pt idx="39">
                  <c:v>506.00199999999995</c:v>
                </c:pt>
                <c:pt idx="40">
                  <c:v>489.88</c:v>
                </c:pt>
                <c:pt idx="41">
                  <c:v>466.38800000000003</c:v>
                </c:pt>
                <c:pt idx="42">
                  <c:v>445.79799999999994</c:v>
                </c:pt>
                <c:pt idx="43">
                  <c:v>427.35200000000003</c:v>
                </c:pt>
                <c:pt idx="44">
                  <c:v>405.82599999999996</c:v>
                </c:pt>
                <c:pt idx="45">
                  <c:v>393.77599999999995</c:v>
                </c:pt>
                <c:pt idx="46">
                  <c:v>387.57399999999996</c:v>
                </c:pt>
                <c:pt idx="47">
                  <c:v>383.976</c:v>
                </c:pt>
                <c:pt idx="48">
                  <c:v>387.25199999999995</c:v>
                </c:pt>
                <c:pt idx="49">
                  <c:v>387.476</c:v>
                </c:pt>
                <c:pt idx="50">
                  <c:v>389.34</c:v>
                </c:pt>
                <c:pt idx="51">
                  <c:v>391.98600000000005</c:v>
                </c:pt>
                <c:pt idx="52">
                  <c:v>394.80799999999999</c:v>
                </c:pt>
                <c:pt idx="53">
                  <c:v>388.62400000000002</c:v>
                </c:pt>
                <c:pt idx="54">
                  <c:v>400.59399999999994</c:v>
                </c:pt>
                <c:pt idx="55">
                  <c:v>414.69600000000003</c:v>
                </c:pt>
                <c:pt idx="56">
                  <c:v>433.39399999999995</c:v>
                </c:pt>
                <c:pt idx="57">
                  <c:v>459.32199999999995</c:v>
                </c:pt>
                <c:pt idx="58">
                  <c:v>487.416</c:v>
                </c:pt>
                <c:pt idx="59">
                  <c:v>506.084</c:v>
                </c:pt>
                <c:pt idx="60">
                  <c:v>524</c:v>
                </c:pt>
                <c:pt idx="61">
                  <c:v>538.35599999999999</c:v>
                </c:pt>
                <c:pt idx="62">
                  <c:v>544.93399999999997</c:v>
                </c:pt>
                <c:pt idx="63">
                  <c:v>550.99199999999996</c:v>
                </c:pt>
                <c:pt idx="64">
                  <c:v>550.79600000000005</c:v>
                </c:pt>
                <c:pt idx="65">
                  <c:v>553.41199999999992</c:v>
                </c:pt>
                <c:pt idx="66">
                  <c:v>561.4</c:v>
                </c:pt>
                <c:pt idx="67">
                  <c:v>572.22399999999993</c:v>
                </c:pt>
                <c:pt idx="68">
                  <c:v>583.7360000000001</c:v>
                </c:pt>
                <c:pt idx="69">
                  <c:v>614.17399999999998</c:v>
                </c:pt>
                <c:pt idx="70">
                  <c:v>643.58399999999995</c:v>
                </c:pt>
                <c:pt idx="71">
                  <c:v>667.91800000000001</c:v>
                </c:pt>
                <c:pt idx="72">
                  <c:v>683.03599999999994</c:v>
                </c:pt>
                <c:pt idx="73">
                  <c:v>705.96199999999999</c:v>
                </c:pt>
                <c:pt idx="74">
                  <c:v>708.71600000000001</c:v>
                </c:pt>
                <c:pt idx="75">
                  <c:v>719.31600000000003</c:v>
                </c:pt>
                <c:pt idx="76">
                  <c:v>738.0379999999999</c:v>
                </c:pt>
                <c:pt idx="77">
                  <c:v>771.39599999999996</c:v>
                </c:pt>
                <c:pt idx="78">
                  <c:v>798.94799999999998</c:v>
                </c:pt>
                <c:pt idx="79">
                  <c:v>829.47399999999993</c:v>
                </c:pt>
                <c:pt idx="80">
                  <c:v>850.27800000000002</c:v>
                </c:pt>
                <c:pt idx="81">
                  <c:v>861.32800000000009</c:v>
                </c:pt>
                <c:pt idx="82">
                  <c:v>861.63199999999995</c:v>
                </c:pt>
                <c:pt idx="83">
                  <c:v>863.95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Planilha1!$J$5</c:f>
              <c:strCache>
                <c:ptCount val="1"/>
                <c:pt idx="0">
                  <c:v>t-10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Planilha1!$J$6:$J$94</c:f>
              <c:numCache>
                <c:formatCode>General</c:formatCode>
                <c:ptCount val="89"/>
                <c:pt idx="0">
                  <c:v>660.50199999999995</c:v>
                </c:pt>
                <c:pt idx="1">
                  <c:v>672.71600000000001</c:v>
                </c:pt>
                <c:pt idx="2">
                  <c:v>685.59500000000003</c:v>
                </c:pt>
                <c:pt idx="3">
                  <c:v>700.58600000000001</c:v>
                </c:pt>
                <c:pt idx="4">
                  <c:v>704.41700000000003</c:v>
                </c:pt>
                <c:pt idx="5">
                  <c:v>702.45399999999995</c:v>
                </c:pt>
                <c:pt idx="6">
                  <c:v>703.64499999999998</c:v>
                </c:pt>
                <c:pt idx="7">
                  <c:v>709.22</c:v>
                </c:pt>
                <c:pt idx="8">
                  <c:v>715.06899999999996</c:v>
                </c:pt>
                <c:pt idx="9">
                  <c:v>723.17600000000004</c:v>
                </c:pt>
                <c:pt idx="10">
                  <c:v>731.70199999999988</c:v>
                </c:pt>
                <c:pt idx="11">
                  <c:v>742.42699999999991</c:v>
                </c:pt>
                <c:pt idx="12">
                  <c:v>747.93399999999986</c:v>
                </c:pt>
                <c:pt idx="13">
                  <c:v>752.53800000000001</c:v>
                </c:pt>
                <c:pt idx="14">
                  <c:v>752.64799999999991</c:v>
                </c:pt>
                <c:pt idx="15">
                  <c:v>752.05</c:v>
                </c:pt>
                <c:pt idx="16">
                  <c:v>746.31399999999996</c:v>
                </c:pt>
                <c:pt idx="17">
                  <c:v>739.97399999999993</c:v>
                </c:pt>
                <c:pt idx="18">
                  <c:v>733.05599999999993</c:v>
                </c:pt>
                <c:pt idx="19">
                  <c:v>722.38599999999997</c:v>
                </c:pt>
                <c:pt idx="20">
                  <c:v>709.43600000000004</c:v>
                </c:pt>
                <c:pt idx="21">
                  <c:v>689.36599999999999</c:v>
                </c:pt>
                <c:pt idx="22">
                  <c:v>681.62000000000012</c:v>
                </c:pt>
                <c:pt idx="23">
                  <c:v>667.92100000000005</c:v>
                </c:pt>
                <c:pt idx="24">
                  <c:v>661.39199999999994</c:v>
                </c:pt>
                <c:pt idx="25">
                  <c:v>654.57100000000003</c:v>
                </c:pt>
                <c:pt idx="26">
                  <c:v>649.15099999999995</c:v>
                </c:pt>
                <c:pt idx="27">
                  <c:v>637.05199999999991</c:v>
                </c:pt>
                <c:pt idx="28">
                  <c:v>621.16300000000001</c:v>
                </c:pt>
                <c:pt idx="29">
                  <c:v>606.74900000000002</c:v>
                </c:pt>
                <c:pt idx="30">
                  <c:v>591.58299999999997</c:v>
                </c:pt>
                <c:pt idx="31">
                  <c:v>583.21100000000001</c:v>
                </c:pt>
                <c:pt idx="32">
                  <c:v>562.54299999999989</c:v>
                </c:pt>
                <c:pt idx="33">
                  <c:v>547.5619999999999</c:v>
                </c:pt>
                <c:pt idx="34">
                  <c:v>534.66999999999996</c:v>
                </c:pt>
                <c:pt idx="35">
                  <c:v>517.18399999999997</c:v>
                </c:pt>
                <c:pt idx="36">
                  <c:v>497.03599999999994</c:v>
                </c:pt>
                <c:pt idx="37">
                  <c:v>480.1</c:v>
                </c:pt>
                <c:pt idx="38">
                  <c:v>467.67200000000003</c:v>
                </c:pt>
                <c:pt idx="39">
                  <c:v>455.91400000000004</c:v>
                </c:pt>
                <c:pt idx="40">
                  <c:v>441.82800000000009</c:v>
                </c:pt>
                <c:pt idx="41">
                  <c:v>426.98100000000005</c:v>
                </c:pt>
                <c:pt idx="42">
                  <c:v>414.887</c:v>
                </c:pt>
                <c:pt idx="43">
                  <c:v>407.30200000000002</c:v>
                </c:pt>
                <c:pt idx="44">
                  <c:v>396.65099999999995</c:v>
                </c:pt>
                <c:pt idx="45">
                  <c:v>391.55799999999994</c:v>
                </c:pt>
                <c:pt idx="46">
                  <c:v>389.78</c:v>
                </c:pt>
                <c:pt idx="47">
                  <c:v>389.392</c:v>
                </c:pt>
                <c:pt idx="48">
                  <c:v>387.93799999999999</c:v>
                </c:pt>
                <c:pt idx="49">
                  <c:v>394.03499999999997</c:v>
                </c:pt>
                <c:pt idx="50">
                  <c:v>402.01799999999992</c:v>
                </c:pt>
                <c:pt idx="51">
                  <c:v>412.68999999999994</c:v>
                </c:pt>
                <c:pt idx="52">
                  <c:v>427.06499999999994</c:v>
                </c:pt>
                <c:pt idx="53">
                  <c:v>438.02</c:v>
                </c:pt>
                <c:pt idx="54">
                  <c:v>453.33899999999994</c:v>
                </c:pt>
                <c:pt idx="55">
                  <c:v>469.34799999999996</c:v>
                </c:pt>
                <c:pt idx="56">
                  <c:v>485.875</c:v>
                </c:pt>
                <c:pt idx="57">
                  <c:v>502.12800000000004</c:v>
                </c:pt>
                <c:pt idx="58">
                  <c:v>519.20399999999995</c:v>
                </c:pt>
                <c:pt idx="59">
                  <c:v>528.44000000000005</c:v>
                </c:pt>
                <c:pt idx="60">
                  <c:v>538.7059999999999</c:v>
                </c:pt>
                <c:pt idx="61">
                  <c:v>549.87799999999993</c:v>
                </c:pt>
                <c:pt idx="62">
                  <c:v>558.57899999999995</c:v>
                </c:pt>
                <c:pt idx="63">
                  <c:v>567.36400000000003</c:v>
                </c:pt>
                <c:pt idx="64">
                  <c:v>582.48500000000001</c:v>
                </c:pt>
                <c:pt idx="65">
                  <c:v>598.49799999999993</c:v>
                </c:pt>
                <c:pt idx="66">
                  <c:v>614.65899999999999</c:v>
                </c:pt>
                <c:pt idx="67">
                  <c:v>627.63</c:v>
                </c:pt>
                <c:pt idx="68">
                  <c:v>644.84900000000005</c:v>
                </c:pt>
                <c:pt idx="69">
                  <c:v>661.44500000000005</c:v>
                </c:pt>
                <c:pt idx="70">
                  <c:v>681.45</c:v>
                </c:pt>
                <c:pt idx="71">
                  <c:v>702.97799999999995</c:v>
                </c:pt>
                <c:pt idx="72">
                  <c:v>727.21600000000001</c:v>
                </c:pt>
                <c:pt idx="73">
                  <c:v>752.45500000000004</c:v>
                </c:pt>
                <c:pt idx="74">
                  <c:v>769.09500000000003</c:v>
                </c:pt>
                <c:pt idx="75">
                  <c:v>784.79700000000014</c:v>
                </c:pt>
                <c:pt idx="76">
                  <c:v>799.68300000000011</c:v>
                </c:pt>
                <c:pt idx="77">
                  <c:v>816.5139999999999</c:v>
                </c:pt>
                <c:pt idx="78">
                  <c:v>831.44899999999996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Planilha1!$K$5</c:f>
              <c:strCache>
                <c:ptCount val="1"/>
                <c:pt idx="0">
                  <c:v>t-15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Planilha1!$K$6:$K$94</c:f>
              <c:numCache>
                <c:formatCode>General</c:formatCode>
                <c:ptCount val="89"/>
                <c:pt idx="0">
                  <c:v>676.23866666666652</c:v>
                </c:pt>
                <c:pt idx="1">
                  <c:v>685.60866666666675</c:v>
                </c:pt>
                <c:pt idx="2">
                  <c:v>695.64333333333343</c:v>
                </c:pt>
                <c:pt idx="3">
                  <c:v>706.92800000000011</c:v>
                </c:pt>
                <c:pt idx="4">
                  <c:v>713.99400000000014</c:v>
                </c:pt>
                <c:pt idx="5">
                  <c:v>720.2</c:v>
                </c:pt>
                <c:pt idx="6">
                  <c:v>726.91666666666663</c:v>
                </c:pt>
                <c:pt idx="7">
                  <c:v>732.85599999999999</c:v>
                </c:pt>
                <c:pt idx="8">
                  <c:v>738.53400000000011</c:v>
                </c:pt>
                <c:pt idx="9">
                  <c:v>739.50000000000011</c:v>
                </c:pt>
                <c:pt idx="10">
                  <c:v>737.27066666666667</c:v>
                </c:pt>
                <c:pt idx="11">
                  <c:v>734.67400000000009</c:v>
                </c:pt>
                <c:pt idx="12">
                  <c:v>731.89599999999984</c:v>
                </c:pt>
                <c:pt idx="13">
                  <c:v>728.57466666666676</c:v>
                </c:pt>
                <c:pt idx="14">
                  <c:v>725.97333333333324</c:v>
                </c:pt>
                <c:pt idx="15">
                  <c:v>724.85466666666662</c:v>
                </c:pt>
                <c:pt idx="16">
                  <c:v>717.39733333333322</c:v>
                </c:pt>
                <c:pt idx="17">
                  <c:v>714.45600000000002</c:v>
                </c:pt>
                <c:pt idx="18">
                  <c:v>707.10199999999998</c:v>
                </c:pt>
                <c:pt idx="19">
                  <c:v>698.31066666666663</c:v>
                </c:pt>
                <c:pt idx="20">
                  <c:v>685.85</c:v>
                </c:pt>
                <c:pt idx="21">
                  <c:v>672.4899999999999</c:v>
                </c:pt>
                <c:pt idx="22">
                  <c:v>657.97466666666662</c:v>
                </c:pt>
                <c:pt idx="23">
                  <c:v>640.99133333333327</c:v>
                </c:pt>
                <c:pt idx="24">
                  <c:v>628.70733333333317</c:v>
                </c:pt>
                <c:pt idx="25">
                  <c:v>617.87666666666667</c:v>
                </c:pt>
                <c:pt idx="26">
                  <c:v>608.66200000000003</c:v>
                </c:pt>
                <c:pt idx="27">
                  <c:v>596.16866666666658</c:v>
                </c:pt>
                <c:pt idx="28">
                  <c:v>583.43933333333337</c:v>
                </c:pt>
                <c:pt idx="29">
                  <c:v>573.16666666666663</c:v>
                </c:pt>
                <c:pt idx="30">
                  <c:v>557.68200000000002</c:v>
                </c:pt>
                <c:pt idx="31">
                  <c:v>544.27</c:v>
                </c:pt>
                <c:pt idx="32">
                  <c:v>523.62799999999982</c:v>
                </c:pt>
                <c:pt idx="33">
                  <c:v>507.4919999999999</c:v>
                </c:pt>
                <c:pt idx="34">
                  <c:v>491.72199999999998</c:v>
                </c:pt>
                <c:pt idx="35">
                  <c:v>476.048</c:v>
                </c:pt>
                <c:pt idx="36">
                  <c:v>460.54866666666663</c:v>
                </c:pt>
                <c:pt idx="37">
                  <c:v>448.05866666666668</c:v>
                </c:pt>
                <c:pt idx="38">
                  <c:v>440.86533333333341</c:v>
                </c:pt>
                <c:pt idx="39">
                  <c:v>433.10133333333334</c:v>
                </c:pt>
                <c:pt idx="40">
                  <c:v>424.33200000000005</c:v>
                </c:pt>
                <c:pt idx="41">
                  <c:v>415.31600000000003</c:v>
                </c:pt>
                <c:pt idx="42">
                  <c:v>408.19400000000002</c:v>
                </c:pt>
                <c:pt idx="43">
                  <c:v>401.07599999999996</c:v>
                </c:pt>
                <c:pt idx="44">
                  <c:v>397.96533333333332</c:v>
                </c:pt>
                <c:pt idx="45">
                  <c:v>399.27066666666656</c:v>
                </c:pt>
                <c:pt idx="46">
                  <c:v>404.31799999999998</c:v>
                </c:pt>
                <c:pt idx="47">
                  <c:v>412.702</c:v>
                </c:pt>
                <c:pt idx="48">
                  <c:v>421.09733333333327</c:v>
                </c:pt>
                <c:pt idx="49">
                  <c:v>431.38466666666665</c:v>
                </c:pt>
                <c:pt idx="50">
                  <c:v>442.67866666666657</c:v>
                </c:pt>
                <c:pt idx="51">
                  <c:v>454.57866666666655</c:v>
                </c:pt>
                <c:pt idx="52">
                  <c:v>466.35466666666667</c:v>
                </c:pt>
                <c:pt idx="53">
                  <c:v>475.67733333333331</c:v>
                </c:pt>
                <c:pt idx="54">
                  <c:v>485.82466666666664</c:v>
                </c:pt>
                <c:pt idx="55">
                  <c:v>497.36933333333326</c:v>
                </c:pt>
                <c:pt idx="56">
                  <c:v>511.05</c:v>
                </c:pt>
                <c:pt idx="57">
                  <c:v>525.49333333333334</c:v>
                </c:pt>
                <c:pt idx="58">
                  <c:v>540.71466666666663</c:v>
                </c:pt>
                <c:pt idx="59">
                  <c:v>557.01800000000003</c:v>
                </c:pt>
                <c:pt idx="60">
                  <c:v>573.66533333333325</c:v>
                </c:pt>
                <c:pt idx="61">
                  <c:v>589.22466666666662</c:v>
                </c:pt>
                <c:pt idx="62">
                  <c:v>600.06466666666665</c:v>
                </c:pt>
                <c:pt idx="63">
                  <c:v>613.56333333333339</c:v>
                </c:pt>
                <c:pt idx="64">
                  <c:v>624.56200000000001</c:v>
                </c:pt>
                <c:pt idx="65">
                  <c:v>638.77066666666667</c:v>
                </c:pt>
                <c:pt idx="66">
                  <c:v>655.78533333333337</c:v>
                </c:pt>
                <c:pt idx="67">
                  <c:v>675.55200000000013</c:v>
                </c:pt>
                <c:pt idx="68">
                  <c:v>696.21533333333343</c:v>
                </c:pt>
                <c:pt idx="69">
                  <c:v>717.45466666666664</c:v>
                </c:pt>
                <c:pt idx="70">
                  <c:v>737.726</c:v>
                </c:pt>
                <c:pt idx="71">
                  <c:v>755.76133333333337</c:v>
                </c:pt>
                <c:pt idx="72">
                  <c:v>772.02133333333347</c:v>
                </c:pt>
                <c:pt idx="73">
                  <c:v>789.62000000000023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93096"/>
        <c:axId val="547085648"/>
      </c:lineChart>
      <c:dateAx>
        <c:axId val="547093096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085648"/>
        <c:crosses val="autoZero"/>
        <c:auto val="1"/>
        <c:lblOffset val="100"/>
        <c:baseTimeUnit val="days"/>
      </c:dateAx>
      <c:valAx>
        <c:axId val="5470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0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MACD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Planilha1!$S$5</c:f>
              <c:strCache>
                <c:ptCount val="1"/>
                <c:pt idx="0">
                  <c:v>MACD Histogram (MACD Line - Signal Line)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Planilha1!$S$6:$S$94</c:f>
              <c:numCache>
                <c:formatCode>General</c:formatCode>
                <c:ptCount val="89"/>
                <c:pt idx="0">
                  <c:v>-25.442176448991443</c:v>
                </c:pt>
                <c:pt idx="1">
                  <c:v>-24.30861207374496</c:v>
                </c:pt>
                <c:pt idx="2">
                  <c:v>-22.61429011259213</c:v>
                </c:pt>
                <c:pt idx="3">
                  <c:v>-16.029952247307477</c:v>
                </c:pt>
                <c:pt idx="4">
                  <c:v>-12.753831047755106</c:v>
                </c:pt>
                <c:pt idx="5">
                  <c:v>-13.475567309755469</c:v>
                </c:pt>
                <c:pt idx="6">
                  <c:v>-16.06517214731231</c:v>
                </c:pt>
                <c:pt idx="7">
                  <c:v>-17.014020597855954</c:v>
                </c:pt>
                <c:pt idx="8">
                  <c:v>-17.447086477427824</c:v>
                </c:pt>
                <c:pt idx="9">
                  <c:v>-14.594712001922609</c:v>
                </c:pt>
                <c:pt idx="10">
                  <c:v>-13.942572957777458</c:v>
                </c:pt>
                <c:pt idx="11">
                  <c:v>-12.763151024637587</c:v>
                </c:pt>
                <c:pt idx="12">
                  <c:v>-13.419452400129124</c:v>
                </c:pt>
                <c:pt idx="13">
                  <c:v>-14.612269488530842</c:v>
                </c:pt>
                <c:pt idx="14">
                  <c:v>-10.195562680227965</c:v>
                </c:pt>
                <c:pt idx="15">
                  <c:v>-2.4685573861081167</c:v>
                </c:pt>
                <c:pt idx="16">
                  <c:v>2.9647270942196826</c:v>
                </c:pt>
                <c:pt idx="17">
                  <c:v>7.1629057291478304</c:v>
                </c:pt>
                <c:pt idx="18">
                  <c:v>12.158189559791445</c:v>
                </c:pt>
                <c:pt idx="19">
                  <c:v>17.996568962233354</c:v>
                </c:pt>
                <c:pt idx="20">
                  <c:v>19.936525257148482</c:v>
                </c:pt>
                <c:pt idx="21">
                  <c:v>17.43973404570643</c:v>
                </c:pt>
                <c:pt idx="22">
                  <c:v>15.05781466955947</c:v>
                </c:pt>
                <c:pt idx="23">
                  <c:v>10.013800374986104</c:v>
                </c:pt>
                <c:pt idx="24">
                  <c:v>12.184062436722506</c:v>
                </c:pt>
                <c:pt idx="25">
                  <c:v>15.683820950407952</c:v>
                </c:pt>
                <c:pt idx="26">
                  <c:v>19.802692863782884</c:v>
                </c:pt>
                <c:pt idx="27">
                  <c:v>21.739149399181596</c:v>
                </c:pt>
                <c:pt idx="28">
                  <c:v>23.178622099898615</c:v>
                </c:pt>
                <c:pt idx="29">
                  <c:v>27.786566145401444</c:v>
                </c:pt>
                <c:pt idx="30">
                  <c:v>30.475647323915595</c:v>
                </c:pt>
                <c:pt idx="31">
                  <c:v>38.019225288423378</c:v>
                </c:pt>
                <c:pt idx="32">
                  <c:v>34.95310804927653</c:v>
                </c:pt>
                <c:pt idx="33">
                  <c:v>35.508031359894623</c:v>
                </c:pt>
                <c:pt idx="34">
                  <c:v>36.203759809110629</c:v>
                </c:pt>
                <c:pt idx="35">
                  <c:v>36.656704736827372</c:v>
                </c:pt>
                <c:pt idx="36">
                  <c:v>33.407703324230866</c:v>
                </c:pt>
                <c:pt idx="37">
                  <c:v>32.05835565859482</c:v>
                </c:pt>
                <c:pt idx="38">
                  <c:v>33.37215628791423</c:v>
                </c:pt>
                <c:pt idx="39">
                  <c:v>36.243401483037118</c:v>
                </c:pt>
                <c:pt idx="40">
                  <c:v>37.642146023783155</c:v>
                </c:pt>
                <c:pt idx="41">
                  <c:v>35.142209164303836</c:v>
                </c:pt>
                <c:pt idx="42">
                  <c:v>33.22970586643514</c:v>
                </c:pt>
                <c:pt idx="43">
                  <c:v>29.808352605555356</c:v>
                </c:pt>
                <c:pt idx="44">
                  <c:v>23.248864470477685</c:v>
                </c:pt>
                <c:pt idx="45">
                  <c:v>20.306903257792726</c:v>
                </c:pt>
                <c:pt idx="46">
                  <c:v>17.599865352606088</c:v>
                </c:pt>
                <c:pt idx="47">
                  <c:v>15.492796088299386</c:v>
                </c:pt>
                <c:pt idx="48">
                  <c:v>12.331722095329823</c:v>
                </c:pt>
                <c:pt idx="49">
                  <c:v>9.996295095908593</c:v>
                </c:pt>
                <c:pt idx="50">
                  <c:v>9.1954105019466823</c:v>
                </c:pt>
                <c:pt idx="51">
                  <c:v>7.3876063485388102</c:v>
                </c:pt>
                <c:pt idx="52">
                  <c:v>6.1472165563068586</c:v>
                </c:pt>
                <c:pt idx="53">
                  <c:v>0.97398902784145491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670952"/>
        <c:axId val="554669384"/>
      </c:barChart>
      <c:lineChart>
        <c:grouping val="standard"/>
        <c:varyColors val="0"/>
        <c:ser>
          <c:idx val="0"/>
          <c:order val="0"/>
          <c:tx>
            <c:strRef>
              <c:f>Planilha1!$Q$5</c:f>
              <c:strCache>
                <c:ptCount val="1"/>
                <c:pt idx="0">
                  <c:v>MACD Line (EMA t-12) - (EMA t-26)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Planilha1!$Q$6:$Q$94</c:f>
              <c:numCache>
                <c:formatCode>General</c:formatCode>
                <c:ptCount val="89"/>
                <c:pt idx="0">
                  <c:v>-12.549994845301626</c:v>
                </c:pt>
                <c:pt idx="1">
                  <c:v>-6.5547080553061505</c:v>
                </c:pt>
                <c:pt idx="2">
                  <c:v>-0.33752807163489251</c:v>
                </c:pt>
                <c:pt idx="3">
                  <c:v>9.4528002431112554</c:v>
                </c:pt>
                <c:pt idx="4">
                  <c:v>15.279687652214648</c:v>
                </c:pt>
                <c:pt idx="5">
                  <c:v>17.25306485216538</c:v>
                </c:pt>
                <c:pt idx="6">
                  <c:v>17.876494444071</c:v>
                </c:pt>
                <c:pt idx="7">
                  <c:v>20.33045011309855</c:v>
                </c:pt>
                <c:pt idx="8">
                  <c:v>23.386801529012246</c:v>
                </c:pt>
                <c:pt idx="9">
                  <c:v>29.158118404901984</c:v>
                </c:pt>
                <c:pt idx="10">
                  <c:v>32.598772040602626</c:v>
                </c:pt>
                <c:pt idx="11">
                  <c:v>36.330824178670014</c:v>
                </c:pt>
                <c:pt idx="12">
                  <c:v>38.3584132832043</c:v>
                </c:pt>
                <c:pt idx="13">
                  <c:v>40.088050092508752</c:v>
                </c:pt>
                <c:pt idx="14">
                  <c:v>46.543869436857221</c:v>
                </c:pt>
                <c:pt idx="15">
                  <c:v>54.764586208198693</c:v>
                </c:pt>
                <c:pt idx="16">
                  <c:v>59.604925269682553</c:v>
                </c:pt>
                <c:pt idx="17">
                  <c:v>62.370522758781135</c:v>
                </c:pt>
                <c:pt idx="18">
                  <c:v>64.934168677466459</c:v>
                </c:pt>
                <c:pt idx="19">
                  <c:v>67.173234287461696</c:v>
                </c:pt>
                <c:pt idx="20">
                  <c:v>65.12588553094713</c:v>
                </c:pt>
                <c:pt idx="21">
                  <c:v>59.141147510363794</c:v>
                </c:pt>
                <c:pt idx="22">
                  <c:v>53.747665200304937</c:v>
                </c:pt>
                <c:pt idx="23">
                  <c:v>46.700890830734352</c:v>
                </c:pt>
                <c:pt idx="24">
                  <c:v>46.43434040512625</c:v>
                </c:pt>
                <c:pt idx="25">
                  <c:v>46.797334728730107</c:v>
                </c:pt>
                <c:pt idx="26">
                  <c:v>46.955668069348462</c:v>
                </c:pt>
                <c:pt idx="27">
                  <c:v>44.544294724910856</c:v>
                </c:pt>
                <c:pt idx="28">
                  <c:v>41.348043005648151</c:v>
                </c:pt>
                <c:pt idx="29">
                  <c:v>40.398673822070691</c:v>
                </c:pt>
                <c:pt idx="30">
                  <c:v>36.992625535801722</c:v>
                </c:pt>
                <c:pt idx="31">
                  <c:v>36.932358442624832</c:v>
                </c:pt>
                <c:pt idx="32">
                  <c:v>26.875619593622673</c:v>
                </c:pt>
                <c:pt idx="33">
                  <c:v>20.328936632261843</c:v>
                </c:pt>
                <c:pt idx="34">
                  <c:v>13.783913119655722</c:v>
                </c:pt>
                <c:pt idx="35">
                  <c:v>6.905517100006989</c:v>
                </c:pt>
                <c:pt idx="36">
                  <c:v>-3.0250249774356917</c:v>
                </c:pt>
                <c:pt idx="37">
                  <c:v>-10.786043774790699</c:v>
                </c:pt>
                <c:pt idx="38">
                  <c:v>-16.146674403054135</c:v>
                </c:pt>
                <c:pt idx="39">
                  <c:v>-20.524109504538671</c:v>
                </c:pt>
                <c:pt idx="40">
                  <c:v>-26.653794168549268</c:v>
                </c:pt>
                <c:pt idx="41">
                  <c:v>-36.182172860889352</c:v>
                </c:pt>
                <c:pt idx="42">
                  <c:v>-44.740617332045076</c:v>
                </c:pt>
                <c:pt idx="43">
                  <c:v>-54.123641114035934</c:v>
                </c:pt>
                <c:pt idx="44">
                  <c:v>-65.332902143209139</c:v>
                </c:pt>
                <c:pt idx="45">
                  <c:v>-72.336244007452649</c:v>
                </c:pt>
                <c:pt idx="46">
                  <c:v>-78.563254983160505</c:v>
                </c:pt>
                <c:pt idx="47">
                  <c:v>-83.768883465127089</c:v>
                </c:pt>
                <c:pt idx="48">
                  <c:v>-89.396301877162614</c:v>
                </c:pt>
                <c:pt idx="49">
                  <c:v>-93.730987895765566</c:v>
                </c:pt>
                <c:pt idx="50">
                  <c:v>-96.37095459011681</c:v>
                </c:pt>
                <c:pt idx="51">
                  <c:v>-99.656280013232447</c:v>
                </c:pt>
                <c:pt idx="52">
                  <c:v>-102.12611311672578</c:v>
                </c:pt>
                <c:pt idx="53">
                  <c:v>-107.49413845075946</c:v>
                </c:pt>
                <c:pt idx="54">
                  <c:v>-109.6807578632787</c:v>
                </c:pt>
                <c:pt idx="55">
                  <c:v>-110.18192288997363</c:v>
                </c:pt>
                <c:pt idx="56">
                  <c:v>-110.93458191837374</c:v>
                </c:pt>
                <c:pt idx="57">
                  <c:v>-110.09736370490089</c:v>
                </c:pt>
                <c:pt idx="58">
                  <c:v>-106.543570803997</c:v>
                </c:pt>
                <c:pt idx="59">
                  <c:v>-106.59856865333063</c:v>
                </c:pt>
                <c:pt idx="60">
                  <c:v>-105.50922309152247</c:v>
                </c:pt>
                <c:pt idx="61">
                  <c:v>-106.63956060221062</c:v>
                </c:pt>
                <c:pt idx="62">
                  <c:v>-110.02759777982055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Planilha1!$R$5</c:f>
              <c:strCache>
                <c:ptCount val="1"/>
                <c:pt idx="0">
                  <c:v>Signal Line (MACD Line EMA t-9)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Planilha1!$B$6:$B$94</c:f>
              <c:numCache>
                <c:formatCode>mm/dd/yy</c:formatCode>
                <c:ptCount val="89"/>
                <c:pt idx="0">
                  <c:v>43246</c:v>
                </c:pt>
                <c:pt idx="1">
                  <c:v>43245</c:v>
                </c:pt>
                <c:pt idx="2">
                  <c:v>43244</c:v>
                </c:pt>
                <c:pt idx="3">
                  <c:v>43243</c:v>
                </c:pt>
                <c:pt idx="4">
                  <c:v>43242</c:v>
                </c:pt>
                <c:pt idx="5">
                  <c:v>43241</c:v>
                </c:pt>
                <c:pt idx="6">
                  <c:v>43240</c:v>
                </c:pt>
                <c:pt idx="7">
                  <c:v>43239</c:v>
                </c:pt>
                <c:pt idx="8">
                  <c:v>43238</c:v>
                </c:pt>
                <c:pt idx="9">
                  <c:v>43237</c:v>
                </c:pt>
                <c:pt idx="10">
                  <c:v>43236</c:v>
                </c:pt>
                <c:pt idx="11">
                  <c:v>43235</c:v>
                </c:pt>
                <c:pt idx="12">
                  <c:v>43234</c:v>
                </c:pt>
                <c:pt idx="13">
                  <c:v>43233</c:v>
                </c:pt>
                <c:pt idx="14">
                  <c:v>43232</c:v>
                </c:pt>
                <c:pt idx="15">
                  <c:v>43231</c:v>
                </c:pt>
                <c:pt idx="16">
                  <c:v>43230</c:v>
                </c:pt>
                <c:pt idx="17">
                  <c:v>43229</c:v>
                </c:pt>
                <c:pt idx="18">
                  <c:v>43228</c:v>
                </c:pt>
                <c:pt idx="19">
                  <c:v>43227</c:v>
                </c:pt>
                <c:pt idx="20">
                  <c:v>43226</c:v>
                </c:pt>
                <c:pt idx="21">
                  <c:v>43225</c:v>
                </c:pt>
                <c:pt idx="22">
                  <c:v>43224</c:v>
                </c:pt>
                <c:pt idx="23">
                  <c:v>43223</c:v>
                </c:pt>
                <c:pt idx="24">
                  <c:v>43222</c:v>
                </c:pt>
                <c:pt idx="25">
                  <c:v>43221</c:v>
                </c:pt>
                <c:pt idx="26">
                  <c:v>43220</c:v>
                </c:pt>
                <c:pt idx="27">
                  <c:v>43219</c:v>
                </c:pt>
                <c:pt idx="28">
                  <c:v>43218</c:v>
                </c:pt>
                <c:pt idx="29">
                  <c:v>43217</c:v>
                </c:pt>
                <c:pt idx="30">
                  <c:v>43216</c:v>
                </c:pt>
                <c:pt idx="31">
                  <c:v>43215</c:v>
                </c:pt>
                <c:pt idx="32">
                  <c:v>43214</c:v>
                </c:pt>
                <c:pt idx="33">
                  <c:v>43213</c:v>
                </c:pt>
                <c:pt idx="34">
                  <c:v>43212</c:v>
                </c:pt>
                <c:pt idx="35">
                  <c:v>43211</c:v>
                </c:pt>
                <c:pt idx="36">
                  <c:v>43210</c:v>
                </c:pt>
                <c:pt idx="37">
                  <c:v>43209</c:v>
                </c:pt>
                <c:pt idx="38">
                  <c:v>43208</c:v>
                </c:pt>
                <c:pt idx="39">
                  <c:v>43207</c:v>
                </c:pt>
                <c:pt idx="40">
                  <c:v>43206</c:v>
                </c:pt>
                <c:pt idx="41">
                  <c:v>43205</c:v>
                </c:pt>
                <c:pt idx="42">
                  <c:v>43204</c:v>
                </c:pt>
                <c:pt idx="43">
                  <c:v>43203</c:v>
                </c:pt>
                <c:pt idx="44">
                  <c:v>43202</c:v>
                </c:pt>
                <c:pt idx="45">
                  <c:v>43201</c:v>
                </c:pt>
                <c:pt idx="46">
                  <c:v>43200</c:v>
                </c:pt>
                <c:pt idx="47">
                  <c:v>43199</c:v>
                </c:pt>
                <c:pt idx="48">
                  <c:v>43198</c:v>
                </c:pt>
                <c:pt idx="49">
                  <c:v>43197</c:v>
                </c:pt>
                <c:pt idx="50">
                  <c:v>43196</c:v>
                </c:pt>
                <c:pt idx="51">
                  <c:v>43195</c:v>
                </c:pt>
                <c:pt idx="52">
                  <c:v>43194</c:v>
                </c:pt>
                <c:pt idx="53">
                  <c:v>43193</c:v>
                </c:pt>
                <c:pt idx="54">
                  <c:v>43192</c:v>
                </c:pt>
                <c:pt idx="55">
                  <c:v>43191</c:v>
                </c:pt>
                <c:pt idx="56">
                  <c:v>43190</c:v>
                </c:pt>
                <c:pt idx="57">
                  <c:v>43189</c:v>
                </c:pt>
                <c:pt idx="58">
                  <c:v>43188</c:v>
                </c:pt>
                <c:pt idx="59">
                  <c:v>43187</c:v>
                </c:pt>
                <c:pt idx="60">
                  <c:v>43186</c:v>
                </c:pt>
                <c:pt idx="61">
                  <c:v>43185</c:v>
                </c:pt>
                <c:pt idx="62">
                  <c:v>43184</c:v>
                </c:pt>
                <c:pt idx="63">
                  <c:v>43183</c:v>
                </c:pt>
                <c:pt idx="64">
                  <c:v>43182</c:v>
                </c:pt>
                <c:pt idx="65">
                  <c:v>43181</c:v>
                </c:pt>
                <c:pt idx="66">
                  <c:v>43180</c:v>
                </c:pt>
                <c:pt idx="67">
                  <c:v>43179</c:v>
                </c:pt>
                <c:pt idx="68">
                  <c:v>43178</c:v>
                </c:pt>
                <c:pt idx="69">
                  <c:v>43177</c:v>
                </c:pt>
                <c:pt idx="70">
                  <c:v>43176</c:v>
                </c:pt>
                <c:pt idx="71">
                  <c:v>43175</c:v>
                </c:pt>
                <c:pt idx="72">
                  <c:v>43174</c:v>
                </c:pt>
                <c:pt idx="73">
                  <c:v>43173</c:v>
                </c:pt>
                <c:pt idx="74">
                  <c:v>43172</c:v>
                </c:pt>
                <c:pt idx="75">
                  <c:v>43171</c:v>
                </c:pt>
                <c:pt idx="76">
                  <c:v>43170</c:v>
                </c:pt>
                <c:pt idx="77">
                  <c:v>43169</c:v>
                </c:pt>
                <c:pt idx="78">
                  <c:v>43168</c:v>
                </c:pt>
                <c:pt idx="79">
                  <c:v>43167</c:v>
                </c:pt>
                <c:pt idx="80">
                  <c:v>43166</c:v>
                </c:pt>
                <c:pt idx="81">
                  <c:v>43165</c:v>
                </c:pt>
                <c:pt idx="82">
                  <c:v>43164</c:v>
                </c:pt>
                <c:pt idx="83">
                  <c:v>43163</c:v>
                </c:pt>
                <c:pt idx="84">
                  <c:v>43162</c:v>
                </c:pt>
                <c:pt idx="85">
                  <c:v>43161</c:v>
                </c:pt>
                <c:pt idx="86">
                  <c:v>43160</c:v>
                </c:pt>
                <c:pt idx="87">
                  <c:v>43159</c:v>
                </c:pt>
                <c:pt idx="88">
                  <c:v>43158</c:v>
                </c:pt>
              </c:numCache>
            </c:numRef>
          </c:cat>
          <c:val>
            <c:numRef>
              <c:f>Planilha1!$R$6:$R$94</c:f>
              <c:numCache>
                <c:formatCode>General</c:formatCode>
                <c:ptCount val="89"/>
                <c:pt idx="0">
                  <c:v>12.892181603689817</c:v>
                </c:pt>
                <c:pt idx="1">
                  <c:v>17.75390401843881</c:v>
                </c:pt>
                <c:pt idx="2">
                  <c:v>22.276762040957237</c:v>
                </c:pt>
                <c:pt idx="3">
                  <c:v>25.482752490418733</c:v>
                </c:pt>
                <c:pt idx="4">
                  <c:v>28.033518699969754</c:v>
                </c:pt>
                <c:pt idx="5">
                  <c:v>30.728632161920849</c:v>
                </c:pt>
                <c:pt idx="6">
                  <c:v>33.94166659138331</c:v>
                </c:pt>
                <c:pt idx="7">
                  <c:v>37.344470710954504</c:v>
                </c:pt>
                <c:pt idx="8">
                  <c:v>40.83388800644007</c:v>
                </c:pt>
                <c:pt idx="9">
                  <c:v>43.752830406824593</c:v>
                </c:pt>
                <c:pt idx="10">
                  <c:v>46.541344998380083</c:v>
                </c:pt>
                <c:pt idx="11">
                  <c:v>49.0939752033076</c:v>
                </c:pt>
                <c:pt idx="12">
                  <c:v>51.777865683333424</c:v>
                </c:pt>
                <c:pt idx="13">
                  <c:v>54.700319581039594</c:v>
                </c:pt>
                <c:pt idx="14">
                  <c:v>56.739432117085187</c:v>
                </c:pt>
                <c:pt idx="15">
                  <c:v>57.23314359430681</c:v>
                </c:pt>
                <c:pt idx="16">
                  <c:v>56.640198175462871</c:v>
                </c:pt>
                <c:pt idx="17">
                  <c:v>55.207617029633305</c:v>
                </c:pt>
                <c:pt idx="18">
                  <c:v>52.775979117675014</c:v>
                </c:pt>
                <c:pt idx="19">
                  <c:v>49.176665325228342</c:v>
                </c:pt>
                <c:pt idx="20">
                  <c:v>45.189360273798648</c:v>
                </c:pt>
                <c:pt idx="21">
                  <c:v>41.701413464657364</c:v>
                </c:pt>
                <c:pt idx="22">
                  <c:v>38.689850530745467</c:v>
                </c:pt>
                <c:pt idx="23">
                  <c:v>36.687090455748248</c:v>
                </c:pt>
                <c:pt idx="24">
                  <c:v>34.250277968403744</c:v>
                </c:pt>
                <c:pt idx="25">
                  <c:v>31.113513778322154</c:v>
                </c:pt>
                <c:pt idx="26">
                  <c:v>27.152975205565578</c:v>
                </c:pt>
                <c:pt idx="27">
                  <c:v>22.80514532572926</c:v>
                </c:pt>
                <c:pt idx="28">
                  <c:v>18.169420905749536</c:v>
                </c:pt>
                <c:pt idx="29">
                  <c:v>12.612107676669247</c:v>
                </c:pt>
                <c:pt idx="30">
                  <c:v>6.5169782118861281</c:v>
                </c:pt>
                <c:pt idx="31">
                  <c:v>-1.0868668457985482</c:v>
                </c:pt>
                <c:pt idx="32">
                  <c:v>-8.0774884556538549</c:v>
                </c:pt>
                <c:pt idx="33">
                  <c:v>-15.17909472763278</c:v>
                </c:pt>
                <c:pt idx="34">
                  <c:v>-22.419846689454907</c:v>
                </c:pt>
                <c:pt idx="35">
                  <c:v>-29.751187636820383</c:v>
                </c:pt>
                <c:pt idx="36">
                  <c:v>-36.432728301666558</c:v>
                </c:pt>
                <c:pt idx="37">
                  <c:v>-42.844399433385519</c:v>
                </c:pt>
                <c:pt idx="38">
                  <c:v>-49.518830690968365</c:v>
                </c:pt>
                <c:pt idx="39">
                  <c:v>-56.76751098757579</c:v>
                </c:pt>
                <c:pt idx="40">
                  <c:v>-64.295940192332424</c:v>
                </c:pt>
                <c:pt idx="41">
                  <c:v>-71.324382025193188</c:v>
                </c:pt>
                <c:pt idx="42">
                  <c:v>-77.970323198480216</c:v>
                </c:pt>
                <c:pt idx="43">
                  <c:v>-83.93199371959129</c:v>
                </c:pt>
                <c:pt idx="44">
                  <c:v>-88.581766613686824</c:v>
                </c:pt>
                <c:pt idx="45">
                  <c:v>-92.643147265245375</c:v>
                </c:pt>
                <c:pt idx="46">
                  <c:v>-96.163120335766592</c:v>
                </c:pt>
                <c:pt idx="47">
                  <c:v>-99.261679553426475</c:v>
                </c:pt>
                <c:pt idx="48">
                  <c:v>-101.72802397249244</c:v>
                </c:pt>
                <c:pt idx="49">
                  <c:v>-103.72728299167416</c:v>
                </c:pt>
                <c:pt idx="50">
                  <c:v>-105.56636509206349</c:v>
                </c:pt>
                <c:pt idx="51">
                  <c:v>-107.04388636177126</c:v>
                </c:pt>
                <c:pt idx="52">
                  <c:v>-108.27332967303263</c:v>
                </c:pt>
                <c:pt idx="53">
                  <c:v>-108.46812747860092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670952"/>
        <c:axId val="554669384"/>
      </c:lineChart>
      <c:dateAx>
        <c:axId val="554670952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669384"/>
        <c:crosses val="autoZero"/>
        <c:auto val="1"/>
        <c:lblOffset val="100"/>
        <c:baseTimeUnit val="days"/>
      </c:dateAx>
      <c:valAx>
        <c:axId val="5546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67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231321</xdr:colOff>
      <xdr:row>56</xdr:row>
      <xdr:rowOff>23131</xdr:rowOff>
    </xdr:from>
    <xdr:to>
      <xdr:col>30</xdr:col>
      <xdr:colOff>394607</xdr:colOff>
      <xdr:row>81</xdr:row>
      <xdr:rowOff>54428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217715</xdr:colOff>
      <xdr:row>4</xdr:row>
      <xdr:rowOff>50347</xdr:rowOff>
    </xdr:from>
    <xdr:to>
      <xdr:col>30</xdr:col>
      <xdr:colOff>394607</xdr:colOff>
      <xdr:row>29</xdr:row>
      <xdr:rowOff>81643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217715</xdr:colOff>
      <xdr:row>30</xdr:row>
      <xdr:rowOff>23131</xdr:rowOff>
    </xdr:from>
    <xdr:to>
      <xdr:col>30</xdr:col>
      <xdr:colOff>421821</xdr:colOff>
      <xdr:row>55</xdr:row>
      <xdr:rowOff>27214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238125</xdr:colOff>
      <xdr:row>82</xdr:row>
      <xdr:rowOff>54429</xdr:rowOff>
    </xdr:from>
    <xdr:to>
      <xdr:col>30</xdr:col>
      <xdr:colOff>415016</xdr:colOff>
      <xdr:row>107</xdr:row>
      <xdr:rowOff>78923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opedia.com/terms/c/closingprice.asp" TargetMode="External"/><Relationship Id="rId2" Type="http://schemas.openxmlformats.org/officeDocument/2006/relationships/hyperlink" Target="https://www.investopedia.com/terms/o/openingprice.asp" TargetMode="External"/><Relationship Id="rId1" Type="http://schemas.openxmlformats.org/officeDocument/2006/relationships/hyperlink" Target="http://stockcharts.com/school/doku.php?id=chart_school:technical_indicators:moving_averag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0"/>
  <sheetViews>
    <sheetView tabSelected="1" topLeftCell="G41" zoomScale="70" zoomScaleNormal="70" workbookViewId="0">
      <selection activeCell="AG17" sqref="AG17"/>
    </sheetView>
  </sheetViews>
  <sheetFormatPr defaultRowHeight="14.25" x14ac:dyDescent="0.2"/>
  <cols>
    <col min="1" max="14" width="10.75" customWidth="1"/>
    <col min="15" max="15" width="12.375" customWidth="1"/>
    <col min="16" max="16" width="13.25" customWidth="1"/>
    <col min="17" max="17" width="31.875" customWidth="1"/>
    <col min="18" max="18" width="29.5" customWidth="1"/>
    <col min="19" max="19" width="37.375" customWidth="1"/>
  </cols>
  <sheetData>
    <row r="2" spans="2:19" x14ac:dyDescent="0.2">
      <c r="B2" t="s">
        <v>0</v>
      </c>
    </row>
    <row r="4" spans="2:19" x14ac:dyDescent="0.2">
      <c r="C4" s="19" t="s">
        <v>1</v>
      </c>
      <c r="D4" s="18"/>
      <c r="E4" s="18"/>
      <c r="F4" s="20"/>
      <c r="I4" s="19" t="s">
        <v>2</v>
      </c>
      <c r="J4" s="18"/>
      <c r="K4" s="20"/>
      <c r="L4" s="19" t="s">
        <v>3</v>
      </c>
      <c r="M4" s="18"/>
      <c r="N4" s="20"/>
      <c r="O4" s="21" t="s">
        <v>19</v>
      </c>
      <c r="P4" s="22"/>
      <c r="Q4" s="22"/>
      <c r="R4" s="22"/>
      <c r="S4" s="23"/>
    </row>
    <row r="5" spans="2:19" x14ac:dyDescent="0.2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11</v>
      </c>
      <c r="M5" s="1" t="s">
        <v>12</v>
      </c>
      <c r="N5" s="1" t="s">
        <v>13</v>
      </c>
      <c r="O5" s="17" t="s">
        <v>20</v>
      </c>
      <c r="P5" s="17" t="s">
        <v>22</v>
      </c>
      <c r="Q5" s="17" t="s">
        <v>25</v>
      </c>
      <c r="R5" s="17" t="s">
        <v>26</v>
      </c>
      <c r="S5" s="17" t="s">
        <v>27</v>
      </c>
    </row>
    <row r="6" spans="2:19" x14ac:dyDescent="0.2">
      <c r="B6" s="2">
        <v>43246</v>
      </c>
      <c r="C6" s="3">
        <v>587.42999999999995</v>
      </c>
      <c r="D6" s="3">
        <v>606.17999999999995</v>
      </c>
      <c r="E6" s="3">
        <v>583.51</v>
      </c>
      <c r="F6" s="4">
        <v>587.28</v>
      </c>
      <c r="G6" s="5">
        <v>1694300000</v>
      </c>
      <c r="H6" s="3">
        <v>58546400000</v>
      </c>
      <c r="I6" s="6">
        <f t="shared" ref="I6:I37" si="0">(SUM(F7:F11))/5</f>
        <v>623.80799999999999</v>
      </c>
      <c r="J6" s="7">
        <f t="shared" ref="J6:J37" si="1">(SUM(F7:F16))/10</f>
        <v>660.50199999999995</v>
      </c>
      <c r="K6" s="8">
        <f t="shared" ref="K6:K37" si="2">(SUM(F7:F21))/15</f>
        <v>676.23866666666652</v>
      </c>
      <c r="L6">
        <f t="shared" ref="L6:L69" si="3">((F7-L7)*$M$98)+L7</f>
        <v>618.44009693043881</v>
      </c>
      <c r="M6">
        <f t="shared" ref="M6:M69" si="4">((F7-M7)*$M$99)+M7</f>
        <v>648.05795981116751</v>
      </c>
      <c r="N6" s="8">
        <f t="shared" ref="N6:N69" si="5">((F7-N7)*$M$100)+N7</f>
        <v>663.00368474342213</v>
      </c>
      <c r="O6" s="27">
        <f t="shared" ref="O6:O69" si="6">((F7-O7)*$P$98)+O7</f>
        <v>655.47299120876346</v>
      </c>
      <c r="P6" s="25">
        <f t="shared" ref="P6:P66" si="7">((F7-P7)*$P$99)+P7</f>
        <v>668.02298605406509</v>
      </c>
      <c r="Q6" s="24">
        <f>(O6-P6)</f>
        <v>-12.549994845301626</v>
      </c>
      <c r="R6" s="28">
        <f t="shared" ref="R6:R57" si="8">((Q7-R7)*$P$100)+R7</f>
        <v>12.892181603689817</v>
      </c>
      <c r="S6" s="29">
        <f>Q6-R6</f>
        <v>-25.442176448991443</v>
      </c>
    </row>
    <row r="7" spans="2:19" x14ac:dyDescent="0.2">
      <c r="B7" s="2">
        <v>43245</v>
      </c>
      <c r="C7" s="3">
        <v>602.14</v>
      </c>
      <c r="D7" s="3">
        <v>617.19000000000005</v>
      </c>
      <c r="E7" s="3">
        <v>575.62</v>
      </c>
      <c r="F7" s="4">
        <v>586.73</v>
      </c>
      <c r="G7" s="5">
        <v>2110920000</v>
      </c>
      <c r="H7" s="3">
        <v>60000400000</v>
      </c>
      <c r="I7" s="6">
        <f t="shared" si="0"/>
        <v>649.53599999999994</v>
      </c>
      <c r="J7" s="7">
        <f t="shared" si="1"/>
        <v>672.71600000000001</v>
      </c>
      <c r="K7" s="8">
        <f t="shared" si="2"/>
        <v>685.60866666666675</v>
      </c>
      <c r="L7">
        <f t="shared" si="3"/>
        <v>634.29514539565821</v>
      </c>
      <c r="M7">
        <f t="shared" si="4"/>
        <v>661.68639532476027</v>
      </c>
      <c r="N7" s="8">
        <f t="shared" si="5"/>
        <v>673.89992542105381</v>
      </c>
      <c r="O7" s="27">
        <f t="shared" si="6"/>
        <v>667.97171688308413</v>
      </c>
      <c r="P7" s="25">
        <f t="shared" si="7"/>
        <v>674.52642493839028</v>
      </c>
      <c r="Q7" s="25">
        <f>(O7-P7)</f>
        <v>-6.5547080553061505</v>
      </c>
      <c r="R7" s="28">
        <f t="shared" si="8"/>
        <v>17.75390401843881</v>
      </c>
      <c r="S7" s="30">
        <f t="shared" ref="S7:S59" si="9">Q7-R7</f>
        <v>-24.30861207374496</v>
      </c>
    </row>
    <row r="8" spans="2:19" x14ac:dyDescent="0.2">
      <c r="B8" s="2">
        <v>43244</v>
      </c>
      <c r="C8" s="3">
        <v>584.54</v>
      </c>
      <c r="D8" s="3">
        <v>610.82000000000005</v>
      </c>
      <c r="E8" s="3">
        <v>557.21</v>
      </c>
      <c r="F8" s="4">
        <v>601.76</v>
      </c>
      <c r="G8" s="5">
        <v>2791100000</v>
      </c>
      <c r="H8" s="3">
        <v>58234400000</v>
      </c>
      <c r="I8" s="6">
        <f t="shared" si="0"/>
        <v>668.49</v>
      </c>
      <c r="J8" s="7">
        <f t="shared" si="1"/>
        <v>685.59500000000003</v>
      </c>
      <c r="K8" s="8">
        <f t="shared" si="2"/>
        <v>695.64333333333343</v>
      </c>
      <c r="L8">
        <f t="shared" si="3"/>
        <v>650.56271809348732</v>
      </c>
      <c r="M8">
        <f t="shared" si="4"/>
        <v>675.00337206359586</v>
      </c>
      <c r="N8" s="8">
        <f t="shared" si="5"/>
        <v>684.20562905263296</v>
      </c>
      <c r="O8" s="27">
        <f t="shared" si="6"/>
        <v>680.01021086182664</v>
      </c>
      <c r="P8" s="25">
        <f t="shared" si="7"/>
        <v>680.34773893346153</v>
      </c>
      <c r="Q8" s="25">
        <f>(O8-P8)</f>
        <v>-0.33752807163489251</v>
      </c>
      <c r="R8" s="28">
        <f t="shared" si="8"/>
        <v>22.276762040957237</v>
      </c>
      <c r="S8" s="30">
        <f t="shared" si="9"/>
        <v>-22.61429011259213</v>
      </c>
    </row>
    <row r="9" spans="2:19" x14ac:dyDescent="0.2">
      <c r="B9" s="2">
        <v>43243</v>
      </c>
      <c r="C9" s="3">
        <v>646.66999999999996</v>
      </c>
      <c r="D9" s="3">
        <v>651.64</v>
      </c>
      <c r="E9" s="3">
        <v>572.95000000000005</v>
      </c>
      <c r="F9" s="4">
        <v>583.59</v>
      </c>
      <c r="G9" s="5">
        <v>2995430000</v>
      </c>
      <c r="H9" s="3">
        <v>64411000000</v>
      </c>
      <c r="I9" s="6">
        <f t="shared" si="0"/>
        <v>690.64599999999996</v>
      </c>
      <c r="J9" s="7">
        <f t="shared" si="1"/>
        <v>700.58600000000001</v>
      </c>
      <c r="K9" s="8">
        <f t="shared" si="2"/>
        <v>706.92800000000011</v>
      </c>
      <c r="L9">
        <f t="shared" si="3"/>
        <v>684.04907714023091</v>
      </c>
      <c r="M9">
        <f t="shared" si="4"/>
        <v>695.31745474439492</v>
      </c>
      <c r="N9" s="8">
        <f t="shared" si="5"/>
        <v>698.57929034586618</v>
      </c>
      <c r="O9" s="27">
        <f t="shared" si="6"/>
        <v>697.54115829124964</v>
      </c>
      <c r="P9" s="25">
        <f t="shared" si="7"/>
        <v>688.08835804813839</v>
      </c>
      <c r="Q9" s="25">
        <f>(O9-P9)</f>
        <v>9.4528002431112554</v>
      </c>
      <c r="R9" s="28">
        <f t="shared" si="8"/>
        <v>25.482752490418733</v>
      </c>
      <c r="S9" s="30">
        <f t="shared" si="9"/>
        <v>-16.029952247307477</v>
      </c>
    </row>
    <row r="10" spans="2:19" x14ac:dyDescent="0.2">
      <c r="B10" s="2">
        <v>43242</v>
      </c>
      <c r="C10" s="3">
        <v>700.18</v>
      </c>
      <c r="D10" s="3">
        <v>700.98</v>
      </c>
      <c r="E10" s="3">
        <v>644.03</v>
      </c>
      <c r="F10" s="4">
        <v>647.74</v>
      </c>
      <c r="G10" s="5">
        <v>2230470000</v>
      </c>
      <c r="H10" s="3">
        <v>69726300000</v>
      </c>
      <c r="I10" s="6">
        <f t="shared" si="0"/>
        <v>695.62999999999988</v>
      </c>
      <c r="J10" s="7">
        <f t="shared" si="1"/>
        <v>704.41700000000003</v>
      </c>
      <c r="K10" s="8">
        <f t="shared" si="2"/>
        <v>713.99400000000014</v>
      </c>
      <c r="L10">
        <f t="shared" si="3"/>
        <v>702.20361571034641</v>
      </c>
      <c r="M10">
        <f t="shared" si="4"/>
        <v>705.89022246537161</v>
      </c>
      <c r="N10" s="8">
        <f t="shared" si="5"/>
        <v>705.84204610956135</v>
      </c>
      <c r="O10" s="27">
        <f t="shared" si="6"/>
        <v>706.59591434420406</v>
      </c>
      <c r="P10" s="25">
        <f t="shared" si="7"/>
        <v>691.31622669198941</v>
      </c>
      <c r="Q10" s="25">
        <f>(O10-P10)</f>
        <v>15.279687652214648</v>
      </c>
      <c r="R10" s="28">
        <f t="shared" si="8"/>
        <v>28.033518699969754</v>
      </c>
      <c r="S10" s="30">
        <f t="shared" si="9"/>
        <v>-12.753831047755106</v>
      </c>
    </row>
    <row r="11" spans="2:19" x14ac:dyDescent="0.2">
      <c r="B11" s="2">
        <v>43241</v>
      </c>
      <c r="C11" s="3">
        <v>717.19</v>
      </c>
      <c r="D11" s="3">
        <v>719.28</v>
      </c>
      <c r="E11" s="3">
        <v>692.49</v>
      </c>
      <c r="F11" s="4">
        <v>699.22</v>
      </c>
      <c r="G11" s="5">
        <v>2005170000</v>
      </c>
      <c r="H11" s="3">
        <v>71405800000</v>
      </c>
      <c r="I11" s="6">
        <f t="shared" si="0"/>
        <v>697.19599999999991</v>
      </c>
      <c r="J11" s="7">
        <f t="shared" si="1"/>
        <v>702.45399999999995</v>
      </c>
      <c r="K11" s="8">
        <f t="shared" si="2"/>
        <v>720.2</v>
      </c>
      <c r="L11">
        <f t="shared" si="3"/>
        <v>703.6954235655196</v>
      </c>
      <c r="M11">
        <f t="shared" si="4"/>
        <v>707.37249412434312</v>
      </c>
      <c r="N11" s="8">
        <f t="shared" si="5"/>
        <v>706.78805269664156</v>
      </c>
      <c r="O11" s="27">
        <f t="shared" si="6"/>
        <v>707.93698967951389</v>
      </c>
      <c r="P11" s="25">
        <f t="shared" si="7"/>
        <v>690.68392482734851</v>
      </c>
      <c r="Q11" s="25">
        <f>(O11-P11)</f>
        <v>17.25306485216538</v>
      </c>
      <c r="R11" s="28">
        <f t="shared" si="8"/>
        <v>30.728632161920849</v>
      </c>
      <c r="S11" s="30">
        <f t="shared" si="9"/>
        <v>-13.475567309755469</v>
      </c>
    </row>
    <row r="12" spans="2:19" x14ac:dyDescent="0.2">
      <c r="B12" s="2">
        <v>43240</v>
      </c>
      <c r="C12" s="3">
        <v>697.92</v>
      </c>
      <c r="D12" s="3">
        <v>723.75</v>
      </c>
      <c r="E12" s="3">
        <v>692.67</v>
      </c>
      <c r="F12" s="4">
        <v>715.37</v>
      </c>
      <c r="G12" s="5">
        <v>2156910000</v>
      </c>
      <c r="H12" s="3">
        <v>69472800000</v>
      </c>
      <c r="I12" s="6">
        <f t="shared" si="0"/>
        <v>695.89599999999996</v>
      </c>
      <c r="J12" s="7">
        <f t="shared" si="1"/>
        <v>703.64499999999998</v>
      </c>
      <c r="K12" s="8">
        <f t="shared" si="2"/>
        <v>726.91666666666663</v>
      </c>
      <c r="L12">
        <f t="shared" si="3"/>
        <v>697.85813534827946</v>
      </c>
      <c r="M12">
        <f t="shared" si="4"/>
        <v>705.59527059641937</v>
      </c>
      <c r="N12" s="8">
        <f t="shared" si="5"/>
        <v>705.56206022473316</v>
      </c>
      <c r="O12" s="27">
        <f t="shared" si="6"/>
        <v>706.58553325760738</v>
      </c>
      <c r="P12" s="25">
        <f t="shared" si="7"/>
        <v>688.70903881353638</v>
      </c>
      <c r="Q12" s="25">
        <f>(O12-P12)</f>
        <v>17.876494444071</v>
      </c>
      <c r="R12" s="28">
        <f t="shared" si="8"/>
        <v>33.94166659138331</v>
      </c>
      <c r="S12" s="30">
        <f t="shared" si="9"/>
        <v>-16.06517214731231</v>
      </c>
    </row>
    <row r="13" spans="2:19" x14ac:dyDescent="0.2">
      <c r="B13" s="2">
        <v>43239</v>
      </c>
      <c r="C13" s="3">
        <v>695.07</v>
      </c>
      <c r="D13" s="3">
        <v>715.58</v>
      </c>
      <c r="E13" s="3">
        <v>686.79</v>
      </c>
      <c r="F13" s="4">
        <v>696.53</v>
      </c>
      <c r="G13" s="5">
        <v>2021550000</v>
      </c>
      <c r="H13" s="3">
        <v>69174600000</v>
      </c>
      <c r="I13" s="6">
        <f t="shared" si="0"/>
        <v>702.7</v>
      </c>
      <c r="J13" s="7">
        <f t="shared" si="1"/>
        <v>709.22</v>
      </c>
      <c r="K13" s="8">
        <f t="shared" si="2"/>
        <v>732.85599999999999</v>
      </c>
      <c r="L13">
        <f t="shared" si="3"/>
        <v>698.52220302241915</v>
      </c>
      <c r="M13">
        <f t="shared" si="4"/>
        <v>707.60977517340143</v>
      </c>
      <c r="N13" s="8">
        <f t="shared" si="5"/>
        <v>706.85235454255212</v>
      </c>
      <c r="O13" s="27">
        <f t="shared" si="6"/>
        <v>708.41381203171784</v>
      </c>
      <c r="P13" s="25">
        <f t="shared" si="7"/>
        <v>688.08336191861929</v>
      </c>
      <c r="Q13" s="25">
        <f>(O13-P13)</f>
        <v>20.33045011309855</v>
      </c>
      <c r="R13" s="28">
        <f t="shared" si="8"/>
        <v>37.344470710954504</v>
      </c>
      <c r="S13" s="30">
        <f t="shared" si="9"/>
        <v>-17.014020597855954</v>
      </c>
    </row>
    <row r="14" spans="2:19" x14ac:dyDescent="0.2">
      <c r="B14" s="2">
        <v>43238</v>
      </c>
      <c r="C14" s="3">
        <v>672.1</v>
      </c>
      <c r="D14" s="3">
        <v>695.03</v>
      </c>
      <c r="E14" s="3">
        <v>663.81</v>
      </c>
      <c r="F14" s="4">
        <v>694.37</v>
      </c>
      <c r="G14" s="5">
        <v>2305740000</v>
      </c>
      <c r="H14" s="3">
        <v>66874700000</v>
      </c>
      <c r="I14" s="6">
        <f t="shared" si="0"/>
        <v>710.52600000000007</v>
      </c>
      <c r="J14" s="7">
        <f t="shared" si="1"/>
        <v>715.06899999999996</v>
      </c>
      <c r="K14" s="8">
        <f t="shared" si="2"/>
        <v>738.53400000000011</v>
      </c>
      <c r="L14">
        <f t="shared" si="3"/>
        <v>700.59830453362872</v>
      </c>
      <c r="M14">
        <f t="shared" si="4"/>
        <v>710.55194743415734</v>
      </c>
      <c r="N14" s="8">
        <f t="shared" si="5"/>
        <v>708.63554804863099</v>
      </c>
      <c r="O14" s="27">
        <f t="shared" si="6"/>
        <v>710.96723240112112</v>
      </c>
      <c r="P14" s="25">
        <f t="shared" si="7"/>
        <v>687.58043087210888</v>
      </c>
      <c r="Q14" s="25">
        <f>(O14-P14)</f>
        <v>23.386801529012246</v>
      </c>
      <c r="R14" s="28">
        <f t="shared" si="8"/>
        <v>40.83388800644007</v>
      </c>
      <c r="S14" s="30">
        <f t="shared" si="9"/>
        <v>-17.447086477427824</v>
      </c>
    </row>
    <row r="15" spans="2:19" x14ac:dyDescent="0.2">
      <c r="B15" s="2">
        <v>43237</v>
      </c>
      <c r="C15" s="3">
        <v>708.72</v>
      </c>
      <c r="D15" s="3">
        <v>718.83</v>
      </c>
      <c r="E15" s="3">
        <v>668.83</v>
      </c>
      <c r="F15" s="4">
        <v>672.66</v>
      </c>
      <c r="G15" s="5">
        <v>2350620000</v>
      </c>
      <c r="H15" s="3">
        <v>70503400000</v>
      </c>
      <c r="I15" s="6">
        <f t="shared" si="0"/>
        <v>713.20400000000006</v>
      </c>
      <c r="J15" s="7">
        <f t="shared" si="1"/>
        <v>723.17600000000004</v>
      </c>
      <c r="K15" s="8">
        <f t="shared" si="2"/>
        <v>739.50000000000011</v>
      </c>
      <c r="L15">
        <f t="shared" si="3"/>
        <v>714.5674568004431</v>
      </c>
      <c r="M15">
        <f t="shared" si="4"/>
        <v>718.97238019730344</v>
      </c>
      <c r="N15" s="8">
        <f t="shared" si="5"/>
        <v>713.77491205557828</v>
      </c>
      <c r="O15" s="27">
        <f t="shared" si="6"/>
        <v>717.93218374677951</v>
      </c>
      <c r="P15" s="25">
        <f t="shared" si="7"/>
        <v>688.77406534187753</v>
      </c>
      <c r="Q15" s="25">
        <f>(O15-P15)</f>
        <v>29.158118404901984</v>
      </c>
      <c r="R15" s="28">
        <f t="shared" si="8"/>
        <v>43.752830406824593</v>
      </c>
      <c r="S15" s="30">
        <f t="shared" si="9"/>
        <v>-14.594712001922609</v>
      </c>
    </row>
    <row r="16" spans="2:19" x14ac:dyDescent="0.2">
      <c r="B16" s="2">
        <v>43236</v>
      </c>
      <c r="C16" s="3">
        <v>708.09</v>
      </c>
      <c r="D16" s="3">
        <v>710.2</v>
      </c>
      <c r="E16" s="3">
        <v>682.54</v>
      </c>
      <c r="F16" s="4">
        <v>707.05</v>
      </c>
      <c r="G16" s="5">
        <v>2476130000</v>
      </c>
      <c r="H16" s="3">
        <v>70426200000</v>
      </c>
      <c r="I16" s="6">
        <f t="shared" si="0"/>
        <v>707.7120000000001</v>
      </c>
      <c r="J16" s="7">
        <f t="shared" si="1"/>
        <v>731.70199999999988</v>
      </c>
      <c r="K16" s="8">
        <f t="shared" si="2"/>
        <v>737.27066666666667</v>
      </c>
      <c r="L16">
        <f t="shared" si="3"/>
        <v>718.32618520066467</v>
      </c>
      <c r="M16">
        <f t="shared" si="4"/>
        <v>721.62179801892648</v>
      </c>
      <c r="N16" s="8">
        <f t="shared" si="5"/>
        <v>714.73561377780379</v>
      </c>
      <c r="O16" s="27">
        <f t="shared" si="6"/>
        <v>719.91076260983039</v>
      </c>
      <c r="P16" s="25">
        <f t="shared" si="7"/>
        <v>687.31199056922776</v>
      </c>
      <c r="Q16" s="25">
        <f>(O16-P16)</f>
        <v>32.598772040602626</v>
      </c>
      <c r="R16" s="28">
        <f t="shared" si="8"/>
        <v>46.541344998380083</v>
      </c>
      <c r="S16" s="30">
        <f t="shared" si="9"/>
        <v>-13.942572957777458</v>
      </c>
    </row>
    <row r="17" spans="2:19" x14ac:dyDescent="0.2">
      <c r="B17" s="2">
        <v>43235</v>
      </c>
      <c r="C17" s="3">
        <v>731.14</v>
      </c>
      <c r="D17" s="3">
        <v>739.05</v>
      </c>
      <c r="E17" s="3">
        <v>701</v>
      </c>
      <c r="F17" s="4">
        <v>708.87</v>
      </c>
      <c r="G17" s="5">
        <v>2523070000</v>
      </c>
      <c r="H17" s="3">
        <v>72704300000</v>
      </c>
      <c r="I17" s="6">
        <f t="shared" si="0"/>
        <v>711.39400000000001</v>
      </c>
      <c r="J17" s="7">
        <f t="shared" si="1"/>
        <v>742.42699999999991</v>
      </c>
      <c r="K17" s="8">
        <f t="shared" si="2"/>
        <v>734.67400000000009</v>
      </c>
      <c r="L17">
        <f t="shared" si="3"/>
        <v>723.05427780099706</v>
      </c>
      <c r="M17">
        <f t="shared" si="4"/>
        <v>724.45553091202123</v>
      </c>
      <c r="N17" s="8">
        <f t="shared" si="5"/>
        <v>715.57355860320433</v>
      </c>
      <c r="O17" s="27">
        <f t="shared" si="6"/>
        <v>721.91817399343597</v>
      </c>
      <c r="P17" s="25">
        <f t="shared" si="7"/>
        <v>685.58734981476596</v>
      </c>
      <c r="Q17" s="25">
        <f>(O17-P17)</f>
        <v>36.330824178670014</v>
      </c>
      <c r="R17" s="28">
        <f t="shared" si="8"/>
        <v>49.0939752033076</v>
      </c>
      <c r="S17" s="30">
        <f t="shared" si="9"/>
        <v>-12.763151024637587</v>
      </c>
    </row>
    <row r="18" spans="2:19" x14ac:dyDescent="0.2">
      <c r="B18" s="2">
        <v>43234</v>
      </c>
      <c r="C18" s="3">
        <v>732.73</v>
      </c>
      <c r="D18" s="3">
        <v>742.17</v>
      </c>
      <c r="E18" s="3">
        <v>695.79</v>
      </c>
      <c r="F18" s="4">
        <v>730.55</v>
      </c>
      <c r="G18" s="5">
        <v>3005110000</v>
      </c>
      <c r="H18" s="3">
        <v>72847500000</v>
      </c>
      <c r="I18" s="6">
        <f t="shared" si="0"/>
        <v>715.74</v>
      </c>
      <c r="J18" s="7">
        <f t="shared" si="1"/>
        <v>747.93399999999986</v>
      </c>
      <c r="K18" s="8">
        <f t="shared" si="2"/>
        <v>731.89599999999984</v>
      </c>
      <c r="L18">
        <f t="shared" si="3"/>
        <v>719.30641670149566</v>
      </c>
      <c r="M18">
        <f t="shared" si="4"/>
        <v>723.1012044480259</v>
      </c>
      <c r="N18" s="8">
        <f t="shared" si="5"/>
        <v>713.43406697509067</v>
      </c>
      <c r="O18" s="27">
        <f t="shared" si="6"/>
        <v>720.34875108315157</v>
      </c>
      <c r="P18" s="25">
        <f t="shared" si="7"/>
        <v>681.99033779994727</v>
      </c>
      <c r="Q18" s="25">
        <f>(O18-P18)</f>
        <v>38.3584132832043</v>
      </c>
      <c r="R18" s="28">
        <f t="shared" si="8"/>
        <v>51.777865683333424</v>
      </c>
      <c r="S18" s="30">
        <f t="shared" si="9"/>
        <v>-13.419452400129124</v>
      </c>
    </row>
    <row r="19" spans="2:19" x14ac:dyDescent="0.2">
      <c r="B19" s="2">
        <v>43233</v>
      </c>
      <c r="C19" s="3">
        <v>687.18</v>
      </c>
      <c r="D19" s="3">
        <v>741.31</v>
      </c>
      <c r="E19" s="3">
        <v>675.32</v>
      </c>
      <c r="F19" s="4">
        <v>733.5</v>
      </c>
      <c r="G19" s="5">
        <v>2362500000</v>
      </c>
      <c r="H19" s="3">
        <v>68304000000</v>
      </c>
      <c r="I19" s="6">
        <f t="shared" si="0"/>
        <v>719.61199999999997</v>
      </c>
      <c r="J19" s="7">
        <f t="shared" si="1"/>
        <v>752.53800000000001</v>
      </c>
      <c r="K19" s="8">
        <f t="shared" si="2"/>
        <v>728.57466666666676</v>
      </c>
      <c r="L19">
        <f t="shared" si="3"/>
        <v>712.2096250522435</v>
      </c>
      <c r="M19">
        <f t="shared" si="4"/>
        <v>720.79036099203165</v>
      </c>
      <c r="N19" s="8">
        <f t="shared" si="5"/>
        <v>710.56750511438941</v>
      </c>
      <c r="O19" s="27">
        <f t="shared" si="6"/>
        <v>717.9576149164518</v>
      </c>
      <c r="P19" s="25">
        <f t="shared" si="7"/>
        <v>677.86956482394305</v>
      </c>
      <c r="Q19" s="25">
        <f>(O19-P19)</f>
        <v>40.088050092508752</v>
      </c>
      <c r="R19" s="28">
        <f t="shared" si="8"/>
        <v>54.700319581039594</v>
      </c>
      <c r="S19" s="30">
        <f t="shared" si="9"/>
        <v>-14.612269488530842</v>
      </c>
    </row>
    <row r="20" spans="2:19" x14ac:dyDescent="0.2">
      <c r="B20" s="2">
        <v>43232</v>
      </c>
      <c r="C20" s="3">
        <v>679.88</v>
      </c>
      <c r="D20" s="3">
        <v>691.41</v>
      </c>
      <c r="E20" s="3">
        <v>644.07000000000005</v>
      </c>
      <c r="F20" s="4">
        <v>686.05</v>
      </c>
      <c r="G20" s="5">
        <v>2668480000</v>
      </c>
      <c r="H20" s="3">
        <v>67564600000</v>
      </c>
      <c r="I20" s="6">
        <f t="shared" si="0"/>
        <v>733.14799999999991</v>
      </c>
      <c r="J20" s="7">
        <f t="shared" si="1"/>
        <v>752.64799999999991</v>
      </c>
      <c r="K20" s="8">
        <f t="shared" si="2"/>
        <v>725.97333333333324</v>
      </c>
      <c r="L20">
        <f t="shared" si="3"/>
        <v>725.28943757836532</v>
      </c>
      <c r="M20">
        <f t="shared" si="4"/>
        <v>728.5104412124831</v>
      </c>
      <c r="N20" s="8">
        <f t="shared" si="5"/>
        <v>714.07000584501645</v>
      </c>
      <c r="O20" s="27">
        <f t="shared" si="6"/>
        <v>723.75899944671573</v>
      </c>
      <c r="P20" s="25">
        <f t="shared" si="7"/>
        <v>677.21513000985851</v>
      </c>
      <c r="Q20" s="25">
        <f>(O20-P20)</f>
        <v>46.543869436857221</v>
      </c>
      <c r="R20" s="28">
        <f t="shared" si="8"/>
        <v>56.739432117085187</v>
      </c>
      <c r="S20" s="30">
        <f t="shared" si="9"/>
        <v>-10.195562680227965</v>
      </c>
    </row>
    <row r="21" spans="2:19" x14ac:dyDescent="0.2">
      <c r="B21" s="2">
        <v>43231</v>
      </c>
      <c r="C21" s="3">
        <v>727.01</v>
      </c>
      <c r="D21" s="3">
        <v>736.98</v>
      </c>
      <c r="E21" s="3">
        <v>669.83</v>
      </c>
      <c r="F21" s="4">
        <v>679.59</v>
      </c>
      <c r="G21" s="5">
        <v>3290080000</v>
      </c>
      <c r="H21" s="3">
        <v>72233800000</v>
      </c>
      <c r="I21" s="6">
        <f t="shared" si="0"/>
        <v>755.69200000000001</v>
      </c>
      <c r="J21" s="7">
        <f t="shared" si="1"/>
        <v>752.05</v>
      </c>
      <c r="K21" s="8">
        <f t="shared" si="2"/>
        <v>724.85466666666662</v>
      </c>
      <c r="L21">
        <f t="shared" si="3"/>
        <v>748.13915636754803</v>
      </c>
      <c r="M21">
        <f t="shared" si="4"/>
        <v>739.38165037081262</v>
      </c>
      <c r="N21" s="8">
        <f t="shared" si="5"/>
        <v>718.99572096573308</v>
      </c>
      <c r="O21" s="27">
        <f t="shared" si="6"/>
        <v>731.78972661884586</v>
      </c>
      <c r="P21" s="25">
        <f t="shared" si="7"/>
        <v>677.02514041064717</v>
      </c>
      <c r="Q21" s="25">
        <f>(O21-P21)</f>
        <v>54.764586208198693</v>
      </c>
      <c r="R21" s="28">
        <f t="shared" si="8"/>
        <v>57.23314359430681</v>
      </c>
      <c r="S21" s="30">
        <f t="shared" si="9"/>
        <v>-2.4685573861081167</v>
      </c>
    </row>
    <row r="22" spans="2:19" x14ac:dyDescent="0.2">
      <c r="B22" s="2">
        <v>43230</v>
      </c>
      <c r="C22" s="3">
        <v>752.58</v>
      </c>
      <c r="D22" s="3">
        <v>766.75</v>
      </c>
      <c r="E22" s="3">
        <v>726.66</v>
      </c>
      <c r="F22" s="4">
        <v>727.28</v>
      </c>
      <c r="G22" s="5">
        <v>2748950000</v>
      </c>
      <c r="H22" s="3">
        <v>74758700000</v>
      </c>
      <c r="I22" s="6">
        <f t="shared" si="0"/>
        <v>773.45999999999992</v>
      </c>
      <c r="J22" s="7">
        <f t="shared" si="1"/>
        <v>746.31399999999996</v>
      </c>
      <c r="K22" s="8">
        <f t="shared" si="2"/>
        <v>717.39733333333322</v>
      </c>
      <c r="L22">
        <f t="shared" si="3"/>
        <v>758.56873455132211</v>
      </c>
      <c r="M22">
        <f t="shared" si="4"/>
        <v>742.07090600877098</v>
      </c>
      <c r="N22" s="8">
        <f t="shared" si="5"/>
        <v>717.81225253226637</v>
      </c>
      <c r="O22" s="27">
        <f t="shared" si="6"/>
        <v>732.60967691318149</v>
      </c>
      <c r="P22" s="25">
        <f t="shared" si="7"/>
        <v>673.00475164349893</v>
      </c>
      <c r="Q22" s="25">
        <f>(O22-P22)</f>
        <v>59.604925269682553</v>
      </c>
      <c r="R22" s="28">
        <f t="shared" si="8"/>
        <v>56.640198175462871</v>
      </c>
      <c r="S22" s="30">
        <f t="shared" si="9"/>
        <v>2.9647270942196826</v>
      </c>
    </row>
    <row r="23" spans="2:19" x14ac:dyDescent="0.2">
      <c r="B23" s="2">
        <v>43229</v>
      </c>
      <c r="C23" s="3">
        <v>752.9</v>
      </c>
      <c r="D23" s="3">
        <v>759.53</v>
      </c>
      <c r="E23" s="3">
        <v>718.47</v>
      </c>
      <c r="F23" s="4">
        <v>752.28</v>
      </c>
      <c r="G23" s="5">
        <v>2877870000</v>
      </c>
      <c r="H23" s="3">
        <v>74775300000</v>
      </c>
      <c r="I23" s="6">
        <f t="shared" si="0"/>
        <v>780.12799999999993</v>
      </c>
      <c r="J23" s="7">
        <f t="shared" si="1"/>
        <v>739.97399999999993</v>
      </c>
      <c r="K23" s="8">
        <f t="shared" si="2"/>
        <v>714.45600000000002</v>
      </c>
      <c r="L23">
        <f t="shared" si="3"/>
        <v>761.71310182698323</v>
      </c>
      <c r="M23">
        <f t="shared" si="4"/>
        <v>739.80221845516451</v>
      </c>
      <c r="N23" s="8">
        <f t="shared" si="5"/>
        <v>712.88828860830438</v>
      </c>
      <c r="O23" s="27">
        <f t="shared" si="6"/>
        <v>729.03325453375999</v>
      </c>
      <c r="P23" s="25">
        <f t="shared" si="7"/>
        <v>666.66273177497885</v>
      </c>
      <c r="Q23" s="25">
        <f>(O23-P23)</f>
        <v>62.370522758781135</v>
      </c>
      <c r="R23" s="28">
        <f t="shared" si="8"/>
        <v>55.207617029633305</v>
      </c>
      <c r="S23" s="30">
        <f t="shared" si="9"/>
        <v>7.1629057291478304</v>
      </c>
    </row>
    <row r="24" spans="2:19" x14ac:dyDescent="0.2">
      <c r="B24" s="2">
        <v>43228</v>
      </c>
      <c r="C24" s="3">
        <v>755.01</v>
      </c>
      <c r="D24" s="3">
        <v>774.25</v>
      </c>
      <c r="E24" s="3">
        <v>728.13</v>
      </c>
      <c r="F24" s="4">
        <v>752.86</v>
      </c>
      <c r="G24" s="5">
        <v>2920490000</v>
      </c>
      <c r="H24" s="3">
        <v>74969200000</v>
      </c>
      <c r="I24" s="6">
        <f t="shared" si="0"/>
        <v>785.46399999999994</v>
      </c>
      <c r="J24" s="7">
        <f t="shared" si="1"/>
        <v>733.05599999999993</v>
      </c>
      <c r="K24" s="8">
        <f t="shared" si="2"/>
        <v>707.10199999999998</v>
      </c>
      <c r="L24">
        <f t="shared" si="3"/>
        <v>766.13965274047484</v>
      </c>
      <c r="M24">
        <f t="shared" si="4"/>
        <v>736.90048922297888</v>
      </c>
      <c r="N24" s="8">
        <f t="shared" si="5"/>
        <v>707.17804412377643</v>
      </c>
      <c r="O24" s="27">
        <f t="shared" si="6"/>
        <v>724.70111899444362</v>
      </c>
      <c r="P24" s="25">
        <f t="shared" si="7"/>
        <v>659.76695031697716</v>
      </c>
      <c r="Q24" s="25">
        <f>(O24-P24)</f>
        <v>64.934168677466459</v>
      </c>
      <c r="R24" s="28">
        <f t="shared" si="8"/>
        <v>52.775979117675014</v>
      </c>
      <c r="S24" s="30">
        <f t="shared" si="9"/>
        <v>12.158189559791445</v>
      </c>
    </row>
    <row r="25" spans="2:19" x14ac:dyDescent="0.2">
      <c r="B25" s="2">
        <v>43227</v>
      </c>
      <c r="C25" s="3">
        <v>793.34</v>
      </c>
      <c r="D25" s="3">
        <v>795.76</v>
      </c>
      <c r="E25" s="3">
        <v>710.18</v>
      </c>
      <c r="F25" s="4">
        <v>753.73</v>
      </c>
      <c r="G25" s="5">
        <v>4316120000</v>
      </c>
      <c r="H25" s="3">
        <v>78758700000</v>
      </c>
      <c r="I25" s="6">
        <f t="shared" si="0"/>
        <v>772.14799999999991</v>
      </c>
      <c r="J25" s="7">
        <f t="shared" si="1"/>
        <v>722.38599999999997</v>
      </c>
      <c r="K25" s="8">
        <f t="shared" si="2"/>
        <v>698.31066666666663</v>
      </c>
      <c r="L25">
        <f t="shared" si="3"/>
        <v>772.3444791107122</v>
      </c>
      <c r="M25">
        <f t="shared" si="4"/>
        <v>733.16059793919635</v>
      </c>
      <c r="N25" s="8">
        <f t="shared" si="5"/>
        <v>700.52776471288735</v>
      </c>
      <c r="O25" s="27">
        <f t="shared" si="6"/>
        <v>719.42314062979699</v>
      </c>
      <c r="P25" s="25">
        <f t="shared" si="7"/>
        <v>652.24990634233529</v>
      </c>
      <c r="Q25" s="25">
        <f>(O25-P25)</f>
        <v>67.173234287461696</v>
      </c>
      <c r="R25" s="28">
        <f t="shared" si="8"/>
        <v>49.176665325228342</v>
      </c>
      <c r="S25" s="30">
        <f t="shared" si="9"/>
        <v>17.996568962233354</v>
      </c>
    </row>
    <row r="26" spans="2:19" x14ac:dyDescent="0.2">
      <c r="B26" s="2">
        <v>43226</v>
      </c>
      <c r="C26" s="3">
        <v>816.09</v>
      </c>
      <c r="D26" s="3">
        <v>835.06</v>
      </c>
      <c r="E26" s="3">
        <v>764.88</v>
      </c>
      <c r="F26" s="4">
        <v>792.31</v>
      </c>
      <c r="G26" s="5">
        <v>3105570000</v>
      </c>
      <c r="H26" s="3">
        <v>81000200000</v>
      </c>
      <c r="I26" s="6">
        <f t="shared" si="0"/>
        <v>748.40800000000002</v>
      </c>
      <c r="J26" s="7">
        <f t="shared" si="1"/>
        <v>709.43600000000004</v>
      </c>
      <c r="K26" s="8">
        <f t="shared" si="2"/>
        <v>685.85</v>
      </c>
      <c r="L26">
        <f t="shared" si="3"/>
        <v>762.36171866606833</v>
      </c>
      <c r="M26">
        <f t="shared" si="4"/>
        <v>720.01628637012891</v>
      </c>
      <c r="N26" s="8">
        <f t="shared" si="5"/>
        <v>687.41601681472844</v>
      </c>
      <c r="O26" s="27">
        <f t="shared" si="6"/>
        <v>706.17098438066921</v>
      </c>
      <c r="P26" s="25">
        <f t="shared" si="7"/>
        <v>641.04509884972208</v>
      </c>
      <c r="Q26" s="25">
        <f>(O26-P26)</f>
        <v>65.12588553094713</v>
      </c>
      <c r="R26" s="28">
        <f t="shared" si="8"/>
        <v>45.189360273798648</v>
      </c>
      <c r="S26" s="30">
        <f t="shared" si="9"/>
        <v>19.936525257148482</v>
      </c>
    </row>
    <row r="27" spans="2:19" x14ac:dyDescent="0.2">
      <c r="B27" s="2">
        <v>43225</v>
      </c>
      <c r="C27" s="3">
        <v>784.58</v>
      </c>
      <c r="D27" s="3">
        <v>827.46</v>
      </c>
      <c r="E27" s="3">
        <v>784.24</v>
      </c>
      <c r="F27" s="4">
        <v>816.12</v>
      </c>
      <c r="G27" s="5">
        <v>3035040000</v>
      </c>
      <c r="H27" s="3">
        <v>77857000000</v>
      </c>
      <c r="I27" s="6">
        <f t="shared" si="0"/>
        <v>719.16800000000001</v>
      </c>
      <c r="J27" s="7">
        <f t="shared" si="1"/>
        <v>689.36599999999999</v>
      </c>
      <c r="K27" s="8">
        <f t="shared" si="2"/>
        <v>672.4899999999999</v>
      </c>
      <c r="L27">
        <f t="shared" si="3"/>
        <v>735.48257799910255</v>
      </c>
      <c r="M27">
        <f t="shared" si="4"/>
        <v>698.65990556349095</v>
      </c>
      <c r="N27" s="8">
        <f t="shared" si="5"/>
        <v>669.02973350254683</v>
      </c>
      <c r="O27" s="27">
        <f t="shared" si="6"/>
        <v>686.18025426806366</v>
      </c>
      <c r="P27" s="25">
        <f t="shared" si="7"/>
        <v>627.03910675769987</v>
      </c>
      <c r="Q27" s="25">
        <f>(O27-P27)</f>
        <v>59.141147510363794</v>
      </c>
      <c r="R27" s="28">
        <f t="shared" si="8"/>
        <v>41.701413464657364</v>
      </c>
      <c r="S27" s="30">
        <f t="shared" si="9"/>
        <v>17.43973404570643</v>
      </c>
    </row>
    <row r="28" spans="2:19" x14ac:dyDescent="0.2">
      <c r="B28" s="2">
        <v>43224</v>
      </c>
      <c r="C28" s="3">
        <v>776.78</v>
      </c>
      <c r="D28" s="3">
        <v>803.75</v>
      </c>
      <c r="E28" s="3">
        <v>762.63</v>
      </c>
      <c r="F28" s="4">
        <v>785.62</v>
      </c>
      <c r="G28" s="5">
        <v>3533410000</v>
      </c>
      <c r="H28" s="3">
        <v>77066200000</v>
      </c>
      <c r="I28" s="6">
        <f t="shared" si="0"/>
        <v>699.82</v>
      </c>
      <c r="J28" s="7">
        <f t="shared" si="1"/>
        <v>681.62000000000012</v>
      </c>
      <c r="K28" s="8">
        <f t="shared" si="2"/>
        <v>657.97466666666662</v>
      </c>
      <c r="L28">
        <f t="shared" si="3"/>
        <v>710.41386699865382</v>
      </c>
      <c r="M28">
        <f t="shared" si="4"/>
        <v>679.33544013315554</v>
      </c>
      <c r="N28" s="8">
        <f t="shared" si="5"/>
        <v>652.37398114576786</v>
      </c>
      <c r="O28" s="27">
        <f t="shared" si="6"/>
        <v>668.10030049862075</v>
      </c>
      <c r="P28" s="25">
        <f t="shared" si="7"/>
        <v>614.35263529831582</v>
      </c>
      <c r="Q28" s="25">
        <f>(O28-P28)</f>
        <v>53.747665200304937</v>
      </c>
      <c r="R28" s="28">
        <f t="shared" si="8"/>
        <v>38.689850530745467</v>
      </c>
      <c r="S28" s="30">
        <f t="shared" si="9"/>
        <v>15.05781466955947</v>
      </c>
    </row>
    <row r="29" spans="2:19" x14ac:dyDescent="0.2">
      <c r="B29" s="2">
        <v>43223</v>
      </c>
      <c r="C29" s="3">
        <v>686.59</v>
      </c>
      <c r="D29" s="3">
        <v>784.34</v>
      </c>
      <c r="E29" s="3">
        <v>686.59</v>
      </c>
      <c r="F29" s="4">
        <v>779.54</v>
      </c>
      <c r="G29" s="5">
        <v>4210940000</v>
      </c>
      <c r="H29" s="3">
        <v>68104600000</v>
      </c>
      <c r="I29" s="6">
        <f t="shared" si="0"/>
        <v>680.64799999999991</v>
      </c>
      <c r="J29" s="7">
        <f t="shared" si="1"/>
        <v>667.92100000000005</v>
      </c>
      <c r="K29" s="8">
        <f t="shared" si="2"/>
        <v>640.99133333333327</v>
      </c>
      <c r="L29">
        <f t="shared" si="3"/>
        <v>675.8508004979808</v>
      </c>
      <c r="M29">
        <f t="shared" si="4"/>
        <v>657.06776016274569</v>
      </c>
      <c r="N29" s="8">
        <f t="shared" si="5"/>
        <v>634.20740702373473</v>
      </c>
      <c r="O29" s="27">
        <f t="shared" si="6"/>
        <v>647.83853695291543</v>
      </c>
      <c r="P29" s="25">
        <f t="shared" si="7"/>
        <v>601.13764612218108</v>
      </c>
      <c r="Q29" s="25">
        <f>(O29-P29)</f>
        <v>46.700890830734352</v>
      </c>
      <c r="R29" s="28">
        <f t="shared" si="8"/>
        <v>36.687090455748248</v>
      </c>
      <c r="S29" s="30">
        <f t="shared" si="9"/>
        <v>10.013800374986104</v>
      </c>
    </row>
    <row r="30" spans="2:19" x14ac:dyDescent="0.2">
      <c r="B30" s="2">
        <v>43222</v>
      </c>
      <c r="C30" s="3">
        <v>674.08</v>
      </c>
      <c r="D30" s="3">
        <v>688.84</v>
      </c>
      <c r="E30" s="3">
        <v>667.42</v>
      </c>
      <c r="F30" s="4">
        <v>687.15</v>
      </c>
      <c r="G30" s="5">
        <v>2822270000</v>
      </c>
      <c r="H30" s="3">
        <v>66849100000</v>
      </c>
      <c r="I30" s="6">
        <f t="shared" si="0"/>
        <v>672.62400000000002</v>
      </c>
      <c r="J30" s="7">
        <f t="shared" si="1"/>
        <v>661.39199999999994</v>
      </c>
      <c r="K30" s="8">
        <f t="shared" si="2"/>
        <v>628.70733333333317</v>
      </c>
      <c r="L30">
        <f t="shared" si="3"/>
        <v>670.20120074697115</v>
      </c>
      <c r="M30">
        <f t="shared" si="4"/>
        <v>650.38281797668924</v>
      </c>
      <c r="N30" s="8">
        <f t="shared" si="5"/>
        <v>626.64417945569687</v>
      </c>
      <c r="O30" s="27">
        <f t="shared" si="6"/>
        <v>640.69099821708187</v>
      </c>
      <c r="P30" s="25">
        <f t="shared" si="7"/>
        <v>594.25665781195562</v>
      </c>
      <c r="Q30" s="25">
        <f>(O30-P30)</f>
        <v>46.43434040512625</v>
      </c>
      <c r="R30" s="28">
        <f t="shared" si="8"/>
        <v>34.250277968403744</v>
      </c>
      <c r="S30" s="30">
        <f t="shared" si="9"/>
        <v>12.184062436722506</v>
      </c>
    </row>
    <row r="31" spans="2:19" x14ac:dyDescent="0.2">
      <c r="B31" s="2">
        <v>43221</v>
      </c>
      <c r="C31" s="3">
        <v>670.46</v>
      </c>
      <c r="D31" s="3">
        <v>674.4</v>
      </c>
      <c r="E31" s="3">
        <v>637.54</v>
      </c>
      <c r="F31" s="4">
        <v>673.61</v>
      </c>
      <c r="G31" s="5">
        <v>2678960000</v>
      </c>
      <c r="H31" s="3">
        <v>66477200000</v>
      </c>
      <c r="I31" s="6">
        <f t="shared" si="0"/>
        <v>670.46400000000006</v>
      </c>
      <c r="J31" s="7">
        <f t="shared" si="1"/>
        <v>654.57100000000003</v>
      </c>
      <c r="K31" s="8">
        <f t="shared" si="2"/>
        <v>617.87666666666667</v>
      </c>
      <c r="L31">
        <f t="shared" si="3"/>
        <v>668.49680112045667</v>
      </c>
      <c r="M31">
        <f t="shared" si="4"/>
        <v>645.22122197150907</v>
      </c>
      <c r="N31" s="8">
        <f t="shared" si="5"/>
        <v>619.93477652079639</v>
      </c>
      <c r="O31" s="27">
        <f t="shared" si="6"/>
        <v>634.70572516564221</v>
      </c>
      <c r="P31" s="25">
        <f t="shared" si="7"/>
        <v>587.9083904369121</v>
      </c>
      <c r="Q31" s="25">
        <f>(O31-P31)</f>
        <v>46.797334728730107</v>
      </c>
      <c r="R31" s="28">
        <f t="shared" si="8"/>
        <v>31.113513778322154</v>
      </c>
      <c r="S31" s="30">
        <f t="shared" si="9"/>
        <v>15.683820950407952</v>
      </c>
    </row>
    <row r="32" spans="2:19" x14ac:dyDescent="0.2">
      <c r="B32" s="2">
        <v>43220</v>
      </c>
      <c r="C32" s="3">
        <v>689.76</v>
      </c>
      <c r="D32" s="3">
        <v>694.44</v>
      </c>
      <c r="E32" s="3">
        <v>666.12</v>
      </c>
      <c r="F32" s="4">
        <v>669.92</v>
      </c>
      <c r="G32" s="5">
        <v>2853100000</v>
      </c>
      <c r="H32" s="3">
        <v>68376400000</v>
      </c>
      <c r="I32" s="6">
        <f t="shared" si="0"/>
        <v>659.56399999999996</v>
      </c>
      <c r="J32" s="7">
        <f t="shared" si="1"/>
        <v>649.15099999999995</v>
      </c>
      <c r="K32" s="8">
        <f t="shared" si="2"/>
        <v>608.66200000000003</v>
      </c>
      <c r="L32">
        <f t="shared" si="3"/>
        <v>667.78520168068508</v>
      </c>
      <c r="M32">
        <f t="shared" si="4"/>
        <v>639.73260463184442</v>
      </c>
      <c r="N32" s="8">
        <f t="shared" si="5"/>
        <v>612.79403030948163</v>
      </c>
      <c r="O32" s="27">
        <f t="shared" si="6"/>
        <v>628.30312974121352</v>
      </c>
      <c r="P32" s="25">
        <f t="shared" si="7"/>
        <v>581.34746167186506</v>
      </c>
      <c r="Q32" s="25">
        <f>(O32-P32)</f>
        <v>46.955668069348462</v>
      </c>
      <c r="R32" s="28">
        <f t="shared" si="8"/>
        <v>27.152975205565578</v>
      </c>
      <c r="S32" s="30">
        <f t="shared" si="9"/>
        <v>19.802692863782884</v>
      </c>
    </row>
    <row r="33" spans="2:19" x14ac:dyDescent="0.2">
      <c r="B33" s="2">
        <v>43219</v>
      </c>
      <c r="C33" s="3">
        <v>683.91</v>
      </c>
      <c r="D33" s="3">
        <v>697.76</v>
      </c>
      <c r="E33" s="3">
        <v>670.51</v>
      </c>
      <c r="F33" s="4">
        <v>688.88</v>
      </c>
      <c r="G33" s="5">
        <v>2740560000</v>
      </c>
      <c r="H33" s="3">
        <v>67782400000</v>
      </c>
      <c r="I33" s="6">
        <f t="shared" si="0"/>
        <v>663.42</v>
      </c>
      <c r="J33" s="7">
        <f t="shared" si="1"/>
        <v>637.05199999999991</v>
      </c>
      <c r="K33" s="8">
        <f t="shared" si="2"/>
        <v>596.16866666666658</v>
      </c>
      <c r="L33">
        <f t="shared" si="3"/>
        <v>657.23780252102756</v>
      </c>
      <c r="M33">
        <f t="shared" si="4"/>
        <v>628.81096121669873</v>
      </c>
      <c r="N33" s="8">
        <f t="shared" si="5"/>
        <v>601.92460606797897</v>
      </c>
      <c r="O33" s="27">
        <f t="shared" si="6"/>
        <v>617.2891533305251</v>
      </c>
      <c r="P33" s="25">
        <f t="shared" si="7"/>
        <v>572.74485860561424</v>
      </c>
      <c r="Q33" s="25">
        <f>(O33-P33)</f>
        <v>44.544294724910856</v>
      </c>
      <c r="R33" s="28">
        <f t="shared" si="8"/>
        <v>22.80514532572926</v>
      </c>
      <c r="S33" s="30">
        <f t="shared" si="9"/>
        <v>21.739149399181596</v>
      </c>
    </row>
    <row r="34" spans="2:19" x14ac:dyDescent="0.2">
      <c r="B34" s="2">
        <v>43218</v>
      </c>
      <c r="C34" s="3">
        <v>644.65</v>
      </c>
      <c r="D34" s="3">
        <v>691.44</v>
      </c>
      <c r="E34" s="3">
        <v>644.65</v>
      </c>
      <c r="F34" s="4">
        <v>683.68</v>
      </c>
      <c r="G34" s="5">
        <v>2496660000</v>
      </c>
      <c r="H34" s="3">
        <v>63877700000</v>
      </c>
      <c r="I34" s="6">
        <f t="shared" si="0"/>
        <v>655.19399999999985</v>
      </c>
      <c r="J34" s="7">
        <f t="shared" si="1"/>
        <v>621.16300000000001</v>
      </c>
      <c r="K34" s="8">
        <f t="shared" si="2"/>
        <v>583.43933333333337</v>
      </c>
      <c r="L34">
        <f t="shared" si="3"/>
        <v>644.01670378154142</v>
      </c>
      <c r="M34">
        <f t="shared" si="4"/>
        <v>616.61784148707625</v>
      </c>
      <c r="N34" s="8">
        <f t="shared" si="5"/>
        <v>590.24526407769031</v>
      </c>
      <c r="O34" s="27">
        <f t="shared" si="6"/>
        <v>605.21809029971155</v>
      </c>
      <c r="P34" s="25">
        <f t="shared" si="7"/>
        <v>563.8700472940634</v>
      </c>
      <c r="Q34" s="25">
        <f>(O34-P34)</f>
        <v>41.348043005648151</v>
      </c>
      <c r="R34" s="28">
        <f t="shared" si="8"/>
        <v>18.169420905749536</v>
      </c>
      <c r="S34" s="30">
        <f t="shared" si="9"/>
        <v>23.178622099898615</v>
      </c>
    </row>
    <row r="35" spans="2:19" x14ac:dyDescent="0.2">
      <c r="B35" s="2">
        <v>43217</v>
      </c>
      <c r="C35" s="3">
        <v>662.11</v>
      </c>
      <c r="D35" s="3">
        <v>684.87</v>
      </c>
      <c r="E35" s="3">
        <v>647.03</v>
      </c>
      <c r="F35" s="4">
        <v>647.03</v>
      </c>
      <c r="G35" s="5">
        <v>2598130000</v>
      </c>
      <c r="H35" s="3">
        <v>65594600000</v>
      </c>
      <c r="I35" s="6">
        <f t="shared" si="0"/>
        <v>650.16</v>
      </c>
      <c r="J35" s="7">
        <f t="shared" si="1"/>
        <v>606.74900000000002</v>
      </c>
      <c r="K35" s="8">
        <f t="shared" si="2"/>
        <v>573.16666666666663</v>
      </c>
      <c r="L35">
        <f t="shared" si="3"/>
        <v>642.51005567231221</v>
      </c>
      <c r="M35">
        <f t="shared" si="4"/>
        <v>609.85958403975985</v>
      </c>
      <c r="N35" s="8">
        <f t="shared" si="5"/>
        <v>582.13315894593177</v>
      </c>
      <c r="O35" s="27">
        <f t="shared" si="6"/>
        <v>597.61592489965915</v>
      </c>
      <c r="P35" s="25">
        <f t="shared" si="7"/>
        <v>557.21725107758846</v>
      </c>
      <c r="Q35" s="25">
        <f>(O35-P35)</f>
        <v>40.398673822070691</v>
      </c>
      <c r="R35" s="28">
        <f t="shared" si="8"/>
        <v>12.612107676669247</v>
      </c>
      <c r="S35" s="30">
        <f t="shared" si="9"/>
        <v>27.786566145401444</v>
      </c>
    </row>
    <row r="36" spans="2:19" x14ac:dyDescent="0.2">
      <c r="B36" s="2">
        <v>43216</v>
      </c>
      <c r="C36" s="3">
        <v>618.08000000000004</v>
      </c>
      <c r="D36" s="3">
        <v>663.18</v>
      </c>
      <c r="E36" s="3">
        <v>604.01</v>
      </c>
      <c r="F36" s="4">
        <v>662.81</v>
      </c>
      <c r="G36" s="5">
        <v>2984010000</v>
      </c>
      <c r="H36" s="3">
        <v>61219700000</v>
      </c>
      <c r="I36" s="6">
        <f t="shared" si="0"/>
        <v>638.678</v>
      </c>
      <c r="J36" s="7">
        <f t="shared" si="1"/>
        <v>591.58299999999997</v>
      </c>
      <c r="K36" s="8">
        <f t="shared" si="2"/>
        <v>557.68200000000002</v>
      </c>
      <c r="L36">
        <f t="shared" si="3"/>
        <v>632.36008350846828</v>
      </c>
      <c r="M36">
        <f t="shared" si="4"/>
        <v>598.09282493748424</v>
      </c>
      <c r="N36" s="8">
        <f t="shared" si="5"/>
        <v>570.60789593820778</v>
      </c>
      <c r="O36" s="27">
        <f t="shared" si="6"/>
        <v>585.76245669959724</v>
      </c>
      <c r="P36" s="25">
        <f t="shared" si="7"/>
        <v>548.76983116379552</v>
      </c>
      <c r="Q36" s="25">
        <f>(O36-P36)</f>
        <v>36.992625535801722</v>
      </c>
      <c r="R36" s="28">
        <f t="shared" si="8"/>
        <v>6.5169782118861281</v>
      </c>
      <c r="S36" s="30">
        <f t="shared" si="9"/>
        <v>30.475647323915595</v>
      </c>
    </row>
    <row r="37" spans="2:19" x14ac:dyDescent="0.2">
      <c r="B37" s="2">
        <v>43215</v>
      </c>
      <c r="C37" s="3">
        <v>707.06</v>
      </c>
      <c r="D37" s="3">
        <v>707.06</v>
      </c>
      <c r="E37" s="3">
        <v>600.21</v>
      </c>
      <c r="F37" s="4">
        <v>615.41999999999996</v>
      </c>
      <c r="G37" s="5">
        <v>4216140000</v>
      </c>
      <c r="H37" s="3">
        <v>70018900000</v>
      </c>
      <c r="I37" s="6">
        <f t="shared" si="0"/>
        <v>638.73800000000006</v>
      </c>
      <c r="J37" s="7">
        <f t="shared" si="1"/>
        <v>583.21100000000001</v>
      </c>
      <c r="K37" s="8">
        <f t="shared" si="2"/>
        <v>544.27</v>
      </c>
      <c r="L37">
        <f t="shared" si="3"/>
        <v>640.8301252627025</v>
      </c>
      <c r="M37">
        <f t="shared" si="4"/>
        <v>594.24234159025855</v>
      </c>
      <c r="N37" s="8">
        <f t="shared" si="5"/>
        <v>564.20616678652323</v>
      </c>
      <c r="O37" s="27">
        <f t="shared" si="6"/>
        <v>580.37017609952397</v>
      </c>
      <c r="P37" s="25">
        <f t="shared" si="7"/>
        <v>543.43781765689914</v>
      </c>
      <c r="Q37" s="25">
        <f>(O37-P37)</f>
        <v>36.932358442624832</v>
      </c>
      <c r="R37" s="28">
        <f t="shared" si="8"/>
        <v>-1.0868668457985482</v>
      </c>
      <c r="S37" s="30">
        <f t="shared" si="9"/>
        <v>38.019225288423378</v>
      </c>
    </row>
    <row r="38" spans="2:19" x14ac:dyDescent="0.2">
      <c r="B38" s="2">
        <v>43214</v>
      </c>
      <c r="C38" s="3">
        <v>643.4</v>
      </c>
      <c r="D38" s="3">
        <v>708.88</v>
      </c>
      <c r="E38" s="3">
        <v>643.4</v>
      </c>
      <c r="F38" s="4">
        <v>708.16</v>
      </c>
      <c r="G38" s="5">
        <v>3581860000</v>
      </c>
      <c r="H38" s="3">
        <v>63701200000</v>
      </c>
      <c r="I38" s="6">
        <f t="shared" ref="I38:I69" si="10">(SUM(F39:F43))/5</f>
        <v>610.68399999999997</v>
      </c>
      <c r="J38" s="7">
        <f t="shared" ref="J38:J69" si="11">(SUM(F39:F48))/10</f>
        <v>562.54299999999989</v>
      </c>
      <c r="K38" s="8">
        <f t="shared" ref="K38:K69" si="12">(SUM(F39:F53))/15</f>
        <v>523.62799999999982</v>
      </c>
      <c r="L38">
        <f t="shared" si="3"/>
        <v>607.1651878940537</v>
      </c>
      <c r="M38">
        <f t="shared" si="4"/>
        <v>568.92730638809383</v>
      </c>
      <c r="N38" s="8">
        <f t="shared" si="5"/>
        <v>543.64133347031225</v>
      </c>
      <c r="O38" s="27">
        <f t="shared" si="6"/>
        <v>557.13566266307373</v>
      </c>
      <c r="P38" s="25">
        <f t="shared" si="7"/>
        <v>530.26004306945106</v>
      </c>
      <c r="Q38" s="25">
        <f>(O38-P38)</f>
        <v>26.875619593622673</v>
      </c>
      <c r="R38" s="28">
        <f t="shared" si="8"/>
        <v>-8.0774884556538549</v>
      </c>
      <c r="S38" s="30">
        <f t="shared" si="9"/>
        <v>34.95310804927653</v>
      </c>
    </row>
    <row r="39" spans="2:19" x14ac:dyDescent="0.2">
      <c r="B39" s="2">
        <v>43213</v>
      </c>
      <c r="C39" s="3">
        <v>621.20000000000005</v>
      </c>
      <c r="D39" s="3">
        <v>646.70000000000005</v>
      </c>
      <c r="E39" s="3">
        <v>621.04</v>
      </c>
      <c r="F39" s="4">
        <v>642.54999999999995</v>
      </c>
      <c r="G39" s="5">
        <v>2386830000</v>
      </c>
      <c r="H39" s="3">
        <v>61490600000</v>
      </c>
      <c r="I39" s="6">
        <f t="shared" si="10"/>
        <v>587.13199999999995</v>
      </c>
      <c r="J39" s="7">
        <f t="shared" si="11"/>
        <v>547.5619999999999</v>
      </c>
      <c r="K39" s="8">
        <f t="shared" si="12"/>
        <v>507.4919999999999</v>
      </c>
      <c r="L39">
        <f t="shared" si="3"/>
        <v>589.47278184108063</v>
      </c>
      <c r="M39">
        <f t="shared" si="4"/>
        <v>552.56670780767024</v>
      </c>
      <c r="N39" s="8">
        <f t="shared" si="5"/>
        <v>529.51152396607119</v>
      </c>
      <c r="O39" s="27">
        <f t="shared" si="6"/>
        <v>541.60578314726899</v>
      </c>
      <c r="P39" s="25">
        <f t="shared" si="7"/>
        <v>521.27684651500715</v>
      </c>
      <c r="Q39" s="25">
        <f>(O39-P39)</f>
        <v>20.328936632261843</v>
      </c>
      <c r="R39" s="28">
        <f t="shared" si="8"/>
        <v>-15.17909472763278</v>
      </c>
      <c r="S39" s="30">
        <f t="shared" si="9"/>
        <v>35.508031359894623</v>
      </c>
    </row>
    <row r="40" spans="2:19" x14ac:dyDescent="0.2">
      <c r="B40" s="2">
        <v>43212</v>
      </c>
      <c r="C40" s="3">
        <v>606.12</v>
      </c>
      <c r="D40" s="3">
        <v>640.77</v>
      </c>
      <c r="E40" s="3">
        <v>593.87</v>
      </c>
      <c r="F40" s="4">
        <v>621.86</v>
      </c>
      <c r="G40" s="5">
        <v>2426270000</v>
      </c>
      <c r="H40" s="3">
        <v>59985500000</v>
      </c>
      <c r="I40" s="6">
        <f t="shared" si="10"/>
        <v>563.33799999999997</v>
      </c>
      <c r="J40" s="7">
        <f t="shared" si="11"/>
        <v>534.66999999999996</v>
      </c>
      <c r="K40" s="8">
        <f t="shared" si="12"/>
        <v>491.72199999999998</v>
      </c>
      <c r="L40">
        <f t="shared" si="3"/>
        <v>573.27917276162088</v>
      </c>
      <c r="M40">
        <f t="shared" si="4"/>
        <v>537.16819843159692</v>
      </c>
      <c r="N40" s="8">
        <f t="shared" si="5"/>
        <v>516.31888453265276</v>
      </c>
      <c r="O40" s="27">
        <f t="shared" si="6"/>
        <v>527.01410735586342</v>
      </c>
      <c r="P40" s="25">
        <f t="shared" si="7"/>
        <v>513.23019423620769</v>
      </c>
      <c r="Q40" s="25">
        <f>(O40-P40)</f>
        <v>13.783913119655722</v>
      </c>
      <c r="R40" s="28">
        <f t="shared" si="8"/>
        <v>-22.419846689454907</v>
      </c>
      <c r="S40" s="30">
        <f t="shared" si="9"/>
        <v>36.203759809110629</v>
      </c>
    </row>
    <row r="41" spans="2:19" x14ac:dyDescent="0.2">
      <c r="B41" s="2">
        <v>43211</v>
      </c>
      <c r="C41" s="3">
        <v>616</v>
      </c>
      <c r="D41" s="3">
        <v>621.89</v>
      </c>
      <c r="E41" s="3">
        <v>578.54999999999995</v>
      </c>
      <c r="F41" s="4">
        <v>605.4</v>
      </c>
      <c r="G41" s="5">
        <v>2612460000</v>
      </c>
      <c r="H41" s="3">
        <v>60951100000</v>
      </c>
      <c r="I41" s="6">
        <f t="shared" si="10"/>
        <v>544.48800000000006</v>
      </c>
      <c r="J41" s="7">
        <f t="shared" si="11"/>
        <v>517.18399999999997</v>
      </c>
      <c r="K41" s="8">
        <f t="shared" si="12"/>
        <v>476.048</v>
      </c>
      <c r="L41">
        <f t="shared" si="3"/>
        <v>557.21875914243128</v>
      </c>
      <c r="M41">
        <f t="shared" si="4"/>
        <v>522.00557586084062</v>
      </c>
      <c r="N41" s="8">
        <f t="shared" si="5"/>
        <v>503.59301089446029</v>
      </c>
      <c r="O41" s="27">
        <f t="shared" si="6"/>
        <v>512.76212687511133</v>
      </c>
      <c r="P41" s="25">
        <f t="shared" si="7"/>
        <v>505.85660977510435</v>
      </c>
      <c r="Q41" s="25">
        <f>(O41-P41)</f>
        <v>6.905517100006989</v>
      </c>
      <c r="R41" s="28">
        <f t="shared" si="8"/>
        <v>-29.751187636820383</v>
      </c>
      <c r="S41" s="30">
        <f t="shared" si="9"/>
        <v>36.656704736827372</v>
      </c>
    </row>
    <row r="42" spans="2:19" x14ac:dyDescent="0.2">
      <c r="B42" s="2">
        <v>43210</v>
      </c>
      <c r="C42" s="3">
        <v>567.99</v>
      </c>
      <c r="D42" s="3">
        <v>618.72</v>
      </c>
      <c r="E42" s="3">
        <v>560.28</v>
      </c>
      <c r="F42" s="4">
        <v>615.72</v>
      </c>
      <c r="G42" s="5">
        <v>2849470000</v>
      </c>
      <c r="H42" s="3">
        <v>56188700000</v>
      </c>
      <c r="I42" s="6">
        <f t="shared" si="10"/>
        <v>527.68399999999997</v>
      </c>
      <c r="J42" s="7">
        <f t="shared" si="11"/>
        <v>497.03599999999994</v>
      </c>
      <c r="K42" s="8">
        <f t="shared" si="12"/>
        <v>460.54866666666663</v>
      </c>
      <c r="L42">
        <f t="shared" si="3"/>
        <v>527.96813871364691</v>
      </c>
      <c r="M42">
        <f t="shared" si="4"/>
        <v>501.18014827436076</v>
      </c>
      <c r="N42" s="8">
        <f t="shared" si="5"/>
        <v>487.57486959366889</v>
      </c>
      <c r="O42" s="27">
        <f t="shared" si="6"/>
        <v>494.04251357967701</v>
      </c>
      <c r="P42" s="25">
        <f t="shared" si="7"/>
        <v>497.0675385571127</v>
      </c>
      <c r="Q42" s="25">
        <f>(O42-P42)</f>
        <v>-3.0250249774356917</v>
      </c>
      <c r="R42" s="28">
        <f t="shared" si="8"/>
        <v>-36.432728301666558</v>
      </c>
      <c r="S42" s="30">
        <f t="shared" si="9"/>
        <v>33.407703324230866</v>
      </c>
    </row>
    <row r="43" spans="2:19" x14ac:dyDescent="0.2">
      <c r="B43" s="2">
        <v>43209</v>
      </c>
      <c r="C43" s="3">
        <v>524.04</v>
      </c>
      <c r="D43" s="3">
        <v>567.89</v>
      </c>
      <c r="E43" s="3">
        <v>523.26</v>
      </c>
      <c r="F43" s="4">
        <v>567.89</v>
      </c>
      <c r="G43" s="5">
        <v>2256870000</v>
      </c>
      <c r="H43" s="3">
        <v>51829900000</v>
      </c>
      <c r="I43" s="6">
        <f t="shared" si="10"/>
        <v>514.40199999999993</v>
      </c>
      <c r="J43" s="7">
        <f t="shared" si="11"/>
        <v>480.1</v>
      </c>
      <c r="K43" s="8">
        <f t="shared" si="12"/>
        <v>448.05866666666668</v>
      </c>
      <c r="L43">
        <f t="shared" si="3"/>
        <v>508.00720807047031</v>
      </c>
      <c r="M43">
        <f t="shared" si="4"/>
        <v>486.35573677977425</v>
      </c>
      <c r="N43" s="8">
        <f t="shared" si="5"/>
        <v>476.10127953562159</v>
      </c>
      <c r="O43" s="27">
        <f t="shared" si="6"/>
        <v>480.61569786689103</v>
      </c>
      <c r="P43" s="25">
        <f t="shared" si="7"/>
        <v>491.40174164168172</v>
      </c>
      <c r="Q43" s="25">
        <f>(O43-P43)</f>
        <v>-10.786043774790699</v>
      </c>
      <c r="R43" s="28">
        <f t="shared" si="8"/>
        <v>-42.844399433385519</v>
      </c>
      <c r="S43" s="30">
        <f t="shared" si="9"/>
        <v>32.05835565859482</v>
      </c>
    </row>
    <row r="44" spans="2:19" x14ac:dyDescent="0.2">
      <c r="B44" s="2">
        <v>43208</v>
      </c>
      <c r="C44" s="3">
        <v>503.31</v>
      </c>
      <c r="D44" s="3">
        <v>525.09</v>
      </c>
      <c r="E44" s="3">
        <v>503.05</v>
      </c>
      <c r="F44" s="4">
        <v>524.79</v>
      </c>
      <c r="G44" s="5">
        <v>1762940000</v>
      </c>
      <c r="H44" s="3">
        <v>49769600000</v>
      </c>
      <c r="I44" s="6">
        <f t="shared" si="10"/>
        <v>507.99200000000002</v>
      </c>
      <c r="J44" s="7">
        <f t="shared" si="11"/>
        <v>467.67200000000003</v>
      </c>
      <c r="K44" s="8">
        <f t="shared" si="12"/>
        <v>440.86533333333341</v>
      </c>
      <c r="L44">
        <f t="shared" si="3"/>
        <v>499.61581210570546</v>
      </c>
      <c r="M44">
        <f t="shared" si="4"/>
        <v>477.81478939750184</v>
      </c>
      <c r="N44" s="8">
        <f t="shared" si="5"/>
        <v>469.14574804071037</v>
      </c>
      <c r="O44" s="27">
        <f t="shared" si="6"/>
        <v>472.58400656996213</v>
      </c>
      <c r="P44" s="25">
        <f t="shared" si="7"/>
        <v>488.73068097301626</v>
      </c>
      <c r="Q44" s="25">
        <f>(O44-P44)</f>
        <v>-16.146674403054135</v>
      </c>
      <c r="R44" s="28">
        <f t="shared" si="8"/>
        <v>-49.518830690968365</v>
      </c>
      <c r="S44" s="30">
        <f t="shared" si="9"/>
        <v>33.37215628791423</v>
      </c>
    </row>
    <row r="45" spans="2:19" x14ac:dyDescent="0.2">
      <c r="B45" s="2">
        <v>43207</v>
      </c>
      <c r="C45" s="3">
        <v>511.15</v>
      </c>
      <c r="D45" s="3">
        <v>518.03</v>
      </c>
      <c r="E45" s="3">
        <v>502.56</v>
      </c>
      <c r="F45" s="4">
        <v>502.89</v>
      </c>
      <c r="G45" s="5">
        <v>1760360000</v>
      </c>
      <c r="H45" s="3">
        <v>50534000000</v>
      </c>
      <c r="I45" s="6">
        <f t="shared" si="10"/>
        <v>506.00199999999995</v>
      </c>
      <c r="J45" s="7">
        <f t="shared" si="11"/>
        <v>455.91400000000004</v>
      </c>
      <c r="K45" s="8">
        <f t="shared" si="12"/>
        <v>433.10133333333334</v>
      </c>
      <c r="L45">
        <f t="shared" si="3"/>
        <v>497.97871815855819</v>
      </c>
      <c r="M45">
        <f t="shared" si="4"/>
        <v>472.24252037472445</v>
      </c>
      <c r="N45" s="8">
        <f t="shared" si="5"/>
        <v>464.32514061795473</v>
      </c>
      <c r="O45" s="27">
        <f t="shared" si="6"/>
        <v>467.07382594631889</v>
      </c>
      <c r="P45" s="25">
        <f t="shared" si="7"/>
        <v>487.59793545085756</v>
      </c>
      <c r="Q45" s="25">
        <f>(O45-P45)</f>
        <v>-20.524109504538671</v>
      </c>
      <c r="R45" s="28">
        <f t="shared" si="8"/>
        <v>-56.76751098757579</v>
      </c>
      <c r="S45" s="30">
        <f t="shared" si="9"/>
        <v>36.243401483037118</v>
      </c>
    </row>
    <row r="46" spans="2:19" x14ac:dyDescent="0.2">
      <c r="B46" s="2">
        <v>43206</v>
      </c>
      <c r="C46" s="3">
        <v>532.07000000000005</v>
      </c>
      <c r="D46" s="3">
        <v>534.20000000000005</v>
      </c>
      <c r="E46" s="3">
        <v>500.25</v>
      </c>
      <c r="F46" s="4">
        <v>511.15</v>
      </c>
      <c r="G46" s="5">
        <v>1758980000</v>
      </c>
      <c r="H46" s="3">
        <v>52592200000</v>
      </c>
      <c r="I46" s="6">
        <f t="shared" si="10"/>
        <v>489.88</v>
      </c>
      <c r="J46" s="7">
        <f t="shared" si="11"/>
        <v>441.82800000000009</v>
      </c>
      <c r="K46" s="8">
        <f t="shared" si="12"/>
        <v>424.33200000000005</v>
      </c>
      <c r="L46">
        <f t="shared" si="3"/>
        <v>491.3930772378373</v>
      </c>
      <c r="M46">
        <f t="shared" si="4"/>
        <v>463.59641379132989</v>
      </c>
      <c r="N46" s="8">
        <f t="shared" si="5"/>
        <v>457.63587499194824</v>
      </c>
      <c r="O46" s="27">
        <f t="shared" si="6"/>
        <v>459.05997611837688</v>
      </c>
      <c r="P46" s="25">
        <f t="shared" si="7"/>
        <v>485.71377028692615</v>
      </c>
      <c r="Q46" s="25">
        <f>(O46-P46)</f>
        <v>-26.653794168549268</v>
      </c>
      <c r="R46" s="28">
        <f t="shared" si="8"/>
        <v>-64.295940192332424</v>
      </c>
      <c r="S46" s="30">
        <f t="shared" si="9"/>
        <v>37.642146023783155</v>
      </c>
    </row>
    <row r="47" spans="2:19" x14ac:dyDescent="0.2">
      <c r="B47" s="2">
        <v>43205</v>
      </c>
      <c r="C47" s="3">
        <v>502.88</v>
      </c>
      <c r="D47" s="3">
        <v>531.70000000000005</v>
      </c>
      <c r="E47" s="3">
        <v>502.88</v>
      </c>
      <c r="F47" s="4">
        <v>531.70000000000005</v>
      </c>
      <c r="G47" s="5">
        <v>1726090000</v>
      </c>
      <c r="H47" s="3">
        <v>49696300000</v>
      </c>
      <c r="I47" s="6">
        <f t="shared" si="10"/>
        <v>466.38800000000003</v>
      </c>
      <c r="J47" s="7">
        <f t="shared" si="11"/>
        <v>426.98100000000005</v>
      </c>
      <c r="K47" s="8">
        <f t="shared" si="12"/>
        <v>415.31600000000003</v>
      </c>
      <c r="L47">
        <f t="shared" si="3"/>
        <v>471.2396158567559</v>
      </c>
      <c r="M47">
        <f t="shared" si="4"/>
        <v>448.46228352273653</v>
      </c>
      <c r="N47" s="8">
        <f t="shared" si="5"/>
        <v>447.05528570508369</v>
      </c>
      <c r="O47" s="27">
        <f t="shared" si="6"/>
        <v>445.85269904899087</v>
      </c>
      <c r="P47" s="25">
        <f t="shared" si="7"/>
        <v>482.03487190988022</v>
      </c>
      <c r="Q47" s="25">
        <f>(O47-P47)</f>
        <v>-36.182172860889352</v>
      </c>
      <c r="R47" s="28">
        <f t="shared" si="8"/>
        <v>-71.324382025193188</v>
      </c>
      <c r="S47" s="30">
        <f t="shared" si="9"/>
        <v>35.142209164303836</v>
      </c>
    </row>
    <row r="48" spans="2:19" x14ac:dyDescent="0.2">
      <c r="B48" s="2">
        <v>43204</v>
      </c>
      <c r="C48" s="3">
        <v>492.58</v>
      </c>
      <c r="D48" s="3">
        <v>512.02</v>
      </c>
      <c r="E48" s="3">
        <v>488.28</v>
      </c>
      <c r="F48" s="4">
        <v>501.48</v>
      </c>
      <c r="G48" s="5">
        <v>1519080000</v>
      </c>
      <c r="H48" s="3">
        <v>48668400000</v>
      </c>
      <c r="I48" s="6">
        <f t="shared" si="10"/>
        <v>445.79799999999994</v>
      </c>
      <c r="J48" s="7">
        <f t="shared" si="11"/>
        <v>414.887</v>
      </c>
      <c r="K48" s="8">
        <f t="shared" si="12"/>
        <v>408.19400000000002</v>
      </c>
      <c r="L48">
        <f t="shared" si="3"/>
        <v>456.11942378513385</v>
      </c>
      <c r="M48">
        <f t="shared" si="4"/>
        <v>436.68056875001128</v>
      </c>
      <c r="N48" s="8">
        <f t="shared" si="5"/>
        <v>439.28032652009563</v>
      </c>
      <c r="O48" s="27">
        <f t="shared" si="6"/>
        <v>435.73864433062556</v>
      </c>
      <c r="P48" s="25">
        <f t="shared" si="7"/>
        <v>480.47926166267064</v>
      </c>
      <c r="Q48" s="25">
        <f>(O48-P48)</f>
        <v>-44.740617332045076</v>
      </c>
      <c r="R48" s="28">
        <f t="shared" si="8"/>
        <v>-77.970323198480216</v>
      </c>
      <c r="S48" s="30">
        <f t="shared" si="9"/>
        <v>33.22970586643514</v>
      </c>
    </row>
    <row r="49" spans="2:19" x14ac:dyDescent="0.2">
      <c r="B49" s="2">
        <v>43203</v>
      </c>
      <c r="C49" s="3">
        <v>493.16</v>
      </c>
      <c r="D49" s="3">
        <v>526.47</v>
      </c>
      <c r="E49" s="3">
        <v>482.66</v>
      </c>
      <c r="F49" s="4">
        <v>492.74</v>
      </c>
      <c r="G49" s="5">
        <v>2419250000</v>
      </c>
      <c r="H49" s="3">
        <v>48715400000</v>
      </c>
      <c r="I49" s="6">
        <f t="shared" si="10"/>
        <v>427.35200000000003</v>
      </c>
      <c r="J49" s="7">
        <f t="shared" si="11"/>
        <v>407.30200000000002</v>
      </c>
      <c r="K49" s="8">
        <f t="shared" si="12"/>
        <v>401.07599999999996</v>
      </c>
      <c r="L49">
        <f t="shared" si="3"/>
        <v>437.80913567770079</v>
      </c>
      <c r="M49">
        <f t="shared" si="4"/>
        <v>424.22291736112487</v>
      </c>
      <c r="N49" s="8">
        <f t="shared" si="5"/>
        <v>431.6432303086807</v>
      </c>
      <c r="O49" s="27">
        <f t="shared" si="6"/>
        <v>425.37476148164836</v>
      </c>
      <c r="P49" s="25">
        <f t="shared" si="7"/>
        <v>479.4984025956843</v>
      </c>
      <c r="Q49" s="25">
        <f>(O49-P49)</f>
        <v>-54.123641114035934</v>
      </c>
      <c r="R49" s="28">
        <f t="shared" si="8"/>
        <v>-83.93199371959129</v>
      </c>
      <c r="S49" s="30">
        <f t="shared" si="9"/>
        <v>29.808352605555356</v>
      </c>
    </row>
    <row r="50" spans="2:19" x14ac:dyDescent="0.2">
      <c r="B50" s="2">
        <v>43202</v>
      </c>
      <c r="C50" s="3">
        <v>430.16</v>
      </c>
      <c r="D50" s="3">
        <v>493.06</v>
      </c>
      <c r="E50" s="3">
        <v>417.41</v>
      </c>
      <c r="F50" s="4">
        <v>492.94</v>
      </c>
      <c r="G50" s="5">
        <v>2519360000</v>
      </c>
      <c r="H50" s="3">
        <v>42483600000</v>
      </c>
      <c r="I50" s="6">
        <f t="shared" si="10"/>
        <v>405.82599999999996</v>
      </c>
      <c r="J50" s="7">
        <f t="shared" si="11"/>
        <v>396.65099999999995</v>
      </c>
      <c r="K50" s="8">
        <f t="shared" si="12"/>
        <v>397.96533333333332</v>
      </c>
      <c r="L50">
        <f t="shared" si="3"/>
        <v>410.24370351655119</v>
      </c>
      <c r="M50">
        <f t="shared" si="4"/>
        <v>408.95245455248596</v>
      </c>
      <c r="N50" s="8">
        <f t="shared" si="5"/>
        <v>422.88654892420652</v>
      </c>
      <c r="O50" s="27">
        <f t="shared" si="6"/>
        <v>413.09017266012989</v>
      </c>
      <c r="P50" s="25">
        <f t="shared" si="7"/>
        <v>478.42307480333903</v>
      </c>
      <c r="Q50" s="25">
        <f>(O50-P50)</f>
        <v>-65.332902143209139</v>
      </c>
      <c r="R50" s="28">
        <f t="shared" si="8"/>
        <v>-88.581766613686824</v>
      </c>
      <c r="S50" s="30">
        <f t="shared" si="9"/>
        <v>23.248864470477685</v>
      </c>
    </row>
    <row r="51" spans="2:19" x14ac:dyDescent="0.2">
      <c r="B51" s="2">
        <v>43201</v>
      </c>
      <c r="C51" s="3">
        <v>415.02</v>
      </c>
      <c r="D51" s="3">
        <v>430.54</v>
      </c>
      <c r="E51" s="3">
        <v>412.47</v>
      </c>
      <c r="F51" s="4">
        <v>430.54</v>
      </c>
      <c r="G51" s="5">
        <v>1439040000</v>
      </c>
      <c r="H51" s="3">
        <v>40980200000</v>
      </c>
      <c r="I51" s="6">
        <f t="shared" si="10"/>
        <v>393.77599999999995</v>
      </c>
      <c r="J51" s="7">
        <f t="shared" si="11"/>
        <v>391.55799999999994</v>
      </c>
      <c r="K51" s="8">
        <f t="shared" si="12"/>
        <v>399.27066666666656</v>
      </c>
      <c r="L51">
        <f t="shared" si="3"/>
        <v>400.09555527482678</v>
      </c>
      <c r="M51">
        <f t="shared" si="4"/>
        <v>404.15522223081615</v>
      </c>
      <c r="N51" s="8">
        <f t="shared" si="5"/>
        <v>421.79319877052171</v>
      </c>
      <c r="O51" s="27">
        <f t="shared" si="6"/>
        <v>409.91747678015349</v>
      </c>
      <c r="P51" s="25">
        <f t="shared" si="7"/>
        <v>482.25372078760614</v>
      </c>
      <c r="Q51" s="25">
        <f>(O51-P51)</f>
        <v>-72.336244007452649</v>
      </c>
      <c r="R51" s="28">
        <f t="shared" si="8"/>
        <v>-92.643147265245375</v>
      </c>
      <c r="S51" s="30">
        <f t="shared" si="9"/>
        <v>20.306903257792726</v>
      </c>
    </row>
    <row r="52" spans="2:19" x14ac:dyDescent="0.2">
      <c r="B52" s="2">
        <v>43200</v>
      </c>
      <c r="C52" s="3">
        <v>399.41</v>
      </c>
      <c r="D52" s="3">
        <v>415.89</v>
      </c>
      <c r="E52" s="3">
        <v>393.88</v>
      </c>
      <c r="F52" s="4">
        <v>414.24</v>
      </c>
      <c r="G52" s="5">
        <v>1196000000</v>
      </c>
      <c r="H52" s="3">
        <v>39430400000</v>
      </c>
      <c r="I52" s="6">
        <f t="shared" si="10"/>
        <v>387.57399999999996</v>
      </c>
      <c r="J52" s="7">
        <f t="shared" si="11"/>
        <v>389.78</v>
      </c>
      <c r="K52" s="8">
        <f t="shared" si="12"/>
        <v>404.31799999999998</v>
      </c>
      <c r="L52">
        <f t="shared" si="3"/>
        <v>393.02333291224016</v>
      </c>
      <c r="M52">
        <f t="shared" si="4"/>
        <v>401.91416050433082</v>
      </c>
      <c r="N52" s="8">
        <f t="shared" si="5"/>
        <v>422.87222716631055</v>
      </c>
      <c r="O52" s="27">
        <f t="shared" si="6"/>
        <v>409.1315634674541</v>
      </c>
      <c r="P52" s="25">
        <f t="shared" si="7"/>
        <v>487.6948184506146</v>
      </c>
      <c r="Q52" s="25">
        <f>(O52-P52)</f>
        <v>-78.563254983160505</v>
      </c>
      <c r="R52" s="28">
        <f t="shared" si="8"/>
        <v>-96.163120335766592</v>
      </c>
      <c r="S52" s="30">
        <f t="shared" si="9"/>
        <v>17.599865352606088</v>
      </c>
    </row>
    <row r="53" spans="2:19" x14ac:dyDescent="0.2">
      <c r="B53" s="2">
        <v>43199</v>
      </c>
      <c r="C53" s="3">
        <v>400.86</v>
      </c>
      <c r="D53" s="3">
        <v>429.25</v>
      </c>
      <c r="E53" s="3">
        <v>390.61</v>
      </c>
      <c r="F53" s="4">
        <v>398.53</v>
      </c>
      <c r="G53" s="5">
        <v>1478390000</v>
      </c>
      <c r="H53" s="3">
        <v>39565100000</v>
      </c>
      <c r="I53" s="6">
        <f t="shared" si="10"/>
        <v>383.976</v>
      </c>
      <c r="J53" s="7">
        <f t="shared" si="11"/>
        <v>389.392</v>
      </c>
      <c r="K53" s="8">
        <f t="shared" si="12"/>
        <v>412.702</v>
      </c>
      <c r="L53">
        <f t="shared" si="3"/>
        <v>390.26999936836023</v>
      </c>
      <c r="M53">
        <f t="shared" si="4"/>
        <v>402.66619617195988</v>
      </c>
      <c r="N53" s="8">
        <f t="shared" si="5"/>
        <v>426.34968819006923</v>
      </c>
      <c r="O53" s="27">
        <f t="shared" si="6"/>
        <v>411.05912046153668</v>
      </c>
      <c r="P53" s="25">
        <f t="shared" si="7"/>
        <v>494.82800392666377</v>
      </c>
      <c r="Q53" s="25">
        <f>(O53-P53)</f>
        <v>-83.768883465127089</v>
      </c>
      <c r="R53" s="28">
        <f t="shared" si="8"/>
        <v>-99.261679553426475</v>
      </c>
      <c r="S53" s="30">
        <f t="shared" si="9"/>
        <v>15.492796088299386</v>
      </c>
    </row>
    <row r="54" spans="2:19" x14ac:dyDescent="0.2">
      <c r="B54" s="2">
        <v>43198</v>
      </c>
      <c r="C54" s="3">
        <v>385.74</v>
      </c>
      <c r="D54" s="3">
        <v>402.59</v>
      </c>
      <c r="E54" s="3">
        <v>385.6</v>
      </c>
      <c r="F54" s="4">
        <v>400.51</v>
      </c>
      <c r="G54" s="5">
        <v>948488000</v>
      </c>
      <c r="H54" s="3">
        <v>38065400000</v>
      </c>
      <c r="I54" s="6">
        <f t="shared" si="10"/>
        <v>387.25199999999995</v>
      </c>
      <c r="J54" s="7">
        <f t="shared" si="11"/>
        <v>387.93799999999999</v>
      </c>
      <c r="K54" s="8">
        <f t="shared" si="12"/>
        <v>421.09733333333327</v>
      </c>
      <c r="L54">
        <f t="shared" si="3"/>
        <v>385.14999905254035</v>
      </c>
      <c r="M54">
        <f t="shared" si="4"/>
        <v>403.14535087683987</v>
      </c>
      <c r="N54" s="8">
        <f t="shared" si="5"/>
        <v>430.04107221722199</v>
      </c>
      <c r="O54" s="27">
        <f t="shared" si="6"/>
        <v>412.97714236363424</v>
      </c>
      <c r="P54" s="25">
        <f t="shared" si="7"/>
        <v>502.37344424079686</v>
      </c>
      <c r="Q54" s="25">
        <f>(O54-P54)</f>
        <v>-89.396301877162614</v>
      </c>
      <c r="R54" s="28">
        <f t="shared" si="8"/>
        <v>-101.72802397249244</v>
      </c>
      <c r="S54" s="30">
        <f t="shared" si="9"/>
        <v>12.331722095329823</v>
      </c>
    </row>
    <row r="55" spans="2:19" x14ac:dyDescent="0.2">
      <c r="B55" s="2">
        <v>43197</v>
      </c>
      <c r="C55" s="3">
        <v>370.38</v>
      </c>
      <c r="D55" s="3">
        <v>393.06</v>
      </c>
      <c r="E55" s="3">
        <v>369.94</v>
      </c>
      <c r="F55" s="4">
        <v>385.31</v>
      </c>
      <c r="G55" s="5">
        <v>951475000</v>
      </c>
      <c r="H55" s="3">
        <v>36541900000</v>
      </c>
      <c r="I55" s="6">
        <f t="shared" si="10"/>
        <v>387.476</v>
      </c>
      <c r="J55" s="7">
        <f t="shared" si="11"/>
        <v>394.03499999999997</v>
      </c>
      <c r="K55" s="8">
        <f t="shared" si="12"/>
        <v>431.38466666666665</v>
      </c>
      <c r="L55">
        <f t="shared" si="3"/>
        <v>385.0699985788105</v>
      </c>
      <c r="M55">
        <f t="shared" si="4"/>
        <v>407.1087621828043</v>
      </c>
      <c r="N55" s="8">
        <f t="shared" si="5"/>
        <v>436.43122539111084</v>
      </c>
      <c r="O55" s="27">
        <f t="shared" si="6"/>
        <v>418.00753188429502</v>
      </c>
      <c r="P55" s="25">
        <f t="shared" si="7"/>
        <v>511.73851978006059</v>
      </c>
      <c r="Q55" s="25">
        <f>(O55-P55)</f>
        <v>-93.730987895765566</v>
      </c>
      <c r="R55" s="28">
        <f t="shared" si="8"/>
        <v>-103.72728299167416</v>
      </c>
      <c r="S55" s="30">
        <f t="shared" si="9"/>
        <v>9.996295095908593</v>
      </c>
    </row>
    <row r="56" spans="2:19" x14ac:dyDescent="0.2">
      <c r="B56" s="2">
        <v>43196</v>
      </c>
      <c r="C56" s="3">
        <v>382.73</v>
      </c>
      <c r="D56" s="3">
        <v>385.2</v>
      </c>
      <c r="E56" s="3">
        <v>366.91</v>
      </c>
      <c r="F56" s="4">
        <v>370.29</v>
      </c>
      <c r="G56" s="5">
        <v>967106000</v>
      </c>
      <c r="H56" s="3">
        <v>37752600000</v>
      </c>
      <c r="I56" s="6">
        <f t="shared" si="10"/>
        <v>389.34</v>
      </c>
      <c r="J56" s="7">
        <f t="shared" si="11"/>
        <v>402.01799999999992</v>
      </c>
      <c r="K56" s="8">
        <f t="shared" si="12"/>
        <v>442.67866666666657</v>
      </c>
      <c r="L56">
        <f t="shared" si="3"/>
        <v>392.45999786821574</v>
      </c>
      <c r="M56">
        <f t="shared" si="4"/>
        <v>415.29070933453858</v>
      </c>
      <c r="N56" s="8">
        <f t="shared" si="5"/>
        <v>445.87997187555527</v>
      </c>
      <c r="O56" s="27">
        <f t="shared" si="6"/>
        <v>426.68344677234865</v>
      </c>
      <c r="P56" s="25">
        <f t="shared" si="7"/>
        <v>523.05440136246546</v>
      </c>
      <c r="Q56" s="25">
        <f>(O56-P56)</f>
        <v>-96.37095459011681</v>
      </c>
      <c r="R56" s="28">
        <f t="shared" si="8"/>
        <v>-105.56636509206349</v>
      </c>
      <c r="S56" s="30">
        <f t="shared" si="9"/>
        <v>9.1954105019466823</v>
      </c>
    </row>
    <row r="57" spans="2:19" x14ac:dyDescent="0.2">
      <c r="B57" s="2">
        <v>43195</v>
      </c>
      <c r="C57" s="3">
        <v>379.95</v>
      </c>
      <c r="D57" s="3">
        <v>387.72</v>
      </c>
      <c r="E57" s="3">
        <v>369.82</v>
      </c>
      <c r="F57" s="4">
        <v>383.23</v>
      </c>
      <c r="G57" s="5">
        <v>1210680000</v>
      </c>
      <c r="H57" s="3">
        <v>37470200000</v>
      </c>
      <c r="I57" s="6">
        <f t="shared" si="10"/>
        <v>391.98600000000005</v>
      </c>
      <c r="J57" s="7">
        <f t="shared" si="11"/>
        <v>412.68999999999994</v>
      </c>
      <c r="K57" s="8">
        <f t="shared" si="12"/>
        <v>454.57866666666655</v>
      </c>
      <c r="L57">
        <f t="shared" si="3"/>
        <v>397.0749968023236</v>
      </c>
      <c r="M57">
        <f t="shared" si="4"/>
        <v>422.41531140888048</v>
      </c>
      <c r="N57" s="8">
        <f t="shared" si="5"/>
        <v>454.82996785777743</v>
      </c>
      <c r="O57" s="27">
        <f t="shared" si="6"/>
        <v>434.58407345823019</v>
      </c>
      <c r="P57" s="25">
        <f t="shared" si="7"/>
        <v>534.24035347146264</v>
      </c>
      <c r="Q57" s="25">
        <f>(O57-P57)</f>
        <v>-99.656280013232447</v>
      </c>
      <c r="R57" s="28">
        <f t="shared" si="8"/>
        <v>-107.04388636177126</v>
      </c>
      <c r="S57" s="30">
        <f t="shared" si="9"/>
        <v>7.3876063485388102</v>
      </c>
    </row>
    <row r="58" spans="2:19" x14ac:dyDescent="0.2">
      <c r="B58" s="2">
        <v>43194</v>
      </c>
      <c r="C58" s="3">
        <v>416.49</v>
      </c>
      <c r="D58" s="3">
        <v>417.47</v>
      </c>
      <c r="E58" s="3">
        <v>375.31</v>
      </c>
      <c r="F58" s="4">
        <v>380.54</v>
      </c>
      <c r="G58" s="5">
        <v>1287730000</v>
      </c>
      <c r="H58" s="3">
        <v>41065100000</v>
      </c>
      <c r="I58" s="6">
        <f t="shared" si="10"/>
        <v>394.80799999999999</v>
      </c>
      <c r="J58" s="7">
        <f t="shared" si="11"/>
        <v>427.06499999999994</v>
      </c>
      <c r="K58" s="8">
        <f t="shared" si="12"/>
        <v>466.35466666666667</v>
      </c>
      <c r="L58">
        <f t="shared" si="3"/>
        <v>405.34249520348538</v>
      </c>
      <c r="M58">
        <f t="shared" si="4"/>
        <v>431.7209361664095</v>
      </c>
      <c r="N58" s="8">
        <f t="shared" si="5"/>
        <v>465.44282040888851</v>
      </c>
      <c r="O58" s="27">
        <f t="shared" si="6"/>
        <v>444.41026863245389</v>
      </c>
      <c r="P58" s="25">
        <f t="shared" si="7"/>
        <v>546.53638174917967</v>
      </c>
      <c r="Q58" s="25">
        <f>(O58-P58)</f>
        <v>-102.12611311672578</v>
      </c>
      <c r="R58" s="28">
        <f>((Q59-R59)*$P$100)+R59</f>
        <v>-108.27332967303263</v>
      </c>
      <c r="S58" s="30">
        <f t="shared" si="9"/>
        <v>6.1472165563068586</v>
      </c>
    </row>
    <row r="59" spans="2:19" x14ac:dyDescent="0.2">
      <c r="B59" s="2">
        <v>43193</v>
      </c>
      <c r="C59" s="3">
        <v>387.31</v>
      </c>
      <c r="D59" s="3">
        <v>418.97</v>
      </c>
      <c r="E59" s="3">
        <v>383.53</v>
      </c>
      <c r="F59" s="4">
        <v>416.89</v>
      </c>
      <c r="G59" s="5">
        <v>1363400000</v>
      </c>
      <c r="H59" s="3">
        <v>38180800000</v>
      </c>
      <c r="I59" s="6">
        <f t="shared" si="10"/>
        <v>388.62400000000002</v>
      </c>
      <c r="J59" s="7">
        <f t="shared" si="11"/>
        <v>438.02</v>
      </c>
      <c r="K59" s="8">
        <f t="shared" si="12"/>
        <v>475.67733333333331</v>
      </c>
      <c r="L59">
        <f t="shared" si="3"/>
        <v>399.56874280522811</v>
      </c>
      <c r="M59">
        <f t="shared" si="4"/>
        <v>435.01669975894492</v>
      </c>
      <c r="N59" s="8">
        <f t="shared" si="5"/>
        <v>472.37893761015829</v>
      </c>
      <c r="O59" s="27">
        <f t="shared" si="6"/>
        <v>449.41395383835459</v>
      </c>
      <c r="P59" s="25">
        <f t="shared" si="7"/>
        <v>556.90809228911405</v>
      </c>
      <c r="Q59" s="25">
        <f>(O59-P59)</f>
        <v>-107.49413845075946</v>
      </c>
      <c r="R59" s="28">
        <f>(SUM(Q60:Q68))/9</f>
        <v>-108.46812747860092</v>
      </c>
      <c r="S59" s="30">
        <f t="shared" si="9"/>
        <v>0.97398902784145491</v>
      </c>
    </row>
    <row r="60" spans="2:19" x14ac:dyDescent="0.2">
      <c r="B60" s="2">
        <v>43192</v>
      </c>
      <c r="C60" s="3">
        <v>379.7</v>
      </c>
      <c r="D60" s="3">
        <v>395.17</v>
      </c>
      <c r="E60" s="3">
        <v>377.59</v>
      </c>
      <c r="F60" s="4">
        <v>386.43</v>
      </c>
      <c r="G60" s="5">
        <v>1102260000</v>
      </c>
      <c r="H60" s="3">
        <v>37422500000</v>
      </c>
      <c r="I60" s="6">
        <f t="shared" si="10"/>
        <v>400.59399999999994</v>
      </c>
      <c r="J60" s="7">
        <f t="shared" si="11"/>
        <v>453.33899999999994</v>
      </c>
      <c r="K60" s="8">
        <f t="shared" si="12"/>
        <v>485.82466666666664</v>
      </c>
      <c r="L60">
        <f t="shared" si="3"/>
        <v>406.13811420784214</v>
      </c>
      <c r="M60">
        <f t="shared" si="4"/>
        <v>445.81374414982156</v>
      </c>
      <c r="N60" s="8">
        <f t="shared" si="5"/>
        <v>484.65735726875232</v>
      </c>
      <c r="O60" s="27">
        <f t="shared" si="6"/>
        <v>460.86558180896452</v>
      </c>
      <c r="P60" s="25">
        <f t="shared" si="7"/>
        <v>570.54633967224322</v>
      </c>
      <c r="Q60" s="25">
        <f>(O60-P60)</f>
        <v>-109.6807578632787</v>
      </c>
      <c r="R60" s="28"/>
      <c r="S60" s="30"/>
    </row>
    <row r="61" spans="2:19" x14ac:dyDescent="0.2">
      <c r="B61" s="2">
        <v>43191</v>
      </c>
      <c r="C61" s="3">
        <v>397.25</v>
      </c>
      <c r="D61" s="3">
        <v>400.53</v>
      </c>
      <c r="E61" s="3">
        <v>363.81</v>
      </c>
      <c r="F61" s="4">
        <v>379.61</v>
      </c>
      <c r="G61" s="5">
        <v>1256930000</v>
      </c>
      <c r="H61" s="3">
        <v>39144700000</v>
      </c>
      <c r="I61" s="6">
        <f t="shared" si="10"/>
        <v>414.69600000000003</v>
      </c>
      <c r="J61" s="7">
        <f t="shared" si="11"/>
        <v>469.34799999999996</v>
      </c>
      <c r="K61" s="8">
        <f t="shared" si="12"/>
        <v>497.36933333333326</v>
      </c>
      <c r="L61">
        <f t="shared" si="3"/>
        <v>419.4021713117632</v>
      </c>
      <c r="M61">
        <f t="shared" si="4"/>
        <v>460.52568729422637</v>
      </c>
      <c r="N61" s="8">
        <f t="shared" si="5"/>
        <v>499.66412259285983</v>
      </c>
      <c r="O61" s="27">
        <f t="shared" si="6"/>
        <v>475.639323956049</v>
      </c>
      <c r="P61" s="25">
        <f t="shared" si="7"/>
        <v>585.82124684602263</v>
      </c>
      <c r="Q61" s="25">
        <f>(O61-P61)</f>
        <v>-110.18192288997363</v>
      </c>
      <c r="R61" s="28"/>
      <c r="S61" s="30"/>
    </row>
    <row r="62" spans="2:19" x14ac:dyDescent="0.2">
      <c r="B62" s="2">
        <v>43190</v>
      </c>
      <c r="C62" s="3">
        <v>395</v>
      </c>
      <c r="D62" s="3">
        <v>418.47</v>
      </c>
      <c r="E62" s="3">
        <v>392.95</v>
      </c>
      <c r="F62" s="4">
        <v>396.46</v>
      </c>
      <c r="G62" s="5">
        <v>1323920000</v>
      </c>
      <c r="H62" s="3">
        <v>38914900000</v>
      </c>
      <c r="I62" s="6">
        <f t="shared" si="10"/>
        <v>433.39399999999995</v>
      </c>
      <c r="J62" s="7">
        <f t="shared" si="11"/>
        <v>485.875</v>
      </c>
      <c r="K62" s="8">
        <f t="shared" si="12"/>
        <v>511.05</v>
      </c>
      <c r="L62">
        <f t="shared" si="3"/>
        <v>430.87325696764481</v>
      </c>
      <c r="M62">
        <f t="shared" si="4"/>
        <v>474.76250669294336</v>
      </c>
      <c r="N62" s="8">
        <f t="shared" si="5"/>
        <v>514.40756867755408</v>
      </c>
      <c r="O62" s="27">
        <f t="shared" si="6"/>
        <v>490.03556467533065</v>
      </c>
      <c r="P62" s="25">
        <f t="shared" si="7"/>
        <v>600.97014659370438</v>
      </c>
      <c r="Q62" s="25">
        <f>(O62-P62)</f>
        <v>-110.93458191837374</v>
      </c>
      <c r="R62" s="28"/>
      <c r="S62" s="30"/>
    </row>
    <row r="63" spans="2:19" x14ac:dyDescent="0.2">
      <c r="B63" s="2">
        <v>43189</v>
      </c>
      <c r="C63" s="3">
        <v>385.91</v>
      </c>
      <c r="D63" s="3">
        <v>409.93</v>
      </c>
      <c r="E63" s="3">
        <v>368.63</v>
      </c>
      <c r="F63" s="4">
        <v>394.65</v>
      </c>
      <c r="G63" s="5">
        <v>1878130000</v>
      </c>
      <c r="H63" s="3">
        <v>38010600000</v>
      </c>
      <c r="I63" s="6">
        <f t="shared" si="10"/>
        <v>459.32199999999995</v>
      </c>
      <c r="J63" s="7">
        <f t="shared" si="11"/>
        <v>502.12800000000004</v>
      </c>
      <c r="K63" s="8">
        <f t="shared" si="12"/>
        <v>525.49333333333334</v>
      </c>
      <c r="L63">
        <f t="shared" si="3"/>
        <v>448.98488545146722</v>
      </c>
      <c r="M63">
        <f t="shared" si="4"/>
        <v>492.5652859580419</v>
      </c>
      <c r="N63" s="8">
        <f t="shared" si="5"/>
        <v>531.51579277434757</v>
      </c>
      <c r="O63" s="27">
        <f t="shared" si="6"/>
        <v>507.37839461629983</v>
      </c>
      <c r="P63" s="25">
        <f t="shared" si="7"/>
        <v>617.47575832120071</v>
      </c>
      <c r="Q63" s="25">
        <f>(O63-P63)</f>
        <v>-110.09736370490089</v>
      </c>
      <c r="R63" s="28"/>
      <c r="S63" s="30"/>
    </row>
    <row r="64" spans="2:19" x14ac:dyDescent="0.2">
      <c r="B64" s="2">
        <v>43188</v>
      </c>
      <c r="C64" s="3">
        <v>448.08</v>
      </c>
      <c r="D64" s="3">
        <v>450.81</v>
      </c>
      <c r="E64" s="3">
        <v>385.81</v>
      </c>
      <c r="F64" s="4">
        <v>385.97</v>
      </c>
      <c r="G64" s="5">
        <v>1970230000</v>
      </c>
      <c r="H64" s="3">
        <v>44125000000</v>
      </c>
      <c r="I64" s="6">
        <f t="shared" si="10"/>
        <v>487.416</v>
      </c>
      <c r="J64" s="7">
        <f t="shared" si="11"/>
        <v>519.20399999999995</v>
      </c>
      <c r="K64" s="8">
        <f t="shared" si="12"/>
        <v>540.71466666666663</v>
      </c>
      <c r="L64">
        <f t="shared" si="3"/>
        <v>480.49232817720082</v>
      </c>
      <c r="M64">
        <f t="shared" si="4"/>
        <v>516.2531272820512</v>
      </c>
      <c r="N64" s="8">
        <f t="shared" si="5"/>
        <v>552.30804888496868</v>
      </c>
      <c r="O64" s="27">
        <f t="shared" si="6"/>
        <v>529.45264818289979</v>
      </c>
      <c r="P64" s="25">
        <f t="shared" si="7"/>
        <v>635.99621898689679</v>
      </c>
      <c r="Q64" s="25">
        <f>(O64-P64)</f>
        <v>-106.543570803997</v>
      </c>
      <c r="R64" s="28"/>
      <c r="S64" s="30"/>
    </row>
    <row r="65" spans="2:19" x14ac:dyDescent="0.2">
      <c r="B65" s="2">
        <v>43187</v>
      </c>
      <c r="C65" s="3">
        <v>450.29</v>
      </c>
      <c r="D65" s="3">
        <v>466.21</v>
      </c>
      <c r="E65" s="3">
        <v>444.86</v>
      </c>
      <c r="F65" s="4">
        <v>446.28</v>
      </c>
      <c r="G65" s="5">
        <v>1514180000</v>
      </c>
      <c r="H65" s="3">
        <v>44334000000</v>
      </c>
      <c r="I65" s="6">
        <f t="shared" si="10"/>
        <v>506.084</v>
      </c>
      <c r="J65" s="7">
        <f t="shared" si="11"/>
        <v>528.44000000000005</v>
      </c>
      <c r="K65" s="8">
        <f t="shared" si="12"/>
        <v>557.01800000000003</v>
      </c>
      <c r="L65">
        <f t="shared" si="3"/>
        <v>497.59849226580121</v>
      </c>
      <c r="M65">
        <f t="shared" si="4"/>
        <v>531.80271112250705</v>
      </c>
      <c r="N65" s="8">
        <f t="shared" si="5"/>
        <v>567.45491301139282</v>
      </c>
      <c r="O65" s="27">
        <f t="shared" si="6"/>
        <v>544.57494785251788</v>
      </c>
      <c r="P65" s="25">
        <f t="shared" si="7"/>
        <v>651.17351650584851</v>
      </c>
      <c r="Q65" s="25">
        <f>(O65-P65)</f>
        <v>-106.59856865333063</v>
      </c>
      <c r="R65" s="28"/>
      <c r="S65" s="30"/>
    </row>
    <row r="66" spans="2:19" x14ac:dyDescent="0.2">
      <c r="B66" s="2">
        <v>43186</v>
      </c>
      <c r="C66" s="3">
        <v>489.59</v>
      </c>
      <c r="D66" s="3">
        <v>491.46</v>
      </c>
      <c r="E66" s="3">
        <v>449.97</v>
      </c>
      <c r="F66" s="4">
        <v>450.12</v>
      </c>
      <c r="G66" s="5">
        <v>1617940000</v>
      </c>
      <c r="H66" s="3">
        <v>48193300000</v>
      </c>
      <c r="I66" s="6">
        <f t="shared" si="10"/>
        <v>524</v>
      </c>
      <c r="J66" s="7">
        <f t="shared" si="11"/>
        <v>538.7059999999999</v>
      </c>
      <c r="K66" s="8">
        <f t="shared" si="12"/>
        <v>573.66533333333325</v>
      </c>
      <c r="L66">
        <f t="shared" si="3"/>
        <v>521.33773839870184</v>
      </c>
      <c r="M66">
        <f t="shared" si="4"/>
        <v>549.95442470528633</v>
      </c>
      <c r="N66" s="8">
        <f t="shared" si="5"/>
        <v>584.21704344159173</v>
      </c>
      <c r="O66" s="27">
        <f t="shared" si="6"/>
        <v>561.74857473479392</v>
      </c>
      <c r="P66" s="25">
        <f t="shared" si="7"/>
        <v>667.25779782631639</v>
      </c>
      <c r="Q66" s="25">
        <f>(O66-P66)</f>
        <v>-105.50922309152247</v>
      </c>
      <c r="R66" s="28"/>
      <c r="S66" s="30"/>
    </row>
    <row r="67" spans="2:19" x14ac:dyDescent="0.2">
      <c r="B67" s="2">
        <v>43185</v>
      </c>
      <c r="C67" s="3">
        <v>524.29</v>
      </c>
      <c r="D67" s="3">
        <v>526.38</v>
      </c>
      <c r="E67" s="3">
        <v>470.44</v>
      </c>
      <c r="F67" s="4">
        <v>489.95</v>
      </c>
      <c r="G67" s="5">
        <v>1638880000</v>
      </c>
      <c r="H67" s="3">
        <v>51598000000</v>
      </c>
      <c r="I67" s="6">
        <f t="shared" si="10"/>
        <v>538.35599999999999</v>
      </c>
      <c r="J67" s="7">
        <f t="shared" si="11"/>
        <v>549.87799999999993</v>
      </c>
      <c r="K67" s="8">
        <f t="shared" si="12"/>
        <v>589.22466666666662</v>
      </c>
      <c r="L67">
        <f t="shared" si="3"/>
        <v>537.0316075980528</v>
      </c>
      <c r="M67">
        <f t="shared" si="4"/>
        <v>563.28874130646102</v>
      </c>
      <c r="N67" s="8">
        <f t="shared" si="5"/>
        <v>597.68376393324775</v>
      </c>
      <c r="O67" s="27">
        <f t="shared" si="6"/>
        <v>574.80286105021105</v>
      </c>
      <c r="P67" s="25">
        <f>((F68-P68)*$P$99)+P68</f>
        <v>681.44242165242167</v>
      </c>
      <c r="Q67" s="25">
        <f>(O67-P67)</f>
        <v>-106.63956060221062</v>
      </c>
      <c r="R67" s="28"/>
      <c r="S67" s="30"/>
    </row>
    <row r="68" spans="2:19" x14ac:dyDescent="0.2">
      <c r="B68" s="2">
        <v>43184</v>
      </c>
      <c r="C68" s="3">
        <v>522.70000000000005</v>
      </c>
      <c r="D68" s="3">
        <v>535.82000000000005</v>
      </c>
      <c r="E68" s="3">
        <v>515.66</v>
      </c>
      <c r="F68" s="4">
        <v>524.29</v>
      </c>
      <c r="G68" s="5">
        <v>1151170000</v>
      </c>
      <c r="H68" s="3">
        <v>51431600000</v>
      </c>
      <c r="I68" s="6">
        <f t="shared" si="10"/>
        <v>544.93399999999997</v>
      </c>
      <c r="J68" s="7">
        <f t="shared" si="11"/>
        <v>558.57899999999995</v>
      </c>
      <c r="K68" s="8">
        <f t="shared" si="12"/>
        <v>600.06466666666665</v>
      </c>
      <c r="L68">
        <f t="shared" si="3"/>
        <v>543.40241139707916</v>
      </c>
      <c r="M68">
        <f t="shared" si="4"/>
        <v>571.95512826345237</v>
      </c>
      <c r="N68" s="8">
        <f t="shared" si="5"/>
        <v>608.16858735228311</v>
      </c>
      <c r="O68" s="27">
        <f t="shared" si="6"/>
        <v>583.98701760479491</v>
      </c>
      <c r="P68" s="25">
        <f>(SUM(F69:F94))/26</f>
        <v>694.01461538461547</v>
      </c>
      <c r="Q68" s="25">
        <f>(O68-P68)</f>
        <v>-110.02759777982055</v>
      </c>
      <c r="R68" s="28"/>
      <c r="S68" s="30"/>
    </row>
    <row r="69" spans="2:19" x14ac:dyDescent="0.2">
      <c r="B69" s="2">
        <v>43183</v>
      </c>
      <c r="C69" s="3">
        <v>542.57000000000005</v>
      </c>
      <c r="D69" s="3">
        <v>545.38</v>
      </c>
      <c r="E69" s="3">
        <v>526.08000000000004</v>
      </c>
      <c r="F69" s="4">
        <v>526.44000000000005</v>
      </c>
      <c r="G69" s="5">
        <v>1300010000</v>
      </c>
      <c r="H69" s="3">
        <v>53375400000</v>
      </c>
      <c r="I69" s="6">
        <f t="shared" si="10"/>
        <v>550.99199999999996</v>
      </c>
      <c r="J69" s="7">
        <f t="shared" si="11"/>
        <v>567.36400000000003</v>
      </c>
      <c r="K69" s="8">
        <f t="shared" si="12"/>
        <v>613.56333333333339</v>
      </c>
      <c r="L69">
        <f t="shared" si="3"/>
        <v>551.88361709561866</v>
      </c>
      <c r="M69">
        <f t="shared" si="4"/>
        <v>582.06960121088628</v>
      </c>
      <c r="N69" s="8">
        <f t="shared" si="5"/>
        <v>619.84409983118076</v>
      </c>
      <c r="O69" s="27">
        <f t="shared" si="6"/>
        <v>594.45011171475767</v>
      </c>
      <c r="P69" s="28"/>
      <c r="Q69" s="25"/>
      <c r="R69" s="28"/>
      <c r="S69" s="30"/>
    </row>
    <row r="70" spans="2:19" x14ac:dyDescent="0.2">
      <c r="B70" s="2">
        <v>43182</v>
      </c>
      <c r="C70" s="3">
        <v>539.86</v>
      </c>
      <c r="D70" s="3">
        <v>540.49</v>
      </c>
      <c r="E70" s="3">
        <v>512.13</v>
      </c>
      <c r="F70" s="4">
        <v>539.62</v>
      </c>
      <c r="G70" s="5">
        <v>1596350000</v>
      </c>
      <c r="H70" s="3">
        <v>53098100000</v>
      </c>
      <c r="I70" s="6">
        <f t="shared" ref="I70:I89" si="13">(SUM(F71:F75))/5</f>
        <v>550.79600000000005</v>
      </c>
      <c r="J70" s="7">
        <f t="shared" ref="J70:J84" si="14">(SUM(F71:F80))/10</f>
        <v>582.48500000000001</v>
      </c>
      <c r="K70" s="8">
        <f t="shared" ref="K70:K79" si="15">(SUM(F71:F85))/15</f>
        <v>624.56200000000001</v>
      </c>
      <c r="L70">
        <f t="shared" ref="L70:L87" si="16">((F71-L71)*$M$98)+L71</f>
        <v>558.01542564342799</v>
      </c>
      <c r="M70">
        <f t="shared" ref="M70:M82" si="17">((F71-M71)*$M$99)+M71</f>
        <v>591.50284592441653</v>
      </c>
      <c r="N70" s="8">
        <f t="shared" ref="N70:N77" si="18">((F71-N71)*$M$100)+N71</f>
        <v>631.30468552134937</v>
      </c>
      <c r="O70" s="27">
        <f t="shared" ref="O70:O87" si="19">((F71-O71)*$P$98)+O71</f>
        <v>604.41922293562266</v>
      </c>
      <c r="P70" s="25"/>
      <c r="Q70" s="25"/>
      <c r="R70" s="28"/>
      <c r="S70" s="30"/>
    </row>
    <row r="71" spans="2:19" x14ac:dyDescent="0.2">
      <c r="B71" s="2">
        <v>43181</v>
      </c>
      <c r="C71" s="3">
        <v>562.1</v>
      </c>
      <c r="D71" s="3">
        <v>577.57000000000005</v>
      </c>
      <c r="E71" s="3">
        <v>523.09</v>
      </c>
      <c r="F71" s="4">
        <v>539.70000000000005</v>
      </c>
      <c r="G71" s="5">
        <v>1523460000</v>
      </c>
      <c r="H71" s="3">
        <v>55273800000</v>
      </c>
      <c r="I71" s="6">
        <f t="shared" si="13"/>
        <v>553.41199999999992</v>
      </c>
      <c r="J71" s="7">
        <f t="shared" si="14"/>
        <v>598.49799999999993</v>
      </c>
      <c r="K71" s="8">
        <f t="shared" si="15"/>
        <v>638.77066666666667</v>
      </c>
      <c r="L71">
        <f t="shared" si="16"/>
        <v>567.17313846514196</v>
      </c>
      <c r="M71">
        <f t="shared" si="17"/>
        <v>603.01458946317575</v>
      </c>
      <c r="N71" s="8">
        <f t="shared" si="18"/>
        <v>644.39106916725643</v>
      </c>
      <c r="O71" s="27">
        <f t="shared" si="19"/>
        <v>616.18635437846308</v>
      </c>
      <c r="P71" s="25"/>
      <c r="Q71" s="25"/>
      <c r="R71" s="28"/>
      <c r="S71" s="30"/>
    </row>
    <row r="72" spans="2:19" x14ac:dyDescent="0.2">
      <c r="B72" s="2">
        <v>43180</v>
      </c>
      <c r="C72" s="3">
        <v>559.1</v>
      </c>
      <c r="D72" s="3">
        <v>589.61</v>
      </c>
      <c r="E72" s="3">
        <v>550.57000000000005</v>
      </c>
      <c r="F72" s="4">
        <v>561.73</v>
      </c>
      <c r="G72" s="5">
        <v>1781270000</v>
      </c>
      <c r="H72" s="3">
        <v>54967300000</v>
      </c>
      <c r="I72" s="6">
        <f t="shared" si="13"/>
        <v>561.4</v>
      </c>
      <c r="J72" s="7">
        <f t="shared" si="14"/>
        <v>614.65899999999999</v>
      </c>
      <c r="K72" s="8">
        <f t="shared" si="15"/>
        <v>655.78533333333337</v>
      </c>
      <c r="L72">
        <f t="shared" si="16"/>
        <v>569.89470769771287</v>
      </c>
      <c r="M72">
        <f t="shared" si="17"/>
        <v>612.18894267721487</v>
      </c>
      <c r="N72" s="8">
        <f t="shared" si="18"/>
        <v>656.19979333400738</v>
      </c>
      <c r="O72" s="27">
        <f t="shared" si="19"/>
        <v>626.08750972000178</v>
      </c>
      <c r="P72" s="25"/>
      <c r="Q72" s="25"/>
      <c r="R72" s="28"/>
      <c r="S72" s="30"/>
    </row>
    <row r="73" spans="2:19" x14ac:dyDescent="0.2">
      <c r="B73" s="2">
        <v>43179</v>
      </c>
      <c r="C73" s="3">
        <v>556.72</v>
      </c>
      <c r="D73" s="3">
        <v>567.09</v>
      </c>
      <c r="E73" s="3">
        <v>521.20000000000005</v>
      </c>
      <c r="F73" s="4">
        <v>557.17999999999995</v>
      </c>
      <c r="G73" s="5">
        <v>1833680000</v>
      </c>
      <c r="H73" s="3">
        <v>54722100000</v>
      </c>
      <c r="I73" s="6">
        <f t="shared" si="13"/>
        <v>572.22399999999993</v>
      </c>
      <c r="J73" s="7">
        <f t="shared" si="14"/>
        <v>627.63</v>
      </c>
      <c r="K73" s="8">
        <f t="shared" si="15"/>
        <v>675.55200000000013</v>
      </c>
      <c r="L73">
        <f t="shared" si="16"/>
        <v>576.25206154656928</v>
      </c>
      <c r="M73">
        <f t="shared" si="17"/>
        <v>624.41315216104044</v>
      </c>
      <c r="N73" s="8">
        <f t="shared" si="18"/>
        <v>670.34547809600849</v>
      </c>
      <c r="O73" s="27">
        <f t="shared" si="19"/>
        <v>638.61614785091126</v>
      </c>
      <c r="P73" s="25"/>
      <c r="Q73" s="25"/>
      <c r="R73" s="28"/>
      <c r="S73" s="30"/>
    </row>
    <row r="74" spans="2:19" x14ac:dyDescent="0.2">
      <c r="B74" s="2">
        <v>43178</v>
      </c>
      <c r="C74" s="3">
        <v>546.63</v>
      </c>
      <c r="D74" s="3">
        <v>558.1</v>
      </c>
      <c r="E74" s="3">
        <v>519.12</v>
      </c>
      <c r="F74" s="4">
        <v>556.73</v>
      </c>
      <c r="G74" s="5">
        <v>2046790000</v>
      </c>
      <c r="H74" s="3">
        <v>53718600000</v>
      </c>
      <c r="I74" s="6">
        <f t="shared" si="13"/>
        <v>583.7360000000001</v>
      </c>
      <c r="J74" s="7">
        <f t="shared" si="14"/>
        <v>644.84900000000005</v>
      </c>
      <c r="K74" s="8">
        <f t="shared" si="15"/>
        <v>696.21533333333343</v>
      </c>
      <c r="L74">
        <f t="shared" si="16"/>
        <v>586.01309231985397</v>
      </c>
      <c r="M74">
        <f t="shared" si="17"/>
        <v>639.45385264127162</v>
      </c>
      <c r="N74" s="8">
        <f t="shared" si="18"/>
        <v>686.57626068115258</v>
      </c>
      <c r="O74" s="27">
        <f t="shared" si="19"/>
        <v>653.50453836925874</v>
      </c>
      <c r="P74" s="25"/>
      <c r="Q74" s="25"/>
      <c r="R74" s="28"/>
      <c r="S74" s="30"/>
    </row>
    <row r="75" spans="2:19" x14ac:dyDescent="0.2">
      <c r="B75" s="2">
        <v>43177</v>
      </c>
      <c r="C75" s="3">
        <v>551.64</v>
      </c>
      <c r="D75" s="3">
        <v>551.64</v>
      </c>
      <c r="E75" s="3">
        <v>460.09</v>
      </c>
      <c r="F75" s="4">
        <v>538.64</v>
      </c>
      <c r="G75" s="5">
        <v>2685500000</v>
      </c>
      <c r="H75" s="3">
        <v>54200100000</v>
      </c>
      <c r="I75" s="6">
        <f t="shared" si="13"/>
        <v>614.17399999999998</v>
      </c>
      <c r="J75" s="7">
        <f t="shared" si="14"/>
        <v>661.44500000000005</v>
      </c>
      <c r="K75" s="8">
        <f t="shared" si="15"/>
        <v>717.45466666666664</v>
      </c>
      <c r="L75">
        <f t="shared" si="16"/>
        <v>609.69963847978102</v>
      </c>
      <c r="M75">
        <f t="shared" si="17"/>
        <v>661.85693100599872</v>
      </c>
      <c r="N75" s="8">
        <f t="shared" si="18"/>
        <v>707.71001220703147</v>
      </c>
      <c r="O75" s="27">
        <f t="shared" si="19"/>
        <v>674.38899989094216</v>
      </c>
      <c r="P75" s="25"/>
      <c r="Q75" s="25"/>
      <c r="R75" s="28"/>
      <c r="S75" s="30"/>
    </row>
    <row r="76" spans="2:19" x14ac:dyDescent="0.2">
      <c r="B76" s="2">
        <v>43176</v>
      </c>
      <c r="C76" s="3">
        <v>601.67999999999995</v>
      </c>
      <c r="D76" s="3">
        <v>609.15</v>
      </c>
      <c r="E76" s="3">
        <v>549.1</v>
      </c>
      <c r="F76" s="4">
        <v>552.78</v>
      </c>
      <c r="G76" s="5">
        <v>1267810000</v>
      </c>
      <c r="H76" s="3">
        <v>59104200000</v>
      </c>
      <c r="I76" s="6">
        <f t="shared" si="13"/>
        <v>643.58399999999995</v>
      </c>
      <c r="J76" s="7">
        <f t="shared" si="14"/>
        <v>681.45</v>
      </c>
      <c r="K76" s="8">
        <f t="shared" si="15"/>
        <v>737.726</v>
      </c>
      <c r="L76">
        <f t="shared" si="16"/>
        <v>638.15945771967154</v>
      </c>
      <c r="M76">
        <f t="shared" si="17"/>
        <v>686.09624900733183</v>
      </c>
      <c r="N76" s="8">
        <f t="shared" si="18"/>
        <v>729.8428710937502</v>
      </c>
      <c r="O76" s="27">
        <f t="shared" si="19"/>
        <v>696.4997271438408</v>
      </c>
      <c r="P76" s="25"/>
      <c r="Q76" s="25"/>
      <c r="R76" s="28"/>
      <c r="S76" s="30"/>
    </row>
    <row r="77" spans="2:19" x14ac:dyDescent="0.2">
      <c r="B77" s="2">
        <v>43175</v>
      </c>
      <c r="C77" s="3">
        <v>611.78</v>
      </c>
      <c r="D77" s="3">
        <v>623.16999999999996</v>
      </c>
      <c r="E77" s="3">
        <v>587.86</v>
      </c>
      <c r="F77" s="4">
        <v>601.66999999999996</v>
      </c>
      <c r="G77" s="5">
        <v>1417350000</v>
      </c>
      <c r="H77" s="3">
        <v>60083700000</v>
      </c>
      <c r="I77" s="6">
        <f t="shared" si="13"/>
        <v>667.91800000000001</v>
      </c>
      <c r="J77" s="7">
        <f t="shared" si="14"/>
        <v>702.97799999999995</v>
      </c>
      <c r="K77" s="8">
        <f t="shared" si="15"/>
        <v>755.76133333333337</v>
      </c>
      <c r="L77">
        <f t="shared" si="16"/>
        <v>656.40418657950738</v>
      </c>
      <c r="M77">
        <f t="shared" si="17"/>
        <v>704.85763767562776</v>
      </c>
      <c r="N77" s="8">
        <f t="shared" si="18"/>
        <v>748.15328125000019</v>
      </c>
      <c r="O77" s="27">
        <f t="shared" si="19"/>
        <v>713.7414957154482</v>
      </c>
      <c r="P77" s="25"/>
      <c r="Q77" s="25"/>
      <c r="R77" s="28"/>
      <c r="S77" s="30"/>
    </row>
    <row r="78" spans="2:19" x14ac:dyDescent="0.2">
      <c r="B78" s="2">
        <v>43174</v>
      </c>
      <c r="C78" s="3">
        <v>614.84</v>
      </c>
      <c r="D78" s="3">
        <v>620.62</v>
      </c>
      <c r="E78" s="3">
        <v>579.51</v>
      </c>
      <c r="F78" s="4">
        <v>611.29999999999995</v>
      </c>
      <c r="G78" s="5">
        <v>1770460000</v>
      </c>
      <c r="H78" s="3">
        <v>60371800000</v>
      </c>
      <c r="I78" s="6">
        <f t="shared" si="13"/>
        <v>683.03599999999994</v>
      </c>
      <c r="J78" s="7">
        <f t="shared" si="14"/>
        <v>727.21600000000001</v>
      </c>
      <c r="K78" s="8">
        <f t="shared" si="15"/>
        <v>772.02133333333347</v>
      </c>
      <c r="L78">
        <f t="shared" si="16"/>
        <v>678.95627986926115</v>
      </c>
      <c r="M78">
        <f t="shared" si="17"/>
        <v>725.64822382576722</v>
      </c>
      <c r="N78" s="8">
        <f>((F79-N79)*$M$100)+N79</f>
        <v>767.70375000000024</v>
      </c>
      <c r="O78" s="27">
        <f t="shared" si="19"/>
        <v>732.36722220916602</v>
      </c>
      <c r="P78" s="25"/>
      <c r="Q78" s="25"/>
      <c r="R78" s="28"/>
      <c r="S78" s="30"/>
    </row>
    <row r="79" spans="2:19" x14ac:dyDescent="0.2">
      <c r="B79" s="2">
        <v>43173</v>
      </c>
      <c r="C79" s="3">
        <v>691.22</v>
      </c>
      <c r="D79" s="3">
        <v>702.78</v>
      </c>
      <c r="E79" s="3">
        <v>594.1</v>
      </c>
      <c r="F79" s="4">
        <v>614.29</v>
      </c>
      <c r="G79" s="5">
        <v>1810560000</v>
      </c>
      <c r="H79" s="3">
        <v>67857600000</v>
      </c>
      <c r="I79" s="6">
        <f t="shared" si="13"/>
        <v>705.96199999999999</v>
      </c>
      <c r="J79" s="7">
        <f t="shared" si="14"/>
        <v>752.45500000000004</v>
      </c>
      <c r="K79" s="8">
        <f t="shared" si="15"/>
        <v>789.62000000000023</v>
      </c>
      <c r="L79">
        <f t="shared" si="16"/>
        <v>711.28941980389175</v>
      </c>
      <c r="M79">
        <f t="shared" si="17"/>
        <v>750.39449578704887</v>
      </c>
      <c r="N79" s="8">
        <f>(SUM(F80:F94))/15</f>
        <v>789.62000000000023</v>
      </c>
      <c r="O79" s="27">
        <f t="shared" si="19"/>
        <v>753.83580806537805</v>
      </c>
      <c r="P79" s="25"/>
      <c r="Q79" s="25"/>
      <c r="R79" s="28"/>
      <c r="S79" s="30"/>
    </row>
    <row r="80" spans="2:19" x14ac:dyDescent="0.2">
      <c r="B80" s="2">
        <v>43172</v>
      </c>
      <c r="C80" s="3">
        <v>698.15</v>
      </c>
      <c r="D80" s="3">
        <v>713.74</v>
      </c>
      <c r="E80" s="3">
        <v>682.35</v>
      </c>
      <c r="F80" s="4">
        <v>690.83</v>
      </c>
      <c r="G80" s="5">
        <v>1425960000</v>
      </c>
      <c r="H80" s="3">
        <v>68524000000</v>
      </c>
      <c r="I80" s="6">
        <f t="shared" si="13"/>
        <v>708.71600000000001</v>
      </c>
      <c r="J80" s="7">
        <f t="shared" si="14"/>
        <v>769.09500000000003</v>
      </c>
      <c r="K80" s="8"/>
      <c r="L80">
        <f t="shared" si="16"/>
        <v>721.5191297058376</v>
      </c>
      <c r="M80">
        <f t="shared" si="17"/>
        <v>763.631050406393</v>
      </c>
      <c r="N80" s="8"/>
      <c r="O80" s="27">
        <f t="shared" si="19"/>
        <v>765.29140953181047</v>
      </c>
      <c r="P80" s="25"/>
      <c r="Q80" s="25"/>
      <c r="R80" s="28"/>
      <c r="S80" s="30"/>
    </row>
    <row r="81" spans="2:19" x14ac:dyDescent="0.2">
      <c r="B81" s="2">
        <v>43171</v>
      </c>
      <c r="C81" s="3">
        <v>724.41</v>
      </c>
      <c r="D81" s="3">
        <v>742.51</v>
      </c>
      <c r="E81" s="3">
        <v>683.27</v>
      </c>
      <c r="F81" s="4">
        <v>699.83</v>
      </c>
      <c r="G81" s="5">
        <v>1765000000</v>
      </c>
      <c r="H81" s="3">
        <v>71086000000</v>
      </c>
      <c r="I81" s="6">
        <f t="shared" si="13"/>
        <v>719.31600000000003</v>
      </c>
      <c r="J81" s="7">
        <f t="shared" si="14"/>
        <v>784.79700000000014</v>
      </c>
      <c r="K81" s="8"/>
      <c r="L81">
        <f t="shared" si="16"/>
        <v>732.36369455875638</v>
      </c>
      <c r="M81">
        <f t="shared" si="17"/>
        <v>777.80906160781365</v>
      </c>
      <c r="N81" s="8"/>
      <c r="O81" s="27">
        <f t="shared" si="19"/>
        <v>777.1934839921397</v>
      </c>
      <c r="P81" s="25"/>
      <c r="Q81" s="25"/>
      <c r="R81" s="28"/>
      <c r="S81" s="30"/>
    </row>
    <row r="82" spans="2:19" x14ac:dyDescent="0.2">
      <c r="B82" s="2">
        <v>43170</v>
      </c>
      <c r="C82" s="3">
        <v>685.31</v>
      </c>
      <c r="D82" s="3">
        <v>735.83</v>
      </c>
      <c r="E82" s="3">
        <v>668.12</v>
      </c>
      <c r="F82" s="4">
        <v>723.34</v>
      </c>
      <c r="G82" s="5">
        <v>1562680000</v>
      </c>
      <c r="H82" s="3">
        <v>67235700000</v>
      </c>
      <c r="I82" s="6">
        <f t="shared" si="13"/>
        <v>738.0379999999999</v>
      </c>
      <c r="J82" s="7">
        <f t="shared" si="14"/>
        <v>799.68300000000011</v>
      </c>
      <c r="K82" s="8"/>
      <c r="L82">
        <f t="shared" si="16"/>
        <v>736.8755418381345</v>
      </c>
      <c r="M82">
        <f t="shared" si="17"/>
        <v>789.9132975206611</v>
      </c>
      <c r="N82" s="8"/>
      <c r="O82" s="27">
        <f t="shared" si="19"/>
        <v>786.98502653616504</v>
      </c>
      <c r="P82" s="25"/>
      <c r="Q82" s="25"/>
      <c r="R82" s="28"/>
      <c r="S82" s="30"/>
    </row>
    <row r="83" spans="2:19" x14ac:dyDescent="0.2">
      <c r="B83" s="2">
        <v>43169</v>
      </c>
      <c r="C83" s="3">
        <v>730.16</v>
      </c>
      <c r="D83" s="3">
        <v>748.03</v>
      </c>
      <c r="E83" s="3">
        <v>682.7</v>
      </c>
      <c r="F83" s="4">
        <v>686.89</v>
      </c>
      <c r="G83" s="5">
        <v>1532960000</v>
      </c>
      <c r="H83" s="3">
        <v>71620700000</v>
      </c>
      <c r="I83" s="6">
        <f t="shared" si="13"/>
        <v>771.39599999999996</v>
      </c>
      <c r="J83" s="7">
        <f t="shared" si="14"/>
        <v>816.5139999999999</v>
      </c>
      <c r="K83" s="8"/>
      <c r="L83">
        <f t="shared" si="16"/>
        <v>761.86831275720169</v>
      </c>
      <c r="M83">
        <f>((F84-M84)*$M$99)+M84</f>
        <v>812.80736363636356</v>
      </c>
      <c r="N83" s="8"/>
      <c r="O83" s="27">
        <f t="shared" si="19"/>
        <v>805.18412227001329</v>
      </c>
      <c r="P83" s="25"/>
      <c r="Q83" s="25"/>
      <c r="R83" s="28"/>
      <c r="S83" s="30"/>
    </row>
    <row r="84" spans="2:19" x14ac:dyDescent="0.2">
      <c r="B84" s="2">
        <v>43168</v>
      </c>
      <c r="C84" s="3">
        <v>702.2</v>
      </c>
      <c r="D84" s="3">
        <v>729.16</v>
      </c>
      <c r="E84" s="3">
        <v>648.11</v>
      </c>
      <c r="F84" s="4">
        <v>728.92</v>
      </c>
      <c r="G84" s="5">
        <v>2233020000</v>
      </c>
      <c r="H84" s="3">
        <v>68863600000</v>
      </c>
      <c r="I84" s="6">
        <f t="shared" si="13"/>
        <v>798.94799999999998</v>
      </c>
      <c r="J84" s="7">
        <f t="shared" si="14"/>
        <v>831.44899999999996</v>
      </c>
      <c r="K84" s="8"/>
      <c r="L84">
        <f t="shared" si="16"/>
        <v>778.3424691358025</v>
      </c>
      <c r="M84">
        <f>SUM(F85:F94)/10</f>
        <v>831.44899999999996</v>
      </c>
      <c r="N84" s="8"/>
      <c r="O84" s="27">
        <f t="shared" si="19"/>
        <v>819.0503263191066</v>
      </c>
      <c r="P84" s="25"/>
      <c r="Q84" s="25"/>
      <c r="R84" s="28"/>
      <c r="S84" s="30"/>
    </row>
    <row r="85" spans="2:19" x14ac:dyDescent="0.2">
      <c r="B85" s="2">
        <v>43167</v>
      </c>
      <c r="C85" s="3">
        <v>752.57</v>
      </c>
      <c r="D85" s="3">
        <v>773.77</v>
      </c>
      <c r="E85" s="3">
        <v>696.17</v>
      </c>
      <c r="F85" s="4">
        <v>704.6</v>
      </c>
      <c r="G85" s="5">
        <v>1891640000</v>
      </c>
      <c r="H85" s="3">
        <v>73788400000</v>
      </c>
      <c r="I85" s="6">
        <f t="shared" si="13"/>
        <v>829.47399999999993</v>
      </c>
      <c r="J85" s="7"/>
      <c r="K85" s="8"/>
      <c r="L85">
        <f t="shared" si="16"/>
        <v>815.21370370370369</v>
      </c>
      <c r="N85" s="8"/>
      <c r="O85" s="27">
        <f t="shared" si="19"/>
        <v>839.85947655894415</v>
      </c>
      <c r="P85" s="25"/>
      <c r="Q85" s="25"/>
      <c r="R85" s="28"/>
      <c r="S85" s="30"/>
    </row>
    <row r="86" spans="2:19" x14ac:dyDescent="0.2">
      <c r="B86" s="2">
        <v>43166</v>
      </c>
      <c r="C86" s="3">
        <v>816.27</v>
      </c>
      <c r="D86" s="3">
        <v>825.61</v>
      </c>
      <c r="E86" s="3">
        <v>726.55</v>
      </c>
      <c r="F86" s="4">
        <v>752.83</v>
      </c>
      <c r="G86" s="5">
        <v>2175420000</v>
      </c>
      <c r="H86" s="3">
        <v>80017300000</v>
      </c>
      <c r="I86" s="6">
        <f t="shared" si="13"/>
        <v>850.27800000000002</v>
      </c>
      <c r="J86" s="7"/>
      <c r="K86" s="8"/>
      <c r="L86">
        <f t="shared" si="16"/>
        <v>846.40555555555557</v>
      </c>
      <c r="N86" s="8"/>
      <c r="O86" s="27">
        <f t="shared" si="19"/>
        <v>855.68301775147938</v>
      </c>
      <c r="P86" s="25"/>
      <c r="Q86" s="25"/>
      <c r="R86" s="28"/>
      <c r="S86" s="30"/>
    </row>
    <row r="87" spans="2:19" x14ac:dyDescent="0.2">
      <c r="B87" s="2">
        <v>43165</v>
      </c>
      <c r="C87" s="3">
        <v>853.82</v>
      </c>
      <c r="D87" s="3">
        <v>853.82</v>
      </c>
      <c r="E87" s="3">
        <v>809.93</v>
      </c>
      <c r="F87" s="4">
        <v>816.95</v>
      </c>
      <c r="G87" s="5">
        <v>1943070000</v>
      </c>
      <c r="H87" s="3">
        <v>83680400000</v>
      </c>
      <c r="I87" s="6">
        <f t="shared" si="13"/>
        <v>861.32800000000009</v>
      </c>
      <c r="J87" s="7"/>
      <c r="K87" s="8"/>
      <c r="L87">
        <f t="shared" si="16"/>
        <v>861.13333333333333</v>
      </c>
      <c r="N87" s="8"/>
      <c r="O87" s="27">
        <f t="shared" si="19"/>
        <v>862.72538461538466</v>
      </c>
      <c r="P87" s="25"/>
      <c r="Q87" s="25"/>
      <c r="R87" s="28"/>
      <c r="S87" s="30"/>
    </row>
    <row r="88" spans="2:19" x14ac:dyDescent="0.2">
      <c r="B88" s="2">
        <v>43164</v>
      </c>
      <c r="C88" s="3">
        <v>866.85</v>
      </c>
      <c r="D88" s="3">
        <v>869.92</v>
      </c>
      <c r="E88" s="3">
        <v>853.52</v>
      </c>
      <c r="F88" s="4">
        <v>853.68</v>
      </c>
      <c r="G88" s="5">
        <v>1898490000</v>
      </c>
      <c r="H88" s="3">
        <v>84939700000</v>
      </c>
      <c r="I88" s="6">
        <f t="shared" si="13"/>
        <v>861.63199999999995</v>
      </c>
      <c r="J88" s="7"/>
      <c r="K88" s="8"/>
      <c r="L88">
        <f>((F89-L89)*$M$98)+L89</f>
        <v>864.86</v>
      </c>
      <c r="N88" s="8"/>
      <c r="O88" s="27">
        <f>((F89-O89)*$P$98)+O89</f>
        <v>864.37</v>
      </c>
      <c r="P88" s="25"/>
      <c r="Q88" s="25"/>
      <c r="R88" s="28"/>
      <c r="S88" s="30"/>
    </row>
    <row r="89" spans="2:19" x14ac:dyDescent="0.2">
      <c r="B89" s="2">
        <v>43163</v>
      </c>
      <c r="C89" s="3">
        <v>856.19</v>
      </c>
      <c r="D89" s="3">
        <v>867.95</v>
      </c>
      <c r="E89" s="3">
        <v>840.28</v>
      </c>
      <c r="F89" s="4">
        <v>866.68</v>
      </c>
      <c r="G89" s="5">
        <v>1697940000</v>
      </c>
      <c r="H89" s="3">
        <v>83877800000</v>
      </c>
      <c r="I89" s="6">
        <f t="shared" si="13"/>
        <v>863.95</v>
      </c>
      <c r="J89" s="7"/>
      <c r="K89" s="8"/>
      <c r="L89">
        <f>(SUM(F90:F94))/5</f>
        <v>863.95</v>
      </c>
      <c r="N89" s="8"/>
      <c r="O89" s="28">
        <f>(SUM(F90:F94))/5</f>
        <v>863.95</v>
      </c>
      <c r="P89" s="25"/>
      <c r="Q89" s="25"/>
      <c r="R89" s="28"/>
      <c r="S89" s="30"/>
    </row>
    <row r="90" spans="2:19" x14ac:dyDescent="0.2">
      <c r="B90" s="2">
        <v>43162</v>
      </c>
      <c r="C90" s="3">
        <v>856.71</v>
      </c>
      <c r="D90" s="3">
        <v>868.45</v>
      </c>
      <c r="E90" s="3">
        <v>855.21</v>
      </c>
      <c r="F90" s="4">
        <v>857.23</v>
      </c>
      <c r="G90" s="5">
        <v>1699370000</v>
      </c>
      <c r="H90" s="3">
        <v>83911700000</v>
      </c>
      <c r="I90" s="6"/>
      <c r="J90" s="7"/>
      <c r="K90" s="8"/>
      <c r="N90" s="8"/>
      <c r="O90" s="27"/>
      <c r="P90" s="25"/>
      <c r="Q90" s="25"/>
      <c r="R90" s="28"/>
      <c r="S90" s="30"/>
    </row>
    <row r="91" spans="2:19" x14ac:dyDescent="0.2">
      <c r="B91" s="2">
        <v>43161</v>
      </c>
      <c r="C91" s="3">
        <v>871.76</v>
      </c>
      <c r="D91" s="3">
        <v>876.38</v>
      </c>
      <c r="E91" s="3">
        <v>852.42</v>
      </c>
      <c r="F91" s="4">
        <v>856.85</v>
      </c>
      <c r="G91" s="5">
        <v>1894420000</v>
      </c>
      <c r="H91" s="3">
        <v>85368100000</v>
      </c>
      <c r="I91" s="6"/>
      <c r="J91" s="7"/>
      <c r="K91" s="8"/>
      <c r="N91" s="8"/>
      <c r="O91" s="27"/>
      <c r="P91" s="25"/>
      <c r="Q91" s="25"/>
      <c r="R91" s="28"/>
      <c r="S91" s="30"/>
    </row>
    <row r="92" spans="2:19" x14ac:dyDescent="0.2">
      <c r="B92" s="2">
        <v>43160</v>
      </c>
      <c r="C92" s="3">
        <v>856.01</v>
      </c>
      <c r="D92" s="3">
        <v>880.3</v>
      </c>
      <c r="E92" s="3">
        <v>851.92</v>
      </c>
      <c r="F92" s="4">
        <v>872.2</v>
      </c>
      <c r="G92" s="5">
        <v>1868520000</v>
      </c>
      <c r="H92" s="3">
        <v>83808200000</v>
      </c>
      <c r="I92" s="6"/>
      <c r="J92" s="7"/>
      <c r="K92" s="8"/>
      <c r="N92" s="8"/>
      <c r="O92" s="27"/>
      <c r="P92" s="25"/>
      <c r="Q92" s="25"/>
      <c r="R92" s="28"/>
      <c r="S92" s="30"/>
    </row>
    <row r="93" spans="2:19" x14ac:dyDescent="0.2">
      <c r="B93" s="2">
        <v>43159</v>
      </c>
      <c r="C93" s="3">
        <v>877.93</v>
      </c>
      <c r="D93" s="3">
        <v>890.11</v>
      </c>
      <c r="E93" s="3">
        <v>855.12</v>
      </c>
      <c r="F93" s="4">
        <v>855.2</v>
      </c>
      <c r="G93" s="5">
        <v>1963980000</v>
      </c>
      <c r="H93" s="3">
        <v>85936400000</v>
      </c>
      <c r="I93" s="6"/>
      <c r="J93" s="7"/>
      <c r="K93" s="8"/>
      <c r="N93" s="8"/>
      <c r="O93" s="27"/>
      <c r="P93" s="25"/>
      <c r="Q93" s="25"/>
      <c r="R93" s="28"/>
      <c r="S93" s="30"/>
    </row>
    <row r="94" spans="2:19" x14ac:dyDescent="0.2">
      <c r="B94" s="9">
        <v>43158</v>
      </c>
      <c r="C94" s="10">
        <v>870.37</v>
      </c>
      <c r="D94" s="10">
        <v>896.26</v>
      </c>
      <c r="E94" s="10">
        <v>867.1</v>
      </c>
      <c r="F94" s="11">
        <v>878.27</v>
      </c>
      <c r="G94" s="12">
        <v>2053980000</v>
      </c>
      <c r="H94" s="10">
        <v>85177800000</v>
      </c>
      <c r="I94" s="13"/>
      <c r="J94" s="14"/>
      <c r="K94" s="15"/>
      <c r="L94" s="14"/>
      <c r="M94" s="14"/>
      <c r="N94" s="15"/>
      <c r="O94" s="31"/>
      <c r="P94" s="26"/>
      <c r="Q94" s="26"/>
      <c r="R94" s="33"/>
      <c r="S94" s="32"/>
    </row>
    <row r="96" spans="2:19" x14ac:dyDescent="0.2">
      <c r="B96" t="s">
        <v>14</v>
      </c>
    </row>
    <row r="97" spans="2:16" x14ac:dyDescent="0.2">
      <c r="B97" s="16" t="s">
        <v>15</v>
      </c>
      <c r="L97" t="s">
        <v>18</v>
      </c>
      <c r="O97" t="s">
        <v>18</v>
      </c>
    </row>
    <row r="98" spans="2:16" x14ac:dyDescent="0.2">
      <c r="B98" t="s">
        <v>16</v>
      </c>
      <c r="L98" t="s">
        <v>11</v>
      </c>
      <c r="M98">
        <f>(2/(5+1))</f>
        <v>0.33333333333333331</v>
      </c>
      <c r="O98" t="s">
        <v>23</v>
      </c>
      <c r="P98">
        <f>(2/(12+1))</f>
        <v>0.15384615384615385</v>
      </c>
    </row>
    <row r="99" spans="2:16" x14ac:dyDescent="0.2">
      <c r="B99" t="s">
        <v>17</v>
      </c>
      <c r="L99" t="s">
        <v>12</v>
      </c>
      <c r="M99">
        <f>(2/(10+1))</f>
        <v>0.18181818181818182</v>
      </c>
      <c r="O99" t="s">
        <v>21</v>
      </c>
      <c r="P99">
        <f>(2/(26+1))</f>
        <v>7.407407407407407E-2</v>
      </c>
    </row>
    <row r="100" spans="2:16" x14ac:dyDescent="0.2">
      <c r="L100" t="s">
        <v>13</v>
      </c>
      <c r="M100">
        <f>(2/(15+1))</f>
        <v>0.125</v>
      </c>
      <c r="O100" t="s">
        <v>24</v>
      </c>
      <c r="P100">
        <f>(2/(9+1))</f>
        <v>0.2</v>
      </c>
    </row>
  </sheetData>
  <mergeCells count="4">
    <mergeCell ref="L4:N4"/>
    <mergeCell ref="I4:K4"/>
    <mergeCell ref="C4:F4"/>
    <mergeCell ref="O4:S4"/>
  </mergeCells>
  <hyperlinks>
    <hyperlink ref="B97" r:id="rId1"/>
    <hyperlink ref="B98" r:id="rId2"/>
    <hyperlink ref="B99" r:id="rId3"/>
  </hyperlinks>
  <pageMargins left="0" right="0" top="0.39410000000000006" bottom="0.39410000000000006" header="0" footer="0"/>
  <pageSetup paperSize="9" orientation="portrait" r:id="rId4"/>
  <headerFooter>
    <oddHeader>&amp;C&amp;A</oddHeader>
    <oddFooter>&amp;CPágina &amp;P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Meyer</dc:creator>
  <cp:lastModifiedBy>Lucas Meyer</cp:lastModifiedBy>
  <cp:revision>7</cp:revision>
  <dcterms:created xsi:type="dcterms:W3CDTF">2018-05-27T02:21:37Z</dcterms:created>
  <dcterms:modified xsi:type="dcterms:W3CDTF">2018-05-31T17:34:05Z</dcterms:modified>
</cp:coreProperties>
</file>