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!XJ\AI-Meter_develop\Libary\"/>
    </mc:Choice>
  </mc:AlternateContent>
  <bookViews>
    <workbookView xWindow="0" yWindow="0" windowWidth="21570" windowHeight="8085"/>
  </bookViews>
  <sheets>
    <sheet name="Вих2" sheetId="1" r:id="rId1"/>
    <sheet name="Вих3" sheetId="4" r:id="rId2"/>
  </sheets>
  <calcPr calcId="162913" calcOnSave="0"/>
</workbook>
</file>

<file path=xl/calcChain.xml><?xml version="1.0" encoding="utf-8"?>
<calcChain xmlns="http://schemas.openxmlformats.org/spreadsheetml/2006/main">
  <c r="U23" i="1" l="1"/>
  <c r="T35" i="1" l="1"/>
  <c r="T32" i="1"/>
  <c r="T34" i="1"/>
  <c r="T33" i="1"/>
  <c r="T24" i="1"/>
  <c r="T25" i="1"/>
  <c r="T26" i="1"/>
  <c r="T27" i="1"/>
  <c r="T28" i="1"/>
  <c r="T29" i="1"/>
  <c r="T30" i="1"/>
  <c r="T31" i="1"/>
  <c r="T23" i="1"/>
  <c r="B24" i="1" l="1"/>
  <c r="B25" i="1"/>
  <c r="B26" i="1"/>
  <c r="B27" i="1"/>
  <c r="B28" i="1"/>
  <c r="B29" i="1"/>
  <c r="B30" i="1"/>
  <c r="B31" i="1"/>
  <c r="B32" i="1"/>
  <c r="B33" i="1"/>
  <c r="B34" i="1"/>
  <c r="B35" i="1"/>
  <c r="B23" i="1"/>
  <c r="E24" i="1"/>
  <c r="E25" i="1"/>
  <c r="E26" i="1"/>
  <c r="E27" i="1"/>
  <c r="E28" i="1"/>
  <c r="E29" i="1"/>
  <c r="E30" i="1"/>
  <c r="E31" i="1"/>
  <c r="E32" i="1"/>
  <c r="E33" i="1"/>
  <c r="E34" i="1"/>
  <c r="E35" i="1"/>
  <c r="E23" i="1"/>
  <c r="M20" i="1"/>
  <c r="K24" i="1" l="1"/>
  <c r="K28" i="1"/>
  <c r="K31" i="1"/>
  <c r="K32" i="1"/>
  <c r="K33" i="1"/>
  <c r="K34" i="1"/>
  <c r="I31" i="1" l="1"/>
  <c r="I32" i="1"/>
  <c r="I34" i="1"/>
  <c r="I33" i="1"/>
  <c r="I28" i="1"/>
  <c r="I24" i="1"/>
  <c r="K30" i="1"/>
  <c r="K35" i="1"/>
  <c r="K27" i="1"/>
  <c r="K26" i="1"/>
  <c r="K29" i="1"/>
  <c r="K23" i="1"/>
  <c r="K25" i="1"/>
  <c r="I30" i="1" l="1"/>
  <c r="I26" i="1"/>
  <c r="I25" i="1"/>
  <c r="I27" i="1"/>
  <c r="I23" i="1"/>
  <c r="I35" i="1"/>
  <c r="I29" i="1"/>
</calcChain>
</file>

<file path=xl/comments1.xml><?xml version="1.0" encoding="utf-8"?>
<comments xmlns="http://schemas.openxmlformats.org/spreadsheetml/2006/main">
  <authors>
    <author>Alexandr</author>
  </authors>
  <commentList>
    <comment ref="A27" authorId="0" shapeId="0">
      <text>
        <r>
          <rPr>
            <b/>
            <sz val="9"/>
            <color indexed="81"/>
            <rFont val="Tahoma"/>
            <charset val="1"/>
          </rPr>
          <t>Нове обмеження максимуму на нових перетворювачах 10% замість 20%</t>
        </r>
      </text>
    </comment>
    <comment ref="D31" authorId="0" shapeId="0">
      <text>
        <r>
          <rPr>
            <b/>
            <sz val="9"/>
            <color indexed="81"/>
            <rFont val="Tahoma"/>
            <charset val="1"/>
          </rPr>
          <t>Нове обмеження максимуму на нових перетворювачах 10% замість 20%</t>
        </r>
      </text>
    </comment>
    <comment ref="G32" authorId="0" shapeId="0">
      <text>
        <r>
          <rPr>
            <sz val="6"/>
            <color rgb="FF000000"/>
            <rFont val="Tahoma"/>
            <family val="2"/>
            <charset val="204"/>
          </rPr>
          <t>+60 на РЕСУРС-К2</t>
        </r>
      </text>
    </comment>
    <comment ref="P32" authorId="0" shapeId="0">
      <text>
        <r>
          <rPr>
            <b/>
            <sz val="9"/>
            <color indexed="81"/>
            <rFont val="Tahoma"/>
            <charset val="1"/>
          </rPr>
          <t>+\- в залежності від коду виходу</t>
        </r>
      </text>
    </comment>
    <comment ref="G33" authorId="0" shapeId="0">
      <text>
        <r>
          <rPr>
            <sz val="6"/>
            <color rgb="FF000000"/>
            <rFont val="Tahoma"/>
            <family val="2"/>
            <charset val="204"/>
          </rPr>
          <t>+150 на РЕСУРС-К2</t>
        </r>
      </text>
    </comment>
    <comment ref="G34" authorId="0" shapeId="0">
      <text>
        <r>
          <rPr>
            <sz val="6"/>
            <color rgb="FF000000"/>
            <rFont val="Tahoma"/>
            <family val="2"/>
            <charset val="204"/>
          </rPr>
          <t>-120 на РЕСУРС-К2</t>
        </r>
      </text>
    </comment>
    <comment ref="G35" authorId="0" shapeId="0">
      <text>
        <r>
          <rPr>
            <sz val="6"/>
            <color rgb="FF000000"/>
            <rFont val="Tahoma"/>
            <family val="2"/>
            <charset val="204"/>
          </rPr>
          <t>-30 на РЕСУРС-К2</t>
        </r>
      </text>
    </comment>
    <comment ref="P35" authorId="0" shapeId="0">
      <text>
        <r>
          <rPr>
            <b/>
            <sz val="9"/>
            <color indexed="81"/>
            <rFont val="Tahoma"/>
            <charset val="1"/>
          </rPr>
          <t>+\- в залежності від коду виходу</t>
        </r>
      </text>
    </comment>
  </commentList>
</comments>
</file>

<file path=xl/sharedStrings.xml><?xml version="1.0" encoding="utf-8"?>
<sst xmlns="http://schemas.openxmlformats.org/spreadsheetml/2006/main" count="177" uniqueCount="71">
  <si>
    <t>перетворювача</t>
  </si>
  <si>
    <t>Умови повірки</t>
  </si>
  <si>
    <t>Зразкове обладнання</t>
  </si>
  <si>
    <t>t =</t>
  </si>
  <si>
    <t>φ =</t>
  </si>
  <si>
    <t>F =</t>
  </si>
  <si>
    <t>U =</t>
  </si>
  <si>
    <t>P =</t>
  </si>
  <si>
    <t>N</t>
  </si>
  <si>
    <t>мм. рт. ст.</t>
  </si>
  <si>
    <t>º С</t>
  </si>
  <si>
    <t>%</t>
  </si>
  <si>
    <t>V</t>
  </si>
  <si>
    <t>Hz</t>
  </si>
  <si>
    <t>Тип</t>
  </si>
  <si>
    <t>Зав.№</t>
  </si>
  <si>
    <t>M113C</t>
  </si>
  <si>
    <t>Кут зсуву фаз φ, градус</t>
  </si>
  <si>
    <t>Значення основної приведеної похибки, %</t>
  </si>
  <si>
    <t>P</t>
  </si>
  <si>
    <t>ПРОТОКОЛ №</t>
  </si>
  <si>
    <t>Поточні</t>
  </si>
  <si>
    <t>Нормальні</t>
  </si>
  <si>
    <t>215,6 ÷ 224,4 V</t>
  </si>
  <si>
    <t>49,5 ÷ 50,5 Hz</t>
  </si>
  <si>
    <t>&lt; 80%</t>
  </si>
  <si>
    <t>18 ÷ 22 ºС</t>
  </si>
  <si>
    <t>Відомчої повірки</t>
  </si>
  <si>
    <t>типу</t>
  </si>
  <si>
    <t>Зав.№:</t>
  </si>
  <si>
    <t>Клас точності</t>
  </si>
  <si>
    <t>норма</t>
  </si>
  <si>
    <t>2. Перевірка опору ізоляції:</t>
  </si>
  <si>
    <t>1. Зовнішній огляд:</t>
  </si>
  <si>
    <t>3. Опробування приладу</t>
  </si>
  <si>
    <t>U ном, 
V</t>
  </si>
  <si>
    <t>Провідність схеми</t>
  </si>
  <si>
    <t>Дійсн. знач. напруги, V</t>
  </si>
  <si>
    <t>Дійсн. знач. струму, A</t>
  </si>
  <si>
    <t>Дійсн. знач. потужності фази, W</t>
  </si>
  <si>
    <t>Дійсн. знач. потужності мережі, W</t>
  </si>
  <si>
    <t>I ном, 
A</t>
  </si>
  <si>
    <t>А</t>
  </si>
  <si>
    <t>В</t>
  </si>
  <si>
    <t>С</t>
  </si>
  <si>
    <t>-</t>
  </si>
  <si>
    <t>645 ÷ 800 мм. рт. cт</t>
  </si>
  <si>
    <t>Нормуюче знач. вих. сигналу, mA</t>
  </si>
  <si>
    <t>Номінальна напруга, V</t>
  </si>
  <si>
    <t>X</t>
  </si>
  <si>
    <t>X/19-8A</t>
  </si>
  <si>
    <t>Tenma 72-6805</t>
  </si>
  <si>
    <t>0400867</t>
  </si>
  <si>
    <t>Ф4102/1-1M</t>
  </si>
  <si>
    <t>01000</t>
  </si>
  <si>
    <t>Р331</t>
  </si>
  <si>
    <t>075176</t>
  </si>
  <si>
    <t>7 А2H1</t>
  </si>
  <si>
    <t>Визначення основної приведенної похибки в режимі вимірювання активної потужності</t>
  </si>
  <si>
    <t>4. Контроль пульсації вихідного сигналу постійного струму</t>
  </si>
  <si>
    <t>Вих. №</t>
  </si>
  <si>
    <t>Код 
параметру</t>
  </si>
  <si>
    <t>Код вихідного 
струму</t>
  </si>
  <si>
    <t>Номінальний струм, A</t>
  </si>
  <si>
    <t>Висновок:</t>
  </si>
  <si>
    <t xml:space="preserve"> придатний  </t>
  </si>
  <si>
    <t>Підпис</t>
  </si>
  <si>
    <t>Дата:</t>
  </si>
  <si>
    <t>Виміряне значення вихідного струму, mA
(активної потужності, W)</t>
  </si>
  <si>
    <t>Границі основної приведеної похибки, ± %</t>
  </si>
  <si>
    <t>МТЕ 143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</si>
</sst>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15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8"/>
      <color theme="0" tint="-0.34998626667073579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sz val="8"/>
      <name val="Times New Roman"/>
      <family val="1"/>
      <charset val="204"/>
    </font>
    <font>
      <b/>
      <sz val="6"/>
      <color theme="1"/>
      <name val="Times New Roman"/>
      <family val="1"/>
      <charset val="204"/>
    </font>
    <font>
      <sz val="6"/>
      <color theme="1"/>
      <name val="Times New Roman"/>
      <family val="1"/>
      <charset val="204"/>
    </font>
    <font>
      <b/>
      <sz val="7"/>
      <color theme="1"/>
      <name val="Times New Roman"/>
      <family val="1"/>
      <charset val="204"/>
    </font>
    <font>
      <sz val="6"/>
      <color rgb="FF000000"/>
      <name val="Times New Roman"/>
      <family val="1"/>
      <charset val="204"/>
    </font>
    <font>
      <sz val="6"/>
      <color rgb="FF000000"/>
      <name val="Tahoma"/>
      <family val="2"/>
      <charset val="204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9" fontId="10" fillId="0" borderId="3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65" fontId="10" fillId="0" borderId="3" xfId="0" applyNumberFormat="1" applyFont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right" vertical="center"/>
    </xf>
    <xf numFmtId="0" fontId="4" fillId="0" borderId="8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top"/>
    </xf>
    <xf numFmtId="0" fontId="4" fillId="0" borderId="3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64" fontId="10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164" fontId="12" fillId="0" borderId="3" xfId="0" applyNumberFormat="1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49" fontId="4" fillId="0" borderId="0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49" fontId="5" fillId="0" borderId="7" xfId="0" applyNumberFormat="1" applyFont="1" applyBorder="1" applyAlignment="1">
      <alignment horizontal="center" vertical="center"/>
    </xf>
    <xf numFmtId="49" fontId="5" fillId="0" borderId="8" xfId="0" applyNumberFormat="1" applyFont="1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7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6" fillId="0" borderId="6" xfId="0" applyFont="1" applyBorder="1" applyAlignment="1">
      <alignment horizontal="right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45"/>
  <sheetViews>
    <sheetView tabSelected="1" view="pageLayout" zoomScale="180" zoomScaleNormal="100" zoomScalePageLayoutView="180" workbookViewId="0">
      <selection activeCell="O4" sqref="O4"/>
    </sheetView>
  </sheetViews>
  <sheetFormatPr defaultColWidth="9.140625" defaultRowHeight="15" x14ac:dyDescent="0.25"/>
  <cols>
    <col min="1" max="22" width="4.140625" style="2" customWidth="1"/>
    <col min="23" max="23" width="4" style="2" customWidth="1"/>
    <col min="24" max="16384" width="9.140625" style="2"/>
  </cols>
  <sheetData>
    <row r="1" spans="1:23" ht="15" customHeight="1" x14ac:dyDescent="0.25">
      <c r="A1" s="63" t="s">
        <v>20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5" t="s">
        <v>50</v>
      </c>
      <c r="M1" s="65"/>
      <c r="N1" s="65"/>
      <c r="O1" s="65"/>
      <c r="P1" s="65"/>
      <c r="Q1" s="65"/>
      <c r="R1" s="65"/>
      <c r="S1" s="65"/>
      <c r="T1" s="65"/>
      <c r="U1" s="65"/>
      <c r="V1" s="65"/>
      <c r="W1" s="1"/>
    </row>
    <row r="2" spans="1:23" ht="11.2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1"/>
    </row>
    <row r="3" spans="1:23" ht="11.25" customHeight="1" x14ac:dyDescent="0.25">
      <c r="A3" s="66" t="s">
        <v>27</v>
      </c>
      <c r="B3" s="67"/>
      <c r="C3" s="67"/>
      <c r="D3" s="67"/>
      <c r="E3" s="32" t="s">
        <v>0</v>
      </c>
      <c r="F3" s="32"/>
      <c r="G3" s="32"/>
      <c r="H3" s="32"/>
      <c r="I3" s="32"/>
      <c r="J3" s="32" t="s">
        <v>28</v>
      </c>
      <c r="K3" s="32"/>
      <c r="L3" s="71" t="s">
        <v>70</v>
      </c>
      <c r="M3" s="71"/>
      <c r="N3" s="68" t="s">
        <v>57</v>
      </c>
      <c r="O3" s="68"/>
      <c r="P3" s="32" t="s">
        <v>29</v>
      </c>
      <c r="Q3" s="32"/>
      <c r="R3" s="68" t="s">
        <v>49</v>
      </c>
      <c r="S3" s="68"/>
      <c r="T3" s="68"/>
      <c r="U3" s="68"/>
      <c r="V3" s="69"/>
      <c r="W3" s="4"/>
    </row>
    <row r="4" spans="1:23" ht="11.2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s="16" customFormat="1" ht="22.5" customHeight="1" x14ac:dyDescent="0.25">
      <c r="A5" s="14"/>
      <c r="B5" s="39" t="s">
        <v>30</v>
      </c>
      <c r="C5" s="40"/>
      <c r="D5" s="40"/>
      <c r="E5" s="26">
        <v>0.25</v>
      </c>
      <c r="F5" s="39" t="s">
        <v>63</v>
      </c>
      <c r="G5" s="40"/>
      <c r="H5" s="40"/>
      <c r="I5" s="26" t="s">
        <v>49</v>
      </c>
      <c r="J5" s="39" t="s">
        <v>48</v>
      </c>
      <c r="K5" s="40"/>
      <c r="L5" s="40"/>
      <c r="M5" s="26">
        <v>100</v>
      </c>
      <c r="N5" s="39"/>
      <c r="O5" s="40"/>
      <c r="P5" s="40"/>
      <c r="Q5" s="26"/>
      <c r="R5" s="41" t="s">
        <v>36</v>
      </c>
      <c r="S5" s="42"/>
      <c r="T5" s="42"/>
      <c r="U5" s="27">
        <v>4</v>
      </c>
      <c r="V5" s="13"/>
      <c r="W5" s="15"/>
    </row>
    <row r="6" spans="1:23" s="16" customFormat="1" ht="11.25" customHeight="1" x14ac:dyDescent="0.25">
      <c r="A6" s="14"/>
      <c r="B6" s="60"/>
      <c r="C6" s="60"/>
      <c r="D6" s="60"/>
      <c r="E6" s="61"/>
      <c r="F6" s="61"/>
      <c r="G6" s="60"/>
      <c r="H6" s="60"/>
      <c r="I6" s="60"/>
      <c r="J6" s="61"/>
      <c r="K6" s="61"/>
      <c r="L6" s="60"/>
      <c r="M6" s="60"/>
      <c r="N6" s="60"/>
      <c r="O6" s="61"/>
      <c r="P6" s="61"/>
      <c r="Q6" s="60"/>
      <c r="R6" s="60"/>
      <c r="S6" s="60"/>
      <c r="T6" s="61"/>
      <c r="U6" s="61"/>
      <c r="V6" s="15"/>
      <c r="W6" s="15"/>
    </row>
    <row r="7" spans="1:23" ht="11.25" customHeight="1" x14ac:dyDescent="0.25">
      <c r="A7" s="5"/>
      <c r="B7" s="64" t="s">
        <v>1</v>
      </c>
      <c r="C7" s="64"/>
      <c r="D7" s="64"/>
      <c r="E7" s="64"/>
      <c r="F7" s="64"/>
      <c r="G7" s="64"/>
      <c r="H7" s="64"/>
      <c r="I7" s="64"/>
      <c r="N7" s="64" t="s">
        <v>2</v>
      </c>
      <c r="O7" s="64"/>
      <c r="P7" s="64"/>
      <c r="Q7" s="64"/>
      <c r="R7" s="64"/>
      <c r="S7" s="64"/>
      <c r="T7" s="64"/>
      <c r="U7" s="64"/>
      <c r="V7" s="5"/>
    </row>
    <row r="8" spans="1:23" ht="11.25" customHeight="1" x14ac:dyDescent="0.25">
      <c r="B8" s="62" t="s">
        <v>21</v>
      </c>
      <c r="C8" s="62"/>
      <c r="D8" s="62"/>
      <c r="E8" s="62"/>
      <c r="F8" s="62" t="s">
        <v>22</v>
      </c>
      <c r="G8" s="62"/>
      <c r="H8" s="62"/>
      <c r="I8" s="62"/>
      <c r="N8" s="62" t="s">
        <v>14</v>
      </c>
      <c r="O8" s="62"/>
      <c r="P8" s="62"/>
      <c r="Q8" s="62"/>
      <c r="R8" s="62" t="s">
        <v>15</v>
      </c>
      <c r="S8" s="62"/>
      <c r="T8" s="62"/>
      <c r="U8" s="62"/>
    </row>
    <row r="9" spans="1:23" ht="11.25" customHeight="1" x14ac:dyDescent="0.25">
      <c r="B9" s="9" t="s">
        <v>7</v>
      </c>
      <c r="C9" s="12" t="s">
        <v>8</v>
      </c>
      <c r="D9" s="54" t="s">
        <v>9</v>
      </c>
      <c r="E9" s="54"/>
      <c r="F9" s="51" t="s">
        <v>46</v>
      </c>
      <c r="G9" s="52"/>
      <c r="H9" s="52"/>
      <c r="I9" s="53"/>
      <c r="N9" s="72" t="s">
        <v>16</v>
      </c>
      <c r="O9" s="73"/>
      <c r="P9" s="73"/>
      <c r="Q9" s="74"/>
      <c r="R9" s="49">
        <v>556621</v>
      </c>
      <c r="S9" s="49"/>
      <c r="T9" s="49"/>
      <c r="U9" s="50"/>
    </row>
    <row r="10" spans="1:23" ht="11.25" customHeight="1" x14ac:dyDescent="0.25">
      <c r="B10" s="9" t="s">
        <v>3</v>
      </c>
      <c r="C10" s="12" t="s">
        <v>8</v>
      </c>
      <c r="D10" s="70" t="s">
        <v>10</v>
      </c>
      <c r="E10" s="70"/>
      <c r="F10" s="51" t="s">
        <v>26</v>
      </c>
      <c r="G10" s="52"/>
      <c r="H10" s="52"/>
      <c r="I10" s="53"/>
      <c r="N10" s="75" t="s">
        <v>51</v>
      </c>
      <c r="O10" s="61"/>
      <c r="P10" s="61"/>
      <c r="Q10" s="76"/>
      <c r="R10" s="49" t="s">
        <v>52</v>
      </c>
      <c r="S10" s="49"/>
      <c r="T10" s="49"/>
      <c r="U10" s="50"/>
    </row>
    <row r="11" spans="1:23" ht="11.25" customHeight="1" x14ac:dyDescent="0.2">
      <c r="B11" s="10" t="s">
        <v>4</v>
      </c>
      <c r="C11" s="12" t="s">
        <v>8</v>
      </c>
      <c r="D11" s="54" t="s">
        <v>11</v>
      </c>
      <c r="E11" s="54"/>
      <c r="F11" s="51" t="s">
        <v>25</v>
      </c>
      <c r="G11" s="52"/>
      <c r="H11" s="52"/>
      <c r="I11" s="53"/>
      <c r="N11" s="75" t="s">
        <v>53</v>
      </c>
      <c r="O11" s="61"/>
      <c r="P11" s="61"/>
      <c r="Q11" s="76"/>
      <c r="R11" s="49" t="s">
        <v>54</v>
      </c>
      <c r="S11" s="49"/>
      <c r="T11" s="49"/>
      <c r="U11" s="50"/>
    </row>
    <row r="12" spans="1:23" ht="11.25" customHeight="1" x14ac:dyDescent="0.25">
      <c r="B12" s="9" t="s">
        <v>6</v>
      </c>
      <c r="C12" s="12" t="s">
        <v>8</v>
      </c>
      <c r="D12" s="54" t="s">
        <v>12</v>
      </c>
      <c r="E12" s="54"/>
      <c r="F12" s="51" t="s">
        <v>23</v>
      </c>
      <c r="G12" s="52"/>
      <c r="H12" s="52"/>
      <c r="I12" s="53"/>
      <c r="N12" s="75" t="s">
        <v>55</v>
      </c>
      <c r="O12" s="61"/>
      <c r="P12" s="61"/>
      <c r="Q12" s="76"/>
      <c r="R12" s="49" t="s">
        <v>56</v>
      </c>
      <c r="S12" s="49"/>
      <c r="T12" s="49"/>
      <c r="U12" s="50"/>
    </row>
    <row r="13" spans="1:23" ht="11.25" customHeight="1" x14ac:dyDescent="0.25">
      <c r="B13" s="24" t="s">
        <v>5</v>
      </c>
      <c r="C13" s="25" t="s">
        <v>8</v>
      </c>
      <c r="D13" s="55" t="s">
        <v>13</v>
      </c>
      <c r="E13" s="55"/>
      <c r="F13" s="56" t="s">
        <v>24</v>
      </c>
      <c r="G13" s="57"/>
      <c r="H13" s="57"/>
      <c r="I13" s="58"/>
      <c r="N13" s="59"/>
      <c r="O13" s="30"/>
      <c r="P13" s="30"/>
      <c r="Q13" s="31"/>
      <c r="R13" s="30"/>
      <c r="S13" s="30"/>
      <c r="T13" s="30"/>
      <c r="U13" s="31"/>
    </row>
    <row r="14" spans="1:23" ht="11.25" customHeight="1" x14ac:dyDescent="0.25">
      <c r="E14" s="5"/>
      <c r="F14" s="5"/>
      <c r="G14" s="5"/>
      <c r="H14" s="5"/>
      <c r="I14" s="5"/>
    </row>
    <row r="15" spans="1:23" s="6" customFormat="1" ht="11.25" customHeight="1" x14ac:dyDescent="0.25">
      <c r="A15" s="28" t="s">
        <v>33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9" t="s">
        <v>31</v>
      </c>
      <c r="T15" s="29"/>
      <c r="U15" s="29"/>
      <c r="V15" s="29"/>
    </row>
    <row r="16" spans="1:23" s="6" customFormat="1" ht="11.25" customHeight="1" x14ac:dyDescent="0.25">
      <c r="A16" s="77" t="s">
        <v>32</v>
      </c>
      <c r="B16" s="77"/>
      <c r="C16" s="77"/>
      <c r="D16" s="77"/>
      <c r="E16" s="77"/>
      <c r="F16" s="77"/>
      <c r="G16" s="77"/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62" t="s">
        <v>31</v>
      </c>
      <c r="T16" s="62"/>
      <c r="U16" s="62"/>
      <c r="V16" s="62"/>
    </row>
    <row r="17" spans="1:22" s="6" customFormat="1" ht="11.25" customHeight="1" x14ac:dyDescent="0.25">
      <c r="A17" s="77" t="s">
        <v>34</v>
      </c>
      <c r="B17" s="77"/>
      <c r="C17" s="77"/>
      <c r="D17" s="77"/>
      <c r="E17" s="77"/>
      <c r="F17" s="77"/>
      <c r="G17" s="77"/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62" t="s">
        <v>31</v>
      </c>
      <c r="T17" s="62"/>
      <c r="U17" s="62"/>
      <c r="V17" s="62"/>
    </row>
    <row r="18" spans="1:22" s="7" customFormat="1" ht="11.25" customHeight="1" x14ac:dyDescent="0.25">
      <c r="A18" s="77" t="s">
        <v>59</v>
      </c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62" t="s">
        <v>31</v>
      </c>
      <c r="T18" s="78"/>
      <c r="U18" s="78"/>
      <c r="V18" s="78"/>
    </row>
    <row r="19" spans="1:22" s="7" customFormat="1" ht="11.25" customHeight="1" x14ac:dyDescent="0.2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</row>
    <row r="20" spans="1:22" s="12" customFormat="1" ht="22.5" customHeight="1" x14ac:dyDescent="0.25">
      <c r="A20" s="22" t="s">
        <v>60</v>
      </c>
      <c r="B20" s="23" t="s">
        <v>49</v>
      </c>
      <c r="C20" s="43" t="s">
        <v>61</v>
      </c>
      <c r="D20" s="44"/>
      <c r="E20" s="23" t="s">
        <v>49</v>
      </c>
      <c r="F20" s="43" t="s">
        <v>62</v>
      </c>
      <c r="G20" s="45"/>
      <c r="H20" s="46" t="s">
        <v>49</v>
      </c>
      <c r="I20" s="47"/>
      <c r="J20" s="43" t="s">
        <v>47</v>
      </c>
      <c r="K20" s="45"/>
      <c r="L20" s="45"/>
      <c r="M20" s="23" t="str">
        <f>IF(H20="(-5)..0..5","5",IF(H20="0..5","5",IF(H20="0..2,5..5","5","20")))</f>
        <v>20</v>
      </c>
      <c r="N20" s="39" t="s">
        <v>58</v>
      </c>
      <c r="O20" s="40"/>
      <c r="P20" s="40"/>
      <c r="Q20" s="40"/>
      <c r="R20" s="40"/>
      <c r="S20" s="40"/>
      <c r="T20" s="40"/>
      <c r="U20" s="40"/>
      <c r="V20" s="48"/>
    </row>
    <row r="21" spans="1:22" s="6" customFormat="1" ht="33.75" customHeight="1" x14ac:dyDescent="0.25">
      <c r="A21" s="79" t="s">
        <v>35</v>
      </c>
      <c r="B21" s="79" t="s">
        <v>37</v>
      </c>
      <c r="C21" s="79"/>
      <c r="D21" s="79" t="s">
        <v>41</v>
      </c>
      <c r="E21" s="79" t="s">
        <v>38</v>
      </c>
      <c r="F21" s="79"/>
      <c r="G21" s="79" t="s">
        <v>17</v>
      </c>
      <c r="H21" s="79"/>
      <c r="I21" s="79" t="s">
        <v>39</v>
      </c>
      <c r="J21" s="79"/>
      <c r="K21" s="79" t="s">
        <v>40</v>
      </c>
      <c r="L21" s="79"/>
      <c r="M21" s="79" t="s">
        <v>68</v>
      </c>
      <c r="N21" s="79"/>
      <c r="O21" s="79"/>
      <c r="P21" s="79"/>
      <c r="Q21" s="79" t="s">
        <v>18</v>
      </c>
      <c r="R21" s="79"/>
      <c r="S21" s="79"/>
      <c r="T21" s="79"/>
      <c r="U21" s="79" t="s">
        <v>69</v>
      </c>
      <c r="V21" s="62"/>
    </row>
    <row r="22" spans="1:22" s="6" customFormat="1" ht="11.25" customHeight="1" x14ac:dyDescent="0.25">
      <c r="A22" s="79"/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17" t="s">
        <v>42</v>
      </c>
      <c r="N22" s="17" t="s">
        <v>43</v>
      </c>
      <c r="O22" s="17" t="s">
        <v>44</v>
      </c>
      <c r="P22" s="17" t="s">
        <v>19</v>
      </c>
      <c r="Q22" s="17" t="s">
        <v>42</v>
      </c>
      <c r="R22" s="17" t="s">
        <v>43</v>
      </c>
      <c r="S22" s="17" t="s">
        <v>44</v>
      </c>
      <c r="T22" s="17" t="s">
        <v>19</v>
      </c>
      <c r="U22" s="62"/>
      <c r="V22" s="62"/>
    </row>
    <row r="23" spans="1:22" s="6" customFormat="1" ht="11.25" customHeight="1" x14ac:dyDescent="0.25">
      <c r="A23" s="18">
        <v>0.2</v>
      </c>
      <c r="B23" s="34">
        <f>$M$5*A23</f>
        <v>20</v>
      </c>
      <c r="C23" s="34"/>
      <c r="D23" s="18">
        <v>1</v>
      </c>
      <c r="E23" s="34" t="e">
        <f>$I$5*D23</f>
        <v>#VALUE!</v>
      </c>
      <c r="F23" s="34">
        <v>1</v>
      </c>
      <c r="G23" s="34">
        <v>0</v>
      </c>
      <c r="H23" s="35">
        <v>11.547005383792515</v>
      </c>
      <c r="I23" s="35" t="e">
        <f>K23/3</f>
        <v>#VALUE!</v>
      </c>
      <c r="J23" s="35">
        <v>11.547005383792515</v>
      </c>
      <c r="K23" s="35" t="e">
        <f>SQRT(3)*B23*E23*(COS(G23*PI()/180))</f>
        <v>#VALUE!</v>
      </c>
      <c r="L23" s="35">
        <v>34.641016151377542</v>
      </c>
      <c r="M23" s="19" t="s">
        <v>45</v>
      </c>
      <c r="N23" s="19" t="s">
        <v>45</v>
      </c>
      <c r="O23" s="19" t="s">
        <v>45</v>
      </c>
      <c r="P23" s="20" t="s">
        <v>49</v>
      </c>
      <c r="Q23" s="19" t="s">
        <v>45</v>
      </c>
      <c r="R23" s="19" t="s">
        <v>45</v>
      </c>
      <c r="S23" s="19" t="s">
        <v>45</v>
      </c>
      <c r="T23" s="21" t="e">
        <f>(P23-(($M$20*K23)/(SQRT(3)*$M$5*$I$5*(COS(0*PI()/180)))))/$M$20*100</f>
        <v>#VALUE!</v>
      </c>
      <c r="U23" s="34">
        <f>$E$5</f>
        <v>0.25</v>
      </c>
      <c r="V23" s="34"/>
    </row>
    <row r="24" spans="1:22" s="6" customFormat="1" ht="11.25" customHeight="1" x14ac:dyDescent="0.25">
      <c r="A24" s="18">
        <v>0.5</v>
      </c>
      <c r="B24" s="34">
        <f t="shared" ref="B24:B35" si="0">$M$5*A24</f>
        <v>50</v>
      </c>
      <c r="C24" s="34"/>
      <c r="D24" s="18">
        <v>1</v>
      </c>
      <c r="E24" s="34" t="e">
        <f t="shared" ref="E24:E35" si="1">$I$5*D24</f>
        <v>#VALUE!</v>
      </c>
      <c r="F24" s="34">
        <v>2</v>
      </c>
      <c r="G24" s="34">
        <v>0</v>
      </c>
      <c r="H24" s="35">
        <v>28.867513459481287</v>
      </c>
      <c r="I24" s="35" t="e">
        <f t="shared" ref="I24:I35" si="2">K24/3</f>
        <v>#VALUE!</v>
      </c>
      <c r="J24" s="35">
        <v>12.5470053837925</v>
      </c>
      <c r="K24" s="35" t="e">
        <f t="shared" ref="K24:K35" si="3">SQRT(3)*B24*E24*(COS(G24*PI()/180))</f>
        <v>#VALUE!</v>
      </c>
      <c r="L24" s="35">
        <v>35.641016151377499</v>
      </c>
      <c r="M24" s="19" t="s">
        <v>45</v>
      </c>
      <c r="N24" s="19" t="s">
        <v>45</v>
      </c>
      <c r="O24" s="19" t="s">
        <v>45</v>
      </c>
      <c r="P24" s="20" t="s">
        <v>49</v>
      </c>
      <c r="Q24" s="19" t="s">
        <v>45</v>
      </c>
      <c r="R24" s="19" t="s">
        <v>45</v>
      </c>
      <c r="S24" s="19" t="s">
        <v>45</v>
      </c>
      <c r="T24" s="21" t="e">
        <f t="shared" ref="T24:T34" si="4">(P24-(($M$20*K24)/(SQRT(3)*$M$5*$I$5*(COS(0*PI()/180)))))/$M$20*100</f>
        <v>#VALUE!</v>
      </c>
      <c r="U24" s="34"/>
      <c r="V24" s="34"/>
    </row>
    <row r="25" spans="1:22" s="6" customFormat="1" ht="11.25" customHeight="1" x14ac:dyDescent="0.25">
      <c r="A25" s="18">
        <v>0.8</v>
      </c>
      <c r="B25" s="34">
        <f t="shared" si="0"/>
        <v>80</v>
      </c>
      <c r="C25" s="34"/>
      <c r="D25" s="18">
        <v>1</v>
      </c>
      <c r="E25" s="34" t="e">
        <f t="shared" si="1"/>
        <v>#VALUE!</v>
      </c>
      <c r="F25" s="34">
        <v>3</v>
      </c>
      <c r="G25" s="34">
        <v>0</v>
      </c>
      <c r="H25" s="35">
        <v>46.188021535170058</v>
      </c>
      <c r="I25" s="35" t="e">
        <f t="shared" si="2"/>
        <v>#VALUE!</v>
      </c>
      <c r="J25" s="35">
        <v>13.5470053837925</v>
      </c>
      <c r="K25" s="35" t="e">
        <f t="shared" si="3"/>
        <v>#VALUE!</v>
      </c>
      <c r="L25" s="35">
        <v>36.641016151377499</v>
      </c>
      <c r="M25" s="19" t="s">
        <v>45</v>
      </c>
      <c r="N25" s="19" t="s">
        <v>45</v>
      </c>
      <c r="O25" s="19" t="s">
        <v>45</v>
      </c>
      <c r="P25" s="20" t="s">
        <v>49</v>
      </c>
      <c r="Q25" s="19" t="s">
        <v>45</v>
      </c>
      <c r="R25" s="19" t="s">
        <v>45</v>
      </c>
      <c r="S25" s="19" t="s">
        <v>45</v>
      </c>
      <c r="T25" s="21" t="e">
        <f t="shared" si="4"/>
        <v>#VALUE!</v>
      </c>
      <c r="U25" s="34"/>
      <c r="V25" s="34"/>
    </row>
    <row r="26" spans="1:22" s="6" customFormat="1" ht="11.25" customHeight="1" x14ac:dyDescent="0.25">
      <c r="A26" s="18">
        <v>1</v>
      </c>
      <c r="B26" s="34">
        <f t="shared" si="0"/>
        <v>100</v>
      </c>
      <c r="C26" s="34"/>
      <c r="D26" s="18">
        <v>1</v>
      </c>
      <c r="E26" s="34" t="e">
        <f t="shared" si="1"/>
        <v>#VALUE!</v>
      </c>
      <c r="F26" s="34">
        <v>4</v>
      </c>
      <c r="G26" s="34">
        <v>0</v>
      </c>
      <c r="H26" s="35">
        <v>57.735026918962575</v>
      </c>
      <c r="I26" s="35" t="e">
        <f t="shared" si="2"/>
        <v>#VALUE!</v>
      </c>
      <c r="J26" s="35">
        <v>14.5470053837925</v>
      </c>
      <c r="K26" s="35" t="e">
        <f t="shared" si="3"/>
        <v>#VALUE!</v>
      </c>
      <c r="L26" s="35">
        <v>37.641016151377499</v>
      </c>
      <c r="M26" s="19" t="s">
        <v>45</v>
      </c>
      <c r="N26" s="19" t="s">
        <v>45</v>
      </c>
      <c r="O26" s="19" t="s">
        <v>45</v>
      </c>
      <c r="P26" s="20" t="s">
        <v>49</v>
      </c>
      <c r="Q26" s="19" t="s">
        <v>45</v>
      </c>
      <c r="R26" s="19" t="s">
        <v>45</v>
      </c>
      <c r="S26" s="19" t="s">
        <v>45</v>
      </c>
      <c r="T26" s="21" t="e">
        <f t="shared" si="4"/>
        <v>#VALUE!</v>
      </c>
      <c r="U26" s="34"/>
      <c r="V26" s="34"/>
    </row>
    <row r="27" spans="1:22" s="6" customFormat="1" ht="11.25" customHeight="1" x14ac:dyDescent="0.25">
      <c r="A27" s="18">
        <v>1.1000000000000001</v>
      </c>
      <c r="B27" s="34">
        <f t="shared" si="0"/>
        <v>110.00000000000001</v>
      </c>
      <c r="C27" s="34"/>
      <c r="D27" s="18">
        <v>1</v>
      </c>
      <c r="E27" s="34" t="e">
        <f t="shared" si="1"/>
        <v>#VALUE!</v>
      </c>
      <c r="F27" s="34">
        <v>5</v>
      </c>
      <c r="G27" s="34">
        <v>0</v>
      </c>
      <c r="H27" s="35">
        <v>69.282032302755084</v>
      </c>
      <c r="I27" s="35" t="e">
        <f t="shared" si="2"/>
        <v>#VALUE!</v>
      </c>
      <c r="J27" s="35">
        <v>15.5470053837925</v>
      </c>
      <c r="K27" s="35" t="e">
        <f t="shared" si="3"/>
        <v>#VALUE!</v>
      </c>
      <c r="L27" s="35">
        <v>38.641016151377499</v>
      </c>
      <c r="M27" s="19" t="s">
        <v>45</v>
      </c>
      <c r="N27" s="19" t="s">
        <v>45</v>
      </c>
      <c r="O27" s="19" t="s">
        <v>45</v>
      </c>
      <c r="P27" s="20" t="s">
        <v>49</v>
      </c>
      <c r="Q27" s="19" t="s">
        <v>45</v>
      </c>
      <c r="R27" s="19" t="s">
        <v>45</v>
      </c>
      <c r="S27" s="19" t="s">
        <v>45</v>
      </c>
      <c r="T27" s="21" t="e">
        <f t="shared" si="4"/>
        <v>#VALUE!</v>
      </c>
      <c r="U27" s="34"/>
      <c r="V27" s="34"/>
    </row>
    <row r="28" spans="1:22" s="6" customFormat="1" ht="11.25" customHeight="1" x14ac:dyDescent="0.25">
      <c r="A28" s="18">
        <v>1</v>
      </c>
      <c r="B28" s="34">
        <f t="shared" si="0"/>
        <v>100</v>
      </c>
      <c r="C28" s="34"/>
      <c r="D28" s="18">
        <v>0.01</v>
      </c>
      <c r="E28" s="34" t="e">
        <f t="shared" si="1"/>
        <v>#VALUE!</v>
      </c>
      <c r="F28" s="34">
        <v>6</v>
      </c>
      <c r="G28" s="34">
        <v>0</v>
      </c>
      <c r="H28" s="35">
        <v>0.57735026918962573</v>
      </c>
      <c r="I28" s="35" t="e">
        <f t="shared" si="2"/>
        <v>#VALUE!</v>
      </c>
      <c r="J28" s="35">
        <v>16.547005383792499</v>
      </c>
      <c r="K28" s="35" t="e">
        <f t="shared" si="3"/>
        <v>#VALUE!</v>
      </c>
      <c r="L28" s="35">
        <v>39.641016151377499</v>
      </c>
      <c r="M28" s="19" t="s">
        <v>45</v>
      </c>
      <c r="N28" s="19" t="s">
        <v>45</v>
      </c>
      <c r="O28" s="19" t="s">
        <v>45</v>
      </c>
      <c r="P28" s="20" t="s">
        <v>49</v>
      </c>
      <c r="Q28" s="19" t="s">
        <v>45</v>
      </c>
      <c r="R28" s="19" t="s">
        <v>45</v>
      </c>
      <c r="S28" s="19" t="s">
        <v>45</v>
      </c>
      <c r="T28" s="21" t="e">
        <f t="shared" si="4"/>
        <v>#VALUE!</v>
      </c>
      <c r="U28" s="34"/>
      <c r="V28" s="34"/>
    </row>
    <row r="29" spans="1:22" s="6" customFormat="1" ht="11.25" customHeight="1" x14ac:dyDescent="0.25">
      <c r="A29" s="18">
        <v>1</v>
      </c>
      <c r="B29" s="34">
        <f t="shared" si="0"/>
        <v>100</v>
      </c>
      <c r="C29" s="34"/>
      <c r="D29" s="18">
        <v>0.1</v>
      </c>
      <c r="E29" s="34" t="e">
        <f t="shared" si="1"/>
        <v>#VALUE!</v>
      </c>
      <c r="F29" s="34">
        <v>7</v>
      </c>
      <c r="G29" s="34">
        <v>0</v>
      </c>
      <c r="H29" s="35">
        <v>5.7735026918962582</v>
      </c>
      <c r="I29" s="35" t="e">
        <f t="shared" si="2"/>
        <v>#VALUE!</v>
      </c>
      <c r="J29" s="35">
        <v>17.547005383792499</v>
      </c>
      <c r="K29" s="35" t="e">
        <f t="shared" si="3"/>
        <v>#VALUE!</v>
      </c>
      <c r="L29" s="35">
        <v>40.641016151377499</v>
      </c>
      <c r="M29" s="19" t="s">
        <v>45</v>
      </c>
      <c r="N29" s="19" t="s">
        <v>45</v>
      </c>
      <c r="O29" s="19" t="s">
        <v>45</v>
      </c>
      <c r="P29" s="20" t="s">
        <v>49</v>
      </c>
      <c r="Q29" s="19" t="s">
        <v>45</v>
      </c>
      <c r="R29" s="19" t="s">
        <v>45</v>
      </c>
      <c r="S29" s="19" t="s">
        <v>45</v>
      </c>
      <c r="T29" s="21" t="e">
        <f t="shared" si="4"/>
        <v>#VALUE!</v>
      </c>
      <c r="U29" s="34"/>
      <c r="V29" s="34"/>
    </row>
    <row r="30" spans="1:22" s="6" customFormat="1" ht="11.25" customHeight="1" x14ac:dyDescent="0.25">
      <c r="A30" s="18">
        <v>1</v>
      </c>
      <c r="B30" s="34">
        <f t="shared" si="0"/>
        <v>100</v>
      </c>
      <c r="C30" s="34"/>
      <c r="D30" s="18">
        <v>0.5</v>
      </c>
      <c r="E30" s="34" t="e">
        <f t="shared" si="1"/>
        <v>#VALUE!</v>
      </c>
      <c r="F30" s="34">
        <v>8</v>
      </c>
      <c r="G30" s="34">
        <v>0</v>
      </c>
      <c r="H30" s="35">
        <v>28.867513459481287</v>
      </c>
      <c r="I30" s="35" t="e">
        <f t="shared" si="2"/>
        <v>#VALUE!</v>
      </c>
      <c r="J30" s="35">
        <v>18.547005383792499</v>
      </c>
      <c r="K30" s="35" t="e">
        <f t="shared" si="3"/>
        <v>#VALUE!</v>
      </c>
      <c r="L30" s="35">
        <v>41.641016151377499</v>
      </c>
      <c r="M30" s="19" t="s">
        <v>45</v>
      </c>
      <c r="N30" s="19" t="s">
        <v>45</v>
      </c>
      <c r="O30" s="19" t="s">
        <v>45</v>
      </c>
      <c r="P30" s="20" t="s">
        <v>49</v>
      </c>
      <c r="Q30" s="19" t="s">
        <v>45</v>
      </c>
      <c r="R30" s="19" t="s">
        <v>45</v>
      </c>
      <c r="S30" s="19" t="s">
        <v>45</v>
      </c>
      <c r="T30" s="21" t="e">
        <f t="shared" si="4"/>
        <v>#VALUE!</v>
      </c>
      <c r="U30" s="34"/>
      <c r="V30" s="34"/>
    </row>
    <row r="31" spans="1:22" s="6" customFormat="1" ht="11.25" customHeight="1" x14ac:dyDescent="0.25">
      <c r="A31" s="18">
        <v>1</v>
      </c>
      <c r="B31" s="34">
        <f t="shared" si="0"/>
        <v>100</v>
      </c>
      <c r="C31" s="34"/>
      <c r="D31" s="18">
        <v>1.1000000000000001</v>
      </c>
      <c r="E31" s="34" t="e">
        <f t="shared" si="1"/>
        <v>#VALUE!</v>
      </c>
      <c r="F31" s="34">
        <v>9</v>
      </c>
      <c r="G31" s="34">
        <v>0</v>
      </c>
      <c r="H31" s="35">
        <v>69.282032302755084</v>
      </c>
      <c r="I31" s="35" t="e">
        <f t="shared" si="2"/>
        <v>#VALUE!</v>
      </c>
      <c r="J31" s="35">
        <v>19.547005383792499</v>
      </c>
      <c r="K31" s="35" t="e">
        <f t="shared" si="3"/>
        <v>#VALUE!</v>
      </c>
      <c r="L31" s="35">
        <v>42.641016151377499</v>
      </c>
      <c r="M31" s="19" t="s">
        <v>45</v>
      </c>
      <c r="N31" s="19" t="s">
        <v>45</v>
      </c>
      <c r="O31" s="19" t="s">
        <v>45</v>
      </c>
      <c r="P31" s="20" t="s">
        <v>49</v>
      </c>
      <c r="Q31" s="19" t="s">
        <v>45</v>
      </c>
      <c r="R31" s="19" t="s">
        <v>45</v>
      </c>
      <c r="S31" s="19" t="s">
        <v>45</v>
      </c>
      <c r="T31" s="21" t="e">
        <f t="shared" si="4"/>
        <v>#VALUE!</v>
      </c>
      <c r="U31" s="34"/>
      <c r="V31" s="34"/>
    </row>
    <row r="32" spans="1:22" s="6" customFormat="1" ht="11.25" customHeight="1" x14ac:dyDescent="0.25">
      <c r="A32" s="18">
        <v>1</v>
      </c>
      <c r="B32" s="34">
        <f t="shared" si="0"/>
        <v>100</v>
      </c>
      <c r="C32" s="34"/>
      <c r="D32" s="18">
        <v>1</v>
      </c>
      <c r="E32" s="34" t="e">
        <f t="shared" si="1"/>
        <v>#VALUE!</v>
      </c>
      <c r="F32" s="34">
        <v>10</v>
      </c>
      <c r="G32" s="36">
        <v>240</v>
      </c>
      <c r="H32" s="37">
        <v>28.867513459481291</v>
      </c>
      <c r="I32" s="35" t="e">
        <f t="shared" si="2"/>
        <v>#VALUE!</v>
      </c>
      <c r="J32" s="35">
        <v>20.547005383792499</v>
      </c>
      <c r="K32" s="35" t="e">
        <f t="shared" si="3"/>
        <v>#VALUE!</v>
      </c>
      <c r="L32" s="35">
        <v>43.641016151377499</v>
      </c>
      <c r="M32" s="19" t="s">
        <v>45</v>
      </c>
      <c r="N32" s="19" t="s">
        <v>45</v>
      </c>
      <c r="O32" s="19" t="s">
        <v>45</v>
      </c>
      <c r="P32" s="20" t="s">
        <v>49</v>
      </c>
      <c r="Q32" s="19" t="s">
        <v>45</v>
      </c>
      <c r="R32" s="19" t="s">
        <v>45</v>
      </c>
      <c r="S32" s="19" t="s">
        <v>45</v>
      </c>
      <c r="T32" s="21" t="e">
        <f>(P32-(($M$20*K32)/(SQRT(3)*$M$5*$I$5*(COS(0*PI()/180)))*IF($H$20="(-5)..0..5","1","-1")))/$M$20*100</f>
        <v>#VALUE!</v>
      </c>
      <c r="U32" s="34"/>
      <c r="V32" s="34"/>
    </row>
    <row r="33" spans="1:22" s="6" customFormat="1" ht="11.25" customHeight="1" x14ac:dyDescent="0.25">
      <c r="A33" s="18">
        <v>1</v>
      </c>
      <c r="B33" s="34">
        <f t="shared" si="0"/>
        <v>100</v>
      </c>
      <c r="C33" s="34"/>
      <c r="D33" s="18">
        <v>1</v>
      </c>
      <c r="E33" s="34" t="e">
        <f t="shared" si="1"/>
        <v>#VALUE!</v>
      </c>
      <c r="F33" s="34">
        <v>11</v>
      </c>
      <c r="G33" s="36">
        <v>330</v>
      </c>
      <c r="H33" s="37">
        <v>28.867513459481291</v>
      </c>
      <c r="I33" s="35" t="e">
        <f t="shared" si="2"/>
        <v>#VALUE!</v>
      </c>
      <c r="J33" s="35">
        <v>21.547005383792499</v>
      </c>
      <c r="K33" s="35" t="e">
        <f t="shared" si="3"/>
        <v>#VALUE!</v>
      </c>
      <c r="L33" s="35">
        <v>44.641016151377499</v>
      </c>
      <c r="M33" s="19" t="s">
        <v>45</v>
      </c>
      <c r="N33" s="19" t="s">
        <v>45</v>
      </c>
      <c r="O33" s="19" t="s">
        <v>45</v>
      </c>
      <c r="P33" s="20" t="s">
        <v>49</v>
      </c>
      <c r="Q33" s="19" t="s">
        <v>45</v>
      </c>
      <c r="R33" s="19" t="s">
        <v>45</v>
      </c>
      <c r="S33" s="19" t="s">
        <v>45</v>
      </c>
      <c r="T33" s="21" t="e">
        <f t="shared" si="4"/>
        <v>#VALUE!</v>
      </c>
      <c r="U33" s="34"/>
      <c r="V33" s="34"/>
    </row>
    <row r="34" spans="1:22" s="6" customFormat="1" ht="11.25" customHeight="1" x14ac:dyDescent="0.25">
      <c r="A34" s="18">
        <v>1</v>
      </c>
      <c r="B34" s="34">
        <f t="shared" si="0"/>
        <v>100</v>
      </c>
      <c r="C34" s="34"/>
      <c r="D34" s="18">
        <v>1</v>
      </c>
      <c r="E34" s="34" t="e">
        <f t="shared" si="1"/>
        <v>#VALUE!</v>
      </c>
      <c r="F34" s="34">
        <v>12</v>
      </c>
      <c r="G34" s="36">
        <v>60</v>
      </c>
      <c r="H34" s="37">
        <v>28.867513459481291</v>
      </c>
      <c r="I34" s="35" t="e">
        <f t="shared" si="2"/>
        <v>#VALUE!</v>
      </c>
      <c r="J34" s="35">
        <v>22.547005383792499</v>
      </c>
      <c r="K34" s="35" t="e">
        <f t="shared" si="3"/>
        <v>#VALUE!</v>
      </c>
      <c r="L34" s="35">
        <v>45.641016151377499</v>
      </c>
      <c r="M34" s="19" t="s">
        <v>45</v>
      </c>
      <c r="N34" s="19" t="s">
        <v>45</v>
      </c>
      <c r="O34" s="19" t="s">
        <v>45</v>
      </c>
      <c r="P34" s="20" t="s">
        <v>49</v>
      </c>
      <c r="Q34" s="19" t="s">
        <v>45</v>
      </c>
      <c r="R34" s="19" t="s">
        <v>45</v>
      </c>
      <c r="S34" s="19" t="s">
        <v>45</v>
      </c>
      <c r="T34" s="21" t="e">
        <f t="shared" si="4"/>
        <v>#VALUE!</v>
      </c>
      <c r="U34" s="34"/>
      <c r="V34" s="34"/>
    </row>
    <row r="35" spans="1:22" s="6" customFormat="1" ht="11.25" customHeight="1" x14ac:dyDescent="0.25">
      <c r="A35" s="18">
        <v>1</v>
      </c>
      <c r="B35" s="34">
        <f t="shared" si="0"/>
        <v>100</v>
      </c>
      <c r="C35" s="34"/>
      <c r="D35" s="18">
        <v>1</v>
      </c>
      <c r="E35" s="34" t="e">
        <f t="shared" si="1"/>
        <v>#VALUE!</v>
      </c>
      <c r="F35" s="34">
        <v>13</v>
      </c>
      <c r="G35" s="36">
        <v>150</v>
      </c>
      <c r="H35" s="37">
        <v>28.867513459481291</v>
      </c>
      <c r="I35" s="35" t="e">
        <f t="shared" si="2"/>
        <v>#VALUE!</v>
      </c>
      <c r="J35" s="35">
        <v>23.547005383792499</v>
      </c>
      <c r="K35" s="35" t="e">
        <f t="shared" si="3"/>
        <v>#VALUE!</v>
      </c>
      <c r="L35" s="35">
        <v>46.641016151377499</v>
      </c>
      <c r="M35" s="19" t="s">
        <v>45</v>
      </c>
      <c r="N35" s="19" t="s">
        <v>45</v>
      </c>
      <c r="O35" s="19" t="s">
        <v>45</v>
      </c>
      <c r="P35" s="20" t="s">
        <v>49</v>
      </c>
      <c r="Q35" s="19" t="s">
        <v>45</v>
      </c>
      <c r="R35" s="19" t="s">
        <v>45</v>
      </c>
      <c r="S35" s="19" t="s">
        <v>45</v>
      </c>
      <c r="T35" s="21" t="e">
        <f>(P35-(($M$20*K35)/(SQRT(3)*$M$5*$I$5*(COS(0*PI()/180)))*IF($H$20="(-5)..0..5","1","-1")))/$M$20*100</f>
        <v>#VALUE!</v>
      </c>
      <c r="U35" s="34"/>
      <c r="V35" s="34"/>
    </row>
    <row r="36" spans="1:22" ht="11.25" customHeight="1" x14ac:dyDescent="0.25"/>
    <row r="37" spans="1:22" ht="11.25" customHeight="1" x14ac:dyDescent="0.25"/>
    <row r="38" spans="1:22" ht="11.25" customHeight="1" x14ac:dyDescent="0.25"/>
    <row r="39" spans="1:22" ht="11.25" customHeight="1" x14ac:dyDescent="0.25"/>
    <row r="40" spans="1:22" ht="11.25" customHeight="1" x14ac:dyDescent="0.25"/>
    <row r="41" spans="1:22" ht="11.25" customHeight="1" x14ac:dyDescent="0.25"/>
    <row r="42" spans="1:22" ht="11.25" customHeight="1" x14ac:dyDescent="0.25"/>
    <row r="43" spans="1:22" ht="11.25" customHeight="1" x14ac:dyDescent="0.25"/>
    <row r="44" spans="1:22" ht="11.25" customHeight="1" x14ac:dyDescent="0.25"/>
    <row r="45" spans="1:22" ht="11.25" customHeight="1" x14ac:dyDescent="0.25"/>
    <row r="46" spans="1:22" ht="11.25" customHeight="1" x14ac:dyDescent="0.25"/>
    <row r="47" spans="1:22" ht="11.25" customHeight="1" x14ac:dyDescent="0.25"/>
    <row r="48" spans="1:22" ht="11.25" customHeight="1" x14ac:dyDescent="0.25"/>
    <row r="49" spans="1:22" ht="11.25" customHeight="1" x14ac:dyDescent="0.25"/>
    <row r="50" spans="1:22" ht="11.25" customHeight="1" x14ac:dyDescent="0.25"/>
    <row r="51" spans="1:22" ht="11.25" customHeight="1" x14ac:dyDescent="0.25"/>
    <row r="52" spans="1:22" ht="11.25" customHeight="1" x14ac:dyDescent="0.25"/>
    <row r="53" spans="1:22" ht="11.25" customHeight="1" x14ac:dyDescent="0.25"/>
    <row r="54" spans="1:22" ht="11.25" customHeight="1" x14ac:dyDescent="0.25"/>
    <row r="55" spans="1:22" ht="11.25" customHeight="1" x14ac:dyDescent="0.25"/>
    <row r="56" spans="1:22" ht="11.25" customHeight="1" x14ac:dyDescent="0.25"/>
    <row r="57" spans="1:22" ht="11.25" customHeight="1" x14ac:dyDescent="0.25"/>
    <row r="58" spans="1:22" ht="11.25" customHeight="1" x14ac:dyDescent="0.25"/>
    <row r="59" spans="1:22" ht="11.25" customHeight="1" x14ac:dyDescent="0.25"/>
    <row r="60" spans="1:22" ht="11.25" customHeight="1" x14ac:dyDescent="0.25"/>
    <row r="61" spans="1:22" ht="11.25" customHeight="1" x14ac:dyDescent="0.25"/>
    <row r="62" spans="1:22" ht="11.25" customHeight="1" x14ac:dyDescent="0.25"/>
    <row r="63" spans="1:22" s="16" customFormat="1" ht="11.25" customHeight="1" x14ac:dyDescent="0.25">
      <c r="A63" s="38" t="s">
        <v>64</v>
      </c>
      <c r="B63" s="32"/>
      <c r="C63" s="32"/>
      <c r="D63" s="32" t="s">
        <v>65</v>
      </c>
      <c r="E63" s="32"/>
      <c r="F63" s="33"/>
      <c r="G63" s="11"/>
      <c r="H63" s="11"/>
      <c r="I63" s="38" t="s">
        <v>66</v>
      </c>
      <c r="J63" s="32"/>
      <c r="K63" s="32"/>
      <c r="L63" s="32"/>
      <c r="M63" s="32"/>
      <c r="N63" s="33"/>
      <c r="O63" s="11"/>
      <c r="P63" s="11"/>
      <c r="Q63" s="38" t="s">
        <v>67</v>
      </c>
      <c r="R63" s="32"/>
      <c r="S63" s="32"/>
      <c r="T63" s="32" t="s">
        <v>49</v>
      </c>
      <c r="U63" s="32"/>
      <c r="V63" s="33"/>
    </row>
    <row r="64" spans="1:22" ht="11.25" customHeight="1" x14ac:dyDescent="0.25"/>
    <row r="65" ht="11.25" customHeight="1" x14ac:dyDescent="0.25"/>
    <row r="66" ht="11.25" customHeight="1" x14ac:dyDescent="0.25"/>
    <row r="67" ht="11.25" customHeight="1" x14ac:dyDescent="0.25"/>
    <row r="68" ht="11.25" customHeight="1" x14ac:dyDescent="0.25"/>
    <row r="69" ht="11.25" customHeight="1" x14ac:dyDescent="0.25"/>
    <row r="70" ht="11.25" customHeight="1" x14ac:dyDescent="0.25"/>
    <row r="71" ht="11.25" customHeight="1" x14ac:dyDescent="0.25"/>
    <row r="72" ht="11.25" customHeight="1" x14ac:dyDescent="0.25"/>
    <row r="73" ht="11.25" customHeight="1" x14ac:dyDescent="0.25"/>
    <row r="74" ht="11.25" customHeight="1" x14ac:dyDescent="0.25"/>
    <row r="75" ht="11.25" customHeight="1" x14ac:dyDescent="0.25"/>
    <row r="76" ht="11.25" customHeight="1" x14ac:dyDescent="0.25"/>
    <row r="77" ht="11.25" customHeight="1" x14ac:dyDescent="0.25"/>
    <row r="78" ht="11.25" customHeight="1" x14ac:dyDescent="0.25"/>
    <row r="79" ht="11.25" customHeight="1" x14ac:dyDescent="0.25"/>
    <row r="80" ht="11.25" customHeight="1" x14ac:dyDescent="0.25"/>
    <row r="81" ht="11.25" customHeight="1" x14ac:dyDescent="0.25"/>
    <row r="82" ht="11.25" customHeight="1" x14ac:dyDescent="0.25"/>
    <row r="83" ht="11.25" customHeight="1" x14ac:dyDescent="0.25"/>
    <row r="84" ht="11.25" customHeight="1" x14ac:dyDescent="0.25"/>
    <row r="85" ht="11.25" customHeight="1" x14ac:dyDescent="0.25"/>
    <row r="86" ht="11.25" customHeight="1" x14ac:dyDescent="0.25"/>
    <row r="87" ht="11.25" customHeight="1" x14ac:dyDescent="0.25"/>
    <row r="88" ht="11.25" customHeight="1" x14ac:dyDescent="0.25"/>
    <row r="89" ht="11.25" customHeight="1" x14ac:dyDescent="0.25"/>
    <row r="90" ht="11.25" customHeight="1" x14ac:dyDescent="0.25"/>
    <row r="91" ht="11.25" customHeight="1" x14ac:dyDescent="0.25"/>
    <row r="92" ht="11.25" customHeight="1" x14ac:dyDescent="0.25"/>
    <row r="93" ht="11.25" customHeight="1" x14ac:dyDescent="0.25"/>
    <row r="94" ht="11.25" customHeight="1" x14ac:dyDescent="0.25"/>
    <row r="95" ht="11.25" customHeight="1" x14ac:dyDescent="0.25"/>
    <row r="96" ht="11.25" customHeight="1" x14ac:dyDescent="0.25"/>
    <row r="97" ht="11.25" customHeight="1" x14ac:dyDescent="0.25"/>
    <row r="98" ht="11.25" customHeight="1" x14ac:dyDescent="0.25"/>
    <row r="99" ht="11.25" customHeight="1" x14ac:dyDescent="0.25"/>
    <row r="100" ht="11.25" customHeight="1" x14ac:dyDescent="0.25"/>
    <row r="101" ht="11.25" customHeight="1" x14ac:dyDescent="0.25"/>
    <row r="102" ht="11.25" customHeight="1" x14ac:dyDescent="0.25"/>
    <row r="103" ht="11.25" customHeight="1" x14ac:dyDescent="0.25"/>
    <row r="104" ht="11.25" customHeight="1" x14ac:dyDescent="0.25"/>
    <row r="105" ht="11.25" customHeight="1" x14ac:dyDescent="0.25"/>
    <row r="106" ht="11.25" customHeight="1" x14ac:dyDescent="0.25"/>
    <row r="107" ht="11.25" customHeight="1" x14ac:dyDescent="0.25"/>
    <row r="108" ht="11.25" customHeight="1" x14ac:dyDescent="0.25"/>
    <row r="109" ht="11.25" customHeight="1" x14ac:dyDescent="0.25"/>
    <row r="110" ht="11.25" customHeight="1" x14ac:dyDescent="0.25"/>
    <row r="111" ht="11.25" customHeight="1" x14ac:dyDescent="0.25"/>
    <row r="112" ht="11.25" customHeight="1" x14ac:dyDescent="0.25"/>
    <row r="113" ht="11.25" customHeight="1" x14ac:dyDescent="0.25"/>
    <row r="114" ht="11.25" customHeight="1" x14ac:dyDescent="0.25"/>
    <row r="115" ht="11.25" customHeight="1" x14ac:dyDescent="0.25"/>
    <row r="116" ht="11.25" customHeight="1" x14ac:dyDescent="0.25"/>
    <row r="117" ht="11.25" customHeight="1" x14ac:dyDescent="0.25"/>
    <row r="118" ht="11.25" customHeight="1" x14ac:dyDescent="0.25"/>
    <row r="119" ht="11.25" customHeight="1" x14ac:dyDescent="0.25"/>
    <row r="120" ht="11.25" customHeight="1" x14ac:dyDescent="0.25"/>
    <row r="121" ht="11.25" customHeight="1" x14ac:dyDescent="0.25"/>
    <row r="122" ht="11.25" customHeight="1" x14ac:dyDescent="0.25"/>
    <row r="123" ht="11.25" customHeight="1" x14ac:dyDescent="0.25"/>
    <row r="124" ht="11.25" customHeight="1" x14ac:dyDescent="0.25"/>
    <row r="125" ht="11.25" customHeight="1" x14ac:dyDescent="0.25"/>
    <row r="126" ht="11.25" customHeight="1" x14ac:dyDescent="0.25"/>
    <row r="127" ht="11.25" customHeight="1" x14ac:dyDescent="0.25"/>
    <row r="128" ht="11.25" customHeight="1" x14ac:dyDescent="0.25"/>
    <row r="129" ht="11.25" customHeight="1" x14ac:dyDescent="0.25"/>
    <row r="130" ht="11.25" customHeight="1" x14ac:dyDescent="0.25"/>
    <row r="131" ht="11.25" customHeight="1" x14ac:dyDescent="0.25"/>
    <row r="132" ht="11.25" customHeight="1" x14ac:dyDescent="0.25"/>
    <row r="133" ht="11.25" customHeight="1" x14ac:dyDescent="0.25"/>
    <row r="134" ht="11.25" customHeight="1" x14ac:dyDescent="0.25"/>
    <row r="135" ht="11.25" customHeight="1" x14ac:dyDescent="0.25"/>
    <row r="136" ht="11.2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</sheetData>
  <mergeCells count="143">
    <mergeCell ref="B34:C34"/>
    <mergeCell ref="B35:C35"/>
    <mergeCell ref="U23:V35"/>
    <mergeCell ref="E23:F23"/>
    <mergeCell ref="N9:Q9"/>
    <mergeCell ref="N10:Q10"/>
    <mergeCell ref="N11:Q11"/>
    <mergeCell ref="N12:Q12"/>
    <mergeCell ref="F9:I9"/>
    <mergeCell ref="A18:R18"/>
    <mergeCell ref="S18:V18"/>
    <mergeCell ref="M21:P21"/>
    <mergeCell ref="Q21:T21"/>
    <mergeCell ref="A21:A22"/>
    <mergeCell ref="B21:C22"/>
    <mergeCell ref="D21:D22"/>
    <mergeCell ref="K21:L22"/>
    <mergeCell ref="U21:V22"/>
    <mergeCell ref="E21:F22"/>
    <mergeCell ref="G21:H22"/>
    <mergeCell ref="I21:J22"/>
    <mergeCell ref="A16:R16"/>
    <mergeCell ref="A17:R17"/>
    <mergeCell ref="S16:V16"/>
    <mergeCell ref="A1:K1"/>
    <mergeCell ref="B7:I7"/>
    <mergeCell ref="N7:U7"/>
    <mergeCell ref="N8:Q8"/>
    <mergeCell ref="R8:U8"/>
    <mergeCell ref="R10:U10"/>
    <mergeCell ref="L1:V1"/>
    <mergeCell ref="B5:D5"/>
    <mergeCell ref="A3:D3"/>
    <mergeCell ref="P3:Q3"/>
    <mergeCell ref="J3:K3"/>
    <mergeCell ref="R3:V3"/>
    <mergeCell ref="E3:I3"/>
    <mergeCell ref="B6:D6"/>
    <mergeCell ref="T6:U6"/>
    <mergeCell ref="E6:F6"/>
    <mergeCell ref="B8:E8"/>
    <mergeCell ref="F8:I8"/>
    <mergeCell ref="D9:E9"/>
    <mergeCell ref="D10:E10"/>
    <mergeCell ref="L3:M3"/>
    <mergeCell ref="N3:O3"/>
    <mergeCell ref="F5:H5"/>
    <mergeCell ref="J5:L5"/>
    <mergeCell ref="B23:C23"/>
    <mergeCell ref="E32:F32"/>
    <mergeCell ref="E24:F24"/>
    <mergeCell ref="E25:F25"/>
    <mergeCell ref="E26:F26"/>
    <mergeCell ref="E27:F27"/>
    <mergeCell ref="E28:F28"/>
    <mergeCell ref="E29:F29"/>
    <mergeCell ref="E30:F30"/>
    <mergeCell ref="E31:F31"/>
    <mergeCell ref="B29:C29"/>
    <mergeCell ref="B30:C30"/>
    <mergeCell ref="B31:C31"/>
    <mergeCell ref="I26:J26"/>
    <mergeCell ref="I27:J27"/>
    <mergeCell ref="B32:C32"/>
    <mergeCell ref="B33:C33"/>
    <mergeCell ref="B24:C24"/>
    <mergeCell ref="B25:C25"/>
    <mergeCell ref="B26:C26"/>
    <mergeCell ref="B27:C27"/>
    <mergeCell ref="B28:C28"/>
    <mergeCell ref="E33:F33"/>
    <mergeCell ref="N5:P5"/>
    <mergeCell ref="R5:T5"/>
    <mergeCell ref="C20:D20"/>
    <mergeCell ref="F20:G20"/>
    <mergeCell ref="H20:I20"/>
    <mergeCell ref="J20:L20"/>
    <mergeCell ref="N20:V20"/>
    <mergeCell ref="R11:U11"/>
    <mergeCell ref="R12:U12"/>
    <mergeCell ref="F10:I10"/>
    <mergeCell ref="F11:I11"/>
    <mergeCell ref="F12:I12"/>
    <mergeCell ref="D11:E11"/>
    <mergeCell ref="D12:E12"/>
    <mergeCell ref="D13:E13"/>
    <mergeCell ref="F13:I13"/>
    <mergeCell ref="R9:U9"/>
    <mergeCell ref="N13:Q13"/>
    <mergeCell ref="Q6:S6"/>
    <mergeCell ref="O6:P6"/>
    <mergeCell ref="L6:N6"/>
    <mergeCell ref="J6:K6"/>
    <mergeCell ref="G6:I6"/>
    <mergeCell ref="S17:V17"/>
    <mergeCell ref="K23:L23"/>
    <mergeCell ref="K24:L24"/>
    <mergeCell ref="K25:L25"/>
    <mergeCell ref="K26:L26"/>
    <mergeCell ref="K27:L27"/>
    <mergeCell ref="I32:J32"/>
    <mergeCell ref="I33:J33"/>
    <mergeCell ref="I34:J34"/>
    <mergeCell ref="I35:J35"/>
    <mergeCell ref="I28:J28"/>
    <mergeCell ref="I29:J29"/>
    <mergeCell ref="I31:J31"/>
    <mergeCell ref="I30:J30"/>
    <mergeCell ref="K29:L29"/>
    <mergeCell ref="K33:L33"/>
    <mergeCell ref="K34:L34"/>
    <mergeCell ref="K35:L35"/>
    <mergeCell ref="K28:L28"/>
    <mergeCell ref="K30:L30"/>
    <mergeCell ref="K31:L31"/>
    <mergeCell ref="K32:L32"/>
    <mergeCell ref="I23:J23"/>
    <mergeCell ref="I24:J24"/>
    <mergeCell ref="I25:J25"/>
    <mergeCell ref="A15:R15"/>
    <mergeCell ref="S15:V15"/>
    <mergeCell ref="R13:U13"/>
    <mergeCell ref="T63:V63"/>
    <mergeCell ref="E34:F34"/>
    <mergeCell ref="E35:F35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A63:C63"/>
    <mergeCell ref="D63:F63"/>
    <mergeCell ref="I63:K63"/>
    <mergeCell ref="L63:N63"/>
    <mergeCell ref="Q63:S63"/>
  </mergeCells>
  <printOptions horizontalCentered="1"/>
  <pageMargins left="0.70866141732283472" right="0.25196850393700793" top="0.74803149606299213" bottom="0.74803149606299213" header="0.31496062992125984" footer="0.31496062992125984"/>
  <pageSetup paperSize="9" orientation="portrait" r:id="rId1"/>
  <headerFooter differentFirst="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6" sqref="F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Вих2</vt:lpstr>
      <vt:lpstr>Вих3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</dc:creator>
  <cp:lastModifiedBy>Alexandr</cp:lastModifiedBy>
  <cp:lastPrinted>2018-11-24T15:20:59Z</cp:lastPrinted>
  <dcterms:created xsi:type="dcterms:W3CDTF">2018-06-22T06:04:11Z</dcterms:created>
  <dcterms:modified xsi:type="dcterms:W3CDTF">2019-06-11T12:15:18Z</dcterms:modified>
</cp:coreProperties>
</file>