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only_labs_java\teorver\hw2\"/>
    </mc:Choice>
  </mc:AlternateContent>
  <xr:revisionPtr revIDLastSave="0" documentId="13_ncr:1_{CFD0A584-17A8-482E-9DCC-F5A9D3B5305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2" i="1" l="1"/>
  <c r="N49" i="1"/>
  <c r="O49" i="1" s="1"/>
  <c r="N50" i="1"/>
  <c r="O50" i="1" s="1"/>
  <c r="N45" i="1"/>
  <c r="N44" i="1" s="1"/>
  <c r="E16" i="1"/>
  <c r="N46" i="1" s="1"/>
  <c r="O46" i="1" s="1"/>
  <c r="E17" i="1"/>
  <c r="N47" i="1" s="1"/>
  <c r="O47" i="1" s="1"/>
  <c r="E18" i="1"/>
  <c r="N48" i="1" s="1"/>
  <c r="O48" i="1" s="1"/>
  <c r="E19" i="1"/>
  <c r="E20" i="1"/>
  <c r="E15" i="1"/>
  <c r="G14" i="1"/>
  <c r="H14" i="1"/>
  <c r="I14" i="1"/>
  <c r="J14" i="1"/>
  <c r="K14" i="1"/>
  <c r="L14" i="1"/>
  <c r="M14" i="1"/>
  <c r="F14" i="1"/>
  <c r="F22" i="1" s="1"/>
  <c r="N16" i="1"/>
  <c r="N17" i="1"/>
  <c r="N18" i="1"/>
  <c r="N19" i="1"/>
  <c r="N20" i="1"/>
  <c r="N15" i="1"/>
  <c r="G21" i="1"/>
  <c r="H21" i="1"/>
  <c r="I21" i="1"/>
  <c r="J21" i="1"/>
  <c r="K21" i="1"/>
  <c r="L21" i="1"/>
  <c r="M21" i="1"/>
  <c r="F21" i="1"/>
  <c r="M6" i="1"/>
  <c r="M7" i="1"/>
  <c r="M8" i="1"/>
  <c r="M9" i="1"/>
  <c r="M10" i="1"/>
  <c r="F11" i="1"/>
  <c r="G11" i="1"/>
  <c r="H11" i="1"/>
  <c r="J11" i="1"/>
  <c r="K11" i="1"/>
  <c r="L11" i="1"/>
  <c r="E11" i="1"/>
  <c r="K24" i="1" l="1"/>
  <c r="H24" i="1"/>
  <c r="N43" i="1"/>
  <c r="O44" i="1"/>
  <c r="O45" i="1"/>
  <c r="G22" i="1"/>
  <c r="O17" i="1"/>
  <c r="O16" i="1"/>
  <c r="J22" i="1"/>
  <c r="I24" i="1"/>
  <c r="G23" i="1" a="1"/>
  <c r="G23" i="1" s="1"/>
  <c r="G25" i="1" s="1"/>
  <c r="H22" i="1"/>
  <c r="O15" i="1"/>
  <c r="O20" i="1"/>
  <c r="P19" i="1" a="1"/>
  <c r="P19" i="1" s="1"/>
  <c r="R19" i="1" s="1"/>
  <c r="Q19" i="1"/>
  <c r="M23" i="1" a="1"/>
  <c r="M23" i="1" s="1"/>
  <c r="M25" i="1" s="1"/>
  <c r="O18" i="1"/>
  <c r="Q18" i="1"/>
  <c r="Q17" i="1"/>
  <c r="O19" i="1"/>
  <c r="Q15" i="1"/>
  <c r="M24" i="1"/>
  <c r="L24" i="1"/>
  <c r="N21" i="1"/>
  <c r="I22" i="1"/>
  <c r="J24" i="1"/>
  <c r="G24" i="1"/>
  <c r="L23" i="1" a="1"/>
  <c r="L23" i="1" s="1"/>
  <c r="L25" i="1" s="1"/>
  <c r="Q20" i="1"/>
  <c r="P16" i="1" a="1"/>
  <c r="P16" i="1" s="1"/>
  <c r="R16" i="1" s="1"/>
  <c r="K22" i="1"/>
  <c r="K23" i="1" a="1"/>
  <c r="K23" i="1" s="1"/>
  <c r="K25" i="1" s="1"/>
  <c r="M22" i="1"/>
  <c r="L22" i="1"/>
  <c r="J23" i="1" a="1"/>
  <c r="J23" i="1" s="1"/>
  <c r="J25" i="1" s="1"/>
  <c r="F23" i="1" a="1"/>
  <c r="F23" i="1" s="1"/>
  <c r="F25" i="1" s="1"/>
  <c r="P17" i="1" a="1"/>
  <c r="P17" i="1" s="1"/>
  <c r="R17" i="1" s="1"/>
  <c r="P18" i="1" a="1"/>
  <c r="P18" i="1" s="1"/>
  <c r="R18" i="1" s="1"/>
  <c r="I23" i="1" a="1"/>
  <c r="I23" i="1" s="1"/>
  <c r="I25" i="1" s="1"/>
  <c r="F24" i="1"/>
  <c r="P15" i="1" a="1"/>
  <c r="P15" i="1" s="1"/>
  <c r="R15" i="1" s="1"/>
  <c r="Q16" i="1"/>
  <c r="H23" i="1" a="1"/>
  <c r="H23" i="1" s="1"/>
  <c r="H25" i="1" s="1"/>
  <c r="P20" i="1" a="1"/>
  <c r="P20" i="1" s="1"/>
  <c r="R20" i="1" s="1"/>
  <c r="M5" i="1"/>
  <c r="I11" i="1"/>
  <c r="M11" i="1" s="1"/>
  <c r="O43" i="1" l="1"/>
  <c r="O21" i="1"/>
  <c r="E28" i="1" s="1"/>
  <c r="N25" i="1"/>
  <c r="N24" i="1"/>
  <c r="N22" i="1"/>
  <c r="E29" i="1" s="1"/>
  <c r="Q21" i="1"/>
  <c r="N23" i="1"/>
  <c r="P21" i="1"/>
  <c r="R21" i="1"/>
  <c r="K28" i="1" l="1"/>
  <c r="K31" i="1" s="1"/>
  <c r="K29" i="1"/>
  <c r="K32" i="1" s="1"/>
  <c r="O28" i="1"/>
  <c r="K33" i="1" l="1"/>
  <c r="D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<sst xmlns="http://schemas.openxmlformats.org/spreadsheetml/2006/main" count="67" uniqueCount="36">
  <si>
    <t>X</t>
  </si>
  <si>
    <t>Y</t>
  </si>
  <si>
    <t>X              Y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</si>
  <si>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</si>
  <si>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</si>
  <si>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t>-</t>
  </si>
  <si>
    <t>i</t>
  </si>
  <si>
    <t>j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</si>
  <si>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yj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</si>
  <si>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yj</t>
    </r>
    <r>
      <rPr>
        <sz val="11"/>
        <color theme="1"/>
        <rFont val="Calibri"/>
        <family val="2"/>
        <scheme val="minor"/>
      </rPr>
      <t>*y</t>
    </r>
    <r>
      <rPr>
        <vertAlign val="subscript"/>
        <sz val="11"/>
        <color theme="1"/>
        <rFont val="Calibri"/>
        <family val="2"/>
        <charset val="204"/>
        <scheme val="minor"/>
      </rPr>
      <t>j</t>
    </r>
  </si>
  <si>
    <r>
      <t>∑</t>
    </r>
    <r>
      <rPr>
        <sz val="11"/>
        <color theme="1"/>
        <rFont val="Calibri"/>
        <family val="2"/>
      </rPr>
      <t>m</t>
    </r>
    <r>
      <rPr>
        <vertAlign val="subscript"/>
        <sz val="11"/>
        <color theme="1"/>
        <rFont val="Calibri"/>
        <family val="2"/>
        <charset val="204"/>
      </rPr>
      <t>ij</t>
    </r>
    <r>
      <rPr>
        <sz val="11"/>
        <color theme="1"/>
        <rFont val="Calibri"/>
        <family val="2"/>
      </rPr>
      <t>*x</t>
    </r>
    <r>
      <rPr>
        <vertAlign val="subscript"/>
        <sz val="11"/>
        <color theme="1"/>
        <rFont val="Calibri"/>
        <family val="2"/>
        <charset val="204"/>
      </rPr>
      <t>i</t>
    </r>
  </si>
  <si>
    <r>
      <t>y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j</t>
    </r>
    <r>
      <rPr>
        <sz val="11"/>
        <color theme="1"/>
        <rFont val="Calibri"/>
        <family val="2"/>
        <scheme val="minor"/>
      </rPr>
      <t>*m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</si>
  <si>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j</t>
    </r>
    <r>
      <rPr>
        <sz val="11"/>
        <color theme="1"/>
        <rFont val="Calibri"/>
        <family val="2"/>
        <charset val="204"/>
      </rPr>
      <t>∑</t>
    </r>
    <r>
      <rPr>
        <sz val="11"/>
        <color theme="1"/>
        <rFont val="Calibri"/>
        <family val="2"/>
      </rPr>
      <t>m</t>
    </r>
    <r>
      <rPr>
        <vertAlign val="subscript"/>
        <sz val="11"/>
        <color theme="1"/>
        <rFont val="Calibri"/>
        <family val="2"/>
        <charset val="204"/>
      </rPr>
      <t>ij</t>
    </r>
    <r>
      <rPr>
        <sz val="11"/>
        <color theme="1"/>
        <rFont val="Calibri"/>
        <family val="2"/>
      </rPr>
      <t>*x</t>
    </r>
    <r>
      <rPr>
        <vertAlign val="subscript"/>
        <sz val="11"/>
        <color theme="1"/>
        <rFont val="Calibri"/>
        <family val="2"/>
        <charset val="204"/>
      </rPr>
      <t>i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</si>
  <si>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xi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</si>
  <si>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xi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</si>
  <si>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sz val="11"/>
        <color theme="1"/>
        <rFont val="Calibri"/>
        <family val="2"/>
        <charset val="204"/>
      </rPr>
      <t>∑</t>
    </r>
    <r>
      <rPr>
        <sz val="11"/>
        <color theme="1"/>
        <rFont val="Calibri"/>
        <family val="2"/>
      </rPr>
      <t>m</t>
    </r>
    <r>
      <rPr>
        <vertAlign val="subscript"/>
        <sz val="11"/>
        <color theme="1"/>
        <rFont val="Calibri"/>
        <family val="2"/>
        <charset val="204"/>
      </rPr>
      <t>yj</t>
    </r>
    <r>
      <rPr>
        <sz val="11"/>
        <color theme="1"/>
        <rFont val="Calibri"/>
        <family val="2"/>
      </rPr>
      <t>*y</t>
    </r>
    <r>
      <rPr>
        <vertAlign val="subscript"/>
        <sz val="11"/>
        <color theme="1"/>
        <rFont val="Calibri"/>
        <family val="2"/>
        <charset val="204"/>
      </rPr>
      <t>j</t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</si>
  <si>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*m</t>
    </r>
    <r>
      <rPr>
        <vertAlign val="subscript"/>
        <sz val="11"/>
        <color theme="1"/>
        <rFont val="Calibri"/>
        <family val="2"/>
        <charset val="204"/>
        <scheme val="minor"/>
      </rPr>
      <t>xi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</si>
  <si>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</rPr>
      <t>∑</t>
    </r>
    <r>
      <rPr>
        <sz val="11"/>
        <color theme="1"/>
        <rFont val="Calibri"/>
        <family val="2"/>
      </rPr>
      <t>m</t>
    </r>
    <r>
      <rPr>
        <vertAlign val="subscript"/>
        <sz val="11"/>
        <color theme="1"/>
        <rFont val="Calibri"/>
        <family val="2"/>
        <charset val="204"/>
      </rPr>
      <t>ij</t>
    </r>
    <r>
      <rPr>
        <sz val="11"/>
        <color theme="1"/>
        <rFont val="Calibri"/>
        <family val="2"/>
      </rPr>
      <t>y</t>
    </r>
    <r>
      <rPr>
        <vertAlign val="subscript"/>
        <sz val="11"/>
        <color theme="1"/>
        <rFont val="Calibri"/>
        <family val="2"/>
        <charset val="204"/>
      </rPr>
      <t>j</t>
    </r>
  </si>
  <si>
    <t>Вычисляем выборочные средние x и у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</si>
  <si>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</si>
  <si>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scheme val="minor"/>
      </rPr>
      <t xml:space="preserve"> = </t>
    </r>
  </si>
  <si>
    <t>Находим выборочную дисперсию</t>
  </si>
  <si>
    <r>
      <t>S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 xml:space="preserve"> = </t>
    </r>
  </si>
  <si>
    <t>Находим корреляционный момент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</si>
  <si>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scheme val="minor"/>
      </rPr>
      <t xml:space="preserve"> = </t>
    </r>
  </si>
  <si>
    <r>
      <t>S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scheme val="minor"/>
      </rPr>
      <t xml:space="preserve">  = 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</si>
  <si>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scheme val="minor"/>
      </rPr>
      <t xml:space="preserve"> = </t>
    </r>
  </si>
  <si>
    <t>Составляем уравнение эмпирической линии регрессии у на х:</t>
  </si>
  <si>
    <t>Упрощенное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</si>
  <si>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scheme val="minor"/>
      </rPr>
      <t xml:space="preserve"> ≈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</si>
  <si>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 xml:space="preserve"> ≈</t>
    </r>
  </si>
  <si>
    <t>y = 19.42x+8.69</t>
  </si>
  <si>
    <t>Эмпирич</t>
  </si>
  <si>
    <t>Теоретич</t>
  </si>
  <si>
    <t>Х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</si>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</sst>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Линия регрессии и случайные точки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Лист1!$K$42:$K$58</c:f>
              <c:numCache>
                <c:formatCode>General</c:formatCode>
                <c:ptCount val="17"/>
                <c:pt idx="0">
                  <c:v>10.5</c:v>
                </c:pt>
                <c:pt idx="1">
                  <c:v>10.5</c:v>
                </c:pt>
                <c:pt idx="2">
                  <c:v>10.5</c:v>
                </c:pt>
                <c:pt idx="3">
                  <c:v>14.5</c:v>
                </c:pt>
                <c:pt idx="4">
                  <c:v>14.5</c:v>
                </c:pt>
                <c:pt idx="5">
                  <c:v>14.5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26.5</c:v>
                </c:pt>
                <c:pt idx="13">
                  <c:v>26.5</c:v>
                </c:pt>
                <c:pt idx="14">
                  <c:v>30.5</c:v>
                </c:pt>
                <c:pt idx="15">
                  <c:v>30.5</c:v>
                </c:pt>
                <c:pt idx="16">
                  <c:v>30.5</c:v>
                </c:pt>
              </c:numCache>
            </c:numRef>
          </c:xVal>
          <c:yVal>
            <c:numRef>
              <c:f>Лист1!$L$42:$L$58</c:f>
              <c:numCache>
                <c:formatCode>General</c:formatCode>
                <c:ptCount val="17"/>
                <c:pt idx="0">
                  <c:v>120</c:v>
                </c:pt>
                <c:pt idx="1">
                  <c:v>200</c:v>
                </c:pt>
                <c:pt idx="2">
                  <c:v>280</c:v>
                </c:pt>
                <c:pt idx="3">
                  <c:v>200</c:v>
                </c:pt>
                <c:pt idx="4">
                  <c:v>280</c:v>
                </c:pt>
                <c:pt idx="5">
                  <c:v>360</c:v>
                </c:pt>
                <c:pt idx="6">
                  <c:v>280</c:v>
                </c:pt>
                <c:pt idx="7">
                  <c:v>360</c:v>
                </c:pt>
                <c:pt idx="8">
                  <c:v>440</c:v>
                </c:pt>
                <c:pt idx="9">
                  <c:v>440</c:v>
                </c:pt>
                <c:pt idx="10">
                  <c:v>520</c:v>
                </c:pt>
                <c:pt idx="11">
                  <c:v>600</c:v>
                </c:pt>
                <c:pt idx="12">
                  <c:v>440</c:v>
                </c:pt>
                <c:pt idx="13">
                  <c:v>520</c:v>
                </c:pt>
                <c:pt idx="14">
                  <c:v>520</c:v>
                </c:pt>
                <c:pt idx="15">
                  <c:v>600</c:v>
                </c:pt>
                <c:pt idx="16">
                  <c:v>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7-4639-9552-9306D9E54D2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Лист1!$N$42:$N$50</c:f>
              <c:numCache>
                <c:formatCode>0.00</c:formatCode>
                <c:ptCount val="9"/>
                <c:pt idx="0">
                  <c:v>0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18.5</c:v>
                </c:pt>
                <c:pt idx="6">
                  <c:v>22.5</c:v>
                </c:pt>
                <c:pt idx="7">
                  <c:v>26.5</c:v>
                </c:pt>
                <c:pt idx="8">
                  <c:v>30.5</c:v>
                </c:pt>
              </c:numCache>
            </c:numRef>
          </c:xVal>
          <c:yVal>
            <c:numRef>
              <c:f>Лист1!$O$42:$O$50</c:f>
              <c:numCache>
                <c:formatCode>General</c:formatCode>
                <c:ptCount val="9"/>
                <c:pt idx="0">
                  <c:v>8.69</c:v>
                </c:pt>
                <c:pt idx="1">
                  <c:v>57.24</c:v>
                </c:pt>
                <c:pt idx="2">
                  <c:v>134.92000000000002</c:v>
                </c:pt>
                <c:pt idx="3">
                  <c:v>212.60000000000002</c:v>
                </c:pt>
                <c:pt idx="4">
                  <c:v>290.28000000000003</c:v>
                </c:pt>
                <c:pt idx="5">
                  <c:v>367.96000000000004</c:v>
                </c:pt>
                <c:pt idx="6">
                  <c:v>445.64000000000004</c:v>
                </c:pt>
                <c:pt idx="7">
                  <c:v>523.32000000000005</c:v>
                </c:pt>
                <c:pt idx="8">
                  <c:v>601.00000000000011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A7-4639-9552-9306D9E54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744191"/>
        <c:axId val="1192739871"/>
      </c:scatterChart>
      <c:valAx>
        <c:axId val="119274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2739871"/>
        <c:crosses val="autoZero"/>
        <c:crossBetween val="midCat"/>
      </c:valAx>
      <c:valAx>
        <c:axId val="11927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274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371475</xdr:colOff>
      <xdr:row>33</xdr:row>
      <xdr:rowOff>133350</xdr:rowOff>
    </xdr:from>
    <xdr:to>
      <xdr:col>23</xdr:col>
      <xdr:colOff>66675</xdr:colOff>
      <xdr:row>48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9610C8A-7671-C040-341F-20BBD32DE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R58"/>
  <sheetViews>
    <sheetView tabSelected="1" zoomScaleNormal="100" workbookViewId="0">
      <selection activeCell="U31" sqref="U31"/>
    </sheetView>
  </sheetViews>
  <sheetFormatPr defaultRowHeight="15" x14ac:dyDescent="0.25"/>
  <cols>
    <col min="3" max="3" width="13.42578125" customWidth="1"/>
    <col min="4" max="4" width="9.140625" customWidth="1"/>
  </cols>
  <sheetData>
    <row r="4" spans="4:18" ht="18" x14ac:dyDescent="0.25">
      <c r="D4" s="2" t="s">
        <v>2</v>
      </c>
      <c r="E4" s="3">
        <v>120</v>
      </c>
      <c r="F4" s="3">
        <v>200</v>
      </c>
      <c r="G4" s="3">
        <v>280</v>
      </c>
      <c r="H4" s="3">
        <v>360</v>
      </c>
      <c r="I4" s="3">
        <v>440</v>
      </c>
      <c r="J4" s="3">
        <v>520</v>
      </c>
      <c r="K4" s="3">
        <v>600</v>
      </c>
      <c r="L4" s="3">
        <v>680</v>
      </c>
      <c r="M4" s="3" t="s">
        <v>3</v>
      </c>
    </row>
    <row r="5" spans="4:18" x14ac:dyDescent="0.25">
      <c r="D5" s="3">
        <v>10.5</v>
      </c>
      <c r="E5" s="3">
        <v>4</v>
      </c>
      <c r="F5" s="3">
        <v>5</v>
      </c>
      <c r="G5" s="3">
        <v>2</v>
      </c>
      <c r="H5" s="4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>
        <f>SUM(E5:L5)</f>
        <v>11</v>
      </c>
    </row>
    <row r="6" spans="4:18" x14ac:dyDescent="0.25">
      <c r="D6" s="3">
        <v>14.5</v>
      </c>
      <c r="E6" s="3" t="s">
        <v>5</v>
      </c>
      <c r="F6" s="3">
        <v>6</v>
      </c>
      <c r="G6" s="3">
        <v>7</v>
      </c>
      <c r="H6" s="3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>
        <f t="shared" ref="M6:M11" si="0">SUM(E6:L6)</f>
        <v>18</v>
      </c>
    </row>
    <row r="7" spans="4:18" x14ac:dyDescent="0.25">
      <c r="D7" s="3">
        <v>18.5</v>
      </c>
      <c r="E7" s="3" t="s">
        <v>5</v>
      </c>
      <c r="F7" s="3" t="s">
        <v>5</v>
      </c>
      <c r="G7" s="3">
        <v>6</v>
      </c>
      <c r="H7" s="3">
        <v>8</v>
      </c>
      <c r="I7" s="3">
        <v>14</v>
      </c>
      <c r="J7" s="3" t="s">
        <v>5</v>
      </c>
      <c r="K7" s="3" t="s">
        <v>5</v>
      </c>
      <c r="L7" s="3" t="s">
        <v>5</v>
      </c>
      <c r="M7" s="3">
        <f t="shared" si="0"/>
        <v>28</v>
      </c>
    </row>
    <row r="8" spans="4:18" x14ac:dyDescent="0.25">
      <c r="D8" s="3">
        <v>22.5</v>
      </c>
      <c r="E8" s="3" t="s">
        <v>5</v>
      </c>
      <c r="F8" s="3" t="s">
        <v>5</v>
      </c>
      <c r="G8" s="3" t="s">
        <v>5</v>
      </c>
      <c r="H8" s="3" t="s">
        <v>5</v>
      </c>
      <c r="I8" s="3">
        <v>12</v>
      </c>
      <c r="J8" s="3">
        <v>9</v>
      </c>
      <c r="K8" s="3">
        <v>2</v>
      </c>
      <c r="L8" s="3" t="s">
        <v>5</v>
      </c>
      <c r="M8" s="3">
        <f t="shared" si="0"/>
        <v>23</v>
      </c>
    </row>
    <row r="9" spans="4:18" x14ac:dyDescent="0.25">
      <c r="D9" s="3">
        <v>26.5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</v>
      </c>
      <c r="J9" s="3">
        <v>4</v>
      </c>
      <c r="K9" s="3" t="s">
        <v>5</v>
      </c>
      <c r="L9" s="3" t="s">
        <v>5</v>
      </c>
      <c r="M9" s="3">
        <f t="shared" si="0"/>
        <v>10</v>
      </c>
    </row>
    <row r="10" spans="4:18" x14ac:dyDescent="0.25">
      <c r="D10" s="3">
        <v>30.5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5</v>
      </c>
      <c r="K10" s="3">
        <v>3</v>
      </c>
      <c r="L10" s="3">
        <v>2</v>
      </c>
      <c r="M10" s="3">
        <f t="shared" si="0"/>
        <v>10</v>
      </c>
    </row>
    <row r="11" spans="4:18" ht="18" x14ac:dyDescent="0.25">
      <c r="D11" s="3" t="s">
        <v>4</v>
      </c>
      <c r="E11" s="3">
        <f>SUM(E5:E10)</f>
        <v>4</v>
      </c>
      <c r="F11" s="3">
        <f t="shared" ref="F11:L11" si="1">SUM(F5:F10)</f>
        <v>11</v>
      </c>
      <c r="G11" s="3">
        <f t="shared" si="1"/>
        <v>15</v>
      </c>
      <c r="H11" s="3">
        <f t="shared" si="1"/>
        <v>13</v>
      </c>
      <c r="I11" s="3">
        <f t="shared" si="1"/>
        <v>32</v>
      </c>
      <c r="J11" s="3">
        <f t="shared" si="1"/>
        <v>18</v>
      </c>
      <c r="K11" s="3">
        <f t="shared" si="1"/>
        <v>5</v>
      </c>
      <c r="L11" s="3">
        <f t="shared" si="1"/>
        <v>2</v>
      </c>
      <c r="M11" s="3">
        <f t="shared" si="0"/>
        <v>100</v>
      </c>
    </row>
    <row r="12" spans="4:18" ht="15.75" thickBot="1" x14ac:dyDescent="0.3"/>
    <row r="13" spans="4:18" ht="15.75" thickBot="1" x14ac:dyDescent="0.3">
      <c r="D13" s="3"/>
      <c r="E13" s="3" t="s">
        <v>7</v>
      </c>
      <c r="F13" s="7">
        <v>1</v>
      </c>
      <c r="G13" s="7">
        <v>2</v>
      </c>
      <c r="H13" s="7">
        <v>3</v>
      </c>
      <c r="I13" s="7">
        <v>4</v>
      </c>
      <c r="J13" s="7">
        <v>5</v>
      </c>
      <c r="K13" s="7">
        <v>6</v>
      </c>
      <c r="L13" s="7">
        <v>7</v>
      </c>
      <c r="M13" s="7">
        <v>8</v>
      </c>
      <c r="N13" s="6">
        <v>9</v>
      </c>
      <c r="O13" s="9">
        <v>10</v>
      </c>
      <c r="P13" s="10">
        <v>11</v>
      </c>
      <c r="Q13" s="10">
        <v>12</v>
      </c>
      <c r="R13" s="11">
        <v>13</v>
      </c>
    </row>
    <row r="14" spans="4:18" ht="18.75" thickBot="1" x14ac:dyDescent="0.3">
      <c r="D14" s="3" t="s">
        <v>6</v>
      </c>
      <c r="E14" s="1" t="s">
        <v>2</v>
      </c>
      <c r="F14" s="20">
        <f>E4</f>
        <v>120</v>
      </c>
      <c r="G14" s="20">
        <f t="shared" ref="G14:M14" si="2">F4</f>
        <v>200</v>
      </c>
      <c r="H14" s="20">
        <f t="shared" si="2"/>
        <v>280</v>
      </c>
      <c r="I14" s="20">
        <f t="shared" si="2"/>
        <v>360</v>
      </c>
      <c r="J14" s="20">
        <f t="shared" si="2"/>
        <v>440</v>
      </c>
      <c r="K14" s="20">
        <f t="shared" si="2"/>
        <v>520</v>
      </c>
      <c r="L14" s="20">
        <f t="shared" si="2"/>
        <v>600</v>
      </c>
      <c r="M14" s="20">
        <f t="shared" si="2"/>
        <v>680</v>
      </c>
      <c r="N14" s="19" t="s">
        <v>13</v>
      </c>
      <c r="O14" s="12" t="s">
        <v>14</v>
      </c>
      <c r="P14" s="5" t="s">
        <v>15</v>
      </c>
      <c r="Q14" s="3" t="s">
        <v>16</v>
      </c>
      <c r="R14" s="13" t="s">
        <v>17</v>
      </c>
    </row>
    <row r="15" spans="4:18" ht="15.75" thickBot="1" x14ac:dyDescent="0.3">
      <c r="D15" s="6">
        <v>1</v>
      </c>
      <c r="E15" s="18">
        <f>D5</f>
        <v>10.5</v>
      </c>
      <c r="F15" s="3">
        <v>4</v>
      </c>
      <c r="G15" s="3">
        <v>5</v>
      </c>
      <c r="H15" s="3">
        <v>2</v>
      </c>
      <c r="I15" s="4"/>
      <c r="J15" s="3"/>
      <c r="K15" s="3"/>
      <c r="L15" s="3"/>
      <c r="M15" s="3"/>
      <c r="N15" s="6">
        <f>SUM(F15:M15)</f>
        <v>11</v>
      </c>
      <c r="O15" s="12">
        <f>N15*E15</f>
        <v>115.5</v>
      </c>
      <c r="P15" s="3" cm="1">
        <f t="array" ref="P15">SUM($F$14:$M$14*F15:M15)</f>
        <v>2040</v>
      </c>
      <c r="Q15" s="3">
        <f>E15^2*N15</f>
        <v>1212.75</v>
      </c>
      <c r="R15" s="13">
        <f>E15*P15</f>
        <v>21420</v>
      </c>
    </row>
    <row r="16" spans="4:18" ht="15.75" thickBot="1" x14ac:dyDescent="0.3">
      <c r="D16" s="6">
        <v>2</v>
      </c>
      <c r="E16" s="18">
        <f t="shared" ref="E16:E20" si="3">D6</f>
        <v>14.5</v>
      </c>
      <c r="F16" s="3"/>
      <c r="G16" s="3">
        <v>6</v>
      </c>
      <c r="H16" s="3">
        <v>7</v>
      </c>
      <c r="I16" s="3">
        <v>5</v>
      </c>
      <c r="J16" s="3"/>
      <c r="K16" s="3"/>
      <c r="L16" s="3"/>
      <c r="M16" s="3"/>
      <c r="N16" s="6">
        <f t="shared" ref="N16:N20" si="4">SUM(F16:M16)</f>
        <v>18</v>
      </c>
      <c r="O16" s="12">
        <f t="shared" ref="O16:O20" si="5">N16*E16</f>
        <v>261</v>
      </c>
      <c r="P16" s="3" cm="1">
        <f t="array" ref="P16">SUM($F$14:$M$14*F16:M16)</f>
        <v>4960</v>
      </c>
      <c r="Q16" s="3">
        <f t="shared" ref="Q16:Q20" si="6">E16^2*N16</f>
        <v>3784.5</v>
      </c>
      <c r="R16" s="13">
        <f t="shared" ref="R16:R20" si="7">E16*P16</f>
        <v>71920</v>
      </c>
    </row>
    <row r="17" spans="4:18" ht="15.75" thickBot="1" x14ac:dyDescent="0.3">
      <c r="D17" s="6">
        <v>3</v>
      </c>
      <c r="E17" s="18">
        <f t="shared" si="3"/>
        <v>18.5</v>
      </c>
      <c r="F17" s="3"/>
      <c r="G17" s="3"/>
      <c r="H17" s="3">
        <v>6</v>
      </c>
      <c r="I17" s="3">
        <v>8</v>
      </c>
      <c r="J17" s="3">
        <v>14</v>
      </c>
      <c r="K17" s="3"/>
      <c r="L17" s="3"/>
      <c r="M17" s="3"/>
      <c r="N17" s="6">
        <f t="shared" si="4"/>
        <v>28</v>
      </c>
      <c r="O17" s="12">
        <f t="shared" si="5"/>
        <v>518</v>
      </c>
      <c r="P17" s="3" cm="1">
        <f t="array" ref="P17">SUM($F$14:$M$14*F17:M17)</f>
        <v>10720</v>
      </c>
      <c r="Q17" s="3">
        <f t="shared" si="6"/>
        <v>9583</v>
      </c>
      <c r="R17" s="13">
        <f t="shared" si="7"/>
        <v>198320</v>
      </c>
    </row>
    <row r="18" spans="4:18" ht="15.75" thickBot="1" x14ac:dyDescent="0.3">
      <c r="D18" s="6">
        <v>4</v>
      </c>
      <c r="E18" s="18">
        <f t="shared" si="3"/>
        <v>22.5</v>
      </c>
      <c r="F18" s="3"/>
      <c r="G18" s="3"/>
      <c r="H18" s="3"/>
      <c r="I18" s="3"/>
      <c r="J18" s="3">
        <v>12</v>
      </c>
      <c r="K18" s="3">
        <v>9</v>
      </c>
      <c r="L18" s="3">
        <v>2</v>
      </c>
      <c r="M18" s="3"/>
      <c r="N18" s="6">
        <f t="shared" si="4"/>
        <v>23</v>
      </c>
      <c r="O18" s="12">
        <f t="shared" si="5"/>
        <v>517.5</v>
      </c>
      <c r="P18" s="3" cm="1">
        <f t="array" ref="P18">SUM($F$14:$M$14*F18:M18)</f>
        <v>11160</v>
      </c>
      <c r="Q18" s="3">
        <f t="shared" si="6"/>
        <v>11643.75</v>
      </c>
      <c r="R18" s="13">
        <f t="shared" si="7"/>
        <v>251100</v>
      </c>
    </row>
    <row r="19" spans="4:18" ht="15.75" thickBot="1" x14ac:dyDescent="0.3">
      <c r="D19" s="6">
        <v>5</v>
      </c>
      <c r="E19" s="18">
        <f t="shared" si="3"/>
        <v>26.5</v>
      </c>
      <c r="F19" s="3"/>
      <c r="G19" s="3"/>
      <c r="H19" s="3"/>
      <c r="I19" s="3"/>
      <c r="J19" s="3">
        <v>6</v>
      </c>
      <c r="K19" s="3">
        <v>4</v>
      </c>
      <c r="L19" s="3"/>
      <c r="M19" s="3"/>
      <c r="N19" s="6">
        <f t="shared" si="4"/>
        <v>10</v>
      </c>
      <c r="O19" s="12">
        <f t="shared" si="5"/>
        <v>265</v>
      </c>
      <c r="P19" s="3" cm="1">
        <f t="array" ref="P19">SUM($F$14:$M$14*F19:M19)</f>
        <v>4720</v>
      </c>
      <c r="Q19" s="3">
        <f t="shared" si="6"/>
        <v>7022.5</v>
      </c>
      <c r="R19" s="13">
        <f t="shared" si="7"/>
        <v>125080</v>
      </c>
    </row>
    <row r="20" spans="4:18" ht="15.75" thickBot="1" x14ac:dyDescent="0.3">
      <c r="D20" s="8">
        <v>6</v>
      </c>
      <c r="E20" s="18">
        <f t="shared" si="3"/>
        <v>30.5</v>
      </c>
      <c r="F20" s="3"/>
      <c r="G20" s="3"/>
      <c r="H20" s="3"/>
      <c r="I20" s="3"/>
      <c r="J20" s="3"/>
      <c r="K20" s="3">
        <v>5</v>
      </c>
      <c r="L20" s="3">
        <v>3</v>
      </c>
      <c r="M20" s="3">
        <v>2</v>
      </c>
      <c r="N20" s="8">
        <f t="shared" si="4"/>
        <v>10</v>
      </c>
      <c r="O20" s="12">
        <f t="shared" si="5"/>
        <v>305</v>
      </c>
      <c r="P20" s="3" cm="1">
        <f t="array" ref="P20">SUM($F$14:$M$14*F20:M20)</f>
        <v>5760</v>
      </c>
      <c r="Q20" s="3">
        <f t="shared" si="6"/>
        <v>9302.5</v>
      </c>
      <c r="R20" s="13">
        <f t="shared" si="7"/>
        <v>175680</v>
      </c>
    </row>
    <row r="21" spans="4:18" ht="18" x14ac:dyDescent="0.25">
      <c r="D21" s="9">
        <v>7</v>
      </c>
      <c r="E21" s="10" t="s">
        <v>8</v>
      </c>
      <c r="F21" s="10">
        <f>SUM(F15:F20)</f>
        <v>4</v>
      </c>
      <c r="G21" s="10">
        <f t="shared" ref="G21:M21" si="8">SUM(G15:G20)</f>
        <v>11</v>
      </c>
      <c r="H21" s="10">
        <f t="shared" si="8"/>
        <v>15</v>
      </c>
      <c r="I21" s="10">
        <f t="shared" si="8"/>
        <v>13</v>
      </c>
      <c r="J21" s="10">
        <f t="shared" si="8"/>
        <v>32</v>
      </c>
      <c r="K21" s="10">
        <f t="shared" si="8"/>
        <v>18</v>
      </c>
      <c r="L21" s="10">
        <f t="shared" si="8"/>
        <v>5</v>
      </c>
      <c r="M21" s="10">
        <f t="shared" si="8"/>
        <v>2</v>
      </c>
      <c r="N21" s="11">
        <f>SUM(F21:M21)</f>
        <v>100</v>
      </c>
      <c r="O21" s="12">
        <f>SUM(O15:O20)</f>
        <v>1982</v>
      </c>
      <c r="P21" s="3">
        <f t="shared" ref="P21:R21" si="9">SUM(P15:P20)</f>
        <v>39360</v>
      </c>
      <c r="Q21" s="3">
        <f t="shared" si="9"/>
        <v>42549</v>
      </c>
      <c r="R21" s="13">
        <f t="shared" si="9"/>
        <v>843520</v>
      </c>
    </row>
    <row r="22" spans="4:18" ht="18" x14ac:dyDescent="0.25">
      <c r="D22" s="12">
        <v>8</v>
      </c>
      <c r="E22" s="3" t="s">
        <v>9</v>
      </c>
      <c r="F22" s="3">
        <f>F21*F14</f>
        <v>480</v>
      </c>
      <c r="G22" s="3">
        <f t="shared" ref="G22:M22" si="10">G21*G14</f>
        <v>2200</v>
      </c>
      <c r="H22" s="3">
        <f t="shared" si="10"/>
        <v>4200</v>
      </c>
      <c r="I22" s="3">
        <f t="shared" si="10"/>
        <v>4680</v>
      </c>
      <c r="J22" s="3">
        <f t="shared" si="10"/>
        <v>14080</v>
      </c>
      <c r="K22" s="3">
        <f t="shared" si="10"/>
        <v>9360</v>
      </c>
      <c r="L22" s="3">
        <f t="shared" si="10"/>
        <v>3000</v>
      </c>
      <c r="M22" s="3">
        <f t="shared" si="10"/>
        <v>1360</v>
      </c>
      <c r="N22" s="13">
        <f>SUM(F22:M22)</f>
        <v>39360</v>
      </c>
      <c r="O22" s="12"/>
      <c r="P22" s="3"/>
      <c r="Q22" s="3"/>
      <c r="R22" s="13"/>
    </row>
    <row r="23" spans="4:18" ht="18" x14ac:dyDescent="0.25">
      <c r="D23" s="12">
        <v>9</v>
      </c>
      <c r="E23" s="5" t="s">
        <v>10</v>
      </c>
      <c r="F23" s="3" cm="1">
        <f t="array" ref="F23">SUM($E$15:$E$20*F15:F20)</f>
        <v>42</v>
      </c>
      <c r="G23" s="3" cm="1">
        <f t="array" ref="G23">SUM($E$15:$E$20*G15:G20)</f>
        <v>139.5</v>
      </c>
      <c r="H23" s="3" cm="1">
        <f t="array" ref="H23">SUM($E$15:$E$20*H15:H20)</f>
        <v>233.5</v>
      </c>
      <c r="I23" s="3" cm="1">
        <f t="array" ref="I23">SUM($E$15:$E$20*I15:I20)</f>
        <v>220.5</v>
      </c>
      <c r="J23" s="3" cm="1">
        <f t="array" ref="J23">SUM($E$15:$E$20*J15:J20)</f>
        <v>688</v>
      </c>
      <c r="K23" s="3" cm="1">
        <f t="array" ref="K23">SUM($E$15:$E$20*K15:K20)</f>
        <v>461</v>
      </c>
      <c r="L23" s="3" cm="1">
        <f t="array" ref="L23">SUM($E$15:$E$20*L15:L20)</f>
        <v>136.5</v>
      </c>
      <c r="M23" s="3" cm="1">
        <f t="array" ref="M23">SUM($E$15:$E$20*M15:M20)</f>
        <v>61</v>
      </c>
      <c r="N23" s="13">
        <f>SUM(F23:M23)</f>
        <v>1982</v>
      </c>
      <c r="O23" s="12"/>
      <c r="P23" s="3"/>
      <c r="Q23" s="3"/>
      <c r="R23" s="14"/>
    </row>
    <row r="24" spans="4:18" ht="18" x14ac:dyDescent="0.25">
      <c r="D24" s="12">
        <v>10</v>
      </c>
      <c r="E24" s="3" t="s">
        <v>11</v>
      </c>
      <c r="F24" s="3">
        <f>F14^2*F21</f>
        <v>57600</v>
      </c>
      <c r="G24" s="3">
        <f t="shared" ref="G24:M24" si="11">G14^2*G21</f>
        <v>440000</v>
      </c>
      <c r="H24" s="3">
        <f t="shared" si="11"/>
        <v>1176000</v>
      </c>
      <c r="I24" s="3">
        <f t="shared" si="11"/>
        <v>1684800</v>
      </c>
      <c r="J24" s="3">
        <f t="shared" si="11"/>
        <v>6195200</v>
      </c>
      <c r="K24" s="3">
        <f t="shared" si="11"/>
        <v>4867200</v>
      </c>
      <c r="L24" s="3">
        <f t="shared" si="11"/>
        <v>1800000</v>
      </c>
      <c r="M24" s="3">
        <f t="shared" si="11"/>
        <v>924800</v>
      </c>
      <c r="N24" s="13">
        <f t="shared" ref="N22:N25" si="12">SUM(F24:M24)</f>
        <v>17145600</v>
      </c>
      <c r="O24" s="12"/>
      <c r="P24" s="3"/>
      <c r="Q24" s="3"/>
      <c r="R24" s="13"/>
    </row>
    <row r="25" spans="4:18" ht="18.75" thickBot="1" x14ac:dyDescent="0.3">
      <c r="D25" s="15">
        <v>11</v>
      </c>
      <c r="E25" s="16" t="s">
        <v>12</v>
      </c>
      <c r="F25" s="16">
        <f>F23*F14</f>
        <v>5040</v>
      </c>
      <c r="G25" s="16">
        <f t="shared" ref="G25:M25" si="13">G23*G14</f>
        <v>27900</v>
      </c>
      <c r="H25" s="16">
        <f t="shared" si="13"/>
        <v>65380</v>
      </c>
      <c r="I25" s="16">
        <f t="shared" si="13"/>
        <v>79380</v>
      </c>
      <c r="J25" s="16">
        <f t="shared" si="13"/>
        <v>302720</v>
      </c>
      <c r="K25" s="16">
        <f t="shared" si="13"/>
        <v>239720</v>
      </c>
      <c r="L25" s="16">
        <f t="shared" si="13"/>
        <v>81900</v>
      </c>
      <c r="M25" s="16">
        <f t="shared" si="13"/>
        <v>41480</v>
      </c>
      <c r="N25" s="17">
        <f t="shared" si="12"/>
        <v>843520</v>
      </c>
      <c r="O25" s="15"/>
      <c r="P25" s="16"/>
      <c r="Q25" s="16"/>
      <c r="R25" s="17"/>
    </row>
    <row r="27" spans="4:18" x14ac:dyDescent="0.25">
      <c r="D27" s="28" t="s">
        <v>18</v>
      </c>
      <c r="E27" s="23"/>
      <c r="F27" s="23"/>
      <c r="J27" s="29" t="s">
        <v>21</v>
      </c>
      <c r="N27" s="29" t="s">
        <v>23</v>
      </c>
    </row>
    <row r="28" spans="4:18" ht="18.75" x14ac:dyDescent="0.35">
      <c r="D28" s="21" t="s">
        <v>19</v>
      </c>
      <c r="E28" s="22">
        <f>O21 / 100</f>
        <v>19.82</v>
      </c>
      <c r="J28" s="24" t="s">
        <v>25</v>
      </c>
      <c r="K28" s="22">
        <f>1/99*(Q21-1/100*(O21)^2)</f>
        <v>32.987474747474771</v>
      </c>
      <c r="N28" s="21" t="s">
        <v>24</v>
      </c>
      <c r="O28" s="22">
        <f>1/99*(N25-1/100*(O21)*(N22))</f>
        <v>640.45252525252579</v>
      </c>
    </row>
    <row r="29" spans="4:18" ht="18.75" x14ac:dyDescent="0.35">
      <c r="D29" s="21" t="s">
        <v>20</v>
      </c>
      <c r="E29" s="22">
        <f>N22 / 100</f>
        <v>393.6</v>
      </c>
      <c r="J29" s="21" t="s">
        <v>22</v>
      </c>
      <c r="K29" s="22">
        <f>1/99*(N24-1/100*(N22)^2)</f>
        <v>16702.060606060608</v>
      </c>
    </row>
    <row r="31" spans="4:18" ht="18" x14ac:dyDescent="0.35">
      <c r="J31" s="21" t="s">
        <v>29</v>
      </c>
      <c r="K31" s="22">
        <f>SQRT(K28)</f>
        <v>5.7434723597728556</v>
      </c>
    </row>
    <row r="32" spans="4:18" ht="18" x14ac:dyDescent="0.35">
      <c r="J32" s="21" t="s">
        <v>30</v>
      </c>
      <c r="K32" s="22">
        <f>SQRT(K29)</f>
        <v>129.23645231149223</v>
      </c>
    </row>
    <row r="33" spans="3:15" ht="18" x14ac:dyDescent="0.35">
      <c r="J33" s="21" t="s">
        <v>26</v>
      </c>
      <c r="K33" s="22">
        <f>O28/(K31*K32)</f>
        <v>0.86283425671050507</v>
      </c>
    </row>
    <row r="34" spans="3:15" x14ac:dyDescent="0.25">
      <c r="D34" s="29" t="s">
        <v>27</v>
      </c>
    </row>
    <row r="35" spans="3:15" x14ac:dyDescent="0.25">
      <c r="D35" t="str">
        <f>_xlfn.CONCAT("y = ", ROUND(E29, 3), " + ", ROUND(K33, 3), " * ", ROUND(K32, 3), " / ", ROUND(K31, 3), "(x - ", E28, ")")</f>
        <v>y = 393,6 + 0,863 * 129,236 / 5,743(x - 19,82)</v>
      </c>
    </row>
    <row r="36" spans="3:15" x14ac:dyDescent="0.25">
      <c r="C36" t="s">
        <v>28</v>
      </c>
      <c r="D36" s="29" t="s">
        <v>31</v>
      </c>
    </row>
    <row r="40" spans="3:15" x14ac:dyDescent="0.25">
      <c r="K40" t="s">
        <v>32</v>
      </c>
      <c r="N40" s="25" t="s">
        <v>33</v>
      </c>
    </row>
    <row r="41" spans="3:15" x14ac:dyDescent="0.25">
      <c r="K41" s="26" t="s">
        <v>0</v>
      </c>
      <c r="L41" s="26" t="s">
        <v>1</v>
      </c>
      <c r="N41" s="26" t="s">
        <v>34</v>
      </c>
      <c r="O41" s="26" t="s">
        <v>35</v>
      </c>
    </row>
    <row r="42" spans="3:15" x14ac:dyDescent="0.25">
      <c r="K42" s="26">
        <v>10.5</v>
      </c>
      <c r="L42" s="26">
        <v>120</v>
      </c>
      <c r="N42" s="27">
        <v>0</v>
      </c>
      <c r="O42" s="26">
        <f>N42*19.42+8.69</f>
        <v>8.69</v>
      </c>
    </row>
    <row r="43" spans="3:15" x14ac:dyDescent="0.25">
      <c r="K43" s="26">
        <v>10.5</v>
      </c>
      <c r="L43" s="26">
        <v>200</v>
      </c>
      <c r="N43" s="27">
        <f>N44-4</f>
        <v>2.5</v>
      </c>
      <c r="O43" s="26">
        <f t="shared" ref="O43:O50" si="14">N43*19.42+8.69</f>
        <v>57.24</v>
      </c>
    </row>
    <row r="44" spans="3:15" x14ac:dyDescent="0.25">
      <c r="K44" s="26">
        <v>10.5</v>
      </c>
      <c r="L44" s="26">
        <v>280</v>
      </c>
      <c r="N44" s="27">
        <f>N45-4</f>
        <v>6.5</v>
      </c>
      <c r="O44" s="26">
        <f t="shared" si="14"/>
        <v>134.92000000000002</v>
      </c>
    </row>
    <row r="45" spans="3:15" x14ac:dyDescent="0.25">
      <c r="K45" s="26">
        <v>14.5</v>
      </c>
      <c r="L45" s="26">
        <v>200</v>
      </c>
      <c r="N45" s="27">
        <f>E15</f>
        <v>10.5</v>
      </c>
      <c r="O45" s="26">
        <f t="shared" si="14"/>
        <v>212.60000000000002</v>
      </c>
    </row>
    <row r="46" spans="3:15" x14ac:dyDescent="0.25">
      <c r="K46" s="26">
        <v>14.5</v>
      </c>
      <c r="L46" s="26">
        <v>280</v>
      </c>
      <c r="N46" s="27">
        <f>E16</f>
        <v>14.5</v>
      </c>
      <c r="O46" s="26">
        <f t="shared" si="14"/>
        <v>290.28000000000003</v>
      </c>
    </row>
    <row r="47" spans="3:15" x14ac:dyDescent="0.25">
      <c r="K47" s="26">
        <v>14.5</v>
      </c>
      <c r="L47" s="26">
        <v>360</v>
      </c>
      <c r="N47" s="27">
        <f>E17</f>
        <v>18.5</v>
      </c>
      <c r="O47" s="26">
        <f t="shared" si="14"/>
        <v>367.96000000000004</v>
      </c>
    </row>
    <row r="48" spans="3:15" x14ac:dyDescent="0.25">
      <c r="K48" s="26">
        <v>18.5</v>
      </c>
      <c r="L48" s="26">
        <v>280</v>
      </c>
      <c r="N48" s="27">
        <f>E18</f>
        <v>22.5</v>
      </c>
      <c r="O48" s="26">
        <f t="shared" si="14"/>
        <v>445.64000000000004</v>
      </c>
    </row>
    <row r="49" spans="11:15" x14ac:dyDescent="0.25">
      <c r="K49" s="26">
        <v>18.5</v>
      </c>
      <c r="L49" s="26">
        <v>360</v>
      </c>
      <c r="N49" s="27">
        <f>E19</f>
        <v>26.5</v>
      </c>
      <c r="O49" s="26">
        <f t="shared" si="14"/>
        <v>523.32000000000005</v>
      </c>
    </row>
    <row r="50" spans="11:15" x14ac:dyDescent="0.25">
      <c r="K50" s="26">
        <v>18.5</v>
      </c>
      <c r="L50" s="26">
        <v>440</v>
      </c>
      <c r="N50" s="27">
        <f>E20</f>
        <v>30.5</v>
      </c>
      <c r="O50" s="26">
        <f t="shared" si="14"/>
        <v>601.00000000000011</v>
      </c>
    </row>
    <row r="51" spans="11:15" x14ac:dyDescent="0.25">
      <c r="K51" s="26">
        <v>22.5</v>
      </c>
      <c r="L51" s="26">
        <v>440</v>
      </c>
    </row>
    <row r="52" spans="11:15" x14ac:dyDescent="0.25">
      <c r="K52" s="26">
        <v>22.5</v>
      </c>
      <c r="L52" s="26">
        <v>520</v>
      </c>
    </row>
    <row r="53" spans="11:15" x14ac:dyDescent="0.25">
      <c r="K53" s="26">
        <v>22.5</v>
      </c>
      <c r="L53" s="26">
        <v>600</v>
      </c>
    </row>
    <row r="54" spans="11:15" x14ac:dyDescent="0.25">
      <c r="K54" s="26">
        <v>26.5</v>
      </c>
      <c r="L54" s="26">
        <v>440</v>
      </c>
    </row>
    <row r="55" spans="11:15" x14ac:dyDescent="0.25">
      <c r="K55" s="26">
        <v>26.5</v>
      </c>
      <c r="L55" s="26">
        <v>520</v>
      </c>
    </row>
    <row r="56" spans="11:15" x14ac:dyDescent="0.25">
      <c r="K56" s="26">
        <v>30.5</v>
      </c>
      <c r="L56" s="26">
        <v>520</v>
      </c>
    </row>
    <row r="57" spans="11:15" x14ac:dyDescent="0.25">
      <c r="K57" s="26">
        <v>30.5</v>
      </c>
      <c r="L57" s="26">
        <v>600</v>
      </c>
    </row>
    <row r="58" spans="11:15" x14ac:dyDescent="0.25">
      <c r="K58" s="26">
        <v>30.5</v>
      </c>
      <c r="L58" s="26">
        <v>680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ExcaliBBur Velichaishiy</dc:creator>
  <cp:lastModifiedBy>ExcaliBBur Velichaishiy</cp:lastModifiedBy>
  <dcterms:created xsi:type="dcterms:W3CDTF">2015-06-05T18:19:34Z</dcterms:created>
  <dcterms:modified xsi:type="dcterms:W3CDTF">2023-05-25T17:11:22Z</dcterms:modified>
</cp:coreProperties>
</file>