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029F49AC-4239-4CAA-9D29-5B9FA54332EC}" xr6:coauthVersionLast="34" xr6:coauthVersionMax="34" xr10:uidLastSave="{00000000-0000-0000-0000-000000000000}"/>
  <bookViews>
    <workbookView xWindow="32760" yWindow="9090" windowWidth="12120" windowHeight="9120" tabRatio="897"/>
  </bookViews>
  <sheets>
    <sheet name="Section C-1 to C-4" sheetId="1" r:id="rId1"/>
    <sheet name="C-5.1" sheetId="2" r:id="rId2"/>
    <sheet name="C-5.1FY Wrkld by month" sheetId="18" r:id="rId3"/>
    <sheet name="C-5.3" sheetId="5" r:id="rId4"/>
    <sheet name="C-5.3 Wrkld By Discrete Categor" sheetId="29" r:id="rId5"/>
    <sheet name="Breakout by receipt type" sheetId="30" r:id="rId6"/>
    <sheet name="C-5.4" sheetId="3" r:id="rId7"/>
    <sheet name="C-5.5" sheetId="28" r:id="rId8"/>
    <sheet name="C-5.6" sheetId="8" r:id="rId9"/>
    <sheet name="C-5.6 Wrkld By Discrete Categor" sheetId="23" r:id="rId10"/>
    <sheet name="C-5.7" sheetId="6" r:id="rId11"/>
    <sheet name="C-5.8" sheetId="31" r:id="rId12"/>
    <sheet name="C-5.9" sheetId="25" r:id="rId13"/>
    <sheet name="C-5.10" sheetId="14" r:id="rId14"/>
    <sheet name="C-5.10 FY Wrkld by month" sheetId="20" r:id="rId15"/>
    <sheet name="C-5.12" sheetId="4" r:id="rId16"/>
    <sheet name="C-5.12 FY Wrkld by month" sheetId="19" r:id="rId17"/>
    <sheet name="C-5.13" sheetId="15" r:id="rId18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4" l="1"/>
  <c r="D8" i="14"/>
  <c r="E8" i="14"/>
  <c r="C13" i="14"/>
  <c r="D13" i="14"/>
  <c r="E13" i="14"/>
  <c r="C18" i="14"/>
  <c r="D18" i="14"/>
  <c r="E18" i="14"/>
  <c r="C23" i="14"/>
  <c r="D23" i="14"/>
  <c r="E23" i="14"/>
  <c r="C28" i="14"/>
  <c r="D28" i="14"/>
  <c r="E28" i="14"/>
  <c r="E31" i="14"/>
  <c r="C34" i="14"/>
  <c r="C30" i="14" s="1"/>
  <c r="D34" i="14"/>
  <c r="D30" i="14" s="1"/>
  <c r="C39" i="14"/>
  <c r="D39" i="14"/>
  <c r="E39" i="14"/>
  <c r="C41" i="14"/>
  <c r="D41" i="14"/>
  <c r="D44" i="14" s="1"/>
  <c r="E41" i="14"/>
  <c r="E44" i="14" s="1"/>
  <c r="C44" i="14"/>
  <c r="C49" i="14"/>
  <c r="D49" i="14"/>
  <c r="E49" i="14"/>
  <c r="C60" i="14"/>
  <c r="C85" i="14" s="1"/>
  <c r="D60" i="14"/>
  <c r="E60" i="14"/>
  <c r="C83" i="14"/>
  <c r="D83" i="14"/>
  <c r="E83" i="14"/>
  <c r="D85" i="14"/>
  <c r="E85" i="14"/>
  <c r="E3" i="20"/>
  <c r="E15" i="20" s="1"/>
  <c r="E4" i="20"/>
  <c r="F4" i="20"/>
  <c r="E5" i="20"/>
  <c r="F5" i="20" s="1"/>
  <c r="E6" i="20"/>
  <c r="F6" i="20" s="1"/>
  <c r="E7" i="20"/>
  <c r="F7" i="20" s="1"/>
  <c r="E8" i="20"/>
  <c r="F8" i="20"/>
  <c r="E9" i="20"/>
  <c r="F9" i="20" s="1"/>
  <c r="E10" i="20"/>
  <c r="F10" i="20"/>
  <c r="E11" i="20"/>
  <c r="F11" i="20"/>
  <c r="E12" i="20"/>
  <c r="F12" i="20"/>
  <c r="E13" i="20"/>
  <c r="F13" i="20"/>
  <c r="E14" i="20"/>
  <c r="F14" i="20" s="1"/>
  <c r="B15" i="20"/>
  <c r="C15" i="20"/>
  <c r="D15" i="20"/>
  <c r="E19" i="20"/>
  <c r="E31" i="20" s="1"/>
  <c r="F19" i="20"/>
  <c r="F31" i="20" s="1"/>
  <c r="E20" i="20"/>
  <c r="F20" i="20"/>
  <c r="E21" i="20"/>
  <c r="F21" i="20"/>
  <c r="E22" i="20"/>
  <c r="F22" i="20"/>
  <c r="E23" i="20"/>
  <c r="F23" i="20"/>
  <c r="E24" i="20"/>
  <c r="F24" i="20"/>
  <c r="E25" i="20"/>
  <c r="F25" i="20" s="1"/>
  <c r="E26" i="20"/>
  <c r="F26" i="20" s="1"/>
  <c r="E27" i="20"/>
  <c r="F27" i="20" s="1"/>
  <c r="E28" i="20"/>
  <c r="F28" i="20"/>
  <c r="E29" i="20"/>
  <c r="F29" i="20" s="1"/>
  <c r="E30" i="20"/>
  <c r="F30" i="20" s="1"/>
  <c r="B31" i="20"/>
  <c r="C31" i="20"/>
  <c r="D31" i="20"/>
  <c r="E35" i="20"/>
  <c r="F35" i="20"/>
  <c r="E36" i="20"/>
  <c r="F36" i="20" s="1"/>
  <c r="E37" i="20"/>
  <c r="F37" i="20"/>
  <c r="E38" i="20"/>
  <c r="E47" i="20" s="1"/>
  <c r="E39" i="20"/>
  <c r="F39" i="20"/>
  <c r="E40" i="20"/>
  <c r="F40" i="20" s="1"/>
  <c r="E41" i="20"/>
  <c r="F41" i="20" s="1"/>
  <c r="E42" i="20"/>
  <c r="F42" i="20" s="1"/>
  <c r="E43" i="20"/>
  <c r="F43" i="20"/>
  <c r="E44" i="20"/>
  <c r="F44" i="20" s="1"/>
  <c r="E45" i="20"/>
  <c r="F45" i="20"/>
  <c r="E46" i="20"/>
  <c r="F46" i="20"/>
  <c r="B47" i="20"/>
  <c r="C47" i="20"/>
  <c r="D47" i="20"/>
  <c r="C9" i="4"/>
  <c r="C18" i="4" s="1"/>
  <c r="D9" i="4"/>
  <c r="E9" i="4"/>
  <c r="C16" i="4"/>
  <c r="D16" i="4"/>
  <c r="E16" i="4"/>
  <c r="D18" i="4"/>
  <c r="E18" i="4"/>
  <c r="C27" i="4"/>
  <c r="D27" i="4"/>
  <c r="E27" i="4"/>
  <c r="C34" i="4"/>
  <c r="D34" i="4"/>
  <c r="E34" i="4"/>
  <c r="C42" i="4"/>
  <c r="C48" i="4" s="1"/>
  <c r="D42" i="4"/>
  <c r="E42" i="4"/>
  <c r="D48" i="4"/>
  <c r="D50" i="4" s="1"/>
  <c r="E48" i="4"/>
  <c r="E50" i="4" s="1"/>
  <c r="C59" i="4"/>
  <c r="C70" i="4" s="1"/>
  <c r="D59" i="4"/>
  <c r="D70" i="4" s="1"/>
  <c r="E59" i="4"/>
  <c r="E70" i="4" s="1"/>
  <c r="C68" i="4"/>
  <c r="D68" i="4"/>
  <c r="E68" i="4"/>
  <c r="E3" i="19"/>
  <c r="F3" i="19"/>
  <c r="F15" i="19" s="1"/>
  <c r="E4" i="19"/>
  <c r="F4" i="19"/>
  <c r="E5" i="19"/>
  <c r="F5" i="19" s="1"/>
  <c r="E6" i="19"/>
  <c r="E15" i="19" s="1"/>
  <c r="F6" i="19"/>
  <c r="E7" i="19"/>
  <c r="F7" i="19" s="1"/>
  <c r="E8" i="19"/>
  <c r="F8" i="19"/>
  <c r="E9" i="19"/>
  <c r="F9" i="19" s="1"/>
  <c r="E10" i="19"/>
  <c r="F10" i="19" s="1"/>
  <c r="E11" i="19"/>
  <c r="F11" i="19" s="1"/>
  <c r="E12" i="19"/>
  <c r="F12" i="19"/>
  <c r="E13" i="19"/>
  <c r="F13" i="19" s="1"/>
  <c r="E14" i="19"/>
  <c r="F14" i="19"/>
  <c r="B15" i="19"/>
  <c r="C15" i="19"/>
  <c r="D15" i="19"/>
  <c r="E19" i="19"/>
  <c r="F19" i="19"/>
  <c r="E20" i="19"/>
  <c r="F20" i="19" s="1"/>
  <c r="E21" i="19"/>
  <c r="F21" i="19" s="1"/>
  <c r="E22" i="19"/>
  <c r="F22" i="19" s="1"/>
  <c r="E23" i="19"/>
  <c r="F23" i="19"/>
  <c r="E24" i="19"/>
  <c r="F24" i="19"/>
  <c r="E25" i="19"/>
  <c r="F25" i="19"/>
  <c r="E26" i="19"/>
  <c r="F26" i="19" s="1"/>
  <c r="E27" i="19"/>
  <c r="F27" i="19"/>
  <c r="E28" i="19"/>
  <c r="F28" i="19"/>
  <c r="E29" i="19"/>
  <c r="F29" i="19"/>
  <c r="E30" i="19"/>
  <c r="F30" i="19" s="1"/>
  <c r="B31" i="19"/>
  <c r="C31" i="19"/>
  <c r="D31" i="19"/>
  <c r="E31" i="19"/>
  <c r="E35" i="19"/>
  <c r="F35" i="19"/>
  <c r="E36" i="19"/>
  <c r="F36" i="19"/>
  <c r="E37" i="19"/>
  <c r="F37" i="19" s="1"/>
  <c r="E38" i="19"/>
  <c r="F38" i="19"/>
  <c r="E39" i="19"/>
  <c r="F39" i="19"/>
  <c r="E40" i="19"/>
  <c r="F40" i="19" s="1"/>
  <c r="E41" i="19"/>
  <c r="F41" i="19"/>
  <c r="E42" i="19"/>
  <c r="F42" i="19" s="1"/>
  <c r="E43" i="19"/>
  <c r="F43" i="19"/>
  <c r="E44" i="19"/>
  <c r="F44" i="19" s="1"/>
  <c r="E45" i="19"/>
  <c r="F45" i="19" s="1"/>
  <c r="E46" i="19"/>
  <c r="F46" i="19" s="1"/>
  <c r="B47" i="19"/>
  <c r="C47" i="19"/>
  <c r="D47" i="19"/>
  <c r="C18" i="15"/>
  <c r="D18" i="15"/>
  <c r="E18" i="15"/>
  <c r="E3" i="18"/>
  <c r="F3" i="18"/>
  <c r="E4" i="18"/>
  <c r="F4" i="18"/>
  <c r="E5" i="18"/>
  <c r="F5" i="18" s="1"/>
  <c r="E6" i="18"/>
  <c r="F6" i="18"/>
  <c r="E7" i="18"/>
  <c r="F7" i="18"/>
  <c r="E8" i="18"/>
  <c r="F8" i="18" s="1"/>
  <c r="E9" i="18"/>
  <c r="F9" i="18"/>
  <c r="E10" i="18"/>
  <c r="F10" i="18"/>
  <c r="E11" i="18"/>
  <c r="F11" i="18"/>
  <c r="E12" i="18"/>
  <c r="F12" i="18" s="1"/>
  <c r="E13" i="18"/>
  <c r="F13" i="18" s="1"/>
  <c r="E14" i="18"/>
  <c r="F14" i="18"/>
  <c r="B15" i="18"/>
  <c r="C15" i="18"/>
  <c r="D15" i="18"/>
  <c r="E20" i="18"/>
  <c r="E32" i="18" s="1"/>
  <c r="F20" i="18"/>
  <c r="E21" i="18"/>
  <c r="F21" i="18" s="1"/>
  <c r="E22" i="18"/>
  <c r="F22" i="18" s="1"/>
  <c r="E23" i="18"/>
  <c r="F23" i="18"/>
  <c r="E24" i="18"/>
  <c r="F24" i="18" s="1"/>
  <c r="E25" i="18"/>
  <c r="F25" i="18" s="1"/>
  <c r="E26" i="18"/>
  <c r="F26" i="18" s="1"/>
  <c r="E27" i="18"/>
  <c r="F27" i="18"/>
  <c r="E28" i="18"/>
  <c r="F28" i="18"/>
  <c r="E29" i="18"/>
  <c r="F29" i="18"/>
  <c r="E30" i="18"/>
  <c r="F30" i="18"/>
  <c r="E31" i="18"/>
  <c r="F31" i="18"/>
  <c r="B32" i="18"/>
  <c r="C32" i="18"/>
  <c r="D32" i="18"/>
  <c r="E37" i="18"/>
  <c r="E49" i="18" s="1"/>
  <c r="E38" i="18"/>
  <c r="F38" i="18"/>
  <c r="E39" i="18"/>
  <c r="F39" i="18"/>
  <c r="E40" i="18"/>
  <c r="F40" i="18"/>
  <c r="E41" i="18"/>
  <c r="F41" i="18"/>
  <c r="E42" i="18"/>
  <c r="F42" i="18" s="1"/>
  <c r="E43" i="18"/>
  <c r="F43" i="18"/>
  <c r="E44" i="18"/>
  <c r="F44" i="18"/>
  <c r="E45" i="18"/>
  <c r="F45" i="18" s="1"/>
  <c r="E46" i="18"/>
  <c r="F46" i="18"/>
  <c r="E47" i="18"/>
  <c r="F47" i="18"/>
  <c r="E48" i="18"/>
  <c r="F48" i="18"/>
  <c r="B49" i="18"/>
  <c r="C49" i="18"/>
  <c r="D49" i="18"/>
  <c r="C8" i="5"/>
  <c r="D8" i="5"/>
  <c r="E8" i="5"/>
  <c r="C13" i="5"/>
  <c r="D13" i="5"/>
  <c r="E13" i="5"/>
  <c r="C18" i="5"/>
  <c r="C24" i="5" s="1"/>
  <c r="D18" i="5"/>
  <c r="D24" i="5" s="1"/>
  <c r="E18" i="5"/>
  <c r="E24" i="5" s="1"/>
  <c r="C23" i="5"/>
  <c r="D23" i="5"/>
  <c r="E23" i="5"/>
  <c r="B35" i="5"/>
  <c r="B36" i="5"/>
  <c r="B37" i="5"/>
  <c r="B38" i="5"/>
  <c r="B39" i="5"/>
  <c r="B40" i="5"/>
  <c r="B41" i="5"/>
  <c r="C42" i="5"/>
  <c r="D42" i="5"/>
  <c r="B42" i="5" s="1"/>
  <c r="E42" i="5"/>
  <c r="F42" i="5"/>
  <c r="C51" i="5"/>
  <c r="D51" i="5"/>
  <c r="E51" i="5"/>
  <c r="C62" i="5"/>
  <c r="D62" i="5"/>
  <c r="E62" i="5"/>
  <c r="C72" i="5"/>
  <c r="D72" i="5"/>
  <c r="E72" i="5"/>
  <c r="C8" i="29"/>
  <c r="D8" i="29"/>
  <c r="E8" i="29"/>
  <c r="C15" i="29"/>
  <c r="D15" i="29"/>
  <c r="E15" i="29"/>
  <c r="C20" i="29"/>
  <c r="D20" i="29"/>
  <c r="E20" i="29"/>
  <c r="C22" i="29"/>
  <c r="D22" i="29"/>
  <c r="E22" i="29"/>
  <c r="C25" i="29"/>
  <c r="D25" i="29"/>
  <c r="E25" i="29"/>
  <c r="E6" i="3"/>
  <c r="F6" i="3"/>
  <c r="G6" i="3"/>
  <c r="E30" i="3"/>
  <c r="F30" i="3"/>
  <c r="G30" i="3"/>
  <c r="E25" i="28"/>
  <c r="F25" i="28"/>
  <c r="G25" i="28"/>
  <c r="E40" i="28"/>
  <c r="F40" i="28"/>
  <c r="G40" i="28"/>
  <c r="E64" i="28"/>
  <c r="F64" i="28"/>
  <c r="G64" i="28"/>
  <c r="E75" i="28"/>
  <c r="F75" i="28"/>
  <c r="G75" i="28"/>
  <c r="C7" i="8"/>
  <c r="D7" i="8"/>
  <c r="E7" i="8"/>
  <c r="C14" i="8"/>
  <c r="D14" i="8"/>
  <c r="E14" i="8"/>
  <c r="C21" i="8"/>
  <c r="D21" i="8"/>
  <c r="E21" i="8"/>
  <c r="C28" i="8"/>
  <c r="D28" i="8"/>
  <c r="E28" i="8"/>
  <c r="C36" i="8"/>
  <c r="D36" i="8"/>
  <c r="E36" i="8"/>
  <c r="B113" i="8"/>
  <c r="B114" i="8"/>
  <c r="B115" i="8"/>
  <c r="B116" i="8"/>
  <c r="B117" i="8"/>
  <c r="B118" i="8"/>
  <c r="B119" i="8"/>
  <c r="C120" i="8"/>
  <c r="D120" i="8"/>
  <c r="B120" i="8" s="1"/>
  <c r="E120" i="8"/>
  <c r="F120" i="8"/>
  <c r="C8" i="23"/>
  <c r="D8" i="23"/>
  <c r="E8" i="23"/>
  <c r="C14" i="23"/>
  <c r="D14" i="23"/>
  <c r="E14" i="23"/>
  <c r="C21" i="23"/>
  <c r="D21" i="23"/>
  <c r="E21" i="23"/>
  <c r="C27" i="23"/>
  <c r="D27" i="23"/>
  <c r="E27" i="23"/>
  <c r="C33" i="23"/>
  <c r="D33" i="23"/>
  <c r="E33" i="23"/>
  <c r="C34" i="23"/>
  <c r="C47" i="23" s="1"/>
  <c r="D34" i="23"/>
  <c r="E34" i="23"/>
  <c r="C41" i="23"/>
  <c r="D41" i="23"/>
  <c r="E41" i="23"/>
  <c r="D47" i="23"/>
  <c r="E47" i="23"/>
  <c r="C55" i="23"/>
  <c r="C72" i="23" s="1"/>
  <c r="D55" i="23"/>
  <c r="E55" i="23"/>
  <c r="E72" i="23" s="1"/>
  <c r="C60" i="23"/>
  <c r="D60" i="23"/>
  <c r="D72" i="23" s="1"/>
  <c r="E60" i="23"/>
  <c r="C66" i="23"/>
  <c r="D66" i="23"/>
  <c r="E66" i="23"/>
  <c r="B7" i="6"/>
  <c r="C7" i="6"/>
  <c r="D7" i="6"/>
  <c r="C14" i="6"/>
  <c r="D14" i="6"/>
  <c r="C18" i="6"/>
  <c r="D18" i="6"/>
  <c r="C22" i="6"/>
  <c r="D22" i="6"/>
  <c r="C26" i="6"/>
  <c r="C27" i="6"/>
  <c r="D27" i="6"/>
  <c r="C6" i="31"/>
  <c r="C22" i="31" s="1"/>
  <c r="C20" i="31"/>
  <c r="C7" i="25"/>
  <c r="D7" i="25"/>
  <c r="E7" i="25"/>
  <c r="C16" i="25"/>
  <c r="E16" i="25" s="1"/>
  <c r="D16" i="25"/>
  <c r="G114" i="8" l="1"/>
  <c r="E75" i="23"/>
  <c r="F32" i="18"/>
  <c r="F47" i="19"/>
  <c r="F31" i="19"/>
  <c r="G116" i="8"/>
  <c r="G37" i="5"/>
  <c r="G119" i="8"/>
  <c r="G41" i="5"/>
  <c r="F15" i="18"/>
  <c r="G113" i="8"/>
  <c r="G115" i="8"/>
  <c r="G118" i="8"/>
  <c r="G117" i="8"/>
  <c r="G39" i="5"/>
  <c r="G35" i="5"/>
  <c r="G36" i="5"/>
  <c r="G38" i="5"/>
  <c r="G40" i="5"/>
  <c r="C50" i="4"/>
  <c r="D75" i="23"/>
  <c r="C75" i="23"/>
  <c r="F37" i="18"/>
  <c r="F49" i="18" s="1"/>
  <c r="E15" i="18"/>
  <c r="E47" i="19"/>
  <c r="E34" i="14"/>
  <c r="E30" i="14" s="1"/>
  <c r="D33" i="14"/>
  <c r="C33" i="14"/>
  <c r="F38" i="20"/>
  <c r="F47" i="20" s="1"/>
  <c r="F3" i="20"/>
  <c r="F15" i="20" s="1"/>
  <c r="G42" i="5" l="1"/>
  <c r="G120" i="8"/>
  <c r="E33" i="14"/>
</calcChain>
</file>

<file path=xl/sharedStrings.xml><?xml version="1.0" encoding="utf-8"?>
<sst xmlns="http://schemas.openxmlformats.org/spreadsheetml/2006/main" count="1544" uniqueCount="623">
  <si>
    <t>FY01</t>
  </si>
  <si>
    <t>FY02</t>
  </si>
  <si>
    <t>FY03</t>
  </si>
  <si>
    <t>Emergency Requisitions</t>
  </si>
  <si>
    <t>Security Disaster Preparedness, Wartime Response and Emergency/Environmental Preparedness Exercises</t>
  </si>
  <si>
    <t>JCS Exercises</t>
  </si>
  <si>
    <t>Hard Copy Documentation Files Maintained</t>
  </si>
  <si>
    <t>FMS Transportation Case Files</t>
  </si>
  <si>
    <t>Classified Document Receipts</t>
  </si>
  <si>
    <t>Level I Incidents</t>
  </si>
  <si>
    <t>Level II Incidents</t>
  </si>
  <si>
    <t>Level III Incidents</t>
  </si>
  <si>
    <t>DSS Downtime During Normal Working Hours</t>
  </si>
  <si>
    <t>Scheduled</t>
  </si>
  <si>
    <t>Unscheduled</t>
  </si>
  <si>
    <t>N/A</t>
  </si>
  <si>
    <t>Workload reflected in this table is each</t>
  </si>
  <si>
    <t>Fiberboard Container Reclamation</t>
  </si>
  <si>
    <t>Reclaimed</t>
  </si>
  <si>
    <t>Cut-ups – Throw Away</t>
  </si>
  <si>
    <t>Total Containers Handled for Reclamation</t>
  </si>
  <si>
    <t>Plastic/Metal Container Reclamation</t>
  </si>
  <si>
    <t>Beyond Repair</t>
  </si>
  <si>
    <t>Total Plastic/Metal Containers Handled</t>
  </si>
  <si>
    <t>LLRCs Reclaimed</t>
  </si>
  <si>
    <t>Total LLRCs Handled</t>
  </si>
  <si>
    <t>Wooden Containers (Pallets)</t>
  </si>
  <si>
    <t>Break-Down – Throw Away</t>
  </si>
  <si>
    <t>Total Wooden Containers Handled</t>
  </si>
  <si>
    <t xml:space="preserve">Total Containers Handled for Container Reclamation </t>
  </si>
  <si>
    <t xml:space="preserve"> </t>
  </si>
  <si>
    <t>Section C-1.5 On-Call Response</t>
  </si>
  <si>
    <t>Serial Number Transactions</t>
  </si>
  <si>
    <t>DoDSASP</t>
  </si>
  <si>
    <t>CCISP</t>
  </si>
  <si>
    <t>DoDRATTS</t>
  </si>
  <si>
    <t>Serial Number Discrepancies</t>
  </si>
  <si>
    <t xml:space="preserve">Duplicate Serial Number </t>
  </si>
  <si>
    <t xml:space="preserve">Open Shipments </t>
  </si>
  <si>
    <t>Rejected Transactions</t>
  </si>
  <si>
    <t>Bottoms-Up Reconciliation for DoDSASP</t>
  </si>
  <si>
    <t>Transactions</t>
  </si>
  <si>
    <t>Rejects</t>
  </si>
  <si>
    <t>Accuracy Rate</t>
  </si>
  <si>
    <t>Bottoms-Up Reconciliation for CCISP</t>
  </si>
  <si>
    <t>Bottoms-Up Reconciliation for DoDRATTS</t>
  </si>
  <si>
    <t>MISCELLANEOUS</t>
  </si>
  <si>
    <t>Investigations Research</t>
  </si>
  <si>
    <t>DoDSASP Data Collection &amp; Sampling</t>
  </si>
  <si>
    <t>Audit Listing Research &amp; Corrections</t>
  </si>
  <si>
    <t>Section C-5.3 RECEIVING</t>
  </si>
  <si>
    <t>Wholesale Procurement</t>
  </si>
  <si>
    <t>Total Receipts</t>
  </si>
  <si>
    <t>MIS Data Element</t>
  </si>
  <si>
    <t>Weight Band 1</t>
  </si>
  <si>
    <t>13001+61301</t>
  </si>
  <si>
    <t>Weight Band 2</t>
  </si>
  <si>
    <t>13002+61302</t>
  </si>
  <si>
    <t>Weight Band 3</t>
  </si>
  <si>
    <t>13003+61303</t>
  </si>
  <si>
    <t>Weight Band 4</t>
  </si>
  <si>
    <t>13004+61304</t>
  </si>
  <si>
    <t>Return Lines</t>
  </si>
  <si>
    <t>13010/61310</t>
  </si>
  <si>
    <t>Hazardous Lines</t>
  </si>
  <si>
    <t>13011/61311</t>
  </si>
  <si>
    <t>Hard to Handle</t>
  </si>
  <si>
    <t>13012/61312</t>
  </si>
  <si>
    <t xml:space="preserve">Receipt Source </t>
  </si>
  <si>
    <t>Maintenance Returns</t>
  </si>
  <si>
    <t>Redistributions</t>
  </si>
  <si>
    <t>Misdirected Shipments</t>
  </si>
  <si>
    <t>Frustrated Shipments</t>
  </si>
  <si>
    <t>AEDA</t>
  </si>
  <si>
    <t>Controlled Material</t>
  </si>
  <si>
    <t>Classified</t>
  </si>
  <si>
    <t>Pilferable</t>
  </si>
  <si>
    <t>Controlled Cryptographic Items (CCI)</t>
  </si>
  <si>
    <t>Customer Returns Improvement Initiative (CRII)</t>
  </si>
  <si>
    <t>Critical Safety Items (CSI)</t>
  </si>
  <si>
    <t>DMISA Material</t>
  </si>
  <si>
    <t>ESDS</t>
  </si>
  <si>
    <t>Hazardous</t>
  </si>
  <si>
    <t>Magnetic</t>
  </si>
  <si>
    <t>Radioactive</t>
  </si>
  <si>
    <t>In Bound Traffic Management</t>
  </si>
  <si>
    <t>Trucks</t>
  </si>
  <si>
    <t xml:space="preserve">Scheduled    </t>
  </si>
  <si>
    <t>TOTAL</t>
  </si>
  <si>
    <t>Packaging and Shipping Discrepancy Reporting Off Base</t>
  </si>
  <si>
    <t>Type Discrepancy</t>
  </si>
  <si>
    <t>Packaging</t>
  </si>
  <si>
    <t>Shipping</t>
  </si>
  <si>
    <t>SDRs Researched</t>
  </si>
  <si>
    <t>SDRs Accepted/Completed</t>
  </si>
  <si>
    <t>Packaging and Shipping Discrepancy Reporting On Base</t>
  </si>
  <si>
    <t>Incorrect NSN</t>
  </si>
  <si>
    <t>Quantity Shortage</t>
  </si>
  <si>
    <t>Quantity Over</t>
  </si>
  <si>
    <t>Damaged</t>
  </si>
  <si>
    <t>Incorrect Condition</t>
  </si>
  <si>
    <t>Other</t>
  </si>
  <si>
    <t>**Non-Accountable Material received at the Center is systemically tracked within DSS as an issue workload, thus it is included in the total workload under Issues.</t>
  </si>
  <si>
    <t>Section C-5.4 STORAGE</t>
  </si>
  <si>
    <t>Rewarehousing from PPP&amp;M</t>
  </si>
  <si>
    <t xml:space="preserve">Total </t>
  </si>
  <si>
    <t xml:space="preserve">NSN Locations with Cyclic Shelf Life Codes </t>
  </si>
  <si>
    <t>Shelf Life Code</t>
  </si>
  <si>
    <t>Type</t>
  </si>
  <si>
    <t>Storage Time Period</t>
  </si>
  <si>
    <t>FY01 Inspections</t>
  </si>
  <si>
    <t>FY02 Inspections</t>
  </si>
  <si>
    <t>FY03 Inspections</t>
  </si>
  <si>
    <t>II</t>
  </si>
  <si>
    <t>6 Months</t>
  </si>
  <si>
    <t>12 Months</t>
  </si>
  <si>
    <t>18 Months</t>
  </si>
  <si>
    <t>24 Months</t>
  </si>
  <si>
    <t>36 months</t>
  </si>
  <si>
    <t>48 Months</t>
  </si>
  <si>
    <t>60 Months</t>
  </si>
  <si>
    <t>X</t>
  </si>
  <si>
    <t>&gt;60 Months</t>
  </si>
  <si>
    <t>H</t>
  </si>
  <si>
    <t>I</t>
  </si>
  <si>
    <t>Q</t>
  </si>
  <si>
    <t>36 Months</t>
  </si>
  <si>
    <t>R</t>
  </si>
  <si>
    <t>S</t>
  </si>
  <si>
    <t>T</t>
  </si>
  <si>
    <t>84 Months</t>
  </si>
  <si>
    <t>U</t>
  </si>
  <si>
    <t>96 Months</t>
  </si>
  <si>
    <t>W</t>
  </si>
  <si>
    <t>120 Months</t>
  </si>
  <si>
    <t>Y</t>
  </si>
  <si>
    <t>180 Months</t>
  </si>
  <si>
    <t>Z</t>
  </si>
  <si>
    <t>240 Months</t>
  </si>
  <si>
    <t>Totals</t>
  </si>
  <si>
    <t>Total Lines</t>
  </si>
  <si>
    <t>Total Lines by Weight Band</t>
  </si>
  <si>
    <t>%</t>
  </si>
  <si>
    <t>2 to 9</t>
  </si>
  <si>
    <t>10 to 19</t>
  </si>
  <si>
    <t>20 to 29</t>
  </si>
  <si>
    <t>30 to 49</t>
  </si>
  <si>
    <t>50 to 99</t>
  </si>
  <si>
    <t>100+</t>
  </si>
  <si>
    <t xml:space="preserve">   Reclaimed</t>
  </si>
  <si>
    <t xml:space="preserve">   Beyond Repair</t>
  </si>
  <si>
    <t>5.6 NET LANDED COSTS ISSUE LINES</t>
  </si>
  <si>
    <t>On-Base</t>
  </si>
  <si>
    <t>24002+62402</t>
  </si>
  <si>
    <t>24003+62403</t>
  </si>
  <si>
    <t>24004+62404</t>
  </si>
  <si>
    <t>24005+62405</t>
  </si>
  <si>
    <t>Off-Base</t>
  </si>
  <si>
    <t>24007+62407</t>
  </si>
  <si>
    <t>24008+62408</t>
  </si>
  <si>
    <t>24009+62409</t>
  </si>
  <si>
    <t>24010+62410</t>
  </si>
  <si>
    <t>Issue From Receiving</t>
  </si>
  <si>
    <t>24012+62412</t>
  </si>
  <si>
    <t>24013+62413</t>
  </si>
  <si>
    <t>24014+62414</t>
  </si>
  <si>
    <t>24015+62415</t>
  </si>
  <si>
    <t>22610+62610</t>
  </si>
  <si>
    <t>22611+62611</t>
  </si>
  <si>
    <t>22612+62612</t>
  </si>
  <si>
    <t>22613+62613</t>
  </si>
  <si>
    <t>22601+62601</t>
  </si>
  <si>
    <t>Mark FORs</t>
  </si>
  <si>
    <t>24032+62432</t>
  </si>
  <si>
    <t>Controlled Items</t>
  </si>
  <si>
    <t>24033+62433</t>
  </si>
  <si>
    <t>Hard to Handle Items</t>
  </si>
  <si>
    <t>24034+62434</t>
  </si>
  <si>
    <t>Local Delivery</t>
  </si>
  <si>
    <t>24035+62435</t>
  </si>
  <si>
    <t>FMS</t>
  </si>
  <si>
    <t>24036+62436</t>
  </si>
  <si>
    <t>Out of Cycle</t>
  </si>
  <si>
    <t>24037+24061+62437</t>
  </si>
  <si>
    <t>Transshipments    Off-Base</t>
  </si>
  <si>
    <t>Transshipments   On-Base</t>
  </si>
  <si>
    <t>Month</t>
  </si>
  <si>
    <t>Issue Total</t>
  </si>
  <si>
    <t>Receipts  (11601)</t>
  </si>
  <si>
    <t>DRO's  (21940)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</si>
  <si>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</si>
  <si>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</si>
  <si>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</si>
  <si>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</si>
  <si>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</si>
  <si>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</si>
  <si>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</si>
  <si>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</si>
  <si>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</si>
  <si>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</si>
  <si>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</si>
  <si>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</si>
  <si>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r>
      <t>TOTAL</t>
    </r>
    <r>
      <rPr>
        <b/>
        <sz val="10"/>
        <rFont val="Arial"/>
        <family val="2"/>
      </rPr>
      <t xml:space="preserve"> Receipts and Issues</t>
    </r>
  </si>
  <si>
    <t>MEI On-Base Receipts</t>
  </si>
  <si>
    <t>11705+60460</t>
  </si>
  <si>
    <t>11706+60461</t>
  </si>
  <si>
    <t>11707+60462</t>
  </si>
  <si>
    <t>Combat Vehicles</t>
  </si>
  <si>
    <t>11717+60466</t>
  </si>
  <si>
    <t>Trailers &amp; Trailer Mounted Power Equip</t>
  </si>
  <si>
    <t>11719+60468</t>
  </si>
  <si>
    <t>Tactical Vehicles</t>
  </si>
  <si>
    <t>11721+60470</t>
  </si>
  <si>
    <t>Towed Artillery</t>
  </si>
  <si>
    <t>11725+60474</t>
  </si>
  <si>
    <t>Oversized Items</t>
  </si>
  <si>
    <t>11729+60478</t>
  </si>
  <si>
    <t>TOTAL MEI Receipts On-Base</t>
  </si>
  <si>
    <t>MEI Off-Base Receipts</t>
  </si>
  <si>
    <t>11708+60463</t>
  </si>
  <si>
    <t>11709+60464</t>
  </si>
  <si>
    <t>11710+60465</t>
  </si>
  <si>
    <t>11718+60467</t>
  </si>
  <si>
    <t>11720+60469</t>
  </si>
  <si>
    <t>11722+60471</t>
  </si>
  <si>
    <t>11726+60475</t>
  </si>
  <si>
    <t>11730+60479</t>
  </si>
  <si>
    <t>TOTAL MEI Receipts Off-Base</t>
  </si>
  <si>
    <t>TOTAL MEI RECEIPTS</t>
  </si>
  <si>
    <t>MEI On-Base</t>
  </si>
  <si>
    <t>22113+60480</t>
  </si>
  <si>
    <t>22114+60481</t>
  </si>
  <si>
    <t>22115+60482</t>
  </si>
  <si>
    <t>22131+60489</t>
  </si>
  <si>
    <t>22134+60492</t>
  </si>
  <si>
    <t>22137+60495</t>
  </si>
  <si>
    <t>22143+60501</t>
  </si>
  <si>
    <t>22149+60507</t>
  </si>
  <si>
    <t>TOTAL MEI Issues On-Base</t>
  </si>
  <si>
    <t>MEI Off-Base</t>
  </si>
  <si>
    <t>22116+60483</t>
  </si>
  <si>
    <t>22117+60484</t>
  </si>
  <si>
    <t>22118+60485</t>
  </si>
  <si>
    <t>22132+60490</t>
  </si>
  <si>
    <t>22135+60493</t>
  </si>
  <si>
    <t>22138+60496</t>
  </si>
  <si>
    <t>22144+60502</t>
  </si>
  <si>
    <t>22150+60508</t>
  </si>
  <si>
    <t>TOTAL MEI Issues off-Base</t>
  </si>
  <si>
    <t>22119+60486</t>
  </si>
  <si>
    <t>22120+60487</t>
  </si>
  <si>
    <t>22121+60488</t>
  </si>
  <si>
    <t>Combat Vehicle</t>
  </si>
  <si>
    <t>22133+60491</t>
  </si>
  <si>
    <t xml:space="preserve">Trailer  </t>
  </si>
  <si>
    <t>22136+60494</t>
  </si>
  <si>
    <t>Tactical Vehicle</t>
  </si>
  <si>
    <t>22139+60497</t>
  </si>
  <si>
    <t>22145+60503</t>
  </si>
  <si>
    <t>Oversized</t>
  </si>
  <si>
    <t>22151+60509</t>
  </si>
  <si>
    <t>MEI Transshipments Off-Base</t>
  </si>
  <si>
    <t>22607+22615</t>
  </si>
  <si>
    <t>MEI Transshipments On-Base</t>
  </si>
  <si>
    <t>22606+22614</t>
  </si>
  <si>
    <t>TOTAL MEI ISSUES</t>
  </si>
  <si>
    <t>TOTAL MEI ISSUES &amp; RECEIPTS</t>
  </si>
  <si>
    <r>
      <t xml:space="preserve">DRO Issues </t>
    </r>
    <r>
      <rPr>
        <b/>
        <sz val="8"/>
        <rFont val="Arial"/>
        <family val="2"/>
      </rPr>
      <t>(Line Counts)</t>
    </r>
  </si>
  <si>
    <t>DATA COLLECTION TYPE</t>
  </si>
  <si>
    <t>CRANE AND HEAVY LOAD SUPPORT</t>
  </si>
  <si>
    <t>Load Bridges</t>
  </si>
  <si>
    <t>Technical Estimate</t>
  </si>
  <si>
    <t>Load And Tie Down M1A1</t>
  </si>
  <si>
    <t xml:space="preserve"> Technical Estimate</t>
  </si>
  <si>
    <t>SUPPORT DEPOLYMENT OF RESERVE    AND NATIONAL GUARD</t>
  </si>
  <si>
    <t>Tactical Vehicles Loaded for USMC Reserve</t>
  </si>
  <si>
    <t>Combat and Tactical Vehicles Loaded, Nat. Guard</t>
  </si>
  <si>
    <t>PREPARE EMPTY RAIL CAR FOR MOVEMENT</t>
  </si>
  <si>
    <t>DOD Railcar, Flat, 140 Ton</t>
  </si>
  <si>
    <t>IN-TRANSIT SUPPORT OF MEI SHIPMENTS AT SEAPORT (CHARLESTON, SC)</t>
  </si>
  <si>
    <t>Mission Requirements</t>
  </si>
  <si>
    <r>
      <t>Package And Transport Shackles</t>
    </r>
    <r>
      <rPr>
        <vertAlign val="superscript"/>
        <sz val="11"/>
        <rFont val="Arial"/>
        <family val="2"/>
      </rPr>
      <t>1</t>
    </r>
  </si>
  <si>
    <r>
      <t>M1A1 Tanks</t>
    </r>
    <r>
      <rPr>
        <vertAlign val="superscript"/>
        <sz val="11"/>
        <rFont val="Arial"/>
        <family val="2"/>
      </rPr>
      <t>2</t>
    </r>
  </si>
  <si>
    <r>
      <t>M2 Bradley</t>
    </r>
    <r>
      <rPr>
        <vertAlign val="superscript"/>
        <sz val="11"/>
        <rFont val="Arial"/>
        <family val="2"/>
      </rPr>
      <t>3</t>
    </r>
  </si>
  <si>
    <t>Load And Transport Tow Tractor to Charleston</t>
  </si>
  <si>
    <t>Load And Transport Tow Tractor to Anniston</t>
  </si>
  <si>
    <t>TOTAL SPECIAL SUPPORT REQUIREMENTS</t>
  </si>
  <si>
    <t xml:space="preserve">verification documents provided by DDAA Subject Matter Experts. </t>
  </si>
  <si>
    <t>ON-BASE RECEIPTS</t>
  </si>
  <si>
    <t>Small Arms On-Base</t>
  </si>
  <si>
    <t>11723+60472</t>
  </si>
  <si>
    <t>OFF-BASE RECEIPTS</t>
  </si>
  <si>
    <t>Small Arms Off-Base</t>
  </si>
  <si>
    <t>11724+60473</t>
  </si>
  <si>
    <t>TOTAL SMALL ARMS RECEIPTS</t>
  </si>
  <si>
    <t>ON-BASE ISSUES</t>
  </si>
  <si>
    <t>22140+60498</t>
  </si>
  <si>
    <t>OFF-BASE ISSUES</t>
  </si>
  <si>
    <t>22141+60499</t>
  </si>
  <si>
    <t>DRO'S</t>
  </si>
  <si>
    <t>DRO ISSUES</t>
  </si>
  <si>
    <t>Small Arms DRO's</t>
  </si>
  <si>
    <t>22142+60500</t>
  </si>
  <si>
    <t>MARK FOR  ISSUES (lines)</t>
  </si>
  <si>
    <t>Special Weapons Mark Fors</t>
  </si>
  <si>
    <t>Special Weapons Transhipments</t>
  </si>
  <si>
    <t>TOTAL SMALL ARMS ISSUES</t>
  </si>
  <si>
    <t>TOTAL SMALL ARMS RECEIPT &amp; ISSUES</t>
  </si>
  <si>
    <t>Issues  (21840)</t>
  </si>
  <si>
    <t xml:space="preserve">Receipts  (11601)          </t>
  </si>
  <si>
    <t>FY01 SECONDARY MONTHLY WORKLOAD</t>
  </si>
  <si>
    <t>FY02 SECONDARY MONTHLY WORKLOAD</t>
  </si>
  <si>
    <t>FY03 SECONDARY MONTHLY WORKLOAD</t>
  </si>
  <si>
    <r>
      <t xml:space="preserve">Quantity                                                             </t>
    </r>
    <r>
      <rPr>
        <sz val="9"/>
        <rFont val="Arial"/>
        <family val="2"/>
      </rPr>
      <t>(Number of Individual receipts processed per line.)</t>
    </r>
  </si>
  <si>
    <r>
      <t>GRAND TOTAL         (</t>
    </r>
    <r>
      <rPr>
        <b/>
        <sz val="9"/>
        <rFont val="Arial"/>
        <family val="2"/>
      </rPr>
      <t>includes all issues)</t>
    </r>
  </si>
  <si>
    <t>FY02 MEI MONTHLY WORKLOAD</t>
  </si>
  <si>
    <t>FY03 MEI MONTHLY WORKLOAD</t>
  </si>
  <si>
    <t>FY01 MEI MONTHLY WORKLOAD</t>
  </si>
  <si>
    <t>Receipts  (          )</t>
  </si>
  <si>
    <t>Issues      (          )</t>
  </si>
  <si>
    <t>DRO's      (           )</t>
  </si>
  <si>
    <t>Receipts  (           )</t>
  </si>
  <si>
    <t>Issues  (         )</t>
  </si>
  <si>
    <t>DRO's  (         )</t>
  </si>
  <si>
    <t>DRO's  (          )</t>
  </si>
  <si>
    <t>FY01 SMALL ARMS MONTHLY WORKLOAD</t>
  </si>
  <si>
    <t>FY02 SMALL ARMS MONTHLY WORKLOAD</t>
  </si>
  <si>
    <t>FY03 SMALL ARMS MONTHLY WORKLOAD</t>
  </si>
  <si>
    <t>Issues      (           )</t>
  </si>
  <si>
    <t>DRO's      (         )</t>
  </si>
  <si>
    <r>
      <t xml:space="preserve">1  </t>
    </r>
    <r>
      <rPr>
        <b/>
        <sz val="9"/>
        <rFont val="Arial"/>
        <family val="2"/>
      </rPr>
      <t>This includes Packaging and Shipping of Support rings</t>
    </r>
  </si>
  <si>
    <r>
      <t xml:space="preserve">2  </t>
    </r>
    <r>
      <rPr>
        <b/>
        <sz val="10"/>
        <rFont val="Arial"/>
        <family val="2"/>
      </rPr>
      <t>T</t>
    </r>
    <r>
      <rPr>
        <b/>
        <sz val="9"/>
        <rFont val="Arial"/>
        <family val="2"/>
      </rPr>
      <t>his includes Offloading M1A1 Tanks, Moving M1A1 Tanks from dock to railhead and Positioning M1A1 Tanks Under Crane for loading.</t>
    </r>
  </si>
  <si>
    <r>
      <t xml:space="preserve">3  </t>
    </r>
    <r>
      <rPr>
        <b/>
        <sz val="10"/>
        <rFont val="Arial"/>
        <family val="2"/>
      </rPr>
      <t>T</t>
    </r>
    <r>
      <rPr>
        <b/>
        <sz val="9"/>
        <rFont val="Arial"/>
        <family val="2"/>
      </rPr>
      <t>his includes Offloading 2 Bradley, Moving M2 Bradley from dock to railhead and Positioning M2 Bradley Under Crane for loading.</t>
    </r>
  </si>
  <si>
    <r>
      <t xml:space="preserve">NOTE:  </t>
    </r>
    <r>
      <rPr>
        <b/>
        <sz val="9"/>
        <rFont val="Arial"/>
        <family val="2"/>
      </rPr>
      <t>Technical estimates were based on information gathered via workload</t>
    </r>
  </si>
  <si>
    <t>NLC Weight Bands By Lines </t>
  </si>
  <si>
    <t>Manual Counts from UO</t>
  </si>
  <si>
    <t>Manual - Trans logs</t>
  </si>
  <si>
    <t xml:space="preserve">Manual </t>
  </si>
  <si>
    <t>Item Manager/Service Support</t>
  </si>
  <si>
    <t>Liaison with reserve units</t>
  </si>
  <si>
    <t>Call-in Special Inspections (eaches)</t>
  </si>
  <si>
    <t>Staging Assets for Inspection</t>
  </si>
  <si>
    <t>Repacking and Stowing Assets</t>
  </si>
  <si>
    <t>Total PPP&amp;M</t>
  </si>
  <si>
    <t>Inventory Review Packages  (IAV's)</t>
  </si>
  <si>
    <t>Financial Adjustments  (FLIPL'S)</t>
  </si>
  <si>
    <t>Data Query</t>
  </si>
  <si>
    <t>Manual logs</t>
  </si>
  <si>
    <t>Workload reflected in this table is unit lines</t>
  </si>
  <si>
    <t>Total Procurement Receipts</t>
  </si>
  <si>
    <t>Retail Procurement</t>
  </si>
  <si>
    <t>Unserviceable Returns</t>
  </si>
  <si>
    <r>
      <t>Serviceable Returns (</t>
    </r>
    <r>
      <rPr>
        <sz val="8"/>
        <rFont val="Arial"/>
        <family val="2"/>
      </rPr>
      <t>includes wholesale and MTIS returns)</t>
    </r>
  </si>
  <si>
    <t>Total Return Receipts</t>
  </si>
  <si>
    <t>Total Value Added Lines</t>
  </si>
  <si>
    <t>New Procurement -                   Inspection/Acceptance at Origin</t>
  </si>
  <si>
    <t>New Procurement                    Inspection/Acceptance at Destination</t>
  </si>
  <si>
    <t xml:space="preserve">         New Procurement                                                           Inspection at Origin/Acceptance at Destination</t>
  </si>
  <si>
    <t xml:space="preserve">                       Breakout by types of receipt processing</t>
  </si>
  <si>
    <t>Types of receipts processed within the above stated weight bands</t>
  </si>
  <si>
    <r>
      <t>Value Added Lines                                                 (</t>
    </r>
    <r>
      <rPr>
        <b/>
        <sz val="8"/>
        <rFont val="Arial"/>
        <family val="2"/>
      </rPr>
      <t>Depiction of extra effort to process these types of Receipts within the above stated weight bands)</t>
    </r>
  </si>
  <si>
    <t>Manual Counts</t>
  </si>
  <si>
    <t>Receipt Workload Breakout                              by Discrete Category</t>
  </si>
  <si>
    <t>Issues On-Base</t>
  </si>
  <si>
    <t>Issues Off-Base</t>
  </si>
  <si>
    <t>TOTAL  DRO Issues</t>
  </si>
  <si>
    <t>Transshipments Off-Base</t>
  </si>
  <si>
    <t>Transshipments On-Base</t>
  </si>
  <si>
    <t xml:space="preserve">Medium </t>
  </si>
  <si>
    <t xml:space="preserve">TOTAL RCP Issues      </t>
  </si>
  <si>
    <t>RCP, DRO Ownership change Issues</t>
  </si>
  <si>
    <t>TOTAL  RCP DRO Ownership changes</t>
  </si>
  <si>
    <t>COSIS Inspections</t>
  </si>
  <si>
    <t>Cyclic Inspections</t>
  </si>
  <si>
    <t>Tech Estimate</t>
  </si>
  <si>
    <t>Box, Wood with Dunnage</t>
  </si>
  <si>
    <t>Box, Fiberboard with Dunnage</t>
  </si>
  <si>
    <t>Wood Dunnage</t>
  </si>
  <si>
    <t>Fiberboard Dunnage</t>
  </si>
  <si>
    <t>Styrofoam Dunnage</t>
  </si>
  <si>
    <t>Shroud, Wood</t>
  </si>
  <si>
    <t>Plywood, Cut</t>
  </si>
  <si>
    <t>Skid, Wood</t>
  </si>
  <si>
    <t>Placard, Wood</t>
  </si>
  <si>
    <t>Pallet Custom</t>
  </si>
  <si>
    <t>Lid, Box</t>
  </si>
  <si>
    <t>Base and Hood</t>
  </si>
  <si>
    <r>
      <t xml:space="preserve">Quantity                                                             </t>
    </r>
    <r>
      <rPr>
        <sz val="9"/>
        <rFont val="Arial"/>
        <family val="2"/>
      </rPr>
      <t>(Number of Individual Issues processed per line.)</t>
    </r>
  </si>
  <si>
    <t>Data Collection type</t>
  </si>
  <si>
    <t>Assembled</t>
  </si>
  <si>
    <t>Disassembled</t>
  </si>
  <si>
    <t>TPF Receipts</t>
  </si>
  <si>
    <t>TOTAL INSPECTIONS</t>
  </si>
  <si>
    <t>Dataquery</t>
  </si>
  <si>
    <t>M</t>
  </si>
  <si>
    <t>RCP Issues   Off-Base</t>
  </si>
  <si>
    <t>RCP Issues   On-Base</t>
  </si>
  <si>
    <t xml:space="preserve">  Miscellaneous adjustments</t>
  </si>
  <si>
    <t>Weight Category 1</t>
  </si>
  <si>
    <t>Weght Category 2</t>
  </si>
  <si>
    <t>Weight Category 3</t>
  </si>
  <si>
    <t>Weight Category 4</t>
  </si>
  <si>
    <t>TOTAL EI ISSUES &amp; RECEIPTS</t>
  </si>
  <si>
    <t>Small Arms</t>
  </si>
  <si>
    <t>Small</t>
  </si>
  <si>
    <t>10402/Dataquery</t>
  </si>
  <si>
    <t>10302/Dataquery</t>
  </si>
  <si>
    <t>*Receipts may fall into multiple types above.  (Ex:  One receipt may be a combination of classified, ESD, and radioactive)</t>
  </si>
  <si>
    <t xml:space="preserve">FY03  </t>
  </si>
  <si>
    <t xml:space="preserve">FY03 </t>
  </si>
  <si>
    <t xml:space="preserve">5.12.4  MEI RECEIVING  </t>
  </si>
  <si>
    <t xml:space="preserve">5.13 SPECIAL SUPPORT HISTORICAL WORKLOAD REQUIREMENTS  </t>
  </si>
  <si>
    <t>Section C-1.16 Preparedness Exercises</t>
  </si>
  <si>
    <t>Paragraph C-1.18.1 Records Management</t>
  </si>
  <si>
    <t>Paragraph C-5.1.3 Information Technology – Data Systems</t>
  </si>
  <si>
    <t>Paragraph C-5.1.3.1, Distribution Standard System (DSS)</t>
  </si>
  <si>
    <t>Paragraph C-5.1.5 CUSTOMER SERVICE SUPPORT</t>
  </si>
  <si>
    <t>Paragraph C-5.3.2.2.1 - INBOUND TRAFFIC MANAGEMENT</t>
  </si>
  <si>
    <t xml:space="preserve">Paragraph C-5.3.2.3.1, Packaging and Shipping Discrepancies </t>
  </si>
  <si>
    <t>5.6 ISSUE LINES BY DISCRETE CATEGORY</t>
  </si>
  <si>
    <t>C-5.9 Historical Assembly/Disassembly Lines</t>
  </si>
  <si>
    <t>C-5.9 Historical Assembly/Disassembly Kits</t>
  </si>
  <si>
    <t xml:space="preserve">5.12.6.1 MEI ISSUE </t>
  </si>
  <si>
    <t xml:space="preserve">5.12.4  AIR FORCE EI RECEIVING  </t>
  </si>
  <si>
    <t xml:space="preserve">5.12.6 AIR FORCE EI ISSUE </t>
  </si>
  <si>
    <t xml:space="preserve">TOTAL  On-Base Issues         </t>
  </si>
  <si>
    <t xml:space="preserve">TOTAL Off-Base Issues          </t>
  </si>
  <si>
    <t xml:space="preserve">TOTAL  RCP On-Base Issues   </t>
  </si>
  <si>
    <t xml:space="preserve">TOTAL  RCP Off-Base Issues   </t>
  </si>
  <si>
    <t>DRO Issues (Line Counts)</t>
  </si>
  <si>
    <t>Large /X-Large/Hazardous</t>
  </si>
  <si>
    <t xml:space="preserve">TOTAL MEI On-Base Issues </t>
  </si>
  <si>
    <t xml:space="preserve">TOTAL MEI Off-Base Issues </t>
  </si>
  <si>
    <t>Modifications/ Alterations/ HANGES</t>
  </si>
  <si>
    <t xml:space="preserve"> End Item Receipts</t>
  </si>
  <si>
    <t xml:space="preserve">TOTAL EI Receipts </t>
  </si>
  <si>
    <t>End Item Issues</t>
  </si>
  <si>
    <t xml:space="preserve">TOTAL EI Issues </t>
  </si>
  <si>
    <t>Section C-5.5 PHYSICAL INVENTORY CONTROL</t>
  </si>
  <si>
    <t xml:space="preserve">FY03   </t>
  </si>
  <si>
    <t>TPIC “C” Inventories</t>
  </si>
  <si>
    <t xml:space="preserve">TPIC “D” Inventories </t>
  </si>
  <si>
    <t>TPIC “E” Inventories</t>
  </si>
  <si>
    <t xml:space="preserve">TPIC “G” Inventories </t>
  </si>
  <si>
    <t xml:space="preserve">TPIC “H” Inventories </t>
  </si>
  <si>
    <t xml:space="preserve">TPIC “I” Inventories </t>
  </si>
  <si>
    <t>TPIC “J” Inventories</t>
  </si>
  <si>
    <t>TPIC “K” Inventories</t>
  </si>
  <si>
    <t>TPIC “L” Inventories</t>
  </si>
  <si>
    <t>TPIC “M” Inventories</t>
  </si>
  <si>
    <t>TPIC “N” Inventories</t>
  </si>
  <si>
    <t>TPIC “P” Inventories</t>
  </si>
  <si>
    <t>TPIC “A” Inventories</t>
  </si>
  <si>
    <t>TPIC “R” Inventories</t>
  </si>
  <si>
    <t>TPIC “S” Inventories</t>
  </si>
  <si>
    <t xml:space="preserve">TPIC “T” Inventories </t>
  </si>
  <si>
    <t xml:space="preserve">TPIC “U” Inventories </t>
  </si>
  <si>
    <t>TPIC “V” Inventories</t>
  </si>
  <si>
    <t xml:space="preserve">TPIC “Z” Book to Book </t>
  </si>
  <si>
    <t>Other or Blank TPIC</t>
  </si>
  <si>
    <t>Total TPIC’s DSS</t>
  </si>
  <si>
    <t>Causative Research</t>
  </si>
  <si>
    <t>FLIPLs Completed</t>
  </si>
  <si>
    <t>IERLs</t>
  </si>
  <si>
    <t>Denial Research (Potential)</t>
  </si>
  <si>
    <t>Manual File</t>
  </si>
  <si>
    <t>Denial Research (Denied)</t>
  </si>
  <si>
    <t>26300/27300</t>
  </si>
  <si>
    <t xml:space="preserve">TOTAL  </t>
  </si>
  <si>
    <t xml:space="preserve">  Packaging Discrepanies</t>
  </si>
  <si>
    <t xml:space="preserve">  Shipping Discrepancies</t>
  </si>
  <si>
    <t>SDRs Accepted/Complete</t>
  </si>
  <si>
    <t>Location Survey (Complete)</t>
  </si>
  <si>
    <t>Location Survey (Sample)</t>
  </si>
  <si>
    <t>CA-Dispatch</t>
  </si>
  <si>
    <t xml:space="preserve">Location Accuracy </t>
  </si>
  <si>
    <t>Line Items</t>
  </si>
  <si>
    <t>Accuracy</t>
  </si>
  <si>
    <t>Statistical Random Performance Sample Inventory</t>
  </si>
  <si>
    <t>Variable Line Item Accuracy:</t>
  </si>
  <si>
    <r>
      <t>2</t>
    </r>
    <r>
      <rPr>
        <b/>
        <vertAlign val="superscript"/>
        <sz val="11"/>
        <rFont val="Arial"/>
        <family val="2"/>
      </rPr>
      <t>nd</t>
    </r>
    <r>
      <rPr>
        <b/>
        <sz val="11"/>
        <rFont val="Arial"/>
        <family val="2"/>
      </rPr>
      <t xml:space="preserve"> Quarter FY02</t>
    </r>
  </si>
  <si>
    <t>STRATA</t>
  </si>
  <si>
    <t>Tolerance</t>
  </si>
  <si>
    <t>Lines</t>
  </si>
  <si>
    <t>Sample Lines</t>
  </si>
  <si>
    <t>Count</t>
  </si>
  <si>
    <r>
      <t>A</t>
    </r>
    <r>
      <rPr>
        <sz val="11"/>
        <rFont val="Arial"/>
        <family val="2"/>
      </rPr>
      <t xml:space="preserve"> – Unit Price&gt;$1,000</t>
    </r>
  </si>
  <si>
    <r>
      <t>B</t>
    </r>
    <r>
      <rPr>
        <sz val="11"/>
        <rFont val="Arial"/>
        <family val="2"/>
      </rPr>
      <t xml:space="preserve"> – Unit of Issue no equal to Each</t>
    </r>
  </si>
  <si>
    <t>OR</t>
  </si>
  <si>
    <t>On Hand Bal&gt;50 – AND – Ext $ Val&lt;$50K</t>
  </si>
  <si>
    <t>Activity&gt;50</t>
  </si>
  <si>
    <r>
      <t>C</t>
    </r>
    <r>
      <rPr>
        <sz val="11"/>
        <rFont val="Arial"/>
        <family val="2"/>
      </rPr>
      <t xml:space="preserve"> – On Hand Bal&lt;50 – AND – Date of Last Inv &gt;24 Mo</t>
    </r>
  </si>
  <si>
    <r>
      <t>D</t>
    </r>
    <r>
      <rPr>
        <sz val="11"/>
        <rFont val="Arial"/>
        <family val="2"/>
      </rPr>
      <t xml:space="preserve"> – Other</t>
    </r>
  </si>
  <si>
    <t>Overall</t>
  </si>
  <si>
    <r>
      <t>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Quarter FY02</t>
    </r>
  </si>
  <si>
    <r>
      <t>2</t>
    </r>
    <r>
      <rPr>
        <b/>
        <vertAlign val="superscript"/>
        <sz val="11"/>
        <rFont val="Arial"/>
        <family val="2"/>
      </rPr>
      <t>nd</t>
    </r>
    <r>
      <rPr>
        <b/>
        <sz val="11"/>
        <rFont val="Arial"/>
        <family val="2"/>
      </rPr>
      <t xml:space="preserve"> Quarter FY03</t>
    </r>
  </si>
  <si>
    <r>
      <t>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Quarter FY03</t>
    </r>
  </si>
  <si>
    <r>
      <t>D-</t>
    </r>
    <r>
      <rPr>
        <sz val="11"/>
        <rFont val="Arial"/>
        <family val="2"/>
      </rPr>
      <t>Other</t>
    </r>
  </si>
  <si>
    <t>Miscellaneous TOTAL</t>
  </si>
  <si>
    <r>
      <t xml:space="preserve">Value Added (VA) Lines                                                                                     </t>
    </r>
    <r>
      <rPr>
        <b/>
        <sz val="8"/>
        <rFont val="Arial"/>
        <family val="2"/>
      </rPr>
      <t xml:space="preserve">(Depiction of extra effort to process these types of Receipts within the above stated weight bands) </t>
    </r>
  </si>
  <si>
    <t>Truck Load</t>
  </si>
  <si>
    <t>Less Than Truck Load</t>
  </si>
  <si>
    <t>Surface Parcel Post</t>
  </si>
  <si>
    <t>Surface Small Parcel</t>
  </si>
  <si>
    <t>Air Parcel Post</t>
  </si>
  <si>
    <t>Air Small Parcel</t>
  </si>
  <si>
    <t>Air Freight</t>
  </si>
  <si>
    <t xml:space="preserve">          *Materiel Type</t>
  </si>
  <si>
    <t>Rewarehousing/Routines</t>
  </si>
  <si>
    <t>Total Rewarehousing</t>
  </si>
  <si>
    <t>Issues to DRMO</t>
  </si>
  <si>
    <t>Major End Items</t>
  </si>
  <si>
    <t>5.6.3.5       Hazardous Material Shipments</t>
  </si>
  <si>
    <t>Radioactive Material</t>
  </si>
  <si>
    <t>Chemical detectors</t>
  </si>
  <si>
    <t>5.6.3.7      Outbound Frustrated Material</t>
  </si>
  <si>
    <t>Off Base Shipments</t>
  </si>
  <si>
    <t>5.6.3.8      Recycling Control Program (RCP) Shipments</t>
  </si>
  <si>
    <t>Violations</t>
  </si>
  <si>
    <t>Cancellations</t>
  </si>
  <si>
    <t>Quantitative Reconcilations</t>
  </si>
  <si>
    <t>Material Ownership Changes</t>
  </si>
  <si>
    <t>RCP Shipments</t>
  </si>
  <si>
    <t>5.6.2.8             Traffic Management</t>
  </si>
  <si>
    <t>5.4.2.1      COSIS SPECIAL INSPECTIONS</t>
  </si>
  <si>
    <t>COSIS Exceeding minor repair</t>
  </si>
  <si>
    <t xml:space="preserve">Data Collection Type </t>
  </si>
  <si>
    <t>5.6.2.1            Processing Issue Requisitions</t>
  </si>
  <si>
    <t>Manually generated MRO's</t>
  </si>
  <si>
    <t>Emergency request by ICP</t>
  </si>
  <si>
    <t>Issues may fall into multiple types above.                                                                                                   (Ex:  One Issue may be a combination of classified, ESD, and radioactive)</t>
  </si>
  <si>
    <t xml:space="preserve">    AEDA</t>
  </si>
  <si>
    <t xml:space="preserve">    Classified</t>
  </si>
  <si>
    <t xml:space="preserve">    DMISA Material</t>
  </si>
  <si>
    <t xml:space="preserve">    Hazardous</t>
  </si>
  <si>
    <t xml:space="preserve">    DEMIL</t>
  </si>
  <si>
    <t xml:space="preserve">   Radioactive</t>
  </si>
  <si>
    <t xml:space="preserve"> On Base Issues to Maintenance</t>
  </si>
  <si>
    <t>364'S PROCESSED FOR SMALL ARMS</t>
  </si>
  <si>
    <t>5.10.4.3.2           Product Receipt Evaluation</t>
  </si>
  <si>
    <t>DataCollection Type</t>
  </si>
  <si>
    <t>5.10.7.9            Customer Complaints</t>
  </si>
  <si>
    <t>5.6.2.1.1                       Issues To DRMO</t>
  </si>
  <si>
    <t>5.6.2.1.1                       Issues To MAINTENANCE</t>
  </si>
  <si>
    <t>Bin</t>
  </si>
  <si>
    <t>Medium Bulk</t>
  </si>
  <si>
    <t xml:space="preserve">Heavy Bulk </t>
  </si>
  <si>
    <t xml:space="preserve">Small                                         </t>
  </si>
  <si>
    <t xml:space="preserve">Medium                                    </t>
  </si>
  <si>
    <t xml:space="preserve">Paragraph C-5.3 - RECEIVING - FY03 Percentage Of Quantity Per Line                                                                     By NLC Weight Bands </t>
  </si>
  <si>
    <t>FY03 Total Receipts</t>
  </si>
  <si>
    <t>FY03 Total Issues</t>
  </si>
  <si>
    <t>5.6.3.8.1      Material Ownership Transfers to DRMS</t>
  </si>
  <si>
    <t>5.6.2.8.1             Air Pallets Issued</t>
  </si>
  <si>
    <t>Top Nets</t>
  </si>
  <si>
    <t>Side Nets</t>
  </si>
  <si>
    <t>Bare item pallet</t>
  </si>
  <si>
    <t>5.6.2.6             Customer Pick-ups</t>
  </si>
  <si>
    <t xml:space="preserve"> Pick-ups</t>
  </si>
  <si>
    <t xml:space="preserve">5.6 - ISSUE - FY03 Percentage Of Quantity Per Line By NLC Weight Bands </t>
  </si>
  <si>
    <t xml:space="preserve">Large/X-Large/Hazardous       </t>
  </si>
  <si>
    <t xml:space="preserve">Medium                                     </t>
  </si>
  <si>
    <t xml:space="preserve">5.7 PPP&amp;M </t>
  </si>
  <si>
    <t>5.7.4.1 - CONTAINER RECLAMATION</t>
  </si>
  <si>
    <t>5.7.4.2      FABRICATION SUPPORT</t>
  </si>
  <si>
    <t xml:space="preserve">Bin                                   </t>
  </si>
  <si>
    <t xml:space="preserve">Medium  Bulk                                  </t>
  </si>
  <si>
    <t xml:space="preserve">Heavy Bulk/Hazardous    </t>
  </si>
  <si>
    <t xml:space="preserve">Quantity per line table does not include manual counts, MIS adjustments or MEI secondary counts.  </t>
  </si>
  <si>
    <t>Small Arms Air Force On-Base</t>
  </si>
  <si>
    <t>Small Arms Air Force Off-Base</t>
  </si>
  <si>
    <t>Small Arms Aitr Force Off-Base</t>
  </si>
  <si>
    <t>Small Arms Air Force DRO's</t>
  </si>
  <si>
    <t xml:space="preserve">Bin     </t>
  </si>
  <si>
    <t xml:space="preserve">Medium Bulk      </t>
  </si>
  <si>
    <t xml:space="preserve">Heavy Bulk            </t>
  </si>
  <si>
    <t>Note: Total receipt lines include Small Arms Secondary items but excludes End Item Secondary items</t>
  </si>
  <si>
    <t>Total of all Receipts</t>
  </si>
  <si>
    <t>Secondary Receipts</t>
  </si>
  <si>
    <t xml:space="preserve"> MEI On-Base Receipts               </t>
  </si>
  <si>
    <t xml:space="preserve"> MEI Off-Base Receipts               </t>
  </si>
  <si>
    <t>MEI RECEIPTS</t>
  </si>
  <si>
    <t>Secondary  ISSUES</t>
  </si>
  <si>
    <t xml:space="preserve"> MEI Secondary ISSUES</t>
  </si>
  <si>
    <t>Total of all Issues</t>
  </si>
  <si>
    <t>Note; Secondary Issues include Secondary Small Arms items but excludes MEI Secondary Items</t>
  </si>
  <si>
    <t>5.6 MEI SECONDARY ISSUES by discrete category</t>
  </si>
  <si>
    <t xml:space="preserve">SMALL ARMS HISTORICAL WORKLOAD </t>
  </si>
  <si>
    <t>5.10.4    RECEIPTS</t>
  </si>
  <si>
    <t>5.10.7     ISSUES</t>
  </si>
  <si>
    <t xml:space="preserve">   5.10.7.3.2     ISSUES TO MAINTENANCE </t>
  </si>
  <si>
    <t>5.4.2.1.5      COSIS ACTIONS EXCEEDING MINOR REPAIR</t>
  </si>
  <si>
    <t>5.4.2.1.2         SHELF-LIFE CYCLIC INSPECTIONS</t>
  </si>
  <si>
    <t>5.4.4         REWAREHOUSING ACTIONS</t>
  </si>
  <si>
    <t>5.5.2.1    Type Physical Inventory Code (TPIC)</t>
  </si>
  <si>
    <t>5.5.2.2    Inventory Related Activities</t>
  </si>
  <si>
    <t>5.5.4         Inventory/Storage Related Activities</t>
  </si>
  <si>
    <t>5.5.2.1      Controlled Item Inventory</t>
  </si>
  <si>
    <t>INVENTORY TYPE</t>
  </si>
  <si>
    <t>5.10.3.2          UIT Officer (UO)</t>
  </si>
  <si>
    <t xml:space="preserve">5.12.6.5.1    ISSUES TO MAINTENANCE </t>
  </si>
  <si>
    <t>5.8 LEAN PRODUCTION RECEIVING KITS (Draft #8)</t>
  </si>
  <si>
    <t>Data Collection Type</t>
  </si>
  <si>
    <t>FY04 Est</t>
  </si>
  <si>
    <t>RECEIPTS</t>
  </si>
  <si>
    <t>RECLAIM RECEIPTS</t>
  </si>
  <si>
    <t>TOTAL RECEIPTS</t>
  </si>
  <si>
    <t>5.8 LEAN PRODUCTION ISSUE KITS (Draft #8)</t>
  </si>
  <si>
    <t>1790-2DR ENGINES</t>
  </si>
  <si>
    <t>1790-2DA ENGINES</t>
  </si>
  <si>
    <t>1790-CA ENGINES</t>
  </si>
  <si>
    <t>6V-2H9 ENGINES</t>
  </si>
  <si>
    <t>6V-8HR ENGINES</t>
  </si>
  <si>
    <t>6V-GOV ENGINES</t>
  </si>
  <si>
    <t>6V-F2N ENGINES</t>
  </si>
  <si>
    <t>8V CUMMINGS ENGINES</t>
  </si>
  <si>
    <t>8V DETROIT ENGINES</t>
  </si>
  <si>
    <t>TOTAL ISSUES</t>
  </si>
  <si>
    <t xml:space="preserve">TOTAL RECEIPTS      AND ISSUES </t>
  </si>
  <si>
    <t xml:space="preserve">C-5.3  MEI Secondary Receiving By Discrete Category </t>
  </si>
  <si>
    <t xml:space="preserve"> C-5.3 Secondary Receiving By Discrete Category</t>
  </si>
  <si>
    <t xml:space="preserve">Technical Estimate       </t>
  </si>
  <si>
    <t xml:space="preserve">Technical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</si>
</sst>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%"/>
  </numFmts>
  <fonts count="24" x14ac:knownFonts="1">
    <font>
      <sz val="10"/>
      <name val="Arial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11"/>
      <name val="Times New Roman"/>
      <family val="1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1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2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top" wrapText="1"/>
    </xf>
    <xf numFmtId="0" fontId="9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6" fillId="0" borderId="0" xfId="0" applyFont="1" applyFill="1"/>
    <xf numFmtId="0" fontId="9" fillId="2" borderId="1" xfId="0" applyFont="1" applyFill="1" applyBorder="1" applyAlignment="1">
      <alignment horizontal="center" vertical="top" wrapText="1"/>
    </xf>
    <xf numFmtId="0" fontId="3" fillId="0" borderId="1" xfId="0" applyFont="1" applyBorder="1"/>
    <xf numFmtId="0" fontId="5" fillId="0" borderId="0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0" fontId="7" fillId="0" borderId="0" xfId="0" applyFont="1"/>
    <xf numFmtId="3" fontId="2" fillId="0" borderId="3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Fill="1" applyBorder="1"/>
    <xf numFmtId="0" fontId="3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Border="1"/>
    <xf numFmtId="0" fontId="9" fillId="2" borderId="7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9" fillId="2" borderId="9" xfId="0" applyFont="1" applyFill="1" applyBorder="1" applyAlignment="1">
      <alignment horizontal="centerContinuous"/>
    </xf>
    <xf numFmtId="0" fontId="9" fillId="2" borderId="10" xfId="0" applyFont="1" applyFill="1" applyBorder="1" applyAlignment="1">
      <alignment horizontal="center" vertical="top"/>
    </xf>
    <xf numFmtId="0" fontId="9" fillId="0" borderId="10" xfId="0" applyFont="1" applyBorder="1" applyAlignment="1">
      <alignment wrapText="1"/>
    </xf>
    <xf numFmtId="0" fontId="9" fillId="0" borderId="10" xfId="0" applyFont="1" applyBorder="1"/>
    <xf numFmtId="0" fontId="2" fillId="0" borderId="11" xfId="0" applyFont="1" applyBorder="1"/>
    <xf numFmtId="0" fontId="0" fillId="0" borderId="12" xfId="0" applyBorder="1"/>
    <xf numFmtId="0" fontId="15" fillId="2" borderId="1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6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2" fillId="0" borderId="14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3" fontId="2" fillId="0" borderId="16" xfId="0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3" fontId="2" fillId="0" borderId="19" xfId="0" applyNumberFormat="1" applyFont="1" applyFill="1" applyBorder="1" applyAlignment="1">
      <alignment horizontal="center" vertical="top" wrapText="1"/>
    </xf>
    <xf numFmtId="3" fontId="2" fillId="0" borderId="20" xfId="0" applyNumberFormat="1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wrapText="1"/>
    </xf>
    <xf numFmtId="3" fontId="3" fillId="0" borderId="16" xfId="0" applyNumberFormat="1" applyFont="1" applyFill="1" applyBorder="1" applyAlignment="1">
      <alignment horizontal="center" wrapText="1"/>
    </xf>
    <xf numFmtId="3" fontId="3" fillId="0" borderId="21" xfId="0" applyNumberFormat="1" applyFont="1" applyFill="1" applyBorder="1" applyAlignment="1">
      <alignment horizontal="center" wrapText="1"/>
    </xf>
    <xf numFmtId="3" fontId="2" fillId="0" borderId="16" xfId="0" applyNumberFormat="1" applyFont="1" applyFill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 wrapText="1"/>
    </xf>
    <xf numFmtId="0" fontId="3" fillId="0" borderId="15" xfId="0" applyFont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3" fillId="0" borderId="21" xfId="0" applyFont="1" applyFill="1" applyBorder="1" applyAlignment="1">
      <alignment horizontal="center" wrapText="1"/>
    </xf>
    <xf numFmtId="0" fontId="15" fillId="2" borderId="1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3" fontId="2" fillId="3" borderId="3" xfId="0" applyNumberFormat="1" applyFont="1" applyFill="1" applyBorder="1" applyAlignment="1">
      <alignment horizontal="center" vertical="top" wrapText="1"/>
    </xf>
    <xf numFmtId="0" fontId="2" fillId="0" borderId="22" xfId="0" applyFont="1" applyBorder="1"/>
    <xf numFmtId="0" fontId="3" fillId="0" borderId="0" xfId="0" applyFont="1" applyBorder="1"/>
    <xf numFmtId="3" fontId="2" fillId="0" borderId="0" xfId="0" applyNumberFormat="1" applyFont="1" applyBorder="1"/>
    <xf numFmtId="0" fontId="2" fillId="0" borderId="23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3" fillId="0" borderId="25" xfId="0" applyFont="1" applyBorder="1"/>
    <xf numFmtId="3" fontId="2" fillId="0" borderId="25" xfId="0" applyNumberFormat="1" applyFont="1" applyBorder="1"/>
    <xf numFmtId="3" fontId="2" fillId="0" borderId="20" xfId="0" applyNumberFormat="1" applyFont="1" applyBorder="1"/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2" fillId="2" borderId="11" xfId="0" applyFont="1" applyFill="1" applyBorder="1"/>
    <xf numFmtId="3" fontId="2" fillId="2" borderId="11" xfId="0" applyNumberFormat="1" applyFont="1" applyFill="1" applyBorder="1"/>
    <xf numFmtId="3" fontId="9" fillId="2" borderId="12" xfId="0" applyNumberFormat="1" applyFont="1" applyFill="1" applyBorder="1" applyAlignment="1">
      <alignment horizontal="center"/>
    </xf>
    <xf numFmtId="3" fontId="9" fillId="2" borderId="26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19" xfId="0" applyFont="1" applyFill="1" applyBorder="1" applyAlignment="1">
      <alignment horizontal="center" wrapText="1"/>
    </xf>
    <xf numFmtId="0" fontId="3" fillId="0" borderId="29" xfId="0" applyFont="1" applyBorder="1" applyAlignment="1">
      <alignment vertical="top" wrapText="1"/>
    </xf>
    <xf numFmtId="0" fontId="3" fillId="0" borderId="11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0" fillId="2" borderId="8" xfId="0" applyFill="1" applyBorder="1"/>
    <xf numFmtId="0" fontId="2" fillId="0" borderId="29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3" fontId="3" fillId="0" borderId="19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wrapText="1" indent="2"/>
    </xf>
    <xf numFmtId="0" fontId="2" fillId="2" borderId="13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left" wrapText="1" indent="1"/>
    </xf>
    <xf numFmtId="0" fontId="7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/>
    <xf numFmtId="0" fontId="2" fillId="2" borderId="17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2" borderId="27" xfId="0" applyFill="1" applyBorder="1"/>
    <xf numFmtId="0" fontId="2" fillId="0" borderId="19" xfId="0" applyFont="1" applyBorder="1" applyAlignment="1">
      <alignment horizontal="center" vertical="top" wrapText="1"/>
    </xf>
    <xf numFmtId="3" fontId="2" fillId="0" borderId="19" xfId="0" applyNumberFormat="1" applyFont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3" fontId="2" fillId="0" borderId="23" xfId="0" applyNumberFormat="1" applyFont="1" applyFill="1" applyBorder="1" applyAlignment="1">
      <alignment horizontal="center" vertical="top" wrapText="1"/>
    </xf>
    <xf numFmtId="3" fontId="2" fillId="0" borderId="17" xfId="0" applyNumberFormat="1" applyFont="1" applyFill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3" fontId="2" fillId="0" borderId="21" xfId="0" applyNumberFormat="1" applyFont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7" fillId="2" borderId="7" xfId="0" applyFont="1" applyFill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wrapText="1"/>
    </xf>
    <xf numFmtId="0" fontId="8" fillId="0" borderId="10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vertical="top" wrapText="1"/>
    </xf>
    <xf numFmtId="3" fontId="2" fillId="3" borderId="16" xfId="0" applyNumberFormat="1" applyFont="1" applyFill="1" applyBorder="1" applyAlignment="1">
      <alignment horizontal="center" vertical="top" wrapText="1"/>
    </xf>
    <xf numFmtId="0" fontId="2" fillId="0" borderId="22" xfId="0" applyFont="1" applyBorder="1" applyAlignment="1">
      <alignment vertical="top" wrapText="1"/>
    </xf>
    <xf numFmtId="0" fontId="9" fillId="0" borderId="22" xfId="0" applyFont="1" applyBorder="1"/>
    <xf numFmtId="0" fontId="9" fillId="0" borderId="0" xfId="0" applyFont="1" applyBorder="1"/>
    <xf numFmtId="0" fontId="9" fillId="0" borderId="25" xfId="0" applyFont="1" applyBorder="1"/>
    <xf numFmtId="0" fontId="0" fillId="0" borderId="25" xfId="0" applyBorder="1"/>
    <xf numFmtId="0" fontId="0" fillId="0" borderId="20" xfId="0" applyBorder="1"/>
    <xf numFmtId="0" fontId="17" fillId="0" borderId="24" xfId="0" applyFont="1" applyBorder="1"/>
    <xf numFmtId="0" fontId="2" fillId="0" borderId="16" xfId="0" applyFont="1" applyFill="1" applyBorder="1" applyAlignment="1">
      <alignment horizontal="center" wrapText="1"/>
    </xf>
    <xf numFmtId="3" fontId="2" fillId="0" borderId="26" xfId="0" applyNumberFormat="1" applyFont="1" applyFill="1" applyBorder="1" applyAlignment="1">
      <alignment horizontal="center" wrapText="1"/>
    </xf>
    <xf numFmtId="3" fontId="2" fillId="0" borderId="21" xfId="0" applyNumberFormat="1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 wrapText="1"/>
    </xf>
    <xf numFmtId="3" fontId="3" fillId="0" borderId="30" xfId="0" applyNumberFormat="1" applyFont="1" applyFill="1" applyBorder="1" applyAlignment="1">
      <alignment horizontal="center" wrapText="1"/>
    </xf>
    <xf numFmtId="3" fontId="9" fillId="0" borderId="12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3" fontId="9" fillId="0" borderId="26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2" fillId="2" borderId="22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2" borderId="7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3" fontId="3" fillId="0" borderId="20" xfId="0" applyNumberFormat="1" applyFont="1" applyFill="1" applyBorder="1" applyAlignment="1">
      <alignment horizontal="center" vertical="top" wrapText="1"/>
    </xf>
    <xf numFmtId="0" fontId="10" fillId="0" borderId="1" xfId="0" applyFont="1" applyBorder="1"/>
    <xf numFmtId="3" fontId="3" fillId="0" borderId="31" xfId="0" applyNumberFormat="1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3" fontId="0" fillId="0" borderId="1" xfId="0" applyNumberForma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9" fillId="2" borderId="2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horizontal="center" wrapText="1"/>
    </xf>
    <xf numFmtId="0" fontId="10" fillId="0" borderId="32" xfId="0" applyFont="1" applyFill="1" applyBorder="1" applyAlignment="1">
      <alignment horizontal="center"/>
    </xf>
    <xf numFmtId="3" fontId="3" fillId="0" borderId="32" xfId="0" applyNumberFormat="1" applyFont="1" applyFill="1" applyBorder="1" applyAlignment="1">
      <alignment horizontal="center" wrapText="1"/>
    </xf>
    <xf numFmtId="3" fontId="3" fillId="0" borderId="33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3" fontId="3" fillId="0" borderId="5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2" fillId="0" borderId="6" xfId="0" applyNumberFormat="1" applyFont="1" applyFill="1" applyBorder="1" applyAlignment="1">
      <alignment horizontal="center" vertical="top" wrapText="1"/>
    </xf>
    <xf numFmtId="3" fontId="6" fillId="0" borderId="1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6" fillId="0" borderId="0" xfId="0" applyFont="1"/>
    <xf numFmtId="0" fontId="7" fillId="2" borderId="13" xfId="0" applyFont="1" applyFill="1" applyBorder="1" applyAlignment="1">
      <alignment horizontal="center" vertical="top" wrapText="1"/>
    </xf>
    <xf numFmtId="3" fontId="3" fillId="0" borderId="19" xfId="0" applyNumberFormat="1" applyFont="1" applyFill="1" applyBorder="1" applyAlignment="1">
      <alignment horizontal="center" vertical="top" wrapText="1"/>
    </xf>
    <xf numFmtId="3" fontId="2" fillId="0" borderId="19" xfId="0" applyNumberFormat="1" applyFont="1" applyFill="1" applyBorder="1" applyAlignment="1">
      <alignment horizontal="center" wrapText="1"/>
    </xf>
    <xf numFmtId="3" fontId="2" fillId="0" borderId="20" xfId="0" applyNumberFormat="1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 wrapText="1"/>
    </xf>
    <xf numFmtId="3" fontId="3" fillId="0" borderId="6" xfId="0" applyNumberFormat="1" applyFont="1" applyFill="1" applyBorder="1" applyAlignment="1">
      <alignment horizontal="center" wrapText="1"/>
    </xf>
    <xf numFmtId="10" fontId="3" fillId="0" borderId="13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9" fontId="3" fillId="0" borderId="13" xfId="0" applyNumberFormat="1" applyFont="1" applyFill="1" applyBorder="1" applyAlignment="1">
      <alignment horizontal="center"/>
    </xf>
    <xf numFmtId="0" fontId="2" fillId="0" borderId="0" xfId="0" applyFont="1" applyBorder="1"/>
    <xf numFmtId="3" fontId="2" fillId="0" borderId="1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2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3" fontId="6" fillId="0" borderId="3" xfId="0" applyNumberFormat="1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wrapText="1"/>
    </xf>
    <xf numFmtId="3" fontId="9" fillId="0" borderId="3" xfId="0" applyNumberFormat="1" applyFont="1" applyBorder="1" applyAlignment="1">
      <alignment horizontal="center" wrapText="1"/>
    </xf>
    <xf numFmtId="3" fontId="9" fillId="0" borderId="3" xfId="0" applyNumberFormat="1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/>
    </xf>
    <xf numFmtId="0" fontId="11" fillId="0" borderId="16" xfId="0" applyFont="1" applyFill="1" applyBorder="1" applyAlignment="1">
      <alignment vertical="top" wrapText="1"/>
    </xf>
    <xf numFmtId="0" fontId="1" fillId="0" borderId="16" xfId="0" applyFont="1" applyFill="1" applyBorder="1" applyAlignment="1">
      <alignment horizontal="right" vertical="top" wrapText="1"/>
    </xf>
    <xf numFmtId="0" fontId="11" fillId="0" borderId="16" xfId="0" applyFont="1" applyFill="1" applyBorder="1" applyAlignment="1">
      <alignment horizontal="right" vertical="top" wrapText="1"/>
    </xf>
    <xf numFmtId="0" fontId="2" fillId="0" borderId="20" xfId="0" applyFont="1" applyFill="1" applyBorder="1" applyAlignment="1">
      <alignment horizontal="center" vertical="top" wrapText="1"/>
    </xf>
    <xf numFmtId="0" fontId="3" fillId="0" borderId="24" xfId="0" applyFont="1" applyBorder="1"/>
    <xf numFmtId="0" fontId="0" fillId="0" borderId="23" xfId="0" applyFill="1" applyBorder="1"/>
    <xf numFmtId="3" fontId="2" fillId="0" borderId="25" xfId="0" applyNumberFormat="1" applyFont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top" wrapText="1"/>
    </xf>
    <xf numFmtId="3" fontId="3" fillId="0" borderId="21" xfId="0" applyNumberFormat="1" applyFont="1" applyFill="1" applyBorder="1" applyAlignment="1">
      <alignment horizontal="center" vertical="top" wrapText="1"/>
    </xf>
    <xf numFmtId="0" fontId="0" fillId="2" borderId="9" xfId="0" applyFill="1" applyBorder="1"/>
    <xf numFmtId="0" fontId="2" fillId="2" borderId="34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35" xfId="0" applyNumberFormat="1" applyFont="1" applyFill="1" applyBorder="1" applyAlignment="1">
      <alignment horizontal="center" vertical="top" wrapText="1"/>
    </xf>
    <xf numFmtId="3" fontId="2" fillId="0" borderId="13" xfId="0" applyNumberFormat="1" applyFont="1" applyFill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2" borderId="36" xfId="0" applyFont="1" applyFill="1" applyBorder="1" applyAlignment="1">
      <alignment horizontal="center" vertical="top" wrapText="1"/>
    </xf>
    <xf numFmtId="10" fontId="3" fillId="0" borderId="12" xfId="0" applyNumberFormat="1" applyFont="1" applyBorder="1" applyAlignment="1">
      <alignment horizontal="center" vertical="top" wrapText="1"/>
    </xf>
    <xf numFmtId="9" fontId="3" fillId="0" borderId="12" xfId="0" applyNumberFormat="1" applyFont="1" applyBorder="1" applyAlignment="1">
      <alignment horizontal="center" vertical="top" wrapText="1"/>
    </xf>
    <xf numFmtId="10" fontId="3" fillId="0" borderId="26" xfId="0" applyNumberFormat="1" applyFont="1" applyFill="1" applyBorder="1" applyAlignment="1">
      <alignment horizontal="center" vertical="top" wrapText="1"/>
    </xf>
    <xf numFmtId="9" fontId="3" fillId="0" borderId="3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top" wrapText="1"/>
    </xf>
    <xf numFmtId="10" fontId="2" fillId="0" borderId="12" xfId="0" applyNumberFormat="1" applyFont="1" applyBorder="1" applyAlignment="1">
      <alignment horizontal="center" vertical="top" wrapText="1"/>
    </xf>
    <xf numFmtId="3" fontId="2" fillId="0" borderId="2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0" fontId="3" fillId="0" borderId="1" xfId="0" applyNumberFormat="1" applyFont="1" applyFill="1" applyBorder="1" applyAlignment="1">
      <alignment horizontal="center"/>
    </xf>
    <xf numFmtId="172" fontId="3" fillId="0" borderId="1" xfId="0" applyNumberFormat="1" applyFont="1" applyFill="1" applyBorder="1" applyAlignment="1">
      <alignment horizontal="center"/>
    </xf>
    <xf numFmtId="172" fontId="3" fillId="0" borderId="13" xfId="0" applyNumberFormat="1" applyFont="1" applyFill="1" applyBorder="1" applyAlignment="1">
      <alignment horizontal="center"/>
    </xf>
    <xf numFmtId="0" fontId="3" fillId="0" borderId="12" xfId="0" applyFont="1" applyBorder="1"/>
    <xf numFmtId="3" fontId="2" fillId="2" borderId="32" xfId="0" applyNumberFormat="1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9" fillId="0" borderId="1" xfId="0" applyNumberFormat="1" applyFont="1" applyFill="1" applyBorder="1" applyAlignment="1">
      <alignment horizontal="center"/>
    </xf>
    <xf numFmtId="3" fontId="9" fillId="0" borderId="13" xfId="0" applyNumberFormat="1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3" fillId="0" borderId="15" xfId="0" applyFont="1" applyFill="1" applyBorder="1" applyAlignment="1">
      <alignment vertical="top" wrapText="1"/>
    </xf>
    <xf numFmtId="0" fontId="3" fillId="0" borderId="37" xfId="0" applyFont="1" applyFill="1" applyBorder="1" applyAlignment="1">
      <alignment vertical="top" wrapText="1"/>
    </xf>
    <xf numFmtId="0" fontId="3" fillId="0" borderId="31" xfId="0" applyFont="1" applyFill="1" applyBorder="1" applyAlignment="1">
      <alignment horizontal="center" vertical="top" wrapText="1"/>
    </xf>
    <xf numFmtId="3" fontId="3" fillId="0" borderId="38" xfId="0" applyNumberFormat="1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3" fillId="0" borderId="37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3" fillId="0" borderId="15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0" fontId="0" fillId="2" borderId="23" xfId="0" applyFill="1" applyBorder="1"/>
    <xf numFmtId="0" fontId="3" fillId="0" borderId="0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/>
    <xf numFmtId="0" fontId="1" fillId="2" borderId="15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0" fillId="0" borderId="39" xfId="0" applyFill="1" applyBorder="1" applyAlignment="1">
      <alignment horizontal="center" vertical="top"/>
    </xf>
    <xf numFmtId="0" fontId="3" fillId="0" borderId="19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0" borderId="3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11" xfId="0" applyFont="1" applyFill="1" applyBorder="1"/>
    <xf numFmtId="10" fontId="2" fillId="0" borderId="26" xfId="0" applyNumberFormat="1" applyFont="1" applyFill="1" applyBorder="1" applyAlignment="1">
      <alignment horizontal="center"/>
    </xf>
    <xf numFmtId="10" fontId="3" fillId="0" borderId="13" xfId="0" applyNumberFormat="1" applyFont="1" applyFill="1" applyBorder="1"/>
    <xf numFmtId="3" fontId="2" fillId="0" borderId="12" xfId="0" applyNumberFormat="1" applyFont="1" applyFill="1" applyBorder="1"/>
    <xf numFmtId="10" fontId="2" fillId="0" borderId="26" xfId="0" applyNumberFormat="1" applyFont="1" applyFill="1" applyBorder="1"/>
    <xf numFmtId="0" fontId="0" fillId="0" borderId="0" xfId="0" applyBorder="1" applyAlignment="1">
      <alignment horizontal="center"/>
    </xf>
    <xf numFmtId="37" fontId="3" fillId="0" borderId="1" xfId="0" applyNumberFormat="1" applyFont="1" applyFill="1" applyBorder="1"/>
    <xf numFmtId="0" fontId="5" fillId="0" borderId="0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 vertical="top"/>
    </xf>
    <xf numFmtId="0" fontId="3" fillId="0" borderId="10" xfId="0" applyFont="1" applyBorder="1"/>
    <xf numFmtId="0" fontId="3" fillId="0" borderId="13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24" xfId="0" applyFont="1" applyFill="1" applyBorder="1"/>
    <xf numFmtId="3" fontId="2" fillId="0" borderId="25" xfId="0" applyNumberFormat="1" applyFont="1" applyFill="1" applyBorder="1" applyAlignment="1">
      <alignment horizontal="center"/>
    </xf>
    <xf numFmtId="3" fontId="2" fillId="0" borderId="25" xfId="0" applyNumberFormat="1" applyFont="1" applyFill="1" applyBorder="1"/>
    <xf numFmtId="10" fontId="2" fillId="0" borderId="20" xfId="0" applyNumberFormat="1" applyFont="1" applyFill="1" applyBorder="1"/>
    <xf numFmtId="0" fontId="9" fillId="2" borderId="15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center" vertical="top" wrapText="1"/>
    </xf>
    <xf numFmtId="0" fontId="6" fillId="0" borderId="15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9" fontId="3" fillId="0" borderId="16" xfId="0" applyNumberFormat="1" applyFont="1" applyFill="1" applyBorder="1" applyAlignment="1">
      <alignment horizontal="center" vertical="top" wrapText="1"/>
    </xf>
    <xf numFmtId="9" fontId="3" fillId="0" borderId="19" xfId="0" applyNumberFormat="1" applyFont="1" applyBorder="1" applyAlignment="1">
      <alignment horizontal="center" vertical="top" wrapText="1"/>
    </xf>
    <xf numFmtId="9" fontId="3" fillId="0" borderId="2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9" fillId="2" borderId="10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center" wrapText="1"/>
    </xf>
    <xf numFmtId="3" fontId="3" fillId="0" borderId="12" xfId="0" applyNumberFormat="1" applyFont="1" applyBorder="1" applyAlignment="1">
      <alignment horizontal="center" wrapText="1"/>
    </xf>
    <xf numFmtId="3" fontId="3" fillId="0" borderId="12" xfId="0" applyNumberFormat="1" applyFont="1" applyFill="1" applyBorder="1" applyAlignment="1">
      <alignment horizontal="center" wrapText="1"/>
    </xf>
    <xf numFmtId="3" fontId="3" fillId="0" borderId="26" xfId="0" applyNumberFormat="1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0" fontId="6" fillId="0" borderId="15" xfId="0" applyFont="1" applyBorder="1" applyAlignment="1">
      <alignment vertical="top" wrapText="1"/>
    </xf>
    <xf numFmtId="3" fontId="6" fillId="0" borderId="16" xfId="0" applyNumberFormat="1" applyFont="1" applyFill="1" applyBorder="1" applyAlignment="1">
      <alignment horizontal="center" wrapText="1"/>
    </xf>
    <xf numFmtId="3" fontId="9" fillId="0" borderId="16" xfId="0" applyNumberFormat="1" applyFont="1" applyFill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9" fillId="2" borderId="18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wrapText="1"/>
    </xf>
    <xf numFmtId="0" fontId="6" fillId="0" borderId="22" xfId="0" applyFont="1" applyBorder="1"/>
    <xf numFmtId="0" fontId="6" fillId="0" borderId="23" xfId="0" applyFont="1" applyBorder="1"/>
    <xf numFmtId="0" fontId="9" fillId="0" borderId="18" xfId="0" applyFont="1" applyBorder="1"/>
    <xf numFmtId="3" fontId="9" fillId="0" borderId="16" xfId="0" applyNumberFormat="1" applyFont="1" applyBorder="1" applyAlignment="1">
      <alignment horizontal="center"/>
    </xf>
    <xf numFmtId="0" fontId="3" fillId="0" borderId="20" xfId="0" applyFont="1" applyBorder="1"/>
    <xf numFmtId="0" fontId="2" fillId="0" borderId="29" xfId="0" applyFont="1" applyBorder="1" applyAlignment="1">
      <alignment wrapText="1"/>
    </xf>
    <xf numFmtId="3" fontId="2" fillId="0" borderId="19" xfId="0" applyNumberFormat="1" applyFont="1" applyBorder="1" applyAlignment="1">
      <alignment horizontal="center" wrapText="1"/>
    </xf>
    <xf numFmtId="1" fontId="3" fillId="0" borderId="19" xfId="0" applyNumberFormat="1" applyFont="1" applyBorder="1" applyAlignment="1">
      <alignment horizontal="center" vertical="top" wrapText="1"/>
    </xf>
    <xf numFmtId="1" fontId="3" fillId="0" borderId="19" xfId="0" applyNumberFormat="1" applyFont="1" applyFill="1" applyBorder="1" applyAlignment="1">
      <alignment horizontal="center" vertical="top" wrapText="1"/>
    </xf>
    <xf numFmtId="1" fontId="3" fillId="0" borderId="20" xfId="0" applyNumberFormat="1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wrapText="1"/>
    </xf>
    <xf numFmtId="3" fontId="2" fillId="0" borderId="35" xfId="0" applyNumberFormat="1" applyFont="1" applyFill="1" applyBorder="1" applyAlignment="1">
      <alignment horizontal="center" vertical="top" wrapText="1"/>
    </xf>
    <xf numFmtId="3" fontId="2" fillId="0" borderId="39" xfId="0" applyNumberFormat="1" applyFont="1" applyFill="1" applyBorder="1" applyAlignment="1">
      <alignment horizontal="center" vertical="top" wrapText="1"/>
    </xf>
    <xf numFmtId="3" fontId="2" fillId="0" borderId="40" xfId="0" applyNumberFormat="1" applyFont="1" applyFill="1" applyBorder="1" applyAlignment="1">
      <alignment horizontal="center" vertical="top" wrapText="1"/>
    </xf>
    <xf numFmtId="3" fontId="9" fillId="0" borderId="12" xfId="0" applyNumberFormat="1" applyFont="1" applyFill="1" applyBorder="1"/>
    <xf numFmtId="0" fontId="0" fillId="0" borderId="0" xfId="0" applyFill="1" applyAlignment="1">
      <alignment horizontal="centerContinuous"/>
    </xf>
    <xf numFmtId="3" fontId="3" fillId="0" borderId="12" xfId="0" applyNumberFormat="1" applyFont="1" applyBorder="1" applyAlignment="1">
      <alignment horizontal="center" vertical="top" wrapText="1"/>
    </xf>
    <xf numFmtId="3" fontId="3" fillId="0" borderId="12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24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center" wrapText="1"/>
    </xf>
    <xf numFmtId="3" fontId="2" fillId="0" borderId="25" xfId="0" applyNumberFormat="1" applyFont="1" applyBorder="1" applyAlignment="1">
      <alignment horizontal="center" vertical="top" wrapText="1"/>
    </xf>
    <xf numFmtId="3" fontId="2" fillId="0" borderId="12" xfId="0" applyNumberFormat="1" applyFont="1" applyFill="1" applyBorder="1" applyAlignment="1">
      <alignment horizontal="center" vertical="top" wrapText="1"/>
    </xf>
    <xf numFmtId="3" fontId="2" fillId="0" borderId="0" xfId="0" applyNumberFormat="1" applyFont="1"/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2" fillId="0" borderId="25" xfId="0" applyFont="1" applyBorder="1"/>
    <xf numFmtId="0" fontId="0" fillId="0" borderId="0" xfId="0" applyBorder="1" applyAlignment="1"/>
    <xf numFmtId="0" fontId="2" fillId="0" borderId="34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/>
    </xf>
    <xf numFmtId="3" fontId="2" fillId="0" borderId="41" xfId="0" applyNumberFormat="1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36" xfId="0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top" wrapText="1"/>
    </xf>
    <xf numFmtId="3" fontId="2" fillId="0" borderId="26" xfId="0" applyNumberFormat="1" applyFont="1" applyFill="1" applyBorder="1" applyAlignment="1">
      <alignment horizontal="center" vertical="top" wrapText="1"/>
    </xf>
    <xf numFmtId="0" fontId="2" fillId="0" borderId="42" xfId="0" applyFont="1" applyFill="1" applyBorder="1"/>
    <xf numFmtId="0" fontId="2" fillId="0" borderId="22" xfId="0" applyFont="1" applyFill="1" applyBorder="1"/>
    <xf numFmtId="3" fontId="3" fillId="0" borderId="13" xfId="0" applyNumberFormat="1" applyFont="1" applyFill="1" applyBorder="1" applyAlignment="1">
      <alignment horizontal="center" vertical="center"/>
    </xf>
    <xf numFmtId="0" fontId="9" fillId="0" borderId="22" xfId="0" applyFont="1" applyFill="1" applyBorder="1"/>
    <xf numFmtId="1" fontId="3" fillId="0" borderId="16" xfId="0" applyNumberFormat="1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2" fillId="3" borderId="5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3" borderId="5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3" fontId="2" fillId="3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top"/>
    </xf>
    <xf numFmtId="0" fontId="3" fillId="0" borderId="27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left" wrapText="1" indent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3" fillId="0" borderId="55" xfId="0" applyFont="1" applyFill="1" applyBorder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2" fillId="2" borderId="44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55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34" xfId="0" applyFont="1" applyFill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/>
    </xf>
    <xf numFmtId="0" fontId="2" fillId="2" borderId="51" xfId="0" applyFont="1" applyFill="1" applyBorder="1" applyAlignment="1">
      <alignment horizontal="left"/>
    </xf>
    <xf numFmtId="0" fontId="2" fillId="2" borderId="5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8" fillId="0" borderId="54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 shrinkToFit="1"/>
    </xf>
    <xf numFmtId="0" fontId="3" fillId="0" borderId="2" xfId="0" applyFont="1" applyBorder="1" applyAlignment="1">
      <alignment horizontal="center" vertical="top" wrapText="1" shrinkToFit="1"/>
    </xf>
    <xf numFmtId="0" fontId="2" fillId="0" borderId="5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0" borderId="3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5" xfId="0" applyFont="1" applyBorder="1" applyAlignment="1">
      <alignment horizontal="left" vertical="top" wrapText="1"/>
    </xf>
    <xf numFmtId="0" fontId="3" fillId="0" borderId="5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2" fillId="2" borderId="34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55" xfId="0" applyFont="1" applyFill="1" applyBorder="1" applyAlignment="1">
      <alignment horizontal="left" vertical="top" wrapText="1"/>
    </xf>
    <xf numFmtId="0" fontId="0" fillId="2" borderId="56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2" fillId="2" borderId="5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3" fillId="0" borderId="3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6" xfId="0" applyFont="1" applyBorder="1" applyAlignment="1">
      <alignment horizontal="center" vertical="top" wrapText="1"/>
    </xf>
    <xf numFmtId="0" fontId="2" fillId="2" borderId="44" xfId="0" applyFont="1" applyFill="1" applyBorder="1" applyAlignment="1">
      <alignment horizontal="center" vertical="top" wrapText="1"/>
    </xf>
    <xf numFmtId="0" fontId="2" fillId="2" borderId="45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4" xfId="0" applyFont="1" applyFill="1" applyBorder="1" applyAlignment="1">
      <alignment horizontal="center" vertical="top" wrapText="1"/>
    </xf>
    <xf numFmtId="0" fontId="2" fillId="2" borderId="47" xfId="0" applyFont="1" applyFill="1" applyBorder="1" applyAlignment="1">
      <alignment horizontal="left" wrapText="1"/>
    </xf>
    <xf numFmtId="0" fontId="2" fillId="2" borderId="48" xfId="0" applyFont="1" applyFill="1" applyBorder="1" applyAlignment="1">
      <alignment horizontal="left" wrapText="1"/>
    </xf>
    <xf numFmtId="0" fontId="2" fillId="2" borderId="43" xfId="0" applyFont="1" applyFill="1" applyBorder="1" applyAlignment="1">
      <alignment horizontal="left" wrapText="1"/>
    </xf>
    <xf numFmtId="0" fontId="3" fillId="0" borderId="55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2" borderId="44" xfId="0" applyFont="1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50" xfId="0" applyFont="1" applyFill="1" applyBorder="1" applyAlignment="1">
      <alignment horizontal="center" wrapText="1"/>
    </xf>
    <xf numFmtId="0" fontId="2" fillId="2" borderId="51" xfId="0" applyFont="1" applyFill="1" applyBorder="1" applyAlignment="1">
      <alignment horizontal="center" wrapText="1"/>
    </xf>
    <xf numFmtId="0" fontId="2" fillId="2" borderId="52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32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2" borderId="54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44" xfId="0" applyFont="1" applyFill="1" applyBorder="1" applyAlignment="1">
      <alignment horizontal="left" wrapText="1"/>
    </xf>
    <xf numFmtId="0" fontId="2" fillId="2" borderId="45" xfId="0" applyFont="1" applyFill="1" applyBorder="1" applyAlignment="1">
      <alignment horizontal="left" wrapText="1"/>
    </xf>
    <xf numFmtId="0" fontId="2" fillId="2" borderId="27" xfId="0" applyFont="1" applyFill="1" applyBorder="1" applyAlignment="1">
      <alignment horizontal="left" wrapText="1"/>
    </xf>
    <xf numFmtId="0" fontId="0" fillId="0" borderId="55" xfId="0" applyBorder="1" applyAlignment="1"/>
    <xf numFmtId="0" fontId="0" fillId="0" borderId="56" xfId="0" applyBorder="1" applyAlignment="1"/>
    <xf numFmtId="0" fontId="0" fillId="0" borderId="21" xfId="0" applyBorder="1" applyAlignment="1"/>
    <xf numFmtId="0" fontId="0" fillId="0" borderId="27" xfId="0" applyBorder="1" applyAlignment="1">
      <alignment horizontal="center" vertical="top"/>
    </xf>
    <xf numFmtId="0" fontId="21" fillId="2" borderId="50" xfId="0" applyFont="1" applyFill="1" applyBorder="1" applyAlignment="1">
      <alignment horizontal="left"/>
    </xf>
    <xf numFmtId="0" fontId="21" fillId="2" borderId="51" xfId="0" applyFont="1" applyFill="1" applyBorder="1" applyAlignment="1">
      <alignment horizontal="left"/>
    </xf>
    <xf numFmtId="0" fontId="21" fillId="2" borderId="52" xfId="0" applyFont="1" applyFill="1" applyBorder="1" applyAlignment="1">
      <alignment horizontal="left"/>
    </xf>
    <xf numFmtId="0" fontId="20" fillId="2" borderId="50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2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center" vertical="top" wrapText="1"/>
    </xf>
    <xf numFmtId="0" fontId="2" fillId="2" borderId="54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58" xfId="0" applyFont="1" applyBorder="1" applyAlignment="1">
      <alignment vertical="top" wrapText="1"/>
    </xf>
    <xf numFmtId="0" fontId="6" fillId="0" borderId="58" xfId="0" applyFont="1" applyBorder="1" applyAlignment="1"/>
    <xf numFmtId="0" fontId="0" fillId="0" borderId="4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7" fillId="2" borderId="47" xfId="0" applyFont="1" applyFill="1" applyBorder="1" applyAlignment="1">
      <alignment horizontal="left"/>
    </xf>
    <xf numFmtId="0" fontId="7" fillId="2" borderId="48" xfId="0" applyFont="1" applyFill="1" applyBorder="1" applyAlignment="1">
      <alignment horizontal="left"/>
    </xf>
    <xf numFmtId="0" fontId="7" fillId="2" borderId="4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2" borderId="13" xfId="0" applyFont="1" applyFill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2" fillId="2" borderId="59" xfId="0" applyFont="1" applyFill="1" applyBorder="1" applyAlignment="1">
      <alignment horizontal="left"/>
    </xf>
    <xf numFmtId="0" fontId="0" fillId="0" borderId="15" xfId="0" applyBorder="1" applyAlignment="1"/>
    <xf numFmtId="0" fontId="2" fillId="2" borderId="50" xfId="0" applyFont="1" applyFill="1" applyBorder="1" applyAlignment="1">
      <alignment horizontal="center" vertical="top" wrapText="1"/>
    </xf>
    <xf numFmtId="0" fontId="2" fillId="2" borderId="51" xfId="0" applyFont="1" applyFill="1" applyBorder="1" applyAlignment="1">
      <alignment horizontal="center" vertical="top" wrapText="1"/>
    </xf>
    <xf numFmtId="0" fontId="2" fillId="2" borderId="52" xfId="0" applyFont="1" applyFill="1" applyBorder="1" applyAlignment="1">
      <alignment horizontal="center" vertical="top" wrapText="1"/>
    </xf>
    <xf numFmtId="0" fontId="0" fillId="0" borderId="51" xfId="0" applyBorder="1" applyAlignment="1">
      <alignment horizontal="center" vertical="top" wrapText="1"/>
    </xf>
    <xf numFmtId="0" fontId="0" fillId="0" borderId="52" xfId="0" applyBorder="1" applyAlignment="1">
      <alignment horizontal="center" vertical="top" wrapText="1"/>
    </xf>
    <xf numFmtId="0" fontId="2" fillId="4" borderId="34" xfId="0" applyFon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" fillId="4" borderId="34" xfId="0" applyFont="1" applyFill="1" applyBorder="1" applyAlignment="1">
      <alignment horizontal="center" vertical="top" wrapText="1"/>
    </xf>
    <xf numFmtId="0" fontId="0" fillId="0" borderId="3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2" borderId="50" xfId="0" applyFont="1" applyFill="1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left" vertical="top"/>
    </xf>
    <xf numFmtId="0" fontId="9" fillId="2" borderId="44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0" borderId="22" xfId="0" applyFont="1" applyBorder="1" applyAlignment="1"/>
    <xf numFmtId="0" fontId="9" fillId="0" borderId="0" xfId="0" applyFont="1" applyBorder="1" applyAlignment="1"/>
    <xf numFmtId="0" fontId="9" fillId="0" borderId="23" xfId="0" applyFont="1" applyBorder="1" applyAlignment="1"/>
    <xf numFmtId="0" fontId="13" fillId="0" borderId="2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2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75" workbookViewId="0">
      <selection activeCell="B31" sqref="B31"/>
    </sheetView>
  </sheetViews>
  <sheetFormatPr defaultRowHeight="12.75" x14ac:dyDescent="0.2"/>
  <cols>
    <col min="1" max="1" width="39.5703125" customWidth="1"/>
    <col min="2" max="2" width="23" customWidth="1"/>
    <col min="3" max="3" width="12.5703125" customWidth="1"/>
    <col min="4" max="5" width="10.5703125" bestFit="1" customWidth="1"/>
  </cols>
  <sheetData>
    <row r="1" spans="1:5" ht="18" x14ac:dyDescent="0.25">
      <c r="A1" s="477" t="s">
        <v>31</v>
      </c>
      <c r="B1" s="477"/>
      <c r="C1" s="477"/>
      <c r="D1" s="477"/>
      <c r="E1" s="477"/>
    </row>
    <row r="2" spans="1:5" s="16" customFormat="1" ht="18.75" thickBot="1" x14ac:dyDescent="0.3">
      <c r="A2" s="10"/>
      <c r="B2" s="10"/>
      <c r="C2" s="10"/>
      <c r="D2" s="10"/>
      <c r="E2" s="10"/>
    </row>
    <row r="3" spans="1:5" ht="15" x14ac:dyDescent="0.25">
      <c r="A3" s="122"/>
      <c r="B3" s="197"/>
      <c r="C3" s="112" t="s">
        <v>0</v>
      </c>
      <c r="D3" s="112" t="s">
        <v>1</v>
      </c>
      <c r="E3" s="113" t="s">
        <v>2</v>
      </c>
    </row>
    <row r="4" spans="1:5" ht="15" thickBot="1" x14ac:dyDescent="0.25">
      <c r="A4" s="127" t="s">
        <v>3</v>
      </c>
      <c r="B4" s="198"/>
      <c r="C4" s="219">
        <v>0</v>
      </c>
      <c r="D4" s="219">
        <v>2</v>
      </c>
      <c r="E4" s="220">
        <v>5</v>
      </c>
    </row>
    <row r="6" spans="1:5" ht="18" x14ac:dyDescent="0.25">
      <c r="A6" s="478" t="s">
        <v>412</v>
      </c>
      <c r="B6" s="478"/>
      <c r="C6" s="478"/>
      <c r="D6" s="478"/>
      <c r="E6" s="478"/>
    </row>
    <row r="7" spans="1:5" ht="18.75" thickBot="1" x14ac:dyDescent="0.3">
      <c r="A7" s="8"/>
      <c r="B7" s="8"/>
      <c r="C7" s="8"/>
      <c r="D7" s="8"/>
      <c r="E7" s="8"/>
    </row>
    <row r="8" spans="1:5" s="15" customFormat="1" ht="15" x14ac:dyDescent="0.25">
      <c r="A8" s="122"/>
      <c r="B8" s="197"/>
      <c r="C8" s="123" t="s">
        <v>0</v>
      </c>
      <c r="D8" s="123" t="s">
        <v>1</v>
      </c>
      <c r="E8" s="124" t="s">
        <v>2</v>
      </c>
    </row>
    <row r="9" spans="1:5" ht="57" x14ac:dyDescent="0.2">
      <c r="A9" s="94" t="s">
        <v>4</v>
      </c>
      <c r="B9" s="199" t="s">
        <v>271</v>
      </c>
      <c r="C9" s="13">
        <v>1</v>
      </c>
      <c r="D9" s="13">
        <v>1</v>
      </c>
      <c r="E9" s="86">
        <v>1</v>
      </c>
    </row>
    <row r="10" spans="1:5" ht="14.25" x14ac:dyDescent="0.2">
      <c r="A10" s="94" t="s">
        <v>5</v>
      </c>
      <c r="B10" s="199" t="s">
        <v>271</v>
      </c>
      <c r="C10" s="13">
        <v>1</v>
      </c>
      <c r="D10" s="13">
        <v>1</v>
      </c>
      <c r="E10" s="86">
        <v>1</v>
      </c>
    </row>
    <row r="11" spans="1:5" ht="15" thickBot="1" x14ac:dyDescent="0.25">
      <c r="A11" s="128" t="s">
        <v>8</v>
      </c>
      <c r="B11" s="239" t="s">
        <v>347</v>
      </c>
      <c r="C11" s="240">
        <v>121</v>
      </c>
      <c r="D11" s="240">
        <v>4</v>
      </c>
      <c r="E11" s="241">
        <v>4</v>
      </c>
    </row>
    <row r="12" spans="1:5" ht="14.25" x14ac:dyDescent="0.2">
      <c r="A12" s="1"/>
      <c r="B12" s="1"/>
    </row>
    <row r="13" spans="1:5" s="15" customFormat="1" ht="18" x14ac:dyDescent="0.25">
      <c r="A13" s="478" t="s">
        <v>413</v>
      </c>
      <c r="B13" s="478"/>
      <c r="C13" s="478"/>
      <c r="D13" s="478"/>
      <c r="E13" s="478"/>
    </row>
    <row r="14" spans="1:5" ht="18.75" thickBot="1" x14ac:dyDescent="0.3">
      <c r="A14" s="8"/>
      <c r="B14" s="8"/>
      <c r="C14" s="8"/>
      <c r="D14" s="8"/>
      <c r="E14" s="8"/>
    </row>
    <row r="15" spans="1:5" ht="15" x14ac:dyDescent="0.25">
      <c r="A15" s="122"/>
      <c r="B15" s="197"/>
      <c r="C15" s="123" t="s">
        <v>0</v>
      </c>
      <c r="D15" s="123" t="s">
        <v>1</v>
      </c>
      <c r="E15" s="124" t="s">
        <v>2</v>
      </c>
    </row>
    <row r="16" spans="1:5" ht="28.5" x14ac:dyDescent="0.2">
      <c r="A16" s="94" t="s">
        <v>6</v>
      </c>
      <c r="B16" s="45" t="s">
        <v>347</v>
      </c>
      <c r="C16" s="13">
        <v>812</v>
      </c>
      <c r="D16" s="13">
        <v>991</v>
      </c>
      <c r="E16" s="86">
        <v>941</v>
      </c>
    </row>
    <row r="17" spans="1:5" ht="14.25" x14ac:dyDescent="0.2">
      <c r="A17" s="94" t="s">
        <v>7</v>
      </c>
      <c r="B17" s="45" t="s">
        <v>347</v>
      </c>
      <c r="C17" s="13">
        <v>382</v>
      </c>
      <c r="D17" s="13">
        <v>399</v>
      </c>
      <c r="E17" s="86">
        <v>266</v>
      </c>
    </row>
    <row r="18" spans="1:5" s="15" customFormat="1" ht="14.25" x14ac:dyDescent="0.2">
      <c r="A18" s="94" t="s">
        <v>8</v>
      </c>
      <c r="B18" s="45" t="s">
        <v>347</v>
      </c>
      <c r="C18" s="13">
        <v>121</v>
      </c>
      <c r="D18" s="13">
        <v>4</v>
      </c>
      <c r="E18" s="86">
        <v>5</v>
      </c>
    </row>
    <row r="19" spans="1:5" ht="14.25" x14ac:dyDescent="0.2">
      <c r="A19" s="94" t="s">
        <v>344</v>
      </c>
      <c r="B19" s="45" t="s">
        <v>347</v>
      </c>
      <c r="C19" s="13">
        <v>359</v>
      </c>
      <c r="D19" s="13">
        <v>437</v>
      </c>
      <c r="E19" s="86">
        <v>840</v>
      </c>
    </row>
    <row r="20" spans="1:5" ht="15" thickBot="1" x14ac:dyDescent="0.25">
      <c r="A20" s="125" t="s">
        <v>345</v>
      </c>
      <c r="B20" s="149" t="s">
        <v>347</v>
      </c>
      <c r="C20" s="126">
        <v>6</v>
      </c>
      <c r="D20" s="126">
        <v>8</v>
      </c>
      <c r="E20" s="218">
        <v>11</v>
      </c>
    </row>
    <row r="23" spans="1:5" s="15" customFormat="1" x14ac:dyDescent="0.2">
      <c r="A23"/>
      <c r="B23"/>
      <c r="C23"/>
      <c r="D23"/>
      <c r="E23"/>
    </row>
    <row r="28" spans="1:5" s="15" customFormat="1" x14ac:dyDescent="0.2">
      <c r="A28"/>
      <c r="B28"/>
      <c r="C28"/>
      <c r="D28"/>
      <c r="E28"/>
    </row>
    <row r="29" spans="1:5" s="15" customFormat="1" x14ac:dyDescent="0.2">
      <c r="A29"/>
      <c r="B29"/>
      <c r="C29"/>
      <c r="D29"/>
      <c r="E29"/>
    </row>
    <row r="30" spans="1:5" hidden="1" x14ac:dyDescent="0.2"/>
    <row r="33" spans="1:5" s="20" customFormat="1" hidden="1" x14ac:dyDescent="0.2">
      <c r="A33"/>
      <c r="B33"/>
      <c r="C33"/>
      <c r="D33"/>
      <c r="E33"/>
    </row>
    <row r="34" spans="1:5" s="15" customFormat="1" x14ac:dyDescent="0.2">
      <c r="A34"/>
      <c r="B34"/>
      <c r="C34"/>
      <c r="D34"/>
      <c r="E34"/>
    </row>
    <row r="38" spans="1:5" s="20" customFormat="1" hidden="1" x14ac:dyDescent="0.2">
      <c r="A38"/>
      <c r="B38"/>
      <c r="C38"/>
      <c r="D38"/>
      <c r="E38"/>
    </row>
    <row r="39" spans="1:5" s="15" customFormat="1" x14ac:dyDescent="0.2">
      <c r="A39"/>
      <c r="B39"/>
      <c r="C39"/>
      <c r="D39"/>
      <c r="E39"/>
    </row>
    <row r="40" spans="1:5" s="15" customFormat="1" x14ac:dyDescent="0.2">
      <c r="A40"/>
      <c r="B40"/>
      <c r="C40"/>
      <c r="D40"/>
      <c r="E40"/>
    </row>
    <row r="41" spans="1:5" hidden="1" x14ac:dyDescent="0.2"/>
    <row r="44" spans="1:5" s="15" customFormat="1" x14ac:dyDescent="0.2">
      <c r="A44"/>
      <c r="B44"/>
      <c r="C44"/>
      <c r="D44"/>
      <c r="E44"/>
    </row>
    <row r="48" spans="1:5" ht="13.5" customHeight="1" x14ac:dyDescent="0.2"/>
    <row r="57" ht="44.25" customHeight="1" x14ac:dyDescent="0.2"/>
    <row r="77" spans="8:8" x14ac:dyDescent="0.2">
      <c r="H77" s="20"/>
    </row>
    <row r="78" spans="8:8" x14ac:dyDescent="0.2">
      <c r="H78" s="20"/>
    </row>
    <row r="79" spans="8:8" x14ac:dyDescent="0.2">
      <c r="H79" s="20"/>
    </row>
    <row r="80" spans="8:8" x14ac:dyDescent="0.2">
      <c r="H80" s="20"/>
    </row>
  </sheetData>
  <mergeCells count="3">
    <mergeCell ref="A1:E1"/>
    <mergeCell ref="A6:E6"/>
    <mergeCell ref="A13:E13"/>
  </mergeCells>
  <phoneticPr fontId="0" type="noConversion"/>
  <pageMargins left="0.25" right="0.75" top="1" bottom="1" header="0.5" footer="0.5"/>
  <pageSetup orientation="portrait" horizontalDpi="300" verticalDpi="300" r:id="rId1"/>
  <headerFooter alignWithMargins="0">
    <oddHeader>&amp;C&amp;"Arial,Bold"&amp;14DDAA Historical Workload</oddHeader>
    <oddFooter>&amp;L&amp;12&amp;D&amp;R&amp;P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5" workbookViewId="0">
      <selection activeCell="H51" sqref="H51"/>
    </sheetView>
  </sheetViews>
  <sheetFormatPr defaultRowHeight="12.75" x14ac:dyDescent="0.2"/>
  <cols>
    <col min="1" max="1" width="29.28515625" customWidth="1"/>
    <col min="2" max="2" width="19.140625" customWidth="1"/>
    <col min="3" max="3" width="10.140625" customWidth="1"/>
    <col min="4" max="4" width="10.42578125" customWidth="1"/>
    <col min="5" max="5" width="12.28515625" customWidth="1"/>
  </cols>
  <sheetData>
    <row r="1" spans="1:5" ht="15" x14ac:dyDescent="0.25">
      <c r="A1" s="618" t="s">
        <v>419</v>
      </c>
      <c r="B1" s="619"/>
      <c r="C1" s="619"/>
      <c r="D1" s="619"/>
      <c r="E1" s="620"/>
    </row>
    <row r="2" spans="1:5" s="242" customFormat="1" ht="17.25" customHeight="1" x14ac:dyDescent="0.2">
      <c r="A2" s="378" t="s">
        <v>363</v>
      </c>
      <c r="B2" s="263" t="s">
        <v>53</v>
      </c>
      <c r="C2" s="263" t="s">
        <v>0</v>
      </c>
      <c r="D2" s="263" t="s">
        <v>1</v>
      </c>
      <c r="E2" s="379" t="s">
        <v>2</v>
      </c>
    </row>
    <row r="3" spans="1:5" s="242" customFormat="1" x14ac:dyDescent="0.2">
      <c r="A3" s="380" t="s">
        <v>573</v>
      </c>
      <c r="B3" s="264">
        <v>22101</v>
      </c>
      <c r="C3" s="264">
        <v>5767</v>
      </c>
      <c r="D3" s="264">
        <v>5605</v>
      </c>
      <c r="E3" s="401">
        <v>6847</v>
      </c>
    </row>
    <row r="4" spans="1:5" s="242" customFormat="1" x14ac:dyDescent="0.2">
      <c r="A4" s="380" t="s">
        <v>574</v>
      </c>
      <c r="B4" s="264">
        <v>22102</v>
      </c>
      <c r="C4" s="264">
        <v>8017</v>
      </c>
      <c r="D4" s="264">
        <v>6854</v>
      </c>
      <c r="E4" s="401">
        <v>11414</v>
      </c>
    </row>
    <row r="5" spans="1:5" s="242" customFormat="1" x14ac:dyDescent="0.2">
      <c r="A5" s="380" t="s">
        <v>575</v>
      </c>
      <c r="B5" s="264">
        <v>22103</v>
      </c>
      <c r="C5" s="264">
        <v>243</v>
      </c>
      <c r="D5" s="264">
        <v>277</v>
      </c>
      <c r="E5" s="401">
        <v>328</v>
      </c>
    </row>
    <row r="6" spans="1:5" s="242" customFormat="1" x14ac:dyDescent="0.2">
      <c r="A6" s="402" t="s">
        <v>82</v>
      </c>
      <c r="B6" s="265">
        <v>22104</v>
      </c>
      <c r="C6" s="266">
        <v>257</v>
      </c>
      <c r="D6" s="266">
        <v>2150</v>
      </c>
      <c r="E6" s="403">
        <v>125</v>
      </c>
    </row>
    <row r="7" spans="1:5" s="242" customFormat="1" x14ac:dyDescent="0.2">
      <c r="A7" s="402" t="s">
        <v>397</v>
      </c>
      <c r="B7" s="267" t="s">
        <v>271</v>
      </c>
      <c r="C7" s="266">
        <v>0</v>
      </c>
      <c r="D7" s="266">
        <v>96</v>
      </c>
      <c r="E7" s="403">
        <v>126</v>
      </c>
    </row>
    <row r="8" spans="1:5" s="242" customFormat="1" x14ac:dyDescent="0.2">
      <c r="A8" s="381" t="s">
        <v>425</v>
      </c>
      <c r="B8" s="268" t="s">
        <v>30</v>
      </c>
      <c r="C8" s="270">
        <f>SUM(C3:C7)</f>
        <v>14284</v>
      </c>
      <c r="D8" s="270">
        <f>SUM(D3:D7)</f>
        <v>14982</v>
      </c>
      <c r="E8" s="404">
        <f>SUM(E3:E7)</f>
        <v>18840</v>
      </c>
    </row>
    <row r="9" spans="1:5" s="242" customFormat="1" ht="17.25" customHeight="1" x14ac:dyDescent="0.2">
      <c r="A9" s="378" t="s">
        <v>364</v>
      </c>
      <c r="B9" s="263" t="s">
        <v>53</v>
      </c>
      <c r="C9" s="263" t="s">
        <v>0</v>
      </c>
      <c r="D9" s="263" t="s">
        <v>1</v>
      </c>
      <c r="E9" s="379" t="s">
        <v>409</v>
      </c>
    </row>
    <row r="10" spans="1:5" s="242" customFormat="1" x14ac:dyDescent="0.2">
      <c r="A10" s="380" t="s">
        <v>573</v>
      </c>
      <c r="B10" s="264">
        <v>22109</v>
      </c>
      <c r="C10" s="264">
        <v>36525</v>
      </c>
      <c r="D10" s="264">
        <v>38122</v>
      </c>
      <c r="E10" s="401">
        <v>40669</v>
      </c>
    </row>
    <row r="11" spans="1:5" s="242" customFormat="1" x14ac:dyDescent="0.2">
      <c r="A11" s="380" t="s">
        <v>574</v>
      </c>
      <c r="B11" s="264">
        <v>22110</v>
      </c>
      <c r="C11" s="264">
        <v>35907</v>
      </c>
      <c r="D11" s="264">
        <v>37303</v>
      </c>
      <c r="E11" s="401">
        <v>62129</v>
      </c>
    </row>
    <row r="12" spans="1:5" s="242" customFormat="1" x14ac:dyDescent="0.2">
      <c r="A12" s="380" t="s">
        <v>575</v>
      </c>
      <c r="B12" s="264">
        <v>22111</v>
      </c>
      <c r="C12" s="264">
        <v>390</v>
      </c>
      <c r="D12" s="264">
        <v>322</v>
      </c>
      <c r="E12" s="401">
        <v>458</v>
      </c>
    </row>
    <row r="13" spans="1:5" s="242" customFormat="1" x14ac:dyDescent="0.2">
      <c r="A13" s="402" t="s">
        <v>82</v>
      </c>
      <c r="B13" s="265">
        <v>22112</v>
      </c>
      <c r="C13" s="266">
        <v>881</v>
      </c>
      <c r="D13" s="266">
        <v>554</v>
      </c>
      <c r="E13" s="403">
        <v>493</v>
      </c>
    </row>
    <row r="14" spans="1:5" s="242" customFormat="1" x14ac:dyDescent="0.2">
      <c r="A14" s="405" t="s">
        <v>426</v>
      </c>
      <c r="B14" s="268" t="s">
        <v>30</v>
      </c>
      <c r="C14" s="270">
        <f>SUM(C10:C13)</f>
        <v>73703</v>
      </c>
      <c r="D14" s="270">
        <f>SUM(D10:D13)</f>
        <v>76301</v>
      </c>
      <c r="E14" s="404">
        <f>SUM(E10:E13)</f>
        <v>103749</v>
      </c>
    </row>
    <row r="15" spans="1:5" s="242" customFormat="1" x14ac:dyDescent="0.2">
      <c r="A15" s="406"/>
      <c r="B15" s="271"/>
      <c r="C15" s="271"/>
      <c r="D15" s="271"/>
      <c r="E15" s="446"/>
    </row>
    <row r="16" spans="1:5" s="242" customFormat="1" ht="17.25" customHeight="1" x14ac:dyDescent="0.2">
      <c r="A16" s="378" t="s">
        <v>396</v>
      </c>
      <c r="B16" s="263" t="s">
        <v>53</v>
      </c>
      <c r="C16" s="263" t="s">
        <v>0</v>
      </c>
      <c r="D16" s="263" t="s">
        <v>1</v>
      </c>
      <c r="E16" s="379" t="s">
        <v>409</v>
      </c>
    </row>
    <row r="17" spans="1:5" s="242" customFormat="1" x14ac:dyDescent="0.2">
      <c r="A17" s="380" t="s">
        <v>573</v>
      </c>
      <c r="B17" s="264">
        <v>21841</v>
      </c>
      <c r="C17" s="264">
        <v>0</v>
      </c>
      <c r="D17" s="264">
        <v>0</v>
      </c>
      <c r="E17" s="401">
        <v>0</v>
      </c>
    </row>
    <row r="18" spans="1:5" s="242" customFormat="1" x14ac:dyDescent="0.2">
      <c r="A18" s="380" t="s">
        <v>574</v>
      </c>
      <c r="B18" s="264">
        <v>21842</v>
      </c>
      <c r="C18" s="264">
        <v>1</v>
      </c>
      <c r="D18" s="264">
        <v>1</v>
      </c>
      <c r="E18" s="401">
        <v>2</v>
      </c>
    </row>
    <row r="19" spans="1:5" s="242" customFormat="1" x14ac:dyDescent="0.2">
      <c r="A19" s="380" t="s">
        <v>575</v>
      </c>
      <c r="B19" s="264">
        <v>21843</v>
      </c>
      <c r="C19" s="264">
        <v>0</v>
      </c>
      <c r="D19" s="264">
        <v>0</v>
      </c>
      <c r="E19" s="401">
        <v>0</v>
      </c>
    </row>
    <row r="20" spans="1:5" s="242" customFormat="1" x14ac:dyDescent="0.2">
      <c r="A20" s="402" t="s">
        <v>82</v>
      </c>
      <c r="B20" s="265">
        <v>21844</v>
      </c>
      <c r="C20" s="266">
        <v>0</v>
      </c>
      <c r="D20" s="266">
        <v>0</v>
      </c>
      <c r="E20" s="403">
        <v>0</v>
      </c>
    </row>
    <row r="21" spans="1:5" s="242" customFormat="1" x14ac:dyDescent="0.2">
      <c r="A21" s="381" t="s">
        <v>427</v>
      </c>
      <c r="B21" s="268" t="s">
        <v>30</v>
      </c>
      <c r="C21" s="270">
        <f>SUM(C17:C20)</f>
        <v>1</v>
      </c>
      <c r="D21" s="270">
        <f>SUM(D17:D20)</f>
        <v>1</v>
      </c>
      <c r="E21" s="404">
        <f>SUM(E17:E20)</f>
        <v>2</v>
      </c>
    </row>
    <row r="22" spans="1:5" s="242" customFormat="1" ht="17.25" customHeight="1" x14ac:dyDescent="0.2">
      <c r="A22" s="378" t="s">
        <v>395</v>
      </c>
      <c r="B22" s="263" t="s">
        <v>53</v>
      </c>
      <c r="C22" s="263" t="s">
        <v>0</v>
      </c>
      <c r="D22" s="263" t="s">
        <v>1</v>
      </c>
      <c r="E22" s="379" t="s">
        <v>409</v>
      </c>
    </row>
    <row r="23" spans="1:5" s="242" customFormat="1" x14ac:dyDescent="0.2">
      <c r="A23" s="380" t="s">
        <v>573</v>
      </c>
      <c r="B23" s="264">
        <v>21845</v>
      </c>
      <c r="C23" s="264">
        <v>1269</v>
      </c>
      <c r="D23" s="264">
        <v>497</v>
      </c>
      <c r="E23" s="401">
        <v>506</v>
      </c>
    </row>
    <row r="24" spans="1:5" s="242" customFormat="1" x14ac:dyDescent="0.2">
      <c r="A24" s="380" t="s">
        <v>574</v>
      </c>
      <c r="B24" s="264">
        <v>21846</v>
      </c>
      <c r="C24" s="264">
        <v>749</v>
      </c>
      <c r="D24" s="264">
        <v>330</v>
      </c>
      <c r="E24" s="401">
        <v>453</v>
      </c>
    </row>
    <row r="25" spans="1:5" s="242" customFormat="1" x14ac:dyDescent="0.2">
      <c r="A25" s="380" t="s">
        <v>575</v>
      </c>
      <c r="B25" s="264">
        <v>21847</v>
      </c>
      <c r="C25" s="264">
        <v>46</v>
      </c>
      <c r="D25" s="264">
        <v>15</v>
      </c>
      <c r="E25" s="401">
        <v>25</v>
      </c>
    </row>
    <row r="26" spans="1:5" s="242" customFormat="1" x14ac:dyDescent="0.2">
      <c r="A26" s="402" t="s">
        <v>82</v>
      </c>
      <c r="B26" s="265">
        <v>21848</v>
      </c>
      <c r="C26" s="266">
        <v>11</v>
      </c>
      <c r="D26" s="266">
        <v>10</v>
      </c>
      <c r="E26" s="403">
        <v>0</v>
      </c>
    </row>
    <row r="27" spans="1:5" s="242" customFormat="1" x14ac:dyDescent="0.2">
      <c r="A27" s="381" t="s">
        <v>428</v>
      </c>
      <c r="B27" s="268" t="s">
        <v>30</v>
      </c>
      <c r="C27" s="270">
        <f>SUM(C23:C26)</f>
        <v>2075</v>
      </c>
      <c r="D27" s="270">
        <f>SUM(D23:D26)</f>
        <v>852</v>
      </c>
      <c r="E27" s="404">
        <f>SUM(E23:E26)</f>
        <v>984</v>
      </c>
    </row>
    <row r="28" spans="1:5" s="242" customFormat="1" ht="25.5" x14ac:dyDescent="0.2">
      <c r="A28" s="378" t="s">
        <v>370</v>
      </c>
      <c r="B28" s="263" t="s">
        <v>53</v>
      </c>
      <c r="C28" s="263" t="s">
        <v>0</v>
      </c>
      <c r="D28" s="263" t="s">
        <v>1</v>
      </c>
      <c r="E28" s="379" t="s">
        <v>409</v>
      </c>
    </row>
    <row r="29" spans="1:5" s="242" customFormat="1" x14ac:dyDescent="0.2">
      <c r="A29" s="380" t="s">
        <v>573</v>
      </c>
      <c r="B29" s="264">
        <v>21996</v>
      </c>
      <c r="C29" s="264">
        <v>1546</v>
      </c>
      <c r="D29" s="264">
        <v>934</v>
      </c>
      <c r="E29" s="401">
        <v>770</v>
      </c>
    </row>
    <row r="30" spans="1:5" s="242" customFormat="1" x14ac:dyDescent="0.2">
      <c r="A30" s="380" t="s">
        <v>574</v>
      </c>
      <c r="B30" s="264">
        <v>21997</v>
      </c>
      <c r="C30" s="264">
        <v>1392</v>
      </c>
      <c r="D30" s="264">
        <v>915</v>
      </c>
      <c r="E30" s="401">
        <v>718</v>
      </c>
    </row>
    <row r="31" spans="1:5" s="242" customFormat="1" x14ac:dyDescent="0.2">
      <c r="A31" s="380" t="s">
        <v>575</v>
      </c>
      <c r="B31" s="264">
        <v>21998</v>
      </c>
      <c r="C31" s="264">
        <v>69</v>
      </c>
      <c r="D31" s="264">
        <v>53</v>
      </c>
      <c r="E31" s="401">
        <v>29</v>
      </c>
    </row>
    <row r="32" spans="1:5" s="242" customFormat="1" x14ac:dyDescent="0.2">
      <c r="A32" s="402" t="s">
        <v>82</v>
      </c>
      <c r="B32" s="265">
        <v>21999</v>
      </c>
      <c r="C32" s="266">
        <v>62</v>
      </c>
      <c r="D32" s="266">
        <v>9</v>
      </c>
      <c r="E32" s="403">
        <v>0</v>
      </c>
    </row>
    <row r="33" spans="1:5" s="242" customFormat="1" ht="25.5" x14ac:dyDescent="0.2">
      <c r="A33" s="381" t="s">
        <v>371</v>
      </c>
      <c r="B33" s="268" t="s">
        <v>30</v>
      </c>
      <c r="C33" s="270">
        <f>SUM(C29:C32)</f>
        <v>3069</v>
      </c>
      <c r="D33" s="270">
        <f>SUM(D29:D32)</f>
        <v>1911</v>
      </c>
      <c r="E33" s="404">
        <f>SUM(E29:E32)</f>
        <v>1517</v>
      </c>
    </row>
    <row r="34" spans="1:5" s="242" customFormat="1" x14ac:dyDescent="0.2">
      <c r="A34" s="405" t="s">
        <v>369</v>
      </c>
      <c r="B34" s="268" t="s">
        <v>30</v>
      </c>
      <c r="C34" s="270">
        <f>SUM(C21+C27+C33)</f>
        <v>5145</v>
      </c>
      <c r="D34" s="270">
        <f>SUM(D21+D27+D33)</f>
        <v>2764</v>
      </c>
      <c r="E34" s="404">
        <f>SUM(E21+E27+E33)</f>
        <v>2503</v>
      </c>
    </row>
    <row r="35" spans="1:5" s="242" customFormat="1" x14ac:dyDescent="0.2">
      <c r="A35" s="407" t="s">
        <v>429</v>
      </c>
      <c r="B35" s="272" t="s">
        <v>30</v>
      </c>
      <c r="C35" s="272" t="s">
        <v>30</v>
      </c>
      <c r="D35" s="272" t="s">
        <v>30</v>
      </c>
      <c r="E35" s="445" t="s">
        <v>30</v>
      </c>
    </row>
    <row r="36" spans="1:5" s="242" customFormat="1" ht="17.25" customHeight="1" x14ac:dyDescent="0.2">
      <c r="A36" s="378" t="s">
        <v>152</v>
      </c>
      <c r="B36" s="22" t="s">
        <v>53</v>
      </c>
      <c r="C36" s="22" t="s">
        <v>0</v>
      </c>
      <c r="D36" s="22" t="s">
        <v>1</v>
      </c>
      <c r="E36" s="379" t="s">
        <v>409</v>
      </c>
    </row>
    <row r="37" spans="1:5" s="242" customFormat="1" x14ac:dyDescent="0.2">
      <c r="A37" s="380" t="s">
        <v>573</v>
      </c>
      <c r="B37" s="264">
        <v>22105</v>
      </c>
      <c r="C37" s="264">
        <v>92</v>
      </c>
      <c r="D37" s="264">
        <v>63</v>
      </c>
      <c r="E37" s="401">
        <v>72</v>
      </c>
    </row>
    <row r="38" spans="1:5" s="242" customFormat="1" x14ac:dyDescent="0.2">
      <c r="A38" s="380" t="s">
        <v>574</v>
      </c>
      <c r="B38" s="264">
        <v>22106</v>
      </c>
      <c r="C38" s="264">
        <v>5241</v>
      </c>
      <c r="D38" s="264">
        <v>7686</v>
      </c>
      <c r="E38" s="401">
        <v>4303</v>
      </c>
    </row>
    <row r="39" spans="1:5" s="242" customFormat="1" x14ac:dyDescent="0.2">
      <c r="A39" s="380" t="s">
        <v>575</v>
      </c>
      <c r="B39" s="264">
        <v>22107</v>
      </c>
      <c r="C39" s="264">
        <v>63</v>
      </c>
      <c r="D39" s="264">
        <v>15</v>
      </c>
      <c r="E39" s="401">
        <v>4</v>
      </c>
    </row>
    <row r="40" spans="1:5" s="242" customFormat="1" x14ac:dyDescent="0.2">
      <c r="A40" s="402" t="s">
        <v>82</v>
      </c>
      <c r="B40" s="264">
        <v>22108</v>
      </c>
      <c r="C40" s="264">
        <v>22</v>
      </c>
      <c r="D40" s="264">
        <v>56</v>
      </c>
      <c r="E40" s="401">
        <v>13</v>
      </c>
    </row>
    <row r="41" spans="1:5" s="242" customFormat="1" x14ac:dyDescent="0.2">
      <c r="A41" s="405" t="s">
        <v>365</v>
      </c>
      <c r="B41" s="265" t="s">
        <v>30</v>
      </c>
      <c r="C41" s="269">
        <f>SUM(C37:C40)</f>
        <v>5418</v>
      </c>
      <c r="D41" s="270">
        <f>SUM(D37:D40)</f>
        <v>7820</v>
      </c>
      <c r="E41" s="404">
        <f>SUM(E37:E40)</f>
        <v>4392</v>
      </c>
    </row>
    <row r="42" spans="1:5" s="242" customFormat="1" ht="17.25" customHeight="1" x14ac:dyDescent="0.2">
      <c r="A42" s="408" t="s">
        <v>366</v>
      </c>
      <c r="B42" s="22" t="s">
        <v>53</v>
      </c>
      <c r="C42" s="22" t="s">
        <v>0</v>
      </c>
      <c r="D42" s="22" t="s">
        <v>1</v>
      </c>
      <c r="E42" s="379" t="s">
        <v>2</v>
      </c>
    </row>
    <row r="43" spans="1:5" s="242" customFormat="1" ht="13.5" thickBot="1" x14ac:dyDescent="0.25">
      <c r="A43" s="405" t="s">
        <v>88</v>
      </c>
      <c r="B43" s="273">
        <v>22602</v>
      </c>
      <c r="C43" s="266">
        <v>1635</v>
      </c>
      <c r="D43" s="274">
        <v>2443</v>
      </c>
      <c r="E43" s="409">
        <v>2151</v>
      </c>
    </row>
    <row r="44" spans="1:5" s="242" customFormat="1" ht="15.75" customHeight="1" x14ac:dyDescent="0.2">
      <c r="A44" s="408" t="s">
        <v>367</v>
      </c>
      <c r="B44" s="22" t="s">
        <v>53</v>
      </c>
      <c r="C44" s="22" t="s">
        <v>0</v>
      </c>
      <c r="D44" s="22" t="s">
        <v>1</v>
      </c>
      <c r="E44" s="379" t="s">
        <v>409</v>
      </c>
    </row>
    <row r="45" spans="1:5" s="242" customFormat="1" ht="18" customHeight="1" x14ac:dyDescent="0.2">
      <c r="A45" s="405" t="s">
        <v>88</v>
      </c>
      <c r="B45" s="265">
        <v>22601</v>
      </c>
      <c r="C45" s="264">
        <v>13</v>
      </c>
      <c r="D45" s="266">
        <v>0</v>
      </c>
      <c r="E45" s="403">
        <v>4</v>
      </c>
    </row>
    <row r="46" spans="1:5" s="242" customFormat="1" ht="5.25" customHeight="1" x14ac:dyDescent="0.2">
      <c r="A46" s="410"/>
      <c r="B46" s="275"/>
      <c r="C46" s="275"/>
      <c r="D46" s="275"/>
      <c r="E46" s="411"/>
    </row>
    <row r="47" spans="1:5" s="242" customFormat="1" ht="12.75" customHeight="1" x14ac:dyDescent="0.2">
      <c r="A47" s="412" t="s">
        <v>582</v>
      </c>
      <c r="B47" s="276"/>
      <c r="C47" s="277">
        <f>SUM(C8+C14+C34+C41+C43+C45)</f>
        <v>100198</v>
      </c>
      <c r="D47" s="277">
        <f>SUM(D8+D14+D34+D41+D43+D45)</f>
        <v>104310</v>
      </c>
      <c r="E47" s="413">
        <f>SUM(E8+E14+G34+E34+E41+E43+E45)</f>
        <v>131639</v>
      </c>
    </row>
    <row r="48" spans="1:5" ht="13.5" thickBot="1" x14ac:dyDescent="0.25">
      <c r="A48" s="624" t="s">
        <v>585</v>
      </c>
      <c r="B48" s="625"/>
      <c r="C48" s="625"/>
      <c r="D48" s="625"/>
      <c r="E48" s="626"/>
    </row>
    <row r="49" spans="1:5" ht="13.5" thickBot="1" x14ac:dyDescent="0.25">
      <c r="A49" s="437"/>
      <c r="B49" s="437"/>
      <c r="C49" s="437"/>
      <c r="D49" s="437"/>
      <c r="E49" s="437"/>
    </row>
    <row r="50" spans="1:5" ht="15" x14ac:dyDescent="0.2">
      <c r="A50" s="498" t="s">
        <v>586</v>
      </c>
      <c r="B50" s="499"/>
      <c r="C50" s="499"/>
      <c r="D50" s="499"/>
      <c r="E50" s="627"/>
    </row>
    <row r="51" spans="1:5" ht="17.25" customHeight="1" x14ac:dyDescent="0.2">
      <c r="A51" s="71" t="s">
        <v>229</v>
      </c>
      <c r="B51" s="29" t="s">
        <v>53</v>
      </c>
      <c r="C51" s="29" t="s">
        <v>0</v>
      </c>
      <c r="D51" s="29" t="s">
        <v>1</v>
      </c>
      <c r="E51" s="72" t="s">
        <v>408</v>
      </c>
    </row>
    <row r="52" spans="1:5" ht="14.25" x14ac:dyDescent="0.2">
      <c r="A52" s="73" t="s">
        <v>547</v>
      </c>
      <c r="B52" s="13" t="s">
        <v>230</v>
      </c>
      <c r="C52" s="13">
        <v>0</v>
      </c>
      <c r="D52" s="13">
        <v>0</v>
      </c>
      <c r="E52" s="86">
        <v>1</v>
      </c>
    </row>
    <row r="53" spans="1:5" ht="14.25" x14ac:dyDescent="0.2">
      <c r="A53" s="73" t="s">
        <v>548</v>
      </c>
      <c r="B53" s="13" t="s">
        <v>231</v>
      </c>
      <c r="C53" s="13">
        <v>33</v>
      </c>
      <c r="D53" s="13">
        <v>76</v>
      </c>
      <c r="E53" s="86">
        <v>113</v>
      </c>
    </row>
    <row r="54" spans="1:5" ht="14.25" x14ac:dyDescent="0.2">
      <c r="A54" s="73" t="s">
        <v>560</v>
      </c>
      <c r="B54" s="13" t="s">
        <v>232</v>
      </c>
      <c r="C54" s="13">
        <v>26</v>
      </c>
      <c r="D54" s="13">
        <v>37</v>
      </c>
      <c r="E54" s="86">
        <v>56</v>
      </c>
    </row>
    <row r="55" spans="1:5" ht="30" x14ac:dyDescent="0.25">
      <c r="A55" s="80" t="s">
        <v>431</v>
      </c>
      <c r="B55" s="49" t="s">
        <v>30</v>
      </c>
      <c r="C55" s="50">
        <f>SUM(C52:C54)</f>
        <v>59</v>
      </c>
      <c r="D55" s="250">
        <f>SUM(D52:D54)</f>
        <v>113</v>
      </c>
      <c r="E55" s="89">
        <f>SUM(E52:E54)</f>
        <v>170</v>
      </c>
    </row>
    <row r="56" spans="1:5" ht="30" x14ac:dyDescent="0.2">
      <c r="A56" s="71" t="s">
        <v>239</v>
      </c>
      <c r="B56" s="29" t="s">
        <v>53</v>
      </c>
      <c r="C56" s="29" t="s">
        <v>0</v>
      </c>
      <c r="D56" s="29" t="s">
        <v>1</v>
      </c>
      <c r="E56" s="72" t="s">
        <v>409</v>
      </c>
    </row>
    <row r="57" spans="1:5" ht="14.25" x14ac:dyDescent="0.2">
      <c r="A57" s="73" t="s">
        <v>547</v>
      </c>
      <c r="B57" s="13" t="s">
        <v>240</v>
      </c>
      <c r="C57" s="13">
        <v>0</v>
      </c>
      <c r="D57" s="13">
        <v>0</v>
      </c>
      <c r="E57" s="86">
        <v>12</v>
      </c>
    </row>
    <row r="58" spans="1:5" ht="14.25" x14ac:dyDescent="0.2">
      <c r="A58" s="73" t="s">
        <v>561</v>
      </c>
      <c r="B58" s="13" t="s">
        <v>241</v>
      </c>
      <c r="C58" s="13">
        <v>766</v>
      </c>
      <c r="D58" s="13">
        <v>966</v>
      </c>
      <c r="E58" s="86">
        <v>821</v>
      </c>
    </row>
    <row r="59" spans="1:5" ht="14.25" x14ac:dyDescent="0.2">
      <c r="A59" s="73" t="s">
        <v>560</v>
      </c>
      <c r="B59" s="13" t="s">
        <v>242</v>
      </c>
      <c r="C59" s="13">
        <v>193</v>
      </c>
      <c r="D59" s="13">
        <v>114</v>
      </c>
      <c r="E59" s="86">
        <v>614</v>
      </c>
    </row>
    <row r="60" spans="1:5" ht="30" x14ac:dyDescent="0.25">
      <c r="A60" s="90" t="s">
        <v>432</v>
      </c>
      <c r="B60" s="49" t="s">
        <v>30</v>
      </c>
      <c r="C60" s="50">
        <f>SUM(C57:C59)</f>
        <v>959</v>
      </c>
      <c r="D60" s="250">
        <f>SUM(D57:D59)</f>
        <v>1080</v>
      </c>
      <c r="E60" s="89">
        <f>SUM(E57:E59)</f>
        <v>1447</v>
      </c>
    </row>
    <row r="61" spans="1:5" ht="15" x14ac:dyDescent="0.25">
      <c r="A61" s="91" t="s">
        <v>267</v>
      </c>
      <c r="B61" s="11" t="s">
        <v>30</v>
      </c>
      <c r="C61" s="11" t="s">
        <v>30</v>
      </c>
      <c r="D61" s="11" t="s">
        <v>30</v>
      </c>
      <c r="E61" s="92" t="s">
        <v>30</v>
      </c>
    </row>
    <row r="62" spans="1:5" ht="30" x14ac:dyDescent="0.2">
      <c r="A62" s="71" t="s">
        <v>152</v>
      </c>
      <c r="B62" s="6" t="s">
        <v>53</v>
      </c>
      <c r="C62" s="6" t="s">
        <v>0</v>
      </c>
      <c r="D62" s="6" t="s">
        <v>1</v>
      </c>
      <c r="E62" s="72" t="s">
        <v>408</v>
      </c>
    </row>
    <row r="63" spans="1:5" ht="14.25" x14ac:dyDescent="0.2">
      <c r="A63" s="93" t="s">
        <v>404</v>
      </c>
      <c r="B63" s="13" t="s">
        <v>249</v>
      </c>
      <c r="C63" s="13">
        <v>0</v>
      </c>
      <c r="D63" s="13">
        <v>1</v>
      </c>
      <c r="E63" s="86">
        <v>15</v>
      </c>
    </row>
    <row r="64" spans="1:5" ht="14.25" x14ac:dyDescent="0.2">
      <c r="A64" s="93" t="s">
        <v>368</v>
      </c>
      <c r="B64" s="13" t="s">
        <v>250</v>
      </c>
      <c r="C64" s="13">
        <v>44</v>
      </c>
      <c r="D64" s="13">
        <v>338</v>
      </c>
      <c r="E64" s="86">
        <v>62</v>
      </c>
    </row>
    <row r="65" spans="1:5" ht="14.25" x14ac:dyDescent="0.2">
      <c r="A65" s="93" t="s">
        <v>430</v>
      </c>
      <c r="B65" s="13" t="s">
        <v>251</v>
      </c>
      <c r="C65" s="13">
        <v>2</v>
      </c>
      <c r="D65" s="13">
        <v>8</v>
      </c>
      <c r="E65" s="86">
        <v>20</v>
      </c>
    </row>
    <row r="66" spans="1:5" ht="15" x14ac:dyDescent="0.25">
      <c r="A66" s="90" t="s">
        <v>88</v>
      </c>
      <c r="B66" s="45" t="s">
        <v>30</v>
      </c>
      <c r="C66" s="50">
        <f>SUM(C63:C65)</f>
        <v>46</v>
      </c>
      <c r="D66" s="250">
        <f>SUM(D63:D65)</f>
        <v>347</v>
      </c>
      <c r="E66" s="89">
        <f>SUM(E63:E65)</f>
        <v>97</v>
      </c>
    </row>
    <row r="67" spans="1:5" ht="30" x14ac:dyDescent="0.2">
      <c r="A67" s="139" t="s">
        <v>261</v>
      </c>
      <c r="B67" s="6" t="s">
        <v>53</v>
      </c>
      <c r="C67" s="6" t="s">
        <v>0</v>
      </c>
      <c r="D67" s="6" t="s">
        <v>1</v>
      </c>
      <c r="E67" s="72" t="s">
        <v>408</v>
      </c>
    </row>
    <row r="68" spans="1:5" ht="15.75" thickBot="1" x14ac:dyDescent="0.3">
      <c r="A68" s="90" t="s">
        <v>88</v>
      </c>
      <c r="B68" s="47" t="s">
        <v>262</v>
      </c>
      <c r="C68" s="70">
        <v>119</v>
      </c>
      <c r="D68" s="239">
        <v>0</v>
      </c>
      <c r="E68" s="97">
        <v>0</v>
      </c>
    </row>
    <row r="69" spans="1:5" ht="30" x14ac:dyDescent="0.2">
      <c r="A69" s="139" t="s">
        <v>263</v>
      </c>
      <c r="B69" s="6" t="s">
        <v>53</v>
      </c>
      <c r="C69" s="6" t="s">
        <v>0</v>
      </c>
      <c r="D69" s="6" t="s">
        <v>1</v>
      </c>
      <c r="E69" s="72" t="s">
        <v>408</v>
      </c>
    </row>
    <row r="70" spans="1:5" ht="15" x14ac:dyDescent="0.25">
      <c r="A70" s="90" t="s">
        <v>88</v>
      </c>
      <c r="B70" s="45" t="s">
        <v>264</v>
      </c>
      <c r="C70" s="13">
        <v>0</v>
      </c>
      <c r="D70" s="70">
        <v>0</v>
      </c>
      <c r="E70" s="87">
        <v>0</v>
      </c>
    </row>
    <row r="71" spans="1:5" x14ac:dyDescent="0.2">
      <c r="A71" s="95"/>
      <c r="B71" s="52"/>
      <c r="C71" s="52"/>
      <c r="D71" s="52"/>
      <c r="E71" s="96"/>
    </row>
    <row r="72" spans="1:5" ht="15" x14ac:dyDescent="0.25">
      <c r="A72" s="102" t="s">
        <v>583</v>
      </c>
      <c r="B72" s="150"/>
      <c r="C72" s="104">
        <f>SUM(C55+C60+C66+C68+C70)</f>
        <v>1183</v>
      </c>
      <c r="D72" s="104">
        <f>SUM(D55+D60+D66+D68+D70)</f>
        <v>1540</v>
      </c>
      <c r="E72" s="105">
        <f>SUM(E55+E60+E66+E68+E70)</f>
        <v>1714</v>
      </c>
    </row>
    <row r="73" spans="1:5" ht="15" thickBot="1" x14ac:dyDescent="0.25">
      <c r="A73" s="282"/>
      <c r="B73" s="109"/>
      <c r="C73" s="109"/>
      <c r="D73" s="109"/>
      <c r="E73" s="414"/>
    </row>
    <row r="75" spans="1:5" ht="15" x14ac:dyDescent="0.25">
      <c r="A75" s="16" t="s">
        <v>584</v>
      </c>
      <c r="B75" s="16"/>
      <c r="C75" s="433">
        <f>SUM(C47+C72)</f>
        <v>101381</v>
      </c>
      <c r="D75" s="433">
        <f>SUM(D47+D72)</f>
        <v>105850</v>
      </c>
      <c r="E75" s="433">
        <f>SUM(E47+E72)</f>
        <v>133353</v>
      </c>
    </row>
  </sheetData>
  <mergeCells count="3">
    <mergeCell ref="A1:E1"/>
    <mergeCell ref="A48:E48"/>
    <mergeCell ref="A50:E50"/>
  </mergeCells>
  <phoneticPr fontId="0" type="noConversion"/>
  <pageMargins left="0.75" right="0.75" top="0.45" bottom="0.46" header="0.27" footer="0.25"/>
  <pageSetup orientation="portrait" horizontalDpi="4294967294" r:id="rId1"/>
  <headerFooter alignWithMargins="0"/>
  <rowBreaks count="1" manualBreakCount="1">
    <brk id="4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="70" workbookViewId="0">
      <selection activeCell="H14" sqref="H14"/>
    </sheetView>
  </sheetViews>
  <sheetFormatPr defaultRowHeight="12.75" x14ac:dyDescent="0.2"/>
  <cols>
    <col min="1" max="1" width="59" customWidth="1"/>
    <col min="4" max="4" width="10.42578125" customWidth="1"/>
  </cols>
  <sheetData>
    <row r="1" spans="1:4" ht="16.5" thickBot="1" x14ac:dyDescent="0.3">
      <c r="A1" s="628" t="s">
        <v>562</v>
      </c>
      <c r="B1" s="629"/>
      <c r="C1" s="629"/>
      <c r="D1" s="630"/>
    </row>
    <row r="2" spans="1:4" ht="30.75" customHeight="1" x14ac:dyDescent="0.2">
      <c r="A2" s="129" t="s">
        <v>348</v>
      </c>
      <c r="B2" s="130" t="s">
        <v>0</v>
      </c>
      <c r="C2" s="130" t="s">
        <v>1</v>
      </c>
      <c r="D2" s="120" t="s">
        <v>409</v>
      </c>
    </row>
    <row r="3" spans="1:4" ht="14.25" customHeight="1" x14ac:dyDescent="0.2">
      <c r="A3" s="75" t="s">
        <v>398</v>
      </c>
      <c r="B3" s="30">
        <v>18366</v>
      </c>
      <c r="C3" s="223">
        <v>22477</v>
      </c>
      <c r="D3" s="183">
        <v>17396</v>
      </c>
    </row>
    <row r="4" spans="1:4" ht="14.25" customHeight="1" x14ac:dyDescent="0.2">
      <c r="A4" s="75" t="s">
        <v>399</v>
      </c>
      <c r="B4" s="30">
        <v>11429</v>
      </c>
      <c r="C4" s="223">
        <v>22483</v>
      </c>
      <c r="D4" s="183">
        <v>17011</v>
      </c>
    </row>
    <row r="5" spans="1:4" ht="14.25" customHeight="1" x14ac:dyDescent="0.2">
      <c r="A5" s="75" t="s">
        <v>400</v>
      </c>
      <c r="B5" s="30">
        <v>11429</v>
      </c>
      <c r="C5" s="223">
        <v>22483</v>
      </c>
      <c r="D5" s="183">
        <v>17011</v>
      </c>
    </row>
    <row r="6" spans="1:4" ht="14.25" customHeight="1" x14ac:dyDescent="0.2">
      <c r="A6" s="75" t="s">
        <v>401</v>
      </c>
      <c r="B6" s="30">
        <v>8913</v>
      </c>
      <c r="C6" s="223">
        <v>22481</v>
      </c>
      <c r="D6" s="183">
        <v>17054</v>
      </c>
    </row>
    <row r="7" spans="1:4" ht="14.25" customHeight="1" thickBot="1" x14ac:dyDescent="0.3">
      <c r="A7" s="134" t="s">
        <v>343</v>
      </c>
      <c r="B7" s="228">
        <f>SUM(B3:B6)</f>
        <v>50137</v>
      </c>
      <c r="C7" s="228">
        <f>SUM(C3:C6)</f>
        <v>89924</v>
      </c>
      <c r="D7" s="181">
        <f>SUM(D3:D6)</f>
        <v>68472</v>
      </c>
    </row>
    <row r="8" spans="1:4" ht="12" customHeight="1" thickBot="1" x14ac:dyDescent="0.25"/>
    <row r="9" spans="1:4" ht="14.25" customHeight="1" thickBot="1" x14ac:dyDescent="0.3">
      <c r="A9" s="631" t="s">
        <v>563</v>
      </c>
      <c r="B9" s="632"/>
      <c r="C9" s="632"/>
      <c r="D9" s="633"/>
    </row>
    <row r="10" spans="1:4" ht="29.25" customHeight="1" x14ac:dyDescent="0.2">
      <c r="A10" s="163" t="s">
        <v>16</v>
      </c>
      <c r="B10" s="130" t="s">
        <v>0</v>
      </c>
      <c r="C10" s="130" t="s">
        <v>1</v>
      </c>
      <c r="D10" s="120" t="s">
        <v>409</v>
      </c>
    </row>
    <row r="11" spans="1:4" ht="14.25" customHeight="1" x14ac:dyDescent="0.2">
      <c r="A11" s="164" t="s">
        <v>17</v>
      </c>
      <c r="B11" s="2"/>
      <c r="C11" s="209"/>
      <c r="D11" s="278"/>
    </row>
    <row r="12" spans="1:4" ht="14.25" customHeight="1" x14ac:dyDescent="0.2">
      <c r="A12" s="165" t="s">
        <v>18</v>
      </c>
      <c r="B12" s="12" t="s">
        <v>15</v>
      </c>
      <c r="C12" s="251">
        <v>1512</v>
      </c>
      <c r="D12" s="86">
        <v>910</v>
      </c>
    </row>
    <row r="13" spans="1:4" ht="14.25" customHeight="1" x14ac:dyDescent="0.2">
      <c r="A13" s="165" t="s">
        <v>19</v>
      </c>
      <c r="B13" s="12" t="s">
        <v>15</v>
      </c>
      <c r="C13" s="251">
        <v>3000</v>
      </c>
      <c r="D13" s="86">
        <v>702</v>
      </c>
    </row>
    <row r="14" spans="1:4" ht="14.25" customHeight="1" x14ac:dyDescent="0.25">
      <c r="A14" s="166" t="s">
        <v>20</v>
      </c>
      <c r="B14" s="12"/>
      <c r="C14" s="252">
        <f>SUM(C12,C13)</f>
        <v>4512</v>
      </c>
      <c r="D14" s="180">
        <f>SUM(D12,D13)</f>
        <v>1612</v>
      </c>
    </row>
    <row r="15" spans="1:4" ht="14.25" customHeight="1" x14ac:dyDescent="0.2">
      <c r="A15" s="164" t="s">
        <v>21</v>
      </c>
      <c r="B15" s="12"/>
      <c r="C15" s="253"/>
      <c r="D15" s="279"/>
    </row>
    <row r="16" spans="1:4" ht="14.25" customHeight="1" x14ac:dyDescent="0.2">
      <c r="A16" s="165" t="s">
        <v>18</v>
      </c>
      <c r="B16" s="12" t="s">
        <v>15</v>
      </c>
      <c r="C16" s="251">
        <v>0</v>
      </c>
      <c r="D16" s="86">
        <v>0</v>
      </c>
    </row>
    <row r="17" spans="1:4" ht="14.25" customHeight="1" x14ac:dyDescent="0.2">
      <c r="A17" s="165" t="s">
        <v>22</v>
      </c>
      <c r="B17" s="12" t="s">
        <v>15</v>
      </c>
      <c r="C17" s="251">
        <v>0</v>
      </c>
      <c r="D17" s="86">
        <v>0</v>
      </c>
    </row>
    <row r="18" spans="1:4" ht="14.25" customHeight="1" x14ac:dyDescent="0.25">
      <c r="A18" s="166" t="s">
        <v>23</v>
      </c>
      <c r="B18" s="12"/>
      <c r="C18" s="252">
        <f>SUM(C16,C17)</f>
        <v>0</v>
      </c>
      <c r="D18" s="170">
        <f>SUM(D16,D17)</f>
        <v>0</v>
      </c>
    </row>
    <row r="19" spans="1:4" ht="14.25" customHeight="1" x14ac:dyDescent="0.2">
      <c r="A19" s="164" t="s">
        <v>24</v>
      </c>
      <c r="B19" s="12"/>
      <c r="C19" s="251"/>
      <c r="D19" s="280"/>
    </row>
    <row r="20" spans="1:4" ht="14.25" customHeight="1" x14ac:dyDescent="0.2">
      <c r="A20" s="167" t="s">
        <v>149</v>
      </c>
      <c r="B20" s="12" t="s">
        <v>15</v>
      </c>
      <c r="C20" s="251">
        <v>34</v>
      </c>
      <c r="D20" s="121">
        <v>0</v>
      </c>
    </row>
    <row r="21" spans="1:4" ht="14.25" customHeight="1" x14ac:dyDescent="0.2">
      <c r="A21" s="168" t="s">
        <v>150</v>
      </c>
      <c r="B21" s="12" t="s">
        <v>15</v>
      </c>
      <c r="C21" s="251">
        <v>0</v>
      </c>
      <c r="D21" s="74">
        <v>0</v>
      </c>
    </row>
    <row r="22" spans="1:4" ht="14.25" customHeight="1" x14ac:dyDescent="0.25">
      <c r="A22" s="164" t="s">
        <v>25</v>
      </c>
      <c r="B22" s="12"/>
      <c r="C22" s="252">
        <f>SUM(C20,C21)</f>
        <v>34</v>
      </c>
      <c r="D22" s="170">
        <f>SUM(D20,D21)</f>
        <v>0</v>
      </c>
    </row>
    <row r="23" spans="1:4" ht="14.25" customHeight="1" x14ac:dyDescent="0.2">
      <c r="A23" s="164" t="s">
        <v>26</v>
      </c>
      <c r="B23" s="12"/>
      <c r="C23" s="253"/>
      <c r="D23" s="279"/>
    </row>
    <row r="24" spans="1:4" ht="14.25" customHeight="1" x14ac:dyDescent="0.2">
      <c r="A24" s="165" t="s">
        <v>18</v>
      </c>
      <c r="B24" s="12" t="s">
        <v>15</v>
      </c>
      <c r="C24" s="251">
        <v>195</v>
      </c>
      <c r="D24" s="86">
        <v>2490</v>
      </c>
    </row>
    <row r="25" spans="1:4" ht="14.25" customHeight="1" x14ac:dyDescent="0.2">
      <c r="A25" s="165" t="s">
        <v>27</v>
      </c>
      <c r="B25" s="12" t="s">
        <v>15</v>
      </c>
      <c r="C25" s="251">
        <v>1460</v>
      </c>
      <c r="D25" s="86">
        <v>1200</v>
      </c>
    </row>
    <row r="26" spans="1:4" ht="14.25" customHeight="1" x14ac:dyDescent="0.25">
      <c r="A26" s="166" t="s">
        <v>28</v>
      </c>
      <c r="B26" s="12"/>
      <c r="C26" s="252">
        <f>SUM(C24,C25)</f>
        <v>1655</v>
      </c>
      <c r="D26" s="180">
        <v>2800</v>
      </c>
    </row>
    <row r="27" spans="1:4" ht="14.25" customHeight="1" thickBot="1" x14ac:dyDescent="0.25">
      <c r="A27" s="169" t="s">
        <v>29</v>
      </c>
      <c r="B27" s="115"/>
      <c r="C27" s="254">
        <f>SUM(C14,C18,C22,C26)</f>
        <v>6201</v>
      </c>
      <c r="D27" s="281">
        <f>SUM(D14,D18,D22,D26)</f>
        <v>4412</v>
      </c>
    </row>
    <row r="28" spans="1:4" ht="14.25" customHeight="1" thickBot="1" x14ac:dyDescent="0.25"/>
    <row r="29" spans="1:4" ht="18.75" thickBot="1" x14ac:dyDescent="0.3">
      <c r="A29" s="628" t="s">
        <v>564</v>
      </c>
      <c r="B29" s="634"/>
      <c r="C29" s="634"/>
      <c r="D29" s="635"/>
    </row>
    <row r="30" spans="1:4" ht="27.75" customHeight="1" x14ac:dyDescent="0.2">
      <c r="A30" s="129" t="s">
        <v>16</v>
      </c>
      <c r="B30" s="130" t="s">
        <v>0</v>
      </c>
      <c r="C30" s="130" t="s">
        <v>1</v>
      </c>
      <c r="D30" s="120" t="s">
        <v>409</v>
      </c>
    </row>
    <row r="31" spans="1:4" ht="14.25" customHeight="1" x14ac:dyDescent="0.2">
      <c r="A31" s="75" t="s">
        <v>375</v>
      </c>
      <c r="B31" s="5">
        <v>4188</v>
      </c>
      <c r="C31" s="63">
        <v>3919</v>
      </c>
      <c r="D31" s="76">
        <v>8268</v>
      </c>
    </row>
    <row r="32" spans="1:4" ht="14.25" customHeight="1" x14ac:dyDescent="0.2">
      <c r="A32" s="75" t="s">
        <v>376</v>
      </c>
      <c r="B32" s="5">
        <v>61277</v>
      </c>
      <c r="C32" s="63">
        <v>64673</v>
      </c>
      <c r="D32" s="76">
        <v>36129</v>
      </c>
    </row>
    <row r="33" spans="1:4" ht="14.25" customHeight="1" x14ac:dyDescent="0.2">
      <c r="A33" s="75" t="s">
        <v>377</v>
      </c>
      <c r="B33" s="5">
        <v>70596</v>
      </c>
      <c r="C33" s="63">
        <v>66699</v>
      </c>
      <c r="D33" s="76">
        <v>5545</v>
      </c>
    </row>
    <row r="34" spans="1:4" ht="14.25" customHeight="1" x14ac:dyDescent="0.2">
      <c r="A34" s="75" t="s">
        <v>378</v>
      </c>
      <c r="B34" s="5">
        <v>120109</v>
      </c>
      <c r="C34" s="63">
        <v>121801</v>
      </c>
      <c r="D34" s="76">
        <v>1565</v>
      </c>
    </row>
    <row r="35" spans="1:4" ht="14.25" customHeight="1" x14ac:dyDescent="0.2">
      <c r="A35" s="75" t="s">
        <v>379</v>
      </c>
      <c r="B35" s="5">
        <v>450</v>
      </c>
      <c r="C35" s="63">
        <v>2000</v>
      </c>
      <c r="D35" s="76">
        <v>4660</v>
      </c>
    </row>
    <row r="36" spans="1:4" ht="14.25" customHeight="1" x14ac:dyDescent="0.2">
      <c r="A36" s="75" t="s">
        <v>380</v>
      </c>
      <c r="B36" s="5">
        <v>0</v>
      </c>
      <c r="C36" s="63">
        <v>9</v>
      </c>
      <c r="D36" s="76">
        <v>0</v>
      </c>
    </row>
    <row r="37" spans="1:4" ht="14.25" customHeight="1" x14ac:dyDescent="0.2">
      <c r="A37" s="75" t="s">
        <v>381</v>
      </c>
      <c r="B37" s="5">
        <v>974</v>
      </c>
      <c r="C37" s="63">
        <v>1719</v>
      </c>
      <c r="D37" s="76">
        <v>21</v>
      </c>
    </row>
    <row r="38" spans="1:4" ht="14.25" customHeight="1" x14ac:dyDescent="0.2">
      <c r="A38" s="75" t="s">
        <v>382</v>
      </c>
      <c r="B38" s="5">
        <v>3927</v>
      </c>
      <c r="C38" s="63">
        <v>2945</v>
      </c>
      <c r="D38" s="76">
        <v>4876</v>
      </c>
    </row>
    <row r="39" spans="1:4" ht="14.25" customHeight="1" x14ac:dyDescent="0.2">
      <c r="A39" s="75" t="s">
        <v>383</v>
      </c>
      <c r="B39" s="5">
        <v>1800</v>
      </c>
      <c r="C39" s="63">
        <v>2100</v>
      </c>
      <c r="D39" s="76">
        <v>500</v>
      </c>
    </row>
    <row r="40" spans="1:4" ht="14.25" customHeight="1" x14ac:dyDescent="0.2">
      <c r="A40" s="75" t="s">
        <v>384</v>
      </c>
      <c r="B40" s="5">
        <v>1364</v>
      </c>
      <c r="C40" s="63">
        <v>2256</v>
      </c>
      <c r="D40" s="76">
        <v>581</v>
      </c>
    </row>
    <row r="41" spans="1:4" ht="14.25" customHeight="1" x14ac:dyDescent="0.2">
      <c r="A41" s="75" t="s">
        <v>385</v>
      </c>
      <c r="B41" s="5">
        <v>0</v>
      </c>
      <c r="C41" s="63">
        <v>0</v>
      </c>
      <c r="D41" s="76">
        <v>0</v>
      </c>
    </row>
    <row r="42" spans="1:4" ht="14.25" customHeight="1" thickBot="1" x14ac:dyDescent="0.25">
      <c r="A42" s="127" t="s">
        <v>386</v>
      </c>
      <c r="B42" s="136">
        <v>162</v>
      </c>
      <c r="C42" s="244">
        <v>399</v>
      </c>
      <c r="D42" s="208">
        <v>178</v>
      </c>
    </row>
    <row r="43" spans="1:4" ht="14.25" customHeight="1" x14ac:dyDescent="0.2"/>
  </sheetData>
  <mergeCells count="3">
    <mergeCell ref="A1:D1"/>
    <mergeCell ref="A9:D9"/>
    <mergeCell ref="A29:D29"/>
  </mergeCells>
  <phoneticPr fontId="0" type="noConversion"/>
  <pageMargins left="0.75" right="0.75" top="0.68" bottom="0.43" header="0.32" footer="0.25"/>
  <pageSetup orientation="portrait" horizontalDpi="4294967294" r:id="rId1"/>
  <headerFooter alignWithMargins="0">
    <oddHeader>&amp;C&amp;"Arial,Bold"&amp;12DDAA HISTORICAL WORKLOAD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zoomScale="75" workbookViewId="0">
      <selection activeCell="F20" sqref="F20"/>
    </sheetView>
  </sheetViews>
  <sheetFormatPr defaultRowHeight="12.75" x14ac:dyDescent="0.2"/>
  <cols>
    <col min="1" max="1" width="25" customWidth="1"/>
    <col min="2" max="2" width="25.42578125" customWidth="1"/>
  </cols>
  <sheetData>
    <row r="2" spans="1:3" ht="15" x14ac:dyDescent="0.2">
      <c r="A2" s="599" t="s">
        <v>601</v>
      </c>
      <c r="B2" s="636"/>
      <c r="C2" s="598"/>
    </row>
    <row r="3" spans="1:3" ht="30" customHeight="1" x14ac:dyDescent="0.2">
      <c r="A3" s="40"/>
      <c r="B3" s="29" t="s">
        <v>602</v>
      </c>
      <c r="C3" s="29" t="s">
        <v>603</v>
      </c>
    </row>
    <row r="4" spans="1:3" ht="31.5" customHeight="1" x14ac:dyDescent="0.2">
      <c r="A4" s="465" t="s">
        <v>604</v>
      </c>
      <c r="B4" s="466" t="s">
        <v>621</v>
      </c>
      <c r="C4" s="63">
        <v>2764</v>
      </c>
    </row>
    <row r="5" spans="1:3" ht="32.25" customHeight="1" x14ac:dyDescent="0.2">
      <c r="A5" s="465" t="s">
        <v>605</v>
      </c>
      <c r="B5" s="466" t="s">
        <v>621</v>
      </c>
      <c r="C5" s="63">
        <v>10625</v>
      </c>
    </row>
    <row r="6" spans="1:3" ht="17.25" customHeight="1" x14ac:dyDescent="0.2">
      <c r="A6" s="467" t="s">
        <v>606</v>
      </c>
      <c r="B6" s="100" t="s">
        <v>30</v>
      </c>
      <c r="C6" s="101">
        <f>SUM(C4:C5)</f>
        <v>13389</v>
      </c>
    </row>
    <row r="7" spans="1:3" ht="36.75" customHeight="1" x14ac:dyDescent="0.2">
      <c r="A7" s="640"/>
      <c r="B7" s="641"/>
      <c r="C7" s="641"/>
    </row>
    <row r="8" spans="1:3" ht="15.75" x14ac:dyDescent="0.2">
      <c r="A8" s="468"/>
    </row>
    <row r="9" spans="1:3" ht="15" x14ac:dyDescent="0.25">
      <c r="A9" s="637" t="s">
        <v>607</v>
      </c>
      <c r="B9" s="638"/>
      <c r="C9" s="639"/>
    </row>
    <row r="10" spans="1:3" ht="30" customHeight="1" x14ac:dyDescent="0.25">
      <c r="A10" s="11" t="s">
        <v>30</v>
      </c>
      <c r="B10" s="29" t="s">
        <v>602</v>
      </c>
      <c r="C10" s="29" t="s">
        <v>603</v>
      </c>
    </row>
    <row r="11" spans="1:3" ht="17.25" customHeight="1" x14ac:dyDescent="0.2">
      <c r="A11" s="469" t="s">
        <v>608</v>
      </c>
      <c r="B11" s="4" t="s">
        <v>622</v>
      </c>
      <c r="C11" s="62">
        <v>336</v>
      </c>
    </row>
    <row r="12" spans="1:3" ht="16.5" customHeight="1" x14ac:dyDescent="0.2">
      <c r="A12" s="469" t="s">
        <v>609</v>
      </c>
      <c r="B12" s="4" t="s">
        <v>622</v>
      </c>
      <c r="C12" s="62">
        <v>62</v>
      </c>
    </row>
    <row r="13" spans="1:3" ht="16.5" customHeight="1" x14ac:dyDescent="0.2">
      <c r="A13" s="469" t="s">
        <v>610</v>
      </c>
      <c r="B13" s="4" t="s">
        <v>622</v>
      </c>
      <c r="C13" s="62">
        <v>20</v>
      </c>
    </row>
    <row r="14" spans="1:3" ht="15.75" customHeight="1" x14ac:dyDescent="0.2">
      <c r="A14" s="469" t="s">
        <v>611</v>
      </c>
      <c r="B14" s="4" t="s">
        <v>622</v>
      </c>
      <c r="C14" s="62">
        <v>289</v>
      </c>
    </row>
    <row r="15" spans="1:3" ht="15.75" customHeight="1" x14ac:dyDescent="0.2">
      <c r="A15" s="469" t="s">
        <v>612</v>
      </c>
      <c r="B15" s="4" t="s">
        <v>622</v>
      </c>
      <c r="C15" s="62">
        <v>110</v>
      </c>
    </row>
    <row r="16" spans="1:3" ht="16.5" customHeight="1" x14ac:dyDescent="0.2">
      <c r="A16" s="469" t="s">
        <v>613</v>
      </c>
      <c r="B16" s="4" t="s">
        <v>622</v>
      </c>
      <c r="C16" s="62">
        <v>25</v>
      </c>
    </row>
    <row r="17" spans="1:3" ht="15.75" customHeight="1" x14ac:dyDescent="0.2">
      <c r="A17" s="469" t="s">
        <v>614</v>
      </c>
      <c r="B17" s="4" t="s">
        <v>271</v>
      </c>
      <c r="C17" s="63">
        <v>419</v>
      </c>
    </row>
    <row r="18" spans="1:3" ht="15.75" customHeight="1" x14ac:dyDescent="0.2">
      <c r="A18" s="469" t="s">
        <v>615</v>
      </c>
      <c r="B18" s="4" t="s">
        <v>622</v>
      </c>
      <c r="C18" s="63">
        <v>106</v>
      </c>
    </row>
    <row r="19" spans="1:3" ht="15.75" customHeight="1" x14ac:dyDescent="0.2">
      <c r="A19" s="469" t="s">
        <v>616</v>
      </c>
      <c r="B19" s="4" t="s">
        <v>622</v>
      </c>
      <c r="C19" s="63">
        <v>101</v>
      </c>
    </row>
    <row r="20" spans="1:3" ht="15" x14ac:dyDescent="0.25">
      <c r="A20" s="470" t="s">
        <v>617</v>
      </c>
      <c r="B20" s="471" t="s">
        <v>30</v>
      </c>
      <c r="C20" s="472">
        <f>SUM(C11:C19)</f>
        <v>1468</v>
      </c>
    </row>
    <row r="21" spans="1:3" ht="15" x14ac:dyDescent="0.25">
      <c r="A21" s="473"/>
      <c r="B21" s="51"/>
      <c r="C21" s="250"/>
    </row>
    <row r="22" spans="1:3" ht="30" x14ac:dyDescent="0.25">
      <c r="A22" s="474" t="s">
        <v>618</v>
      </c>
      <c r="B22" s="475" t="s">
        <v>30</v>
      </c>
      <c r="C22" s="476">
        <f>SUM(C6,C20)</f>
        <v>14857</v>
      </c>
    </row>
    <row r="23" spans="1:3" ht="14.25" x14ac:dyDescent="0.2">
      <c r="C23" s="33"/>
    </row>
  </sheetData>
  <mergeCells count="3">
    <mergeCell ref="A2:C2"/>
    <mergeCell ref="A9:C9"/>
    <mergeCell ref="A7:C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75" workbookViewId="0">
      <selection activeCell="K18" sqref="K18"/>
    </sheetView>
  </sheetViews>
  <sheetFormatPr defaultRowHeight="12.75" x14ac:dyDescent="0.2"/>
  <cols>
    <col min="1" max="1" width="21.28515625" customWidth="1"/>
    <col min="2" max="2" width="20.5703125" customWidth="1"/>
  </cols>
  <sheetData>
    <row r="1" spans="1:7" ht="20.25" customHeight="1" x14ac:dyDescent="0.25">
      <c r="A1" s="618" t="s">
        <v>420</v>
      </c>
      <c r="B1" s="642"/>
      <c r="C1" s="642"/>
      <c r="D1" s="642"/>
      <c r="E1" s="643"/>
    </row>
    <row r="2" spans="1:7" ht="29.25" customHeight="1" x14ac:dyDescent="0.2">
      <c r="A2" s="71"/>
      <c r="B2" s="6" t="s">
        <v>388</v>
      </c>
      <c r="C2" s="6" t="s">
        <v>0</v>
      </c>
      <c r="D2" s="6" t="s">
        <v>1</v>
      </c>
      <c r="E2" s="72" t="s">
        <v>2</v>
      </c>
    </row>
    <row r="3" spans="1:7" ht="17.25" customHeight="1" x14ac:dyDescent="0.2">
      <c r="A3" s="93" t="s">
        <v>389</v>
      </c>
      <c r="B3" s="13" t="s">
        <v>271</v>
      </c>
      <c r="C3" s="13">
        <v>3581</v>
      </c>
      <c r="D3" s="13">
        <v>1122</v>
      </c>
      <c r="E3" s="86">
        <v>2150</v>
      </c>
    </row>
    <row r="4" spans="1:7" ht="15.75" customHeight="1" x14ac:dyDescent="0.2">
      <c r="A4" s="93" t="s">
        <v>390</v>
      </c>
      <c r="B4" s="13" t="s">
        <v>271</v>
      </c>
      <c r="C4" s="13">
        <v>0</v>
      </c>
      <c r="D4" s="13">
        <v>2</v>
      </c>
      <c r="E4" s="86">
        <v>3</v>
      </c>
    </row>
    <row r="5" spans="1:7" ht="27.75" customHeight="1" x14ac:dyDescent="0.2">
      <c r="A5" s="93" t="s">
        <v>433</v>
      </c>
      <c r="B5" s="13" t="s">
        <v>271</v>
      </c>
      <c r="C5" s="13">
        <v>5</v>
      </c>
      <c r="D5" s="13">
        <v>5</v>
      </c>
      <c r="E5" s="86">
        <v>11</v>
      </c>
    </row>
    <row r="6" spans="1:7" ht="14.25" x14ac:dyDescent="0.2">
      <c r="A6" s="94"/>
      <c r="B6" s="45"/>
      <c r="C6" s="46"/>
      <c r="D6" s="70"/>
      <c r="E6" s="87"/>
    </row>
    <row r="7" spans="1:7" ht="15.75" thickBot="1" x14ac:dyDescent="0.3">
      <c r="A7" s="415" t="s">
        <v>88</v>
      </c>
      <c r="B7" s="149"/>
      <c r="C7" s="416">
        <f>SUM(C3:C6)</f>
        <v>3586</v>
      </c>
      <c r="D7" s="245">
        <f>SUM(D3:D6)</f>
        <v>1129</v>
      </c>
      <c r="E7" s="246">
        <f>SUM(C7:D7)</f>
        <v>4715</v>
      </c>
    </row>
    <row r="9" spans="1:7" ht="13.5" thickBot="1" x14ac:dyDescent="0.25"/>
    <row r="10" spans="1:7" ht="13.5" x14ac:dyDescent="0.25">
      <c r="A10" s="618" t="s">
        <v>421</v>
      </c>
      <c r="B10" s="642"/>
      <c r="C10" s="642"/>
      <c r="D10" s="642"/>
      <c r="E10" s="643"/>
    </row>
    <row r="11" spans="1:7" ht="29.25" customHeight="1" x14ac:dyDescent="0.2">
      <c r="A11" s="71"/>
      <c r="B11" s="6" t="s">
        <v>388</v>
      </c>
      <c r="C11" s="6" t="s">
        <v>0</v>
      </c>
      <c r="D11" s="6" t="s">
        <v>1</v>
      </c>
      <c r="E11" s="72" t="s">
        <v>2</v>
      </c>
    </row>
    <row r="12" spans="1:7" ht="16.5" customHeight="1" x14ac:dyDescent="0.2">
      <c r="A12" s="93" t="s">
        <v>389</v>
      </c>
      <c r="B12" s="13" t="s">
        <v>271</v>
      </c>
      <c r="C12" s="13">
        <v>74</v>
      </c>
      <c r="D12" s="13">
        <v>70</v>
      </c>
      <c r="E12" s="86">
        <v>80</v>
      </c>
    </row>
    <row r="13" spans="1:7" ht="16.5" customHeight="1" x14ac:dyDescent="0.2">
      <c r="A13" s="93" t="s">
        <v>390</v>
      </c>
      <c r="B13" s="13" t="s">
        <v>271</v>
      </c>
      <c r="C13" s="13">
        <v>0</v>
      </c>
      <c r="D13" s="13">
        <v>1</v>
      </c>
      <c r="E13" s="86">
        <v>5</v>
      </c>
    </row>
    <row r="14" spans="1:7" ht="28.5" x14ac:dyDescent="0.2">
      <c r="A14" s="93" t="s">
        <v>433</v>
      </c>
      <c r="B14" s="13" t="s">
        <v>271</v>
      </c>
      <c r="C14" s="13">
        <v>3</v>
      </c>
      <c r="D14" s="13">
        <v>2</v>
      </c>
      <c r="E14" s="86">
        <v>2</v>
      </c>
      <c r="G14" t="s">
        <v>30</v>
      </c>
    </row>
    <row r="15" spans="1:7" ht="14.25" x14ac:dyDescent="0.2">
      <c r="A15" s="94"/>
      <c r="B15" s="45"/>
      <c r="C15" s="46"/>
      <c r="D15" s="70"/>
      <c r="E15" s="87"/>
    </row>
    <row r="16" spans="1:7" ht="15.75" thickBot="1" x14ac:dyDescent="0.3">
      <c r="A16" s="415" t="s">
        <v>88</v>
      </c>
      <c r="B16" s="149"/>
      <c r="C16" s="416">
        <f>SUM(C12:C15)</f>
        <v>77</v>
      </c>
      <c r="D16" s="245">
        <f>SUM(D12:D15)</f>
        <v>73</v>
      </c>
      <c r="E16" s="246">
        <f>SUM(C16:D16)</f>
        <v>150</v>
      </c>
    </row>
  </sheetData>
  <mergeCells count="2">
    <mergeCell ref="A1:E1"/>
    <mergeCell ref="A10:E10"/>
  </mergeCells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5" workbookViewId="0">
      <selection activeCell="B15" sqref="B15"/>
    </sheetView>
  </sheetViews>
  <sheetFormatPr defaultRowHeight="12.75" x14ac:dyDescent="0.2"/>
  <cols>
    <col min="1" max="1" width="42.7109375" customWidth="1"/>
    <col min="2" max="2" width="19.5703125" customWidth="1"/>
    <col min="3" max="4" width="11.28515625" customWidth="1"/>
    <col min="5" max="5" width="11.140625" customWidth="1"/>
  </cols>
  <sheetData>
    <row r="1" spans="1:5" ht="13.5" thickBot="1" x14ac:dyDescent="0.25"/>
    <row r="2" spans="1:5" ht="15.75" thickBot="1" x14ac:dyDescent="0.3">
      <c r="A2" s="644" t="s">
        <v>599</v>
      </c>
      <c r="B2" s="645"/>
      <c r="C2" s="645"/>
      <c r="D2" s="645"/>
      <c r="E2" s="646"/>
    </row>
    <row r="3" spans="1:5" x14ac:dyDescent="0.2">
      <c r="A3" s="652" t="s">
        <v>32</v>
      </c>
      <c r="B3" s="647" t="s">
        <v>268</v>
      </c>
      <c r="C3" s="648" t="s">
        <v>0</v>
      </c>
      <c r="D3" s="648" t="s">
        <v>1</v>
      </c>
      <c r="E3" s="650" t="s">
        <v>2</v>
      </c>
    </row>
    <row r="4" spans="1:5" x14ac:dyDescent="0.2">
      <c r="A4" s="653"/>
      <c r="B4" s="542"/>
      <c r="C4" s="649"/>
      <c r="D4" s="649"/>
      <c r="E4" s="651"/>
    </row>
    <row r="5" spans="1:5" ht="14.25" x14ac:dyDescent="0.2">
      <c r="A5" s="370" t="s">
        <v>33</v>
      </c>
      <c r="B5" s="23" t="s">
        <v>335</v>
      </c>
      <c r="C5" s="247">
        <v>189653</v>
      </c>
      <c r="D5" s="247">
        <v>274187</v>
      </c>
      <c r="E5" s="206">
        <v>222971</v>
      </c>
    </row>
    <row r="6" spans="1:5" ht="14.25" x14ac:dyDescent="0.2">
      <c r="A6" s="370" t="s">
        <v>34</v>
      </c>
      <c r="B6" s="23" t="s">
        <v>335</v>
      </c>
      <c r="C6" s="247">
        <v>49</v>
      </c>
      <c r="D6" s="247">
        <v>6</v>
      </c>
      <c r="E6" s="206">
        <v>16</v>
      </c>
    </row>
    <row r="7" spans="1:5" ht="14.25" x14ac:dyDescent="0.2">
      <c r="A7" s="370" t="s">
        <v>35</v>
      </c>
      <c r="B7" s="23" t="s">
        <v>335</v>
      </c>
      <c r="C7" s="247">
        <v>255</v>
      </c>
      <c r="D7" s="247">
        <v>1417</v>
      </c>
      <c r="E7" s="206">
        <v>157</v>
      </c>
    </row>
    <row r="8" spans="1:5" ht="15" x14ac:dyDescent="0.25">
      <c r="A8" s="459" t="s">
        <v>88</v>
      </c>
      <c r="B8" s="103"/>
      <c r="C8" s="260">
        <f>SUM(C5:C7)</f>
        <v>189957</v>
      </c>
      <c r="D8" s="260">
        <f>SUM(D5:D7)</f>
        <v>275610</v>
      </c>
      <c r="E8" s="261">
        <f>SUM(E5:E7)</f>
        <v>223144</v>
      </c>
    </row>
    <row r="9" spans="1:5" ht="15" x14ac:dyDescent="0.2">
      <c r="A9" s="193" t="s">
        <v>36</v>
      </c>
      <c r="B9" s="195"/>
      <c r="C9" s="214"/>
      <c r="D9" s="214"/>
      <c r="E9" s="215"/>
    </row>
    <row r="10" spans="1:5" ht="14.25" x14ac:dyDescent="0.2">
      <c r="A10" s="370" t="s">
        <v>33</v>
      </c>
      <c r="B10" s="23" t="s">
        <v>335</v>
      </c>
      <c r="C10" s="247">
        <v>672</v>
      </c>
      <c r="D10" s="247">
        <v>297</v>
      </c>
      <c r="E10" s="206">
        <v>703</v>
      </c>
    </row>
    <row r="11" spans="1:5" ht="14.25" x14ac:dyDescent="0.2">
      <c r="A11" s="370" t="s">
        <v>34</v>
      </c>
      <c r="B11" s="23" t="s">
        <v>335</v>
      </c>
      <c r="C11" s="247">
        <v>0</v>
      </c>
      <c r="D11" s="247">
        <v>0</v>
      </c>
      <c r="E11" s="206">
        <v>0</v>
      </c>
    </row>
    <row r="12" spans="1:5" ht="14.25" x14ac:dyDescent="0.2">
      <c r="A12" s="370" t="s">
        <v>35</v>
      </c>
      <c r="B12" s="23" t="s">
        <v>335</v>
      </c>
      <c r="C12" s="247">
        <v>0</v>
      </c>
      <c r="D12" s="247">
        <v>0</v>
      </c>
      <c r="E12" s="206">
        <v>0</v>
      </c>
    </row>
    <row r="13" spans="1:5" ht="15" x14ac:dyDescent="0.25">
      <c r="A13" s="460" t="s">
        <v>88</v>
      </c>
      <c r="B13" s="103"/>
      <c r="C13" s="260">
        <f>SUM(C10:C12)</f>
        <v>672</v>
      </c>
      <c r="D13" s="260">
        <f>SUM(D10:D12)</f>
        <v>297</v>
      </c>
      <c r="E13" s="261">
        <f>SUM(E10:E12)</f>
        <v>703</v>
      </c>
    </row>
    <row r="14" spans="1:5" ht="15" x14ac:dyDescent="0.2">
      <c r="A14" s="193" t="s">
        <v>37</v>
      </c>
      <c r="B14" s="195"/>
      <c r="C14" s="214"/>
      <c r="D14" s="214"/>
      <c r="E14" s="215" t="s">
        <v>30</v>
      </c>
    </row>
    <row r="15" spans="1:5" ht="14.25" x14ac:dyDescent="0.2">
      <c r="A15" s="370" t="s">
        <v>33</v>
      </c>
      <c r="B15" s="23" t="s">
        <v>335</v>
      </c>
      <c r="C15" s="247">
        <v>8</v>
      </c>
      <c r="D15" s="247">
        <v>6</v>
      </c>
      <c r="E15" s="206">
        <v>27</v>
      </c>
    </row>
    <row r="16" spans="1:5" ht="14.25" x14ac:dyDescent="0.2">
      <c r="A16" s="370" t="s">
        <v>34</v>
      </c>
      <c r="B16" s="23" t="s">
        <v>335</v>
      </c>
      <c r="C16" s="247">
        <v>0</v>
      </c>
      <c r="D16" s="247">
        <v>0</v>
      </c>
      <c r="E16" s="206">
        <v>0</v>
      </c>
    </row>
    <row r="17" spans="1:5" ht="14.25" x14ac:dyDescent="0.2">
      <c r="A17" s="370" t="s">
        <v>35</v>
      </c>
      <c r="B17" s="23" t="s">
        <v>335</v>
      </c>
      <c r="C17" s="247">
        <v>0</v>
      </c>
      <c r="D17" s="247">
        <v>0</v>
      </c>
      <c r="E17" s="206">
        <v>0</v>
      </c>
    </row>
    <row r="18" spans="1:5" ht="15" x14ac:dyDescent="0.25">
      <c r="A18" s="460" t="s">
        <v>88</v>
      </c>
      <c r="B18" s="103"/>
      <c r="C18" s="260">
        <f>SUM(C15:C17)</f>
        <v>8</v>
      </c>
      <c r="D18" s="260">
        <f>SUM(D15:D17)</f>
        <v>6</v>
      </c>
      <c r="E18" s="261">
        <f>SUM(E15:E17)</f>
        <v>27</v>
      </c>
    </row>
    <row r="19" spans="1:5" ht="15" x14ac:dyDescent="0.2">
      <c r="A19" s="193" t="s">
        <v>38</v>
      </c>
      <c r="B19" s="195"/>
      <c r="C19" s="214"/>
      <c r="D19" s="214"/>
      <c r="E19" s="215"/>
    </row>
    <row r="20" spans="1:5" ht="14.25" x14ac:dyDescent="0.2">
      <c r="A20" s="370" t="s">
        <v>33</v>
      </c>
      <c r="B20" s="23" t="s">
        <v>335</v>
      </c>
      <c r="C20" s="247">
        <v>542</v>
      </c>
      <c r="D20" s="247">
        <v>348</v>
      </c>
      <c r="E20" s="206">
        <v>846</v>
      </c>
    </row>
    <row r="21" spans="1:5" ht="14.25" x14ac:dyDescent="0.2">
      <c r="A21" s="370" t="s">
        <v>34</v>
      </c>
      <c r="B21" s="23" t="s">
        <v>335</v>
      </c>
      <c r="C21" s="247">
        <v>0</v>
      </c>
      <c r="D21" s="247">
        <v>0</v>
      </c>
      <c r="E21" s="206">
        <v>0</v>
      </c>
    </row>
    <row r="22" spans="1:5" ht="14.25" x14ac:dyDescent="0.2">
      <c r="A22" s="370" t="s">
        <v>35</v>
      </c>
      <c r="B22" s="23" t="s">
        <v>335</v>
      </c>
      <c r="C22" s="247">
        <v>0</v>
      </c>
      <c r="D22" s="247">
        <v>0</v>
      </c>
      <c r="E22" s="206">
        <v>0</v>
      </c>
    </row>
    <row r="23" spans="1:5" ht="15" x14ac:dyDescent="0.25">
      <c r="A23" s="460" t="s">
        <v>88</v>
      </c>
      <c r="B23" s="103"/>
      <c r="C23" s="260">
        <f>SUM(C20:C22)</f>
        <v>542</v>
      </c>
      <c r="D23" s="260">
        <f>SUM(D20:D22)</f>
        <v>348</v>
      </c>
      <c r="E23" s="261">
        <f>SUM(E20:E22)</f>
        <v>846</v>
      </c>
    </row>
    <row r="24" spans="1:5" ht="15" x14ac:dyDescent="0.2">
      <c r="A24" s="193" t="s">
        <v>39</v>
      </c>
      <c r="B24" s="195"/>
      <c r="C24" s="214"/>
      <c r="D24" s="214"/>
      <c r="E24" s="215"/>
    </row>
    <row r="25" spans="1:5" ht="14.25" x14ac:dyDescent="0.2">
      <c r="A25" s="370" t="s">
        <v>33</v>
      </c>
      <c r="B25" s="23" t="s">
        <v>335</v>
      </c>
      <c r="C25" s="247">
        <v>560</v>
      </c>
      <c r="D25" s="247">
        <v>1795</v>
      </c>
      <c r="E25" s="206">
        <v>4776</v>
      </c>
    </row>
    <row r="26" spans="1:5" ht="14.25" x14ac:dyDescent="0.2">
      <c r="A26" s="370" t="s">
        <v>34</v>
      </c>
      <c r="B26" s="23" t="s">
        <v>335</v>
      </c>
      <c r="C26" s="247">
        <v>0</v>
      </c>
      <c r="D26" s="247">
        <v>0</v>
      </c>
      <c r="E26" s="206">
        <v>0</v>
      </c>
    </row>
    <row r="27" spans="1:5" ht="14.25" x14ac:dyDescent="0.2">
      <c r="A27" s="370" t="s">
        <v>35</v>
      </c>
      <c r="B27" s="23" t="s">
        <v>335</v>
      </c>
      <c r="C27" s="247">
        <v>0</v>
      </c>
      <c r="D27" s="247">
        <v>0</v>
      </c>
      <c r="E27" s="206">
        <v>0</v>
      </c>
    </row>
    <row r="28" spans="1:5" ht="15" x14ac:dyDescent="0.25">
      <c r="A28" s="460" t="s">
        <v>88</v>
      </c>
      <c r="B28" s="103"/>
      <c r="C28" s="260">
        <f>SUM(C25:C27)</f>
        <v>560</v>
      </c>
      <c r="D28" s="260">
        <f>SUM(D25:D27)</f>
        <v>1795</v>
      </c>
      <c r="E28" s="261">
        <f>SUM(E25:E27)</f>
        <v>4776</v>
      </c>
    </row>
    <row r="29" spans="1:5" ht="15" x14ac:dyDescent="0.2">
      <c r="A29" s="193" t="s">
        <v>40</v>
      </c>
      <c r="B29" s="195"/>
      <c r="C29" s="317"/>
      <c r="D29" s="317"/>
      <c r="E29" s="318"/>
    </row>
    <row r="30" spans="1:5" ht="14.25" x14ac:dyDescent="0.2">
      <c r="A30" s="370" t="s">
        <v>41</v>
      </c>
      <c r="B30" s="23" t="s">
        <v>335</v>
      </c>
      <c r="C30" s="319">
        <f>SUM(C34)</f>
        <v>898380</v>
      </c>
      <c r="D30" s="319">
        <f>SUM(D34)</f>
        <v>890938</v>
      </c>
      <c r="E30" s="461">
        <f>SUM(E34)</f>
        <v>611564</v>
      </c>
    </row>
    <row r="31" spans="1:5" ht="14.25" x14ac:dyDescent="0.2">
      <c r="A31" s="370" t="s">
        <v>41</v>
      </c>
      <c r="B31" s="23" t="s">
        <v>335</v>
      </c>
      <c r="C31" s="247">
        <v>897804</v>
      </c>
      <c r="D31" s="247">
        <v>890916</v>
      </c>
      <c r="E31" s="206">
        <f>SUM(611525+D32)</f>
        <v>611547</v>
      </c>
    </row>
    <row r="32" spans="1:5" ht="14.25" x14ac:dyDescent="0.2">
      <c r="A32" s="370" t="s">
        <v>42</v>
      </c>
      <c r="B32" s="23" t="s">
        <v>335</v>
      </c>
      <c r="C32" s="247">
        <v>576</v>
      </c>
      <c r="D32" s="247">
        <v>22</v>
      </c>
      <c r="E32" s="206">
        <v>17</v>
      </c>
    </row>
    <row r="33" spans="1:5" ht="14.25" x14ac:dyDescent="0.2">
      <c r="A33" s="370" t="s">
        <v>43</v>
      </c>
      <c r="B33" s="23" t="s">
        <v>335</v>
      </c>
      <c r="C33" s="313">
        <f>SUM(C31/C34)</f>
        <v>0.99935884592266078</v>
      </c>
      <c r="D33" s="314">
        <f>SUM(D31/D34)</f>
        <v>0.99997530692371406</v>
      </c>
      <c r="E33" s="315">
        <f>SUM(E31/E34)</f>
        <v>0.99997220241871665</v>
      </c>
    </row>
    <row r="34" spans="1:5" x14ac:dyDescent="0.2">
      <c r="A34" s="462" t="s">
        <v>88</v>
      </c>
      <c r="B34" s="320"/>
      <c r="C34" s="321">
        <f>SUM(C31:C32)</f>
        <v>898380</v>
      </c>
      <c r="D34" s="321">
        <f>SUM(D31:D32)</f>
        <v>890938</v>
      </c>
      <c r="E34" s="322">
        <f>SUM(E31:E32)</f>
        <v>611564</v>
      </c>
    </row>
    <row r="35" spans="1:5" ht="15" x14ac:dyDescent="0.2">
      <c r="A35" s="193" t="s">
        <v>44</v>
      </c>
      <c r="B35" s="195"/>
      <c r="C35" s="317"/>
      <c r="D35" s="317"/>
      <c r="E35" s="318"/>
    </row>
    <row r="36" spans="1:5" ht="14.25" x14ac:dyDescent="0.2">
      <c r="A36" s="370" t="s">
        <v>41</v>
      </c>
      <c r="B36" s="23" t="s">
        <v>335</v>
      </c>
      <c r="C36" s="247">
        <v>30</v>
      </c>
      <c r="D36" s="247">
        <v>55</v>
      </c>
      <c r="E36" s="206">
        <v>71</v>
      </c>
    </row>
    <row r="37" spans="1:5" ht="14.25" x14ac:dyDescent="0.2">
      <c r="A37" s="370" t="s">
        <v>42</v>
      </c>
      <c r="B37" s="23" t="s">
        <v>335</v>
      </c>
      <c r="C37" s="247">
        <v>0</v>
      </c>
      <c r="D37" s="247">
        <v>0</v>
      </c>
      <c r="E37" s="206">
        <v>0</v>
      </c>
    </row>
    <row r="38" spans="1:5" ht="14.25" x14ac:dyDescent="0.2">
      <c r="A38" s="370" t="s">
        <v>43</v>
      </c>
      <c r="B38" s="23" t="s">
        <v>335</v>
      </c>
      <c r="C38" s="257">
        <v>1</v>
      </c>
      <c r="D38" s="257">
        <v>1</v>
      </c>
      <c r="E38" s="258">
        <v>1</v>
      </c>
    </row>
    <row r="39" spans="1:5" ht="15" x14ac:dyDescent="0.25">
      <c r="A39" s="460" t="s">
        <v>88</v>
      </c>
      <c r="B39" s="37"/>
      <c r="C39" s="260">
        <f>SUM(C36:C37)</f>
        <v>30</v>
      </c>
      <c r="D39" s="260">
        <f>SUM(D36:D37)</f>
        <v>55</v>
      </c>
      <c r="E39" s="261">
        <f>SUM(E36:E37)</f>
        <v>71</v>
      </c>
    </row>
    <row r="40" spans="1:5" ht="15" x14ac:dyDescent="0.2">
      <c r="A40" s="193" t="s">
        <v>45</v>
      </c>
      <c r="B40" s="195"/>
      <c r="C40" s="317"/>
      <c r="D40" s="317"/>
      <c r="E40" s="318"/>
    </row>
    <row r="41" spans="1:5" ht="14.25" x14ac:dyDescent="0.2">
      <c r="A41" s="370" t="s">
        <v>41</v>
      </c>
      <c r="B41" s="23" t="s">
        <v>335</v>
      </c>
      <c r="C41" s="247">
        <f>SUM(C42:C43)</f>
        <v>4009</v>
      </c>
      <c r="D41" s="247">
        <f>SUM(D42:D43)</f>
        <v>2096</v>
      </c>
      <c r="E41" s="206">
        <f>SUM(E42:E43)</f>
        <v>694</v>
      </c>
    </row>
    <row r="42" spans="1:5" ht="14.25" x14ac:dyDescent="0.2">
      <c r="A42" s="370" t="s">
        <v>41</v>
      </c>
      <c r="B42" s="23" t="s">
        <v>335</v>
      </c>
      <c r="C42" s="247">
        <v>3851</v>
      </c>
      <c r="D42" s="247">
        <v>1963</v>
      </c>
      <c r="E42" s="206">
        <v>593</v>
      </c>
    </row>
    <row r="43" spans="1:5" ht="14.25" x14ac:dyDescent="0.2">
      <c r="A43" s="370" t="s">
        <v>42</v>
      </c>
      <c r="B43" s="23" t="s">
        <v>335</v>
      </c>
      <c r="C43" s="247">
        <v>158</v>
      </c>
      <c r="D43" s="247">
        <v>133</v>
      </c>
      <c r="E43" s="206">
        <v>101</v>
      </c>
    </row>
    <row r="44" spans="1:5" ht="14.25" x14ac:dyDescent="0.2">
      <c r="A44" s="370" t="s">
        <v>43</v>
      </c>
      <c r="B44" s="23" t="s">
        <v>335</v>
      </c>
      <c r="C44" s="313">
        <f>SUM(C42/C41)</f>
        <v>0.96058867548016957</v>
      </c>
      <c r="D44" s="313">
        <f>SUM(D42/D41)</f>
        <v>0.93654580152671751</v>
      </c>
      <c r="E44" s="256">
        <f>SUM(E42/E41)</f>
        <v>0.85446685878962536</v>
      </c>
    </row>
    <row r="45" spans="1:5" x14ac:dyDescent="0.2">
      <c r="A45" s="194" t="s">
        <v>46</v>
      </c>
      <c r="B45" s="196"/>
      <c r="C45" s="216"/>
      <c r="D45" s="216"/>
      <c r="E45" s="217"/>
    </row>
    <row r="46" spans="1:5" ht="14.25" x14ac:dyDescent="0.2">
      <c r="A46" s="370" t="s">
        <v>47</v>
      </c>
      <c r="B46" s="23" t="s">
        <v>335</v>
      </c>
      <c r="C46" s="247">
        <v>38</v>
      </c>
      <c r="D46" s="247">
        <v>160</v>
      </c>
      <c r="E46" s="206">
        <v>26</v>
      </c>
    </row>
    <row r="47" spans="1:5" ht="14.25" x14ac:dyDescent="0.2">
      <c r="A47" s="370" t="s">
        <v>48</v>
      </c>
      <c r="B47" s="23" t="s">
        <v>335</v>
      </c>
      <c r="C47" s="247">
        <v>88104</v>
      </c>
      <c r="D47" s="247">
        <v>90419</v>
      </c>
      <c r="E47" s="206">
        <v>113228</v>
      </c>
    </row>
    <row r="48" spans="1:5" ht="14.25" x14ac:dyDescent="0.2">
      <c r="A48" s="370" t="s">
        <v>49</v>
      </c>
      <c r="B48" s="23" t="s">
        <v>335</v>
      </c>
      <c r="C48" s="247">
        <v>0</v>
      </c>
      <c r="D48" s="247">
        <v>168</v>
      </c>
      <c r="E48" s="206">
        <v>78</v>
      </c>
    </row>
    <row r="49" spans="1:5" ht="15.75" thickBot="1" x14ac:dyDescent="0.3">
      <c r="A49" s="59" t="s">
        <v>498</v>
      </c>
      <c r="B49" s="316"/>
      <c r="C49" s="248">
        <f>SUM(C46:C48)</f>
        <v>88142</v>
      </c>
      <c r="D49" s="248">
        <f>SUM(D46:D48)</f>
        <v>90747</v>
      </c>
      <c r="E49" s="207">
        <f>SUM(E46:E48)</f>
        <v>113332</v>
      </c>
    </row>
    <row r="51" spans="1:5" ht="13.5" thickBot="1" x14ac:dyDescent="0.25"/>
    <row r="52" spans="1:5" ht="15" x14ac:dyDescent="0.2">
      <c r="A52" s="595" t="s">
        <v>587</v>
      </c>
      <c r="B52" s="596"/>
      <c r="C52" s="596"/>
      <c r="D52" s="596"/>
      <c r="E52" s="151"/>
    </row>
    <row r="53" spans="1:5" x14ac:dyDescent="0.2">
      <c r="A53" s="662" t="s">
        <v>588</v>
      </c>
      <c r="B53" s="663"/>
      <c r="C53" s="663"/>
      <c r="D53" s="663"/>
      <c r="E53" s="664"/>
    </row>
    <row r="54" spans="1:5" ht="15" x14ac:dyDescent="0.2">
      <c r="A54" s="71" t="s">
        <v>288</v>
      </c>
      <c r="B54" s="29" t="s">
        <v>53</v>
      </c>
      <c r="C54" s="29" t="s">
        <v>0</v>
      </c>
      <c r="D54" s="29" t="s">
        <v>1</v>
      </c>
      <c r="E54" s="72" t="s">
        <v>409</v>
      </c>
    </row>
    <row r="55" spans="1:5" ht="14.25" x14ac:dyDescent="0.2">
      <c r="A55" s="73" t="s">
        <v>289</v>
      </c>
      <c r="B55" s="62" t="s">
        <v>290</v>
      </c>
      <c r="C55" s="63">
        <v>15745</v>
      </c>
      <c r="D55" s="63">
        <v>15181</v>
      </c>
      <c r="E55" s="76">
        <v>23383</v>
      </c>
    </row>
    <row r="56" spans="1:5" ht="14.25" x14ac:dyDescent="0.2">
      <c r="A56" s="73" t="s">
        <v>569</v>
      </c>
      <c r="B56" s="62" t="s">
        <v>393</v>
      </c>
      <c r="C56" s="63">
        <v>3</v>
      </c>
      <c r="D56" s="63">
        <v>95</v>
      </c>
      <c r="E56" s="76">
        <v>212</v>
      </c>
    </row>
    <row r="57" spans="1:5" ht="15" x14ac:dyDescent="0.2">
      <c r="A57" s="71" t="s">
        <v>291</v>
      </c>
      <c r="B57" s="448" t="s">
        <v>30</v>
      </c>
      <c r="C57" s="448" t="s">
        <v>30</v>
      </c>
      <c r="D57" s="448" t="s">
        <v>30</v>
      </c>
      <c r="E57" s="449" t="s">
        <v>30</v>
      </c>
    </row>
    <row r="58" spans="1:5" ht="14.25" x14ac:dyDescent="0.2">
      <c r="A58" s="75" t="s">
        <v>292</v>
      </c>
      <c r="B58" s="4" t="s">
        <v>293</v>
      </c>
      <c r="C58" s="5">
        <v>35961</v>
      </c>
      <c r="D58" s="63">
        <v>69059</v>
      </c>
      <c r="E58" s="76">
        <v>50526</v>
      </c>
    </row>
    <row r="59" spans="1:5" ht="14.25" x14ac:dyDescent="0.2">
      <c r="A59" s="75" t="s">
        <v>570</v>
      </c>
      <c r="B59" s="4" t="s">
        <v>393</v>
      </c>
      <c r="C59" s="5">
        <v>6</v>
      </c>
      <c r="D59" s="63">
        <v>434</v>
      </c>
      <c r="E59" s="76">
        <v>459</v>
      </c>
    </row>
    <row r="60" spans="1:5" ht="15" x14ac:dyDescent="0.2">
      <c r="A60" s="80" t="s">
        <v>294</v>
      </c>
      <c r="B60" s="4"/>
      <c r="C60" s="25">
        <f>SUM(C55:C59)</f>
        <v>51715</v>
      </c>
      <c r="D60" s="25">
        <f>SUM(D55:D59)</f>
        <v>84769</v>
      </c>
      <c r="E60" s="81">
        <f>SUM(E55:E59)</f>
        <v>74580</v>
      </c>
    </row>
    <row r="61" spans="1:5" ht="15.75" thickBot="1" x14ac:dyDescent="0.25">
      <c r="A61" s="82"/>
      <c r="B61" s="447"/>
      <c r="C61" s="28"/>
      <c r="D61" s="28"/>
      <c r="E61" s="81"/>
    </row>
    <row r="62" spans="1:5" ht="15.75" thickBot="1" x14ac:dyDescent="0.25">
      <c r="A62" s="654" t="s">
        <v>539</v>
      </c>
      <c r="B62" s="655"/>
      <c r="C62" s="655"/>
      <c r="D62" s="655"/>
      <c r="E62" s="656"/>
    </row>
    <row r="63" spans="1:5" ht="30" x14ac:dyDescent="0.2">
      <c r="A63" s="129"/>
      <c r="B63" s="130" t="s">
        <v>540</v>
      </c>
      <c r="C63" s="130" t="s">
        <v>0</v>
      </c>
      <c r="D63" s="130" t="s">
        <v>1</v>
      </c>
      <c r="E63" s="120" t="s">
        <v>409</v>
      </c>
    </row>
    <row r="64" spans="1:5" ht="15" thickBot="1" x14ac:dyDescent="0.25">
      <c r="A64" s="79" t="s">
        <v>538</v>
      </c>
      <c r="B64" s="286" t="s">
        <v>393</v>
      </c>
      <c r="C64" s="426" t="s">
        <v>15</v>
      </c>
      <c r="D64" s="427">
        <v>289</v>
      </c>
      <c r="E64" s="353">
        <v>356</v>
      </c>
    </row>
    <row r="65" spans="1:5" ht="15" x14ac:dyDescent="0.2">
      <c r="A65" s="82"/>
      <c r="B65" s="447"/>
      <c r="C65" s="28"/>
      <c r="D65" s="28"/>
      <c r="E65" s="81"/>
    </row>
    <row r="66" spans="1:5" ht="15" x14ac:dyDescent="0.2">
      <c r="A66" s="82"/>
      <c r="B66" s="447"/>
      <c r="C66" s="28"/>
      <c r="D66" s="28"/>
      <c r="E66" s="81"/>
    </row>
    <row r="67" spans="1:5" ht="15" x14ac:dyDescent="0.2">
      <c r="A67" s="82"/>
      <c r="B67" s="447"/>
      <c r="C67" s="28"/>
      <c r="D67" s="28"/>
      <c r="E67" s="81"/>
    </row>
    <row r="68" spans="1:5" ht="15" x14ac:dyDescent="0.2">
      <c r="A68" s="659" t="s">
        <v>589</v>
      </c>
      <c r="B68" s="660"/>
      <c r="C68" s="660"/>
      <c r="D68" s="660"/>
      <c r="E68" s="661"/>
    </row>
    <row r="69" spans="1:5" ht="15" x14ac:dyDescent="0.2">
      <c r="A69" s="71" t="s">
        <v>295</v>
      </c>
      <c r="B69" s="29" t="s">
        <v>53</v>
      </c>
      <c r="C69" s="29" t="s">
        <v>0</v>
      </c>
      <c r="D69" s="29" t="s">
        <v>1</v>
      </c>
      <c r="E69" s="72" t="s">
        <v>409</v>
      </c>
    </row>
    <row r="70" spans="1:5" ht="14.25" x14ac:dyDescent="0.2">
      <c r="A70" s="77" t="s">
        <v>289</v>
      </c>
      <c r="B70" s="38" t="s">
        <v>296</v>
      </c>
      <c r="C70" s="41">
        <v>44017</v>
      </c>
      <c r="D70" s="64">
        <v>59913</v>
      </c>
      <c r="E70" s="78">
        <v>65292</v>
      </c>
    </row>
    <row r="71" spans="1:5" ht="14.25" x14ac:dyDescent="0.2">
      <c r="A71" s="77" t="s">
        <v>569</v>
      </c>
      <c r="B71" s="4" t="s">
        <v>393</v>
      </c>
      <c r="C71" s="5">
        <v>13</v>
      </c>
      <c r="D71" s="63">
        <v>562</v>
      </c>
      <c r="E71" s="76">
        <v>141</v>
      </c>
    </row>
    <row r="72" spans="1:5" ht="15" x14ac:dyDescent="0.2">
      <c r="A72" s="71" t="s">
        <v>297</v>
      </c>
      <c r="B72" s="448" t="s">
        <v>30</v>
      </c>
      <c r="C72" s="448" t="s">
        <v>30</v>
      </c>
      <c r="D72" s="448" t="s">
        <v>30</v>
      </c>
      <c r="E72" s="449" t="s">
        <v>30</v>
      </c>
    </row>
    <row r="73" spans="1:5" ht="14.25" x14ac:dyDescent="0.2">
      <c r="A73" s="75" t="s">
        <v>292</v>
      </c>
      <c r="B73" s="4" t="s">
        <v>298</v>
      </c>
      <c r="C73" s="5">
        <v>37668</v>
      </c>
      <c r="D73" s="63">
        <v>42350</v>
      </c>
      <c r="E73" s="76">
        <v>97140</v>
      </c>
    </row>
    <row r="74" spans="1:5" ht="14.25" x14ac:dyDescent="0.2">
      <c r="A74" s="75" t="s">
        <v>571</v>
      </c>
      <c r="B74" s="4" t="s">
        <v>393</v>
      </c>
      <c r="C74" s="5">
        <v>11</v>
      </c>
      <c r="D74" s="63">
        <v>398</v>
      </c>
      <c r="E74" s="76">
        <v>210</v>
      </c>
    </row>
    <row r="75" spans="1:5" ht="15" x14ac:dyDescent="0.2">
      <c r="A75" s="659" t="s">
        <v>299</v>
      </c>
      <c r="B75" s="660"/>
      <c r="C75" s="660"/>
      <c r="D75" s="660"/>
      <c r="E75" s="661"/>
    </row>
    <row r="76" spans="1:5" ht="15" x14ac:dyDescent="0.2">
      <c r="A76" s="71" t="s">
        <v>300</v>
      </c>
      <c r="B76" s="29" t="s">
        <v>53</v>
      </c>
      <c r="C76" s="29" t="s">
        <v>0</v>
      </c>
      <c r="D76" s="29" t="s">
        <v>1</v>
      </c>
      <c r="E76" s="72" t="s">
        <v>409</v>
      </c>
    </row>
    <row r="77" spans="1:5" ht="14.25" x14ac:dyDescent="0.2">
      <c r="A77" s="73" t="s">
        <v>301</v>
      </c>
      <c r="B77" s="62" t="s">
        <v>302</v>
      </c>
      <c r="C77" s="63">
        <v>484</v>
      </c>
      <c r="D77" s="63">
        <v>6254</v>
      </c>
      <c r="E77" s="76">
        <v>128536</v>
      </c>
    </row>
    <row r="78" spans="1:5" ht="14.25" x14ac:dyDescent="0.2">
      <c r="A78" s="73" t="s">
        <v>572</v>
      </c>
      <c r="B78" s="4" t="s">
        <v>393</v>
      </c>
      <c r="C78" s="5">
        <v>1</v>
      </c>
      <c r="D78" s="63">
        <v>59</v>
      </c>
      <c r="E78" s="76">
        <v>277</v>
      </c>
    </row>
    <row r="79" spans="1:5" ht="15" x14ac:dyDescent="0.2">
      <c r="A79" s="71" t="s">
        <v>303</v>
      </c>
      <c r="B79" s="29" t="s">
        <v>53</v>
      </c>
      <c r="C79" s="29" t="s">
        <v>0</v>
      </c>
      <c r="D79" s="29" t="s">
        <v>1</v>
      </c>
      <c r="E79" s="72" t="s">
        <v>409</v>
      </c>
    </row>
    <row r="80" spans="1:5" ht="14.25" x14ac:dyDescent="0.2">
      <c r="A80" s="77" t="s">
        <v>304</v>
      </c>
      <c r="B80" s="4">
        <v>60400</v>
      </c>
      <c r="C80" s="5">
        <v>0</v>
      </c>
      <c r="D80" s="63">
        <v>0</v>
      </c>
      <c r="E80" s="76">
        <v>0</v>
      </c>
    </row>
    <row r="81" spans="1:5" ht="14.25" x14ac:dyDescent="0.2">
      <c r="A81" s="75" t="s">
        <v>305</v>
      </c>
      <c r="B81" s="4">
        <v>60405</v>
      </c>
      <c r="C81" s="5">
        <v>0</v>
      </c>
      <c r="D81" s="63">
        <v>0</v>
      </c>
      <c r="E81" s="76">
        <v>0</v>
      </c>
    </row>
    <row r="82" spans="1:5" ht="14.25" x14ac:dyDescent="0.2">
      <c r="A82" s="75"/>
      <c r="B82" s="4"/>
      <c r="C82" s="5"/>
      <c r="D82" s="63"/>
      <c r="E82" s="76"/>
    </row>
    <row r="83" spans="1:5" ht="15" x14ac:dyDescent="0.2">
      <c r="A83" s="80" t="s">
        <v>306</v>
      </c>
      <c r="B83" s="44"/>
      <c r="C83" s="25">
        <f>SUM(C69:C81)</f>
        <v>82194</v>
      </c>
      <c r="D83" s="154">
        <f>SUM(D69:D81)</f>
        <v>109536</v>
      </c>
      <c r="E83" s="156">
        <f>SUM(E70:E81)</f>
        <v>291596</v>
      </c>
    </row>
    <row r="84" spans="1:5" ht="9.75" customHeight="1" x14ac:dyDescent="0.2">
      <c r="A84" s="82"/>
      <c r="B84" s="27"/>
      <c r="C84" s="28"/>
      <c r="D84" s="85"/>
      <c r="E84" s="155"/>
    </row>
    <row r="85" spans="1:5" ht="18" customHeight="1" thickBot="1" x14ac:dyDescent="0.25">
      <c r="A85" s="134" t="s">
        <v>307</v>
      </c>
      <c r="B85" s="152"/>
      <c r="C85" s="153">
        <f>SUM(C60+C83)</f>
        <v>133909</v>
      </c>
      <c r="D85" s="157">
        <f>SUM(D60+D83)</f>
        <v>194305</v>
      </c>
      <c r="E85" s="158">
        <f>SUM(E60+E83)</f>
        <v>366176</v>
      </c>
    </row>
    <row r="86" spans="1:5" ht="13.5" thickBot="1" x14ac:dyDescent="0.25"/>
    <row r="87" spans="1:5" ht="13.5" thickBot="1" x14ac:dyDescent="0.25">
      <c r="A87" s="654" t="s">
        <v>590</v>
      </c>
      <c r="B87" s="657"/>
      <c r="C87" s="657"/>
      <c r="D87" s="657"/>
      <c r="E87" s="658"/>
    </row>
    <row r="88" spans="1:5" ht="30" x14ac:dyDescent="0.2">
      <c r="A88" s="129"/>
      <c r="B88" s="130" t="s">
        <v>540</v>
      </c>
      <c r="C88" s="130" t="s">
        <v>0</v>
      </c>
      <c r="D88" s="130" t="s">
        <v>1</v>
      </c>
      <c r="E88" s="120" t="s">
        <v>408</v>
      </c>
    </row>
    <row r="89" spans="1:5" ht="15" thickBot="1" x14ac:dyDescent="0.25">
      <c r="A89" s="127" t="s">
        <v>403</v>
      </c>
      <c r="B89" s="135" t="s">
        <v>393</v>
      </c>
      <c r="C89" s="417" t="s">
        <v>15</v>
      </c>
      <c r="D89" s="418">
        <v>3</v>
      </c>
      <c r="E89" s="419">
        <v>31</v>
      </c>
    </row>
    <row r="90" spans="1:5" ht="14.25" x14ac:dyDescent="0.2">
      <c r="A90" s="350"/>
      <c r="B90" s="340"/>
      <c r="C90" s="351"/>
      <c r="D90" s="18"/>
      <c r="E90" s="343"/>
    </row>
    <row r="91" spans="1:5" ht="14.25" x14ac:dyDescent="0.2">
      <c r="A91" s="350"/>
      <c r="B91" s="340"/>
      <c r="C91" s="351"/>
      <c r="D91" s="18"/>
      <c r="E91" s="343"/>
    </row>
    <row r="92" spans="1:5" ht="13.5" thickBot="1" x14ac:dyDescent="0.25"/>
    <row r="93" spans="1:5" ht="15.75" thickBot="1" x14ac:dyDescent="0.25">
      <c r="A93" s="654" t="s">
        <v>541</v>
      </c>
      <c r="B93" s="655"/>
      <c r="C93" s="655"/>
      <c r="D93" s="655"/>
      <c r="E93" s="656"/>
    </row>
    <row r="94" spans="1:5" ht="30" x14ac:dyDescent="0.2">
      <c r="A94" s="129"/>
      <c r="B94" s="130" t="s">
        <v>540</v>
      </c>
      <c r="C94" s="130" t="s">
        <v>0</v>
      </c>
      <c r="D94" s="130" t="s">
        <v>1</v>
      </c>
      <c r="E94" s="120" t="s">
        <v>408</v>
      </c>
    </row>
    <row r="95" spans="1:5" ht="15" thickBot="1" x14ac:dyDescent="0.25">
      <c r="A95" s="127" t="s">
        <v>403</v>
      </c>
      <c r="B95" s="135" t="s">
        <v>271</v>
      </c>
      <c r="C95" s="417">
        <v>14</v>
      </c>
      <c r="D95" s="418">
        <v>9</v>
      </c>
      <c r="E95" s="419">
        <v>7</v>
      </c>
    </row>
  </sheetData>
  <mergeCells count="13">
    <mergeCell ref="A62:E62"/>
    <mergeCell ref="A87:E87"/>
    <mergeCell ref="A93:E93"/>
    <mergeCell ref="A52:D52"/>
    <mergeCell ref="A75:E75"/>
    <mergeCell ref="A68:E68"/>
    <mergeCell ref="A53:E53"/>
    <mergeCell ref="A2:E2"/>
    <mergeCell ref="B3:B4"/>
    <mergeCell ref="C3:C4"/>
    <mergeCell ref="D3:D4"/>
    <mergeCell ref="E3:E4"/>
    <mergeCell ref="A3:A4"/>
  </mergeCells>
  <phoneticPr fontId="0" type="noConversion"/>
  <pageMargins left="0.83" right="0.43" top="1" bottom="1" header="0.5" footer="0.5"/>
  <pageSetup scale="85" orientation="portrait" horizontalDpi="4294967294" r:id="rId1"/>
  <headerFooter alignWithMargins="0">
    <oddHeader>&amp;C&amp;"Arial,Bold"&amp;12DDAA HISTORICAL WORKLOAD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5" workbookViewId="0">
      <selection activeCell="F50" sqref="F50"/>
    </sheetView>
  </sheetViews>
  <sheetFormatPr defaultRowHeight="12.75" x14ac:dyDescent="0.2"/>
  <cols>
    <col min="2" max="2" width="10.28515625" customWidth="1"/>
    <col min="3" max="3" width="10" customWidth="1"/>
    <col min="4" max="5" width="10.28515625" customWidth="1"/>
    <col min="6" max="6" width="14.140625" customWidth="1"/>
  </cols>
  <sheetData>
    <row r="1" spans="1:6" x14ac:dyDescent="0.2">
      <c r="A1" s="53" t="s">
        <v>325</v>
      </c>
      <c r="B1" s="54"/>
      <c r="C1" s="54"/>
      <c r="D1" s="54"/>
      <c r="E1" s="54"/>
      <c r="F1" s="55"/>
    </row>
    <row r="2" spans="1:6" ht="38.25" x14ac:dyDescent="0.2">
      <c r="A2" s="56" t="s">
        <v>186</v>
      </c>
      <c r="B2" s="22" t="s">
        <v>321</v>
      </c>
      <c r="C2" s="22" t="s">
        <v>319</v>
      </c>
      <c r="D2" s="22" t="s">
        <v>320</v>
      </c>
      <c r="E2" s="22" t="s">
        <v>187</v>
      </c>
      <c r="F2" s="98" t="s">
        <v>202</v>
      </c>
    </row>
    <row r="3" spans="1:6" x14ac:dyDescent="0.2">
      <c r="A3" s="57" t="s">
        <v>190</v>
      </c>
      <c r="B3" s="186">
        <v>9101</v>
      </c>
      <c r="C3" s="186">
        <v>15499</v>
      </c>
      <c r="D3" s="186">
        <v>0</v>
      </c>
      <c r="E3" s="191">
        <f>SUM(C3:D3)</f>
        <v>15499</v>
      </c>
      <c r="F3" s="192">
        <f>SUM(B3+E3)</f>
        <v>24600</v>
      </c>
    </row>
    <row r="4" spans="1:6" x14ac:dyDescent="0.2">
      <c r="A4" s="58" t="s">
        <v>191</v>
      </c>
      <c r="B4" s="187">
        <v>5458</v>
      </c>
      <c r="C4" s="187">
        <v>8017</v>
      </c>
      <c r="D4" s="187">
        <v>0</v>
      </c>
      <c r="E4" s="191">
        <f t="shared" ref="E4:E14" si="0">SUM(C4:D4)</f>
        <v>8017</v>
      </c>
      <c r="F4" s="192">
        <f t="shared" ref="F4:F14" si="1">SUM(B4+E4)</f>
        <v>13475</v>
      </c>
    </row>
    <row r="5" spans="1:6" x14ac:dyDescent="0.2">
      <c r="A5" s="58" t="s">
        <v>192</v>
      </c>
      <c r="B5" s="187">
        <v>3501</v>
      </c>
      <c r="C5" s="187">
        <v>7150</v>
      </c>
      <c r="D5" s="187">
        <v>0</v>
      </c>
      <c r="E5" s="191">
        <f t="shared" si="0"/>
        <v>7150</v>
      </c>
      <c r="F5" s="192">
        <f t="shared" si="1"/>
        <v>10651</v>
      </c>
    </row>
    <row r="6" spans="1:6" x14ac:dyDescent="0.2">
      <c r="A6" s="58" t="s">
        <v>193</v>
      </c>
      <c r="B6" s="187">
        <v>4883</v>
      </c>
      <c r="C6" s="187">
        <v>7643</v>
      </c>
      <c r="D6" s="187">
        <v>484</v>
      </c>
      <c r="E6" s="191">
        <f t="shared" si="0"/>
        <v>8127</v>
      </c>
      <c r="F6" s="192">
        <f t="shared" si="1"/>
        <v>13010</v>
      </c>
    </row>
    <row r="7" spans="1:6" x14ac:dyDescent="0.2">
      <c r="A7" s="58" t="s">
        <v>194</v>
      </c>
      <c r="B7" s="187">
        <v>2149</v>
      </c>
      <c r="C7" s="187">
        <v>9312</v>
      </c>
      <c r="D7" s="187">
        <v>0</v>
      </c>
      <c r="E7" s="191">
        <f t="shared" si="0"/>
        <v>9312</v>
      </c>
      <c r="F7" s="192">
        <f t="shared" si="1"/>
        <v>11461</v>
      </c>
    </row>
    <row r="8" spans="1:6" x14ac:dyDescent="0.2">
      <c r="A8" s="58" t="s">
        <v>195</v>
      </c>
      <c r="B8" s="187">
        <v>8283</v>
      </c>
      <c r="C8" s="187">
        <v>3574</v>
      </c>
      <c r="D8" s="187">
        <v>0</v>
      </c>
      <c r="E8" s="191">
        <f t="shared" si="0"/>
        <v>3574</v>
      </c>
      <c r="F8" s="192">
        <f t="shared" si="1"/>
        <v>11857</v>
      </c>
    </row>
    <row r="9" spans="1:6" x14ac:dyDescent="0.2">
      <c r="A9" s="58" t="s">
        <v>196</v>
      </c>
      <c r="B9" s="187">
        <v>2099</v>
      </c>
      <c r="C9" s="187">
        <v>3254</v>
      </c>
      <c r="D9" s="187">
        <v>0</v>
      </c>
      <c r="E9" s="191">
        <f t="shared" si="0"/>
        <v>3254</v>
      </c>
      <c r="F9" s="192">
        <f t="shared" si="1"/>
        <v>5353</v>
      </c>
    </row>
    <row r="10" spans="1:6" x14ac:dyDescent="0.2">
      <c r="A10" s="58" t="s">
        <v>197</v>
      </c>
      <c r="B10" s="187">
        <v>1498</v>
      </c>
      <c r="C10" s="187">
        <v>3859</v>
      </c>
      <c r="D10" s="187">
        <v>0</v>
      </c>
      <c r="E10" s="191">
        <f t="shared" si="0"/>
        <v>3859</v>
      </c>
      <c r="F10" s="192">
        <f t="shared" si="1"/>
        <v>5357</v>
      </c>
    </row>
    <row r="11" spans="1:6" x14ac:dyDescent="0.2">
      <c r="A11" s="58" t="s">
        <v>198</v>
      </c>
      <c r="B11" s="187">
        <v>2432</v>
      </c>
      <c r="C11" s="187">
        <v>5488</v>
      </c>
      <c r="D11" s="187">
        <v>0</v>
      </c>
      <c r="E11" s="191">
        <f t="shared" si="0"/>
        <v>5488</v>
      </c>
      <c r="F11" s="192">
        <f t="shared" si="1"/>
        <v>7920</v>
      </c>
    </row>
    <row r="12" spans="1:6" x14ac:dyDescent="0.2">
      <c r="A12" s="58" t="s">
        <v>199</v>
      </c>
      <c r="B12" s="187">
        <v>3120</v>
      </c>
      <c r="C12" s="187">
        <v>7596</v>
      </c>
      <c r="D12" s="187">
        <v>0</v>
      </c>
      <c r="E12" s="191">
        <f t="shared" si="0"/>
        <v>7596</v>
      </c>
      <c r="F12" s="192">
        <f t="shared" si="1"/>
        <v>10716</v>
      </c>
    </row>
    <row r="13" spans="1:6" x14ac:dyDescent="0.2">
      <c r="A13" s="58" t="s">
        <v>200</v>
      </c>
      <c r="B13" s="187">
        <v>4655</v>
      </c>
      <c r="C13" s="187">
        <v>5128</v>
      </c>
      <c r="D13" s="187">
        <v>0</v>
      </c>
      <c r="E13" s="191">
        <f t="shared" si="0"/>
        <v>5128</v>
      </c>
      <c r="F13" s="192">
        <f t="shared" si="1"/>
        <v>9783</v>
      </c>
    </row>
    <row r="14" spans="1:6" x14ac:dyDescent="0.2">
      <c r="A14" s="58" t="s">
        <v>201</v>
      </c>
      <c r="B14" s="187">
        <v>4536</v>
      </c>
      <c r="C14" s="187">
        <v>5190</v>
      </c>
      <c r="D14" s="187">
        <v>0</v>
      </c>
      <c r="E14" s="191">
        <f t="shared" si="0"/>
        <v>5190</v>
      </c>
      <c r="F14" s="192">
        <f t="shared" si="1"/>
        <v>9726</v>
      </c>
    </row>
    <row r="15" spans="1:6" ht="15.75" thickBot="1" x14ac:dyDescent="0.3">
      <c r="A15" s="59" t="s">
        <v>88</v>
      </c>
      <c r="B15" s="189">
        <f>SUM(B3:B14)</f>
        <v>51715</v>
      </c>
      <c r="C15" s="189">
        <f>SUM(C3:C14)</f>
        <v>81710</v>
      </c>
      <c r="D15" s="189">
        <f>SUM(D3:D14)</f>
        <v>484</v>
      </c>
      <c r="E15" s="189">
        <f>SUM(E3:E14)</f>
        <v>82194</v>
      </c>
      <c r="F15" s="190">
        <f>SUM(F3:F14)</f>
        <v>133909</v>
      </c>
    </row>
    <row r="16" spans="1:6" ht="13.5" thickBot="1" x14ac:dyDescent="0.25"/>
    <row r="17" spans="1:6" x14ac:dyDescent="0.2">
      <c r="A17" s="53" t="s">
        <v>326</v>
      </c>
      <c r="B17" s="54"/>
      <c r="C17" s="54"/>
      <c r="D17" s="54"/>
      <c r="E17" s="54"/>
      <c r="F17" s="55"/>
    </row>
    <row r="18" spans="1:6" ht="38.25" x14ac:dyDescent="0.2">
      <c r="A18" s="56" t="s">
        <v>186</v>
      </c>
      <c r="B18" s="22" t="s">
        <v>321</v>
      </c>
      <c r="C18" s="22" t="s">
        <v>328</v>
      </c>
      <c r="D18" s="22" t="s">
        <v>320</v>
      </c>
      <c r="E18" s="22" t="s">
        <v>187</v>
      </c>
      <c r="F18" s="98" t="s">
        <v>202</v>
      </c>
    </row>
    <row r="19" spans="1:6" x14ac:dyDescent="0.2">
      <c r="A19" s="57" t="s">
        <v>190</v>
      </c>
      <c r="B19" s="186">
        <v>9276</v>
      </c>
      <c r="C19" s="186">
        <v>5228</v>
      </c>
      <c r="D19" s="186">
        <v>59</v>
      </c>
      <c r="E19" s="191">
        <f>SUM(C19:D19)</f>
        <v>5287</v>
      </c>
      <c r="F19" s="192">
        <f t="shared" ref="F19:F30" si="2">SUM(B19+E19)</f>
        <v>14563</v>
      </c>
    </row>
    <row r="20" spans="1:6" x14ac:dyDescent="0.2">
      <c r="A20" s="58" t="s">
        <v>191</v>
      </c>
      <c r="B20" s="187">
        <v>11254</v>
      </c>
      <c r="C20" s="187">
        <v>8208</v>
      </c>
      <c r="D20" s="187">
        <v>0</v>
      </c>
      <c r="E20" s="191">
        <f t="shared" ref="E20:E30" si="3">SUM(C20:D20)</f>
        <v>8208</v>
      </c>
      <c r="F20" s="192">
        <f t="shared" si="2"/>
        <v>19462</v>
      </c>
    </row>
    <row r="21" spans="1:6" x14ac:dyDescent="0.2">
      <c r="A21" s="58" t="s">
        <v>192</v>
      </c>
      <c r="B21" s="187">
        <v>15783</v>
      </c>
      <c r="C21" s="187">
        <v>2863</v>
      </c>
      <c r="D21" s="187">
        <v>0</v>
      </c>
      <c r="E21" s="191">
        <f t="shared" si="3"/>
        <v>2863</v>
      </c>
      <c r="F21" s="192">
        <f t="shared" si="2"/>
        <v>18646</v>
      </c>
    </row>
    <row r="22" spans="1:6" x14ac:dyDescent="0.2">
      <c r="A22" s="58" t="s">
        <v>193</v>
      </c>
      <c r="B22" s="187">
        <v>3424</v>
      </c>
      <c r="C22" s="187">
        <v>7676</v>
      </c>
      <c r="D22" s="187">
        <v>1</v>
      </c>
      <c r="E22" s="191">
        <f t="shared" si="3"/>
        <v>7677</v>
      </c>
      <c r="F22" s="192">
        <f t="shared" si="2"/>
        <v>11101</v>
      </c>
    </row>
    <row r="23" spans="1:6" x14ac:dyDescent="0.2">
      <c r="A23" s="58" t="s">
        <v>194</v>
      </c>
      <c r="B23" s="187">
        <v>8347</v>
      </c>
      <c r="C23" s="187">
        <v>8787</v>
      </c>
      <c r="D23" s="187">
        <v>29</v>
      </c>
      <c r="E23" s="191">
        <f t="shared" si="3"/>
        <v>8816</v>
      </c>
      <c r="F23" s="192">
        <f t="shared" si="2"/>
        <v>17163</v>
      </c>
    </row>
    <row r="24" spans="1:6" x14ac:dyDescent="0.2">
      <c r="A24" s="58" t="s">
        <v>195</v>
      </c>
      <c r="B24" s="187">
        <v>6079</v>
      </c>
      <c r="C24" s="187">
        <v>5361</v>
      </c>
      <c r="D24" s="187">
        <v>9</v>
      </c>
      <c r="E24" s="191">
        <f t="shared" si="3"/>
        <v>5370</v>
      </c>
      <c r="F24" s="192">
        <f t="shared" si="2"/>
        <v>11449</v>
      </c>
    </row>
    <row r="25" spans="1:6" x14ac:dyDescent="0.2">
      <c r="A25" s="58" t="s">
        <v>196</v>
      </c>
      <c r="B25" s="187">
        <v>4166</v>
      </c>
      <c r="C25" s="187">
        <v>37343</v>
      </c>
      <c r="D25" s="187">
        <v>115</v>
      </c>
      <c r="E25" s="191">
        <f t="shared" si="3"/>
        <v>37458</v>
      </c>
      <c r="F25" s="192">
        <f t="shared" si="2"/>
        <v>41624</v>
      </c>
    </row>
    <row r="26" spans="1:6" x14ac:dyDescent="0.2">
      <c r="A26" s="58" t="s">
        <v>197</v>
      </c>
      <c r="B26" s="187">
        <v>3796</v>
      </c>
      <c r="C26" s="187">
        <v>4716</v>
      </c>
      <c r="D26" s="187">
        <v>0</v>
      </c>
      <c r="E26" s="191">
        <f t="shared" si="3"/>
        <v>4716</v>
      </c>
      <c r="F26" s="192">
        <f t="shared" si="2"/>
        <v>8512</v>
      </c>
    </row>
    <row r="27" spans="1:6" x14ac:dyDescent="0.2">
      <c r="A27" s="58" t="s">
        <v>198</v>
      </c>
      <c r="B27" s="187">
        <v>5996</v>
      </c>
      <c r="C27" s="187">
        <v>4395</v>
      </c>
      <c r="D27" s="187">
        <v>0</v>
      </c>
      <c r="E27" s="191">
        <f t="shared" si="3"/>
        <v>4395</v>
      </c>
      <c r="F27" s="192">
        <f t="shared" si="2"/>
        <v>10391</v>
      </c>
    </row>
    <row r="28" spans="1:6" x14ac:dyDescent="0.2">
      <c r="A28" s="58" t="s">
        <v>199</v>
      </c>
      <c r="B28" s="187">
        <v>6067</v>
      </c>
      <c r="C28" s="187">
        <v>6504</v>
      </c>
      <c r="D28" s="187">
        <v>0</v>
      </c>
      <c r="E28" s="191">
        <f t="shared" si="3"/>
        <v>6504</v>
      </c>
      <c r="F28" s="192">
        <f t="shared" si="2"/>
        <v>12571</v>
      </c>
    </row>
    <row r="29" spans="1:6" x14ac:dyDescent="0.2">
      <c r="A29" s="58" t="s">
        <v>200</v>
      </c>
      <c r="B29" s="187">
        <v>7661</v>
      </c>
      <c r="C29" s="187">
        <v>7083</v>
      </c>
      <c r="D29" s="187">
        <v>0</v>
      </c>
      <c r="E29" s="191">
        <f t="shared" si="3"/>
        <v>7083</v>
      </c>
      <c r="F29" s="192">
        <f t="shared" si="2"/>
        <v>14744</v>
      </c>
    </row>
    <row r="30" spans="1:6" x14ac:dyDescent="0.2">
      <c r="A30" s="58" t="s">
        <v>201</v>
      </c>
      <c r="B30" s="187">
        <v>2920</v>
      </c>
      <c r="C30" s="187">
        <v>5059</v>
      </c>
      <c r="D30" s="187">
        <v>6100</v>
      </c>
      <c r="E30" s="191">
        <f t="shared" si="3"/>
        <v>11159</v>
      </c>
      <c r="F30" s="192">
        <f t="shared" si="2"/>
        <v>14079</v>
      </c>
    </row>
    <row r="31" spans="1:6" ht="15.75" thickBot="1" x14ac:dyDescent="0.3">
      <c r="A31" s="59" t="s">
        <v>88</v>
      </c>
      <c r="B31" s="189">
        <f>SUM(B19:B30)</f>
        <v>84769</v>
      </c>
      <c r="C31" s="189">
        <f>SUM(C19:C30)</f>
        <v>103223</v>
      </c>
      <c r="D31" s="189">
        <f>SUM(D19:D30)</f>
        <v>6313</v>
      </c>
      <c r="E31" s="189">
        <f>SUM(E19:E30)</f>
        <v>109536</v>
      </c>
      <c r="F31" s="190">
        <f>SUM(F19:F30)</f>
        <v>194305</v>
      </c>
    </row>
    <row r="32" spans="1:6" ht="13.5" thickBot="1" x14ac:dyDescent="0.25"/>
    <row r="33" spans="1:6" x14ac:dyDescent="0.2">
      <c r="A33" s="53" t="s">
        <v>327</v>
      </c>
      <c r="B33" s="54"/>
      <c r="C33" s="54"/>
      <c r="D33" s="54"/>
      <c r="E33" s="54"/>
      <c r="F33" s="55"/>
    </row>
    <row r="34" spans="1:6" ht="38.25" x14ac:dyDescent="0.2">
      <c r="A34" s="56" t="s">
        <v>186</v>
      </c>
      <c r="B34" s="22" t="s">
        <v>318</v>
      </c>
      <c r="C34" s="22" t="s">
        <v>328</v>
      </c>
      <c r="D34" s="22" t="s">
        <v>329</v>
      </c>
      <c r="E34" s="22" t="s">
        <v>187</v>
      </c>
      <c r="F34" s="98" t="s">
        <v>202</v>
      </c>
    </row>
    <row r="35" spans="1:6" x14ac:dyDescent="0.2">
      <c r="A35" s="57" t="s">
        <v>190</v>
      </c>
      <c r="B35" s="238">
        <v>3972</v>
      </c>
      <c r="C35" s="238">
        <v>49878</v>
      </c>
      <c r="D35" s="186">
        <v>128590</v>
      </c>
      <c r="E35" s="191">
        <f>SUM(C35:D35)</f>
        <v>178468</v>
      </c>
      <c r="F35" s="192">
        <f t="shared" ref="F35:F46" si="4">SUM(B35+E35)</f>
        <v>182440</v>
      </c>
    </row>
    <row r="36" spans="1:6" x14ac:dyDescent="0.2">
      <c r="A36" s="58" t="s">
        <v>191</v>
      </c>
      <c r="B36" s="213">
        <v>3413</v>
      </c>
      <c r="C36" s="213">
        <v>4039</v>
      </c>
      <c r="D36" s="187">
        <v>0</v>
      </c>
      <c r="E36" s="191">
        <f t="shared" ref="E36:E46" si="5">SUM(C36:D36)</f>
        <v>4039</v>
      </c>
      <c r="F36" s="192">
        <f t="shared" si="4"/>
        <v>7452</v>
      </c>
    </row>
    <row r="37" spans="1:6" x14ac:dyDescent="0.2">
      <c r="A37" s="58" t="s">
        <v>192</v>
      </c>
      <c r="B37" s="213">
        <v>6025</v>
      </c>
      <c r="C37" s="213">
        <v>3163</v>
      </c>
      <c r="D37" s="187">
        <v>0</v>
      </c>
      <c r="E37" s="191">
        <f t="shared" si="5"/>
        <v>3163</v>
      </c>
      <c r="F37" s="192">
        <f t="shared" si="4"/>
        <v>9188</v>
      </c>
    </row>
    <row r="38" spans="1:6" x14ac:dyDescent="0.2">
      <c r="A38" s="58" t="s">
        <v>193</v>
      </c>
      <c r="B38" s="213">
        <v>6402</v>
      </c>
      <c r="C38" s="213">
        <v>36228</v>
      </c>
      <c r="D38" s="187">
        <v>0</v>
      </c>
      <c r="E38" s="191">
        <f t="shared" si="5"/>
        <v>36228</v>
      </c>
      <c r="F38" s="192">
        <f t="shared" si="4"/>
        <v>42630</v>
      </c>
    </row>
    <row r="39" spans="1:6" x14ac:dyDescent="0.2">
      <c r="A39" s="58" t="s">
        <v>194</v>
      </c>
      <c r="B39" s="213">
        <v>6722</v>
      </c>
      <c r="C39" s="213">
        <v>9314</v>
      </c>
      <c r="D39" s="187">
        <v>0</v>
      </c>
      <c r="E39" s="191">
        <f t="shared" si="5"/>
        <v>9314</v>
      </c>
      <c r="F39" s="192">
        <f t="shared" si="4"/>
        <v>16036</v>
      </c>
    </row>
    <row r="40" spans="1:6" x14ac:dyDescent="0.2">
      <c r="A40" s="58" t="s">
        <v>195</v>
      </c>
      <c r="B40" s="213">
        <v>10208</v>
      </c>
      <c r="C40" s="213">
        <v>15587</v>
      </c>
      <c r="D40" s="187">
        <v>34</v>
      </c>
      <c r="E40" s="191">
        <f t="shared" si="5"/>
        <v>15621</v>
      </c>
      <c r="F40" s="192">
        <f t="shared" si="4"/>
        <v>25829</v>
      </c>
    </row>
    <row r="41" spans="1:6" x14ac:dyDescent="0.2">
      <c r="A41" s="58" t="s">
        <v>196</v>
      </c>
      <c r="B41" s="213">
        <v>8399</v>
      </c>
      <c r="C41" s="213">
        <v>6800</v>
      </c>
      <c r="D41" s="187">
        <v>0</v>
      </c>
      <c r="E41" s="191">
        <f t="shared" si="5"/>
        <v>6800</v>
      </c>
      <c r="F41" s="192">
        <f t="shared" si="4"/>
        <v>15199</v>
      </c>
    </row>
    <row r="42" spans="1:6" x14ac:dyDescent="0.2">
      <c r="A42" s="58" t="s">
        <v>197</v>
      </c>
      <c r="B42" s="213">
        <v>7512</v>
      </c>
      <c r="C42" s="213">
        <v>5662</v>
      </c>
      <c r="D42" s="187">
        <v>0</v>
      </c>
      <c r="E42" s="191">
        <f t="shared" si="5"/>
        <v>5662</v>
      </c>
      <c r="F42" s="192">
        <f t="shared" si="4"/>
        <v>13174</v>
      </c>
    </row>
    <row r="43" spans="1:6" x14ac:dyDescent="0.2">
      <c r="A43" s="58" t="s">
        <v>198</v>
      </c>
      <c r="B43" s="213">
        <v>7392</v>
      </c>
      <c r="C43" s="213">
        <v>15806</v>
      </c>
      <c r="D43" s="187">
        <v>77</v>
      </c>
      <c r="E43" s="191">
        <f t="shared" si="5"/>
        <v>15883</v>
      </c>
      <c r="F43" s="192">
        <f t="shared" si="4"/>
        <v>23275</v>
      </c>
    </row>
    <row r="44" spans="1:6" x14ac:dyDescent="0.2">
      <c r="A44" s="58" t="s">
        <v>199</v>
      </c>
      <c r="B44" s="213">
        <v>3275</v>
      </c>
      <c r="C44" s="213">
        <v>5695</v>
      </c>
      <c r="D44" s="187">
        <v>109</v>
      </c>
      <c r="E44" s="191">
        <f t="shared" si="5"/>
        <v>5804</v>
      </c>
      <c r="F44" s="192">
        <f t="shared" si="4"/>
        <v>9079</v>
      </c>
    </row>
    <row r="45" spans="1:6" x14ac:dyDescent="0.2">
      <c r="A45" s="58" t="s">
        <v>200</v>
      </c>
      <c r="B45" s="213">
        <v>6329</v>
      </c>
      <c r="C45" s="213">
        <v>6362</v>
      </c>
      <c r="D45" s="187">
        <v>3</v>
      </c>
      <c r="E45" s="191">
        <f t="shared" si="5"/>
        <v>6365</v>
      </c>
      <c r="F45" s="192">
        <f t="shared" si="4"/>
        <v>12694</v>
      </c>
    </row>
    <row r="46" spans="1:6" x14ac:dyDescent="0.2">
      <c r="A46" s="58" t="s">
        <v>201</v>
      </c>
      <c r="B46" s="213">
        <v>4931</v>
      </c>
      <c r="C46" s="213">
        <v>4249</v>
      </c>
      <c r="D46" s="187">
        <v>0</v>
      </c>
      <c r="E46" s="191">
        <f t="shared" si="5"/>
        <v>4249</v>
      </c>
      <c r="F46" s="192">
        <f t="shared" si="4"/>
        <v>9180</v>
      </c>
    </row>
    <row r="47" spans="1:6" ht="15.75" thickBot="1" x14ac:dyDescent="0.3">
      <c r="A47" s="59" t="s">
        <v>88</v>
      </c>
      <c r="B47" s="424">
        <f>SUM(B35:B46)</f>
        <v>74580</v>
      </c>
      <c r="C47" s="424">
        <f>SUM(C35:C46)</f>
        <v>162783</v>
      </c>
      <c r="D47" s="185">
        <f>SUM(D35:D46)</f>
        <v>128813</v>
      </c>
      <c r="E47" s="185">
        <f>SUM(E35:E46)</f>
        <v>291596</v>
      </c>
      <c r="F47" s="190">
        <f>SUM(F35:F46)</f>
        <v>366176</v>
      </c>
    </row>
  </sheetData>
  <phoneticPr fontId="0" type="noConversion"/>
  <pageMargins left="0.75" right="0.75" top="0.67" bottom="0.69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B1" zoomScale="75" workbookViewId="0">
      <selection activeCell="I28" sqref="I28"/>
    </sheetView>
  </sheetViews>
  <sheetFormatPr defaultRowHeight="12.75" x14ac:dyDescent="0.2"/>
  <cols>
    <col min="1" max="1" width="34.85546875" customWidth="1"/>
    <col min="2" max="2" width="20.140625" customWidth="1"/>
    <col min="3" max="4" width="9.28515625" bestFit="1" customWidth="1"/>
    <col min="5" max="5" width="9.28515625" customWidth="1"/>
    <col min="6" max="7" width="9.28515625" bestFit="1" customWidth="1"/>
  </cols>
  <sheetData>
    <row r="1" spans="1:5" ht="13.5" thickBot="1" x14ac:dyDescent="0.25"/>
    <row r="2" spans="1:5" ht="15" x14ac:dyDescent="0.2">
      <c r="A2" s="668" t="s">
        <v>410</v>
      </c>
      <c r="B2" s="669"/>
      <c r="C2" s="669"/>
      <c r="D2" s="669"/>
      <c r="E2" s="670"/>
    </row>
    <row r="3" spans="1:5" ht="30.75" customHeight="1" x14ac:dyDescent="0.2">
      <c r="A3" s="71" t="s">
        <v>203</v>
      </c>
      <c r="B3" s="29" t="s">
        <v>53</v>
      </c>
      <c r="C3" s="29" t="s">
        <v>0</v>
      </c>
      <c r="D3" s="29" t="s">
        <v>1</v>
      </c>
      <c r="E3" s="72" t="s">
        <v>408</v>
      </c>
    </row>
    <row r="4" spans="1:5" ht="14.25" customHeight="1" x14ac:dyDescent="0.2">
      <c r="A4" s="75" t="s">
        <v>207</v>
      </c>
      <c r="B4" s="4" t="s">
        <v>208</v>
      </c>
      <c r="C4" s="5">
        <v>438</v>
      </c>
      <c r="D4" s="63">
        <v>365</v>
      </c>
      <c r="E4" s="76">
        <v>285</v>
      </c>
    </row>
    <row r="5" spans="1:5" ht="14.25" customHeight="1" x14ac:dyDescent="0.2">
      <c r="A5" s="75" t="s">
        <v>209</v>
      </c>
      <c r="B5" s="4" t="s">
        <v>210</v>
      </c>
      <c r="C5" s="5">
        <v>0</v>
      </c>
      <c r="D5" s="63">
        <v>0</v>
      </c>
      <c r="E5" s="76">
        <v>0</v>
      </c>
    </row>
    <row r="6" spans="1:5" ht="14.25" customHeight="1" x14ac:dyDescent="0.2">
      <c r="A6" s="75" t="s">
        <v>211</v>
      </c>
      <c r="B6" s="4" t="s">
        <v>212</v>
      </c>
      <c r="C6" s="5">
        <v>0</v>
      </c>
      <c r="D6" s="63">
        <v>3</v>
      </c>
      <c r="E6" s="76">
        <v>0</v>
      </c>
    </row>
    <row r="7" spans="1:5" ht="14.25" customHeight="1" x14ac:dyDescent="0.2">
      <c r="A7" s="77" t="s">
        <v>213</v>
      </c>
      <c r="B7" s="38" t="s">
        <v>214</v>
      </c>
      <c r="C7" s="41">
        <v>5</v>
      </c>
      <c r="D7" s="64">
        <v>29</v>
      </c>
      <c r="E7" s="78">
        <v>69</v>
      </c>
    </row>
    <row r="8" spans="1:5" ht="14.25" customHeight="1" thickBot="1" x14ac:dyDescent="0.25">
      <c r="A8" s="79" t="s">
        <v>215</v>
      </c>
      <c r="B8" s="42" t="s">
        <v>216</v>
      </c>
      <c r="C8" s="43">
        <v>39</v>
      </c>
      <c r="D8" s="65">
        <v>23</v>
      </c>
      <c r="E8" s="287">
        <v>113</v>
      </c>
    </row>
    <row r="9" spans="1:5" ht="14.25" customHeight="1" x14ac:dyDescent="0.2">
      <c r="A9" s="80" t="s">
        <v>217</v>
      </c>
      <c r="B9" s="44" t="s">
        <v>30</v>
      </c>
      <c r="C9" s="25">
        <f>SUM(C4:C8)</f>
        <v>482</v>
      </c>
      <c r="D9" s="35">
        <f>SUM(D4:D8)</f>
        <v>420</v>
      </c>
      <c r="E9" s="81">
        <f>SUM(E4:E8)</f>
        <v>467</v>
      </c>
    </row>
    <row r="10" spans="1:5" ht="30.75" customHeight="1" x14ac:dyDescent="0.2">
      <c r="A10" s="71" t="s">
        <v>218</v>
      </c>
      <c r="B10" s="29" t="s">
        <v>53</v>
      </c>
      <c r="C10" s="29" t="s">
        <v>0</v>
      </c>
      <c r="D10" s="29" t="s">
        <v>1</v>
      </c>
      <c r="E10" s="72" t="s">
        <v>408</v>
      </c>
    </row>
    <row r="11" spans="1:5" ht="14.25" customHeight="1" x14ac:dyDescent="0.2">
      <c r="A11" s="75" t="s">
        <v>207</v>
      </c>
      <c r="B11" s="4" t="s">
        <v>222</v>
      </c>
      <c r="C11" s="5">
        <v>453</v>
      </c>
      <c r="D11" s="63">
        <v>695</v>
      </c>
      <c r="E11" s="76">
        <v>509</v>
      </c>
    </row>
    <row r="12" spans="1:5" ht="14.25" customHeight="1" x14ac:dyDescent="0.2">
      <c r="A12" s="75" t="s">
        <v>209</v>
      </c>
      <c r="B12" s="4" t="s">
        <v>223</v>
      </c>
      <c r="C12" s="5">
        <v>1</v>
      </c>
      <c r="D12" s="63">
        <v>0</v>
      </c>
      <c r="E12" s="76">
        <v>0</v>
      </c>
    </row>
    <row r="13" spans="1:5" ht="14.25" customHeight="1" x14ac:dyDescent="0.2">
      <c r="A13" s="75" t="s">
        <v>211</v>
      </c>
      <c r="B13" s="4" t="s">
        <v>224</v>
      </c>
      <c r="C13" s="5">
        <v>0</v>
      </c>
      <c r="D13" s="63">
        <v>0</v>
      </c>
      <c r="E13" s="76">
        <v>0</v>
      </c>
    </row>
    <row r="14" spans="1:5" ht="14.25" customHeight="1" x14ac:dyDescent="0.2">
      <c r="A14" s="77" t="s">
        <v>213</v>
      </c>
      <c r="B14" s="38" t="s">
        <v>225</v>
      </c>
      <c r="C14" s="41">
        <v>28</v>
      </c>
      <c r="D14" s="64">
        <v>32</v>
      </c>
      <c r="E14" s="78">
        <v>61</v>
      </c>
    </row>
    <row r="15" spans="1:5" ht="14.25" customHeight="1" thickBot="1" x14ac:dyDescent="0.25">
      <c r="A15" s="79" t="s">
        <v>215</v>
      </c>
      <c r="B15" s="42" t="s">
        <v>226</v>
      </c>
      <c r="C15" s="43">
        <v>13</v>
      </c>
      <c r="D15" s="210">
        <v>15</v>
      </c>
      <c r="E15" s="327">
        <v>131</v>
      </c>
    </row>
    <row r="16" spans="1:5" ht="14.25" customHeight="1" x14ac:dyDescent="0.2">
      <c r="A16" s="80" t="s">
        <v>227</v>
      </c>
      <c r="B16" s="44"/>
      <c r="C16" s="25">
        <f>SUM(C11:C15)</f>
        <v>495</v>
      </c>
      <c r="D16" s="154">
        <f>SUM(D11:D15)</f>
        <v>742</v>
      </c>
      <c r="E16" s="156">
        <f>SUM(E11:E15)</f>
        <v>701</v>
      </c>
    </row>
    <row r="17" spans="1:5" ht="5.25" customHeight="1" x14ac:dyDescent="0.2">
      <c r="A17" s="82"/>
      <c r="B17" s="27"/>
      <c r="C17" s="28"/>
      <c r="D17" s="85"/>
      <c r="E17" s="155"/>
    </row>
    <row r="18" spans="1:5" ht="15.75" customHeight="1" thickBot="1" x14ac:dyDescent="0.25">
      <c r="A18" s="429" t="s">
        <v>228</v>
      </c>
      <c r="B18" s="430"/>
      <c r="C18" s="431">
        <f>SUM(C9+C16)</f>
        <v>977</v>
      </c>
      <c r="D18" s="432">
        <f>SUM(D9+D16)</f>
        <v>1162</v>
      </c>
      <c r="E18" s="182">
        <f>SUM(E9+E16)</f>
        <v>1168</v>
      </c>
    </row>
    <row r="19" spans="1:5" ht="15.75" thickBot="1" x14ac:dyDescent="0.25">
      <c r="A19" s="66"/>
      <c r="B19" s="67"/>
      <c r="C19" s="68"/>
      <c r="D19" s="85"/>
      <c r="E19" s="85"/>
    </row>
    <row r="20" spans="1:5" ht="16.5" customHeight="1" x14ac:dyDescent="0.2">
      <c r="A20" s="668" t="s">
        <v>422</v>
      </c>
      <c r="B20" s="669"/>
      <c r="C20" s="669"/>
      <c r="D20" s="669"/>
      <c r="E20" s="671"/>
    </row>
    <row r="21" spans="1:5" ht="31.5" customHeight="1" x14ac:dyDescent="0.2">
      <c r="A21" s="71" t="s">
        <v>229</v>
      </c>
      <c r="B21" s="29" t="s">
        <v>53</v>
      </c>
      <c r="C21" s="29" t="s">
        <v>0</v>
      </c>
      <c r="D21" s="29" t="s">
        <v>1</v>
      </c>
      <c r="E21" s="72" t="s">
        <v>408</v>
      </c>
    </row>
    <row r="22" spans="1:5" ht="14.25" customHeight="1" x14ac:dyDescent="0.2">
      <c r="A22" s="75" t="s">
        <v>207</v>
      </c>
      <c r="B22" s="45" t="s">
        <v>233</v>
      </c>
      <c r="C22" s="46">
        <v>601</v>
      </c>
      <c r="D22" s="70">
        <v>740</v>
      </c>
      <c r="E22" s="87">
        <v>599</v>
      </c>
    </row>
    <row r="23" spans="1:5" ht="14.25" customHeight="1" x14ac:dyDescent="0.2">
      <c r="A23" s="75" t="s">
        <v>209</v>
      </c>
      <c r="B23" s="45" t="s">
        <v>234</v>
      </c>
      <c r="C23" s="46">
        <v>116</v>
      </c>
      <c r="D23" s="70">
        <v>0</v>
      </c>
      <c r="E23" s="87">
        <v>28</v>
      </c>
    </row>
    <row r="24" spans="1:5" ht="14.25" customHeight="1" x14ac:dyDescent="0.2">
      <c r="A24" s="75" t="s">
        <v>211</v>
      </c>
      <c r="B24" s="45" t="s">
        <v>235</v>
      </c>
      <c r="C24" s="46">
        <v>11</v>
      </c>
      <c r="D24" s="70">
        <v>15</v>
      </c>
      <c r="E24" s="87">
        <v>0</v>
      </c>
    </row>
    <row r="25" spans="1:5" ht="14.25" customHeight="1" x14ac:dyDescent="0.2">
      <c r="A25" s="77" t="s">
        <v>213</v>
      </c>
      <c r="B25" s="45" t="s">
        <v>236</v>
      </c>
      <c r="C25" s="46">
        <v>24</v>
      </c>
      <c r="D25" s="70">
        <v>43</v>
      </c>
      <c r="E25" s="87">
        <v>83</v>
      </c>
    </row>
    <row r="26" spans="1:5" ht="14.25" customHeight="1" thickBot="1" x14ac:dyDescent="0.25">
      <c r="A26" s="79" t="s">
        <v>215</v>
      </c>
      <c r="B26" s="47" t="s">
        <v>237</v>
      </c>
      <c r="C26" s="48">
        <v>68</v>
      </c>
      <c r="D26" s="255">
        <v>36</v>
      </c>
      <c r="E26" s="88">
        <v>195</v>
      </c>
    </row>
    <row r="27" spans="1:5" ht="14.25" customHeight="1" x14ac:dyDescent="0.25">
      <c r="A27" s="80" t="s">
        <v>238</v>
      </c>
      <c r="B27" s="49" t="s">
        <v>30</v>
      </c>
      <c r="C27" s="50">
        <f>SUM(C22:C26)</f>
        <v>820</v>
      </c>
      <c r="D27" s="250">
        <f>SUM(D22:D26)</f>
        <v>834</v>
      </c>
      <c r="E27" s="89">
        <f>SUM(E22:E26)</f>
        <v>905</v>
      </c>
    </row>
    <row r="28" spans="1:5" ht="32.25" customHeight="1" x14ac:dyDescent="0.2">
      <c r="A28" s="71" t="s">
        <v>239</v>
      </c>
      <c r="B28" s="29" t="s">
        <v>53</v>
      </c>
      <c r="C28" s="29" t="s">
        <v>0</v>
      </c>
      <c r="D28" s="29" t="s">
        <v>1</v>
      </c>
      <c r="E28" s="72" t="s">
        <v>409</v>
      </c>
    </row>
    <row r="29" spans="1:5" ht="14.25" customHeight="1" x14ac:dyDescent="0.2">
      <c r="A29" s="75" t="s">
        <v>207</v>
      </c>
      <c r="B29" s="45" t="s">
        <v>243</v>
      </c>
      <c r="C29" s="46">
        <v>272</v>
      </c>
      <c r="D29" s="70">
        <v>173</v>
      </c>
      <c r="E29" s="87">
        <v>183</v>
      </c>
    </row>
    <row r="30" spans="1:5" ht="14.25" customHeight="1" x14ac:dyDescent="0.2">
      <c r="A30" s="75" t="s">
        <v>209</v>
      </c>
      <c r="B30" s="45" t="s">
        <v>244</v>
      </c>
      <c r="C30" s="46">
        <v>9</v>
      </c>
      <c r="D30" s="70">
        <v>4</v>
      </c>
      <c r="E30" s="87">
        <v>13</v>
      </c>
    </row>
    <row r="31" spans="1:5" ht="14.25" customHeight="1" x14ac:dyDescent="0.2">
      <c r="A31" s="75" t="s">
        <v>211</v>
      </c>
      <c r="B31" s="45" t="s">
        <v>245</v>
      </c>
      <c r="C31" s="46">
        <v>40</v>
      </c>
      <c r="D31" s="70">
        <v>10</v>
      </c>
      <c r="E31" s="87">
        <v>9</v>
      </c>
    </row>
    <row r="32" spans="1:5" ht="14.25" customHeight="1" x14ac:dyDescent="0.2">
      <c r="A32" s="77" t="s">
        <v>213</v>
      </c>
      <c r="B32" s="45" t="s">
        <v>246</v>
      </c>
      <c r="C32" s="46">
        <v>2</v>
      </c>
      <c r="D32" s="70">
        <v>13</v>
      </c>
      <c r="E32" s="87">
        <v>106</v>
      </c>
    </row>
    <row r="33" spans="1:5" ht="14.25" customHeight="1" thickBot="1" x14ac:dyDescent="0.25">
      <c r="A33" s="79" t="s">
        <v>215</v>
      </c>
      <c r="B33" s="47" t="s">
        <v>247</v>
      </c>
      <c r="C33" s="48">
        <v>122</v>
      </c>
      <c r="D33" s="255">
        <v>91</v>
      </c>
      <c r="E33" s="88">
        <v>332</v>
      </c>
    </row>
    <row r="34" spans="1:5" ht="14.25" customHeight="1" x14ac:dyDescent="0.25">
      <c r="A34" s="90" t="s">
        <v>248</v>
      </c>
      <c r="B34" s="49" t="s">
        <v>30</v>
      </c>
      <c r="C34" s="50">
        <f>SUM(C29:C33)</f>
        <v>445</v>
      </c>
      <c r="D34" s="250">
        <f>SUM(D29:D33)</f>
        <v>291</v>
      </c>
      <c r="E34" s="89">
        <f>SUM(E29:E33)</f>
        <v>643</v>
      </c>
    </row>
    <row r="35" spans="1:5" ht="15" x14ac:dyDescent="0.25">
      <c r="A35" s="91" t="s">
        <v>267</v>
      </c>
      <c r="B35" s="11" t="s">
        <v>30</v>
      </c>
      <c r="C35" s="11" t="s">
        <v>30</v>
      </c>
      <c r="D35" s="11" t="s">
        <v>30</v>
      </c>
      <c r="E35" s="92" t="s">
        <v>30</v>
      </c>
    </row>
    <row r="36" spans="1:5" ht="33" customHeight="1" x14ac:dyDescent="0.2">
      <c r="A36" s="71" t="s">
        <v>152</v>
      </c>
      <c r="B36" s="6" t="s">
        <v>53</v>
      </c>
      <c r="C36" s="6" t="s">
        <v>0</v>
      </c>
      <c r="D36" s="6" t="s">
        <v>1</v>
      </c>
      <c r="E36" s="72" t="s">
        <v>408</v>
      </c>
    </row>
    <row r="37" spans="1:5" ht="14.25" customHeight="1" x14ac:dyDescent="0.2">
      <c r="A37" s="93" t="s">
        <v>252</v>
      </c>
      <c r="B37" s="13" t="s">
        <v>253</v>
      </c>
      <c r="C37" s="13">
        <v>2</v>
      </c>
      <c r="D37" s="13">
        <v>0</v>
      </c>
      <c r="E37" s="86">
        <v>10</v>
      </c>
    </row>
    <row r="38" spans="1:5" ht="14.25" customHeight="1" x14ac:dyDescent="0.2">
      <c r="A38" s="93" t="s">
        <v>254</v>
      </c>
      <c r="B38" s="13" t="s">
        <v>255</v>
      </c>
      <c r="C38" s="13">
        <v>1</v>
      </c>
      <c r="D38" s="13">
        <v>0</v>
      </c>
      <c r="E38" s="86">
        <v>0</v>
      </c>
    </row>
    <row r="39" spans="1:5" ht="14.25" customHeight="1" x14ac:dyDescent="0.2">
      <c r="A39" s="93" t="s">
        <v>256</v>
      </c>
      <c r="B39" s="13" t="s">
        <v>257</v>
      </c>
      <c r="C39" s="13">
        <v>0</v>
      </c>
      <c r="D39" s="13">
        <v>0</v>
      </c>
      <c r="E39" s="86">
        <v>0</v>
      </c>
    </row>
    <row r="40" spans="1:5" ht="14.25" customHeight="1" x14ac:dyDescent="0.2">
      <c r="A40" s="94" t="s">
        <v>213</v>
      </c>
      <c r="B40" s="45" t="s">
        <v>258</v>
      </c>
      <c r="C40" s="46">
        <v>0</v>
      </c>
      <c r="D40" s="70">
        <v>10</v>
      </c>
      <c r="E40" s="87">
        <v>0</v>
      </c>
    </row>
    <row r="41" spans="1:5" ht="14.25" customHeight="1" x14ac:dyDescent="0.2">
      <c r="A41" s="94" t="s">
        <v>259</v>
      </c>
      <c r="B41" s="45" t="s">
        <v>260</v>
      </c>
      <c r="C41" s="46">
        <v>0</v>
      </c>
      <c r="D41" s="70">
        <v>0</v>
      </c>
      <c r="E41" s="87">
        <v>0</v>
      </c>
    </row>
    <row r="42" spans="1:5" ht="15" x14ac:dyDescent="0.25">
      <c r="A42" s="90" t="s">
        <v>88</v>
      </c>
      <c r="B42" s="45" t="s">
        <v>30</v>
      </c>
      <c r="C42" s="50">
        <f>SUM(C37:C41)</f>
        <v>3</v>
      </c>
      <c r="D42" s="250">
        <f>SUM(D37:D41)</f>
        <v>10</v>
      </c>
      <c r="E42" s="89">
        <f>SUM(E37:E41)</f>
        <v>10</v>
      </c>
    </row>
    <row r="43" spans="1:5" ht="31.5" customHeight="1" x14ac:dyDescent="0.2">
      <c r="A43" s="139" t="s">
        <v>261</v>
      </c>
      <c r="B43" s="6" t="s">
        <v>53</v>
      </c>
      <c r="C43" s="6" t="s">
        <v>0</v>
      </c>
      <c r="D43" s="6" t="s">
        <v>1</v>
      </c>
      <c r="E43" s="72" t="s">
        <v>408</v>
      </c>
    </row>
    <row r="44" spans="1:5" ht="16.5" customHeight="1" thickBot="1" x14ac:dyDescent="0.3">
      <c r="A44" s="90" t="s">
        <v>88</v>
      </c>
      <c r="B44" s="47" t="s">
        <v>262</v>
      </c>
      <c r="C44" s="70">
        <v>119</v>
      </c>
      <c r="D44" s="239">
        <v>0</v>
      </c>
      <c r="E44" s="97">
        <v>0</v>
      </c>
    </row>
    <row r="45" spans="1:5" ht="28.5" customHeight="1" x14ac:dyDescent="0.2">
      <c r="A45" s="139" t="s">
        <v>263</v>
      </c>
      <c r="B45" s="6" t="s">
        <v>53</v>
      </c>
      <c r="C45" s="6" t="s">
        <v>0</v>
      </c>
      <c r="D45" s="6" t="s">
        <v>1</v>
      </c>
      <c r="E45" s="72" t="s">
        <v>408</v>
      </c>
    </row>
    <row r="46" spans="1:5" ht="17.25" customHeight="1" x14ac:dyDescent="0.25">
      <c r="A46" s="90" t="s">
        <v>88</v>
      </c>
      <c r="B46" s="45" t="s">
        <v>264</v>
      </c>
      <c r="C46" s="13">
        <v>0</v>
      </c>
      <c r="D46" s="70">
        <v>0</v>
      </c>
      <c r="E46" s="87">
        <v>0</v>
      </c>
    </row>
    <row r="47" spans="1:5" ht="4.5" customHeight="1" x14ac:dyDescent="0.2">
      <c r="A47" s="95"/>
      <c r="B47" s="52"/>
      <c r="C47" s="52"/>
      <c r="D47" s="52"/>
      <c r="E47" s="96"/>
    </row>
    <row r="48" spans="1:5" ht="15" x14ac:dyDescent="0.25">
      <c r="A48" s="102" t="s">
        <v>265</v>
      </c>
      <c r="B48" s="150"/>
      <c r="C48" s="104">
        <f>SUM(C27+C34+C42+C44+C46)</f>
        <v>1387</v>
      </c>
      <c r="D48" s="104">
        <f>SUM(D27+D34+D42+D44+D46)</f>
        <v>1135</v>
      </c>
      <c r="E48" s="105">
        <f>SUM(E27+E34+E42+E44+E46)</f>
        <v>1558</v>
      </c>
    </row>
    <row r="49" spans="1:5" ht="3.75" customHeight="1" x14ac:dyDescent="0.2">
      <c r="A49" s="106"/>
      <c r="B49" s="103"/>
      <c r="C49" s="103"/>
      <c r="D49" s="103"/>
      <c r="E49" s="107"/>
    </row>
    <row r="50" spans="1:5" ht="15.75" thickBot="1" x14ac:dyDescent="0.3">
      <c r="A50" s="108" t="s">
        <v>266</v>
      </c>
      <c r="B50" s="109"/>
      <c r="C50" s="110">
        <f>SUM(C18+C48)</f>
        <v>2364</v>
      </c>
      <c r="D50" s="110">
        <f>SUM(D18+D48)</f>
        <v>2297</v>
      </c>
      <c r="E50" s="111">
        <f>SUM(E18+E48)</f>
        <v>2726</v>
      </c>
    </row>
    <row r="51" spans="1:5" ht="15.75" thickBot="1" x14ac:dyDescent="0.3">
      <c r="A51" s="259"/>
      <c r="B51" s="103"/>
      <c r="C51" s="104"/>
      <c r="D51" s="104"/>
      <c r="E51" s="104"/>
    </row>
    <row r="52" spans="1:5" ht="15" x14ac:dyDescent="0.2">
      <c r="A52" s="668" t="s">
        <v>423</v>
      </c>
      <c r="B52" s="669"/>
      <c r="C52" s="669"/>
      <c r="D52" s="669"/>
      <c r="E52" s="670"/>
    </row>
    <row r="53" spans="1:5" ht="15" x14ac:dyDescent="0.2">
      <c r="A53" s="71" t="s">
        <v>434</v>
      </c>
      <c r="B53" s="29" t="s">
        <v>53</v>
      </c>
      <c r="C53" s="29" t="s">
        <v>0</v>
      </c>
      <c r="D53" s="29" t="s">
        <v>1</v>
      </c>
      <c r="E53" s="72" t="s">
        <v>409</v>
      </c>
    </row>
    <row r="54" spans="1:5" ht="14.25" x14ac:dyDescent="0.2">
      <c r="A54" s="75" t="s">
        <v>207</v>
      </c>
      <c r="B54" s="4" t="s">
        <v>393</v>
      </c>
      <c r="C54" s="5">
        <v>0</v>
      </c>
      <c r="D54" s="63">
        <v>29</v>
      </c>
      <c r="E54" s="76">
        <v>50</v>
      </c>
    </row>
    <row r="55" spans="1:5" ht="28.5" x14ac:dyDescent="0.2">
      <c r="A55" s="75" t="s">
        <v>209</v>
      </c>
      <c r="B55" s="4" t="s">
        <v>393</v>
      </c>
      <c r="C55" s="5">
        <v>15</v>
      </c>
      <c r="D55" s="63">
        <v>54</v>
      </c>
      <c r="E55" s="76">
        <v>63</v>
      </c>
    </row>
    <row r="56" spans="1:5" ht="14.25" x14ac:dyDescent="0.2">
      <c r="A56" s="75" t="s">
        <v>211</v>
      </c>
      <c r="B56" s="4" t="s">
        <v>393</v>
      </c>
      <c r="C56" s="5">
        <v>0</v>
      </c>
      <c r="D56" s="63">
        <v>10</v>
      </c>
      <c r="E56" s="76">
        <v>21</v>
      </c>
    </row>
    <row r="57" spans="1:5" ht="14.25" x14ac:dyDescent="0.2">
      <c r="A57" s="77" t="s">
        <v>213</v>
      </c>
      <c r="B57" s="4" t="s">
        <v>393</v>
      </c>
      <c r="C57" s="41">
        <v>0</v>
      </c>
      <c r="D57" s="64">
        <v>41</v>
      </c>
      <c r="E57" s="78">
        <v>48</v>
      </c>
    </row>
    <row r="58" spans="1:5" ht="15" thickBot="1" x14ac:dyDescent="0.25">
      <c r="A58" s="79" t="s">
        <v>215</v>
      </c>
      <c r="B58" s="286" t="s">
        <v>393</v>
      </c>
      <c r="C58" s="43">
        <v>0</v>
      </c>
      <c r="D58" s="65">
        <v>29</v>
      </c>
      <c r="E58" s="287">
        <v>40</v>
      </c>
    </row>
    <row r="59" spans="1:5" ht="15.75" thickBot="1" x14ac:dyDescent="0.25">
      <c r="A59" s="134" t="s">
        <v>435</v>
      </c>
      <c r="B59" s="152"/>
      <c r="C59" s="153">
        <f>SUM(C54:C58)</f>
        <v>15</v>
      </c>
      <c r="D59" s="422">
        <f>SUM(D54:D58)</f>
        <v>163</v>
      </c>
      <c r="E59" s="84">
        <f>SUM(E54:E58)</f>
        <v>222</v>
      </c>
    </row>
    <row r="60" spans="1:5" ht="15.75" thickBot="1" x14ac:dyDescent="0.25">
      <c r="A60" s="173"/>
      <c r="B60" s="67"/>
      <c r="C60" s="68"/>
      <c r="D60" s="421"/>
      <c r="E60" s="423"/>
    </row>
    <row r="61" spans="1:5" ht="15" x14ac:dyDescent="0.2">
      <c r="A61" s="668" t="s">
        <v>424</v>
      </c>
      <c r="B61" s="669"/>
      <c r="C61" s="669"/>
      <c r="D61" s="669"/>
      <c r="E61" s="671"/>
    </row>
    <row r="62" spans="1:5" ht="15" x14ac:dyDescent="0.2">
      <c r="A62" s="71" t="s">
        <v>436</v>
      </c>
      <c r="B62" s="29" t="s">
        <v>53</v>
      </c>
      <c r="C62" s="29" t="s">
        <v>0</v>
      </c>
      <c r="D62" s="29" t="s">
        <v>1</v>
      </c>
      <c r="E62" s="72" t="s">
        <v>408</v>
      </c>
    </row>
    <row r="63" spans="1:5" ht="14.25" x14ac:dyDescent="0.2">
      <c r="A63" s="75" t="s">
        <v>207</v>
      </c>
      <c r="B63" s="45" t="s">
        <v>393</v>
      </c>
      <c r="C63" s="46">
        <v>0</v>
      </c>
      <c r="D63" s="70">
        <v>104</v>
      </c>
      <c r="E63" s="87">
        <v>110</v>
      </c>
    </row>
    <row r="64" spans="1:5" ht="28.5" x14ac:dyDescent="0.2">
      <c r="A64" s="75" t="s">
        <v>209</v>
      </c>
      <c r="B64" s="45" t="s">
        <v>393</v>
      </c>
      <c r="C64" s="46">
        <v>1</v>
      </c>
      <c r="D64" s="70">
        <v>108</v>
      </c>
      <c r="E64" s="87">
        <v>61</v>
      </c>
    </row>
    <row r="65" spans="1:5" ht="14.25" x14ac:dyDescent="0.2">
      <c r="A65" s="75" t="s">
        <v>211</v>
      </c>
      <c r="B65" s="45" t="s">
        <v>393</v>
      </c>
      <c r="C65" s="46">
        <v>0</v>
      </c>
      <c r="D65" s="70">
        <v>41</v>
      </c>
      <c r="E65" s="87">
        <v>67</v>
      </c>
    </row>
    <row r="66" spans="1:5" ht="14.25" x14ac:dyDescent="0.2">
      <c r="A66" s="77" t="s">
        <v>213</v>
      </c>
      <c r="B66" s="45" t="s">
        <v>393</v>
      </c>
      <c r="C66" s="46">
        <v>0</v>
      </c>
      <c r="D66" s="70">
        <v>0</v>
      </c>
      <c r="E66" s="87">
        <v>5</v>
      </c>
    </row>
    <row r="67" spans="1:5" ht="15" thickBot="1" x14ac:dyDescent="0.25">
      <c r="A67" s="79" t="s">
        <v>215</v>
      </c>
      <c r="B67" s="47" t="s">
        <v>393</v>
      </c>
      <c r="C67" s="48">
        <v>0</v>
      </c>
      <c r="D67" s="255">
        <v>55</v>
      </c>
      <c r="E67" s="88">
        <v>50</v>
      </c>
    </row>
    <row r="68" spans="1:5" ht="15.75" thickBot="1" x14ac:dyDescent="0.3">
      <c r="A68" s="415" t="s">
        <v>437</v>
      </c>
      <c r="B68" s="420" t="s">
        <v>30</v>
      </c>
      <c r="C68" s="416">
        <f>SUM(C63:C67)</f>
        <v>1</v>
      </c>
      <c r="D68" s="245">
        <f>SUM(D63:D67)</f>
        <v>308</v>
      </c>
      <c r="E68" s="246">
        <f>SUM(E63:E67)</f>
        <v>293</v>
      </c>
    </row>
    <row r="69" spans="1:5" x14ac:dyDescent="0.2">
      <c r="A69" s="95"/>
      <c r="B69" s="52"/>
      <c r="C69" s="52"/>
      <c r="D69" s="52"/>
      <c r="E69" s="283"/>
    </row>
    <row r="70" spans="1:5" ht="15.75" thickBot="1" x14ac:dyDescent="0.3">
      <c r="A70" s="108" t="s">
        <v>402</v>
      </c>
      <c r="B70" s="109"/>
      <c r="C70" s="284">
        <f>SUM(C59+C68)</f>
        <v>16</v>
      </c>
      <c r="D70" s="284">
        <f>SUM(D59+D68)</f>
        <v>471</v>
      </c>
      <c r="E70" s="285">
        <f>SUM(E59+E68)</f>
        <v>515</v>
      </c>
    </row>
    <row r="71" spans="1:5" ht="13.5" thickBot="1" x14ac:dyDescent="0.25"/>
    <row r="72" spans="1:5" ht="13.5" thickBot="1" x14ac:dyDescent="0.25">
      <c r="A72" s="665" t="s">
        <v>600</v>
      </c>
      <c r="B72" s="666"/>
      <c r="C72" s="666"/>
      <c r="D72" s="666"/>
      <c r="E72" s="667"/>
    </row>
    <row r="73" spans="1:5" ht="15" x14ac:dyDescent="0.2">
      <c r="A73" s="129"/>
      <c r="B73" s="130"/>
      <c r="C73" s="130" t="s">
        <v>0</v>
      </c>
      <c r="D73" s="130" t="s">
        <v>1</v>
      </c>
      <c r="E73" s="120" t="s">
        <v>408</v>
      </c>
    </row>
    <row r="74" spans="1:5" ht="14.25" x14ac:dyDescent="0.2">
      <c r="A74" s="75" t="s">
        <v>511</v>
      </c>
      <c r="B74" s="4" t="s">
        <v>393</v>
      </c>
      <c r="C74" s="341" t="s">
        <v>15</v>
      </c>
      <c r="D74" s="342">
        <v>77</v>
      </c>
      <c r="E74" s="463">
        <v>96</v>
      </c>
    </row>
    <row r="75" spans="1:5" ht="15" thickBot="1" x14ac:dyDescent="0.25">
      <c r="A75" s="127"/>
      <c r="B75" s="135"/>
      <c r="C75" s="136"/>
      <c r="D75" s="244"/>
      <c r="E75" s="464"/>
    </row>
  </sheetData>
  <mergeCells count="5">
    <mergeCell ref="A72:E72"/>
    <mergeCell ref="A2:E2"/>
    <mergeCell ref="A20:E20"/>
    <mergeCell ref="A52:E52"/>
    <mergeCell ref="A61:E61"/>
  </mergeCells>
  <phoneticPr fontId="0" type="noConversion"/>
  <pageMargins left="0.75" right="0.75" top="1" bottom="1" header="0.5" footer="0.5"/>
  <pageSetup scale="75" orientation="portrait" horizontalDpi="4294967294" r:id="rId1"/>
  <headerFooter alignWithMargins="0">
    <oddHeader>&amp;C&amp;"Arial,Bold"&amp;12DDAA HISTORICAL WORKLOAD</oddHeader>
  </headerFooter>
  <rowBreaks count="1" manualBreakCount="1">
    <brk id="1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5" workbookViewId="0">
      <selection activeCell="K31" sqref="K31"/>
    </sheetView>
  </sheetViews>
  <sheetFormatPr defaultRowHeight="12.75" x14ac:dyDescent="0.2"/>
  <cols>
    <col min="2" max="2" width="10.85546875" customWidth="1"/>
    <col min="6" max="6" width="15.85546875" customWidth="1"/>
  </cols>
  <sheetData>
    <row r="1" spans="1:6" x14ac:dyDescent="0.2">
      <c r="A1" s="53" t="s">
        <v>317</v>
      </c>
      <c r="B1" s="54"/>
      <c r="C1" s="54"/>
      <c r="D1" s="54"/>
      <c r="E1" s="54"/>
      <c r="F1" s="55"/>
    </row>
    <row r="2" spans="1:6" ht="38.25" customHeight="1" x14ac:dyDescent="0.2">
      <c r="A2" s="56" t="s">
        <v>186</v>
      </c>
      <c r="B2" s="22" t="s">
        <v>318</v>
      </c>
      <c r="C2" s="22" t="s">
        <v>319</v>
      </c>
      <c r="D2" s="22" t="s">
        <v>320</v>
      </c>
      <c r="E2" s="22" t="s">
        <v>187</v>
      </c>
      <c r="F2" s="98" t="s">
        <v>202</v>
      </c>
    </row>
    <row r="3" spans="1:6" x14ac:dyDescent="0.2">
      <c r="A3" s="57" t="s">
        <v>190</v>
      </c>
      <c r="B3" s="186">
        <v>310</v>
      </c>
      <c r="C3" s="186">
        <v>156</v>
      </c>
      <c r="D3" s="186">
        <v>3</v>
      </c>
      <c r="E3" s="191">
        <f>SUM(C3:D3)</f>
        <v>159</v>
      </c>
      <c r="F3" s="192">
        <f>SUM(B3+E3)</f>
        <v>469</v>
      </c>
    </row>
    <row r="4" spans="1:6" x14ac:dyDescent="0.2">
      <c r="A4" s="58" t="s">
        <v>191</v>
      </c>
      <c r="B4" s="187">
        <v>165</v>
      </c>
      <c r="C4" s="187">
        <v>195</v>
      </c>
      <c r="D4" s="187">
        <v>0</v>
      </c>
      <c r="E4" s="191">
        <f t="shared" ref="E4:E14" si="0">SUM(C4:D4)</f>
        <v>195</v>
      </c>
      <c r="F4" s="192">
        <f t="shared" ref="F4:F14" si="1">SUM(B4+E4)</f>
        <v>360</v>
      </c>
    </row>
    <row r="5" spans="1:6" x14ac:dyDescent="0.2">
      <c r="A5" s="58" t="s">
        <v>192</v>
      </c>
      <c r="B5" s="187">
        <v>71</v>
      </c>
      <c r="C5" s="187">
        <v>84</v>
      </c>
      <c r="D5" s="187">
        <v>0</v>
      </c>
      <c r="E5" s="191">
        <f t="shared" si="0"/>
        <v>84</v>
      </c>
      <c r="F5" s="192">
        <f t="shared" si="1"/>
        <v>155</v>
      </c>
    </row>
    <row r="6" spans="1:6" x14ac:dyDescent="0.2">
      <c r="A6" s="58" t="s">
        <v>193</v>
      </c>
      <c r="B6" s="187">
        <v>79</v>
      </c>
      <c r="C6" s="187">
        <v>23</v>
      </c>
      <c r="D6" s="187">
        <v>0</v>
      </c>
      <c r="E6" s="191">
        <f t="shared" si="0"/>
        <v>23</v>
      </c>
      <c r="F6" s="192">
        <f t="shared" si="1"/>
        <v>102</v>
      </c>
    </row>
    <row r="7" spans="1:6" x14ac:dyDescent="0.2">
      <c r="A7" s="58" t="s">
        <v>194</v>
      </c>
      <c r="B7" s="187">
        <v>9</v>
      </c>
      <c r="C7" s="187">
        <v>66</v>
      </c>
      <c r="D7" s="187">
        <v>0</v>
      </c>
      <c r="E7" s="191">
        <f t="shared" si="0"/>
        <v>66</v>
      </c>
      <c r="F7" s="192">
        <f t="shared" si="1"/>
        <v>75</v>
      </c>
    </row>
    <row r="8" spans="1:6" x14ac:dyDescent="0.2">
      <c r="A8" s="58" t="s">
        <v>195</v>
      </c>
      <c r="B8" s="187">
        <v>41</v>
      </c>
      <c r="C8" s="187">
        <v>168</v>
      </c>
      <c r="D8" s="187">
        <v>0</v>
      </c>
      <c r="E8" s="191">
        <f t="shared" si="0"/>
        <v>168</v>
      </c>
      <c r="F8" s="192">
        <f t="shared" si="1"/>
        <v>209</v>
      </c>
    </row>
    <row r="9" spans="1:6" x14ac:dyDescent="0.2">
      <c r="A9" s="58" t="s">
        <v>196</v>
      </c>
      <c r="B9" s="187">
        <v>19</v>
      </c>
      <c r="C9" s="187">
        <v>156</v>
      </c>
      <c r="D9" s="187">
        <v>0</v>
      </c>
      <c r="E9" s="191">
        <f t="shared" si="0"/>
        <v>156</v>
      </c>
      <c r="F9" s="192">
        <f t="shared" si="1"/>
        <v>175</v>
      </c>
    </row>
    <row r="10" spans="1:6" x14ac:dyDescent="0.2">
      <c r="A10" s="58" t="s">
        <v>197</v>
      </c>
      <c r="B10" s="187">
        <v>59</v>
      </c>
      <c r="C10" s="187">
        <v>96</v>
      </c>
      <c r="D10" s="187">
        <v>0</v>
      </c>
      <c r="E10" s="191">
        <f t="shared" si="0"/>
        <v>96</v>
      </c>
      <c r="F10" s="192">
        <f t="shared" si="1"/>
        <v>155</v>
      </c>
    </row>
    <row r="11" spans="1:6" x14ac:dyDescent="0.2">
      <c r="A11" s="58" t="s">
        <v>198</v>
      </c>
      <c r="B11" s="187">
        <v>56</v>
      </c>
      <c r="C11" s="187">
        <v>82</v>
      </c>
      <c r="D11" s="187">
        <v>0</v>
      </c>
      <c r="E11" s="191">
        <f t="shared" si="0"/>
        <v>82</v>
      </c>
      <c r="F11" s="192">
        <f t="shared" si="1"/>
        <v>138</v>
      </c>
    </row>
    <row r="12" spans="1:6" x14ac:dyDescent="0.2">
      <c r="A12" s="58" t="s">
        <v>199</v>
      </c>
      <c r="B12" s="187">
        <v>4</v>
      </c>
      <c r="C12" s="187">
        <v>103</v>
      </c>
      <c r="D12" s="187">
        <v>0</v>
      </c>
      <c r="E12" s="191">
        <f t="shared" si="0"/>
        <v>103</v>
      </c>
      <c r="F12" s="192">
        <f t="shared" si="1"/>
        <v>107</v>
      </c>
    </row>
    <row r="13" spans="1:6" x14ac:dyDescent="0.2">
      <c r="A13" s="58" t="s">
        <v>200</v>
      </c>
      <c r="B13" s="187">
        <v>53</v>
      </c>
      <c r="C13" s="187">
        <v>190</v>
      </c>
      <c r="D13" s="187">
        <v>0</v>
      </c>
      <c r="E13" s="191">
        <f t="shared" si="0"/>
        <v>190</v>
      </c>
      <c r="F13" s="192">
        <f t="shared" si="1"/>
        <v>243</v>
      </c>
    </row>
    <row r="14" spans="1:6" x14ac:dyDescent="0.2">
      <c r="A14" s="58" t="s">
        <v>201</v>
      </c>
      <c r="B14" s="187">
        <v>111</v>
      </c>
      <c r="C14" s="187">
        <v>65</v>
      </c>
      <c r="D14" s="187">
        <v>0</v>
      </c>
      <c r="E14" s="191">
        <f t="shared" si="0"/>
        <v>65</v>
      </c>
      <c r="F14" s="192">
        <f t="shared" si="1"/>
        <v>176</v>
      </c>
    </row>
    <row r="15" spans="1:6" ht="15.75" thickBot="1" x14ac:dyDescent="0.3">
      <c r="A15" s="59" t="s">
        <v>88</v>
      </c>
      <c r="B15" s="189">
        <f>SUM(B3:B14)</f>
        <v>977</v>
      </c>
      <c r="C15" s="189">
        <f>SUM(C3:C14)</f>
        <v>1384</v>
      </c>
      <c r="D15" s="189">
        <f>SUM(D3:D14)</f>
        <v>3</v>
      </c>
      <c r="E15" s="189">
        <f>SUM(E3:E14)</f>
        <v>1387</v>
      </c>
      <c r="F15" s="190">
        <f>SUM(F3:F14)</f>
        <v>2364</v>
      </c>
    </row>
    <row r="16" spans="1:6" ht="13.5" thickBot="1" x14ac:dyDescent="0.25"/>
    <row r="17" spans="1:6" x14ac:dyDescent="0.2">
      <c r="A17" s="53" t="s">
        <v>315</v>
      </c>
      <c r="B17" s="54"/>
      <c r="C17" s="54"/>
      <c r="D17" s="54"/>
      <c r="E17" s="54"/>
      <c r="F17" s="55"/>
    </row>
    <row r="18" spans="1:6" ht="37.5" customHeight="1" x14ac:dyDescent="0.2">
      <c r="A18" s="56" t="s">
        <v>186</v>
      </c>
      <c r="B18" s="22" t="s">
        <v>321</v>
      </c>
      <c r="C18" s="22" t="s">
        <v>322</v>
      </c>
      <c r="D18" s="22" t="s">
        <v>323</v>
      </c>
      <c r="E18" s="22" t="s">
        <v>187</v>
      </c>
      <c r="F18" s="98" t="s">
        <v>202</v>
      </c>
    </row>
    <row r="19" spans="1:6" x14ac:dyDescent="0.2">
      <c r="A19" s="57" t="s">
        <v>190</v>
      </c>
      <c r="B19" s="186">
        <v>150</v>
      </c>
      <c r="C19" s="186">
        <v>119</v>
      </c>
      <c r="D19" s="238">
        <v>10</v>
      </c>
      <c r="E19" s="191">
        <f>SUM(C19:D19)</f>
        <v>129</v>
      </c>
      <c r="F19" s="192">
        <f>SUM(B19+E19)</f>
        <v>279</v>
      </c>
    </row>
    <row r="20" spans="1:6" x14ac:dyDescent="0.2">
      <c r="A20" s="58" t="s">
        <v>191</v>
      </c>
      <c r="B20" s="187">
        <v>78</v>
      </c>
      <c r="C20" s="187">
        <v>69</v>
      </c>
      <c r="D20" s="213">
        <v>0</v>
      </c>
      <c r="E20" s="191">
        <f t="shared" ref="E20:E30" si="2">SUM(C20:D20)</f>
        <v>69</v>
      </c>
      <c r="F20" s="192">
        <f t="shared" ref="F20:F30" si="3">SUM(B20+E20)</f>
        <v>147</v>
      </c>
    </row>
    <row r="21" spans="1:6" x14ac:dyDescent="0.2">
      <c r="A21" s="58" t="s">
        <v>192</v>
      </c>
      <c r="B21" s="187">
        <v>26</v>
      </c>
      <c r="C21" s="187">
        <v>33</v>
      </c>
      <c r="D21" s="213">
        <v>0</v>
      </c>
      <c r="E21" s="191">
        <f t="shared" si="2"/>
        <v>33</v>
      </c>
      <c r="F21" s="192">
        <f t="shared" si="3"/>
        <v>59</v>
      </c>
    </row>
    <row r="22" spans="1:6" x14ac:dyDescent="0.2">
      <c r="A22" s="58" t="s">
        <v>193</v>
      </c>
      <c r="B22" s="187">
        <v>110</v>
      </c>
      <c r="C22" s="187">
        <v>86</v>
      </c>
      <c r="D22" s="213">
        <v>0</v>
      </c>
      <c r="E22" s="191">
        <f t="shared" si="2"/>
        <v>86</v>
      </c>
      <c r="F22" s="192">
        <f t="shared" si="3"/>
        <v>196</v>
      </c>
    </row>
    <row r="23" spans="1:6" x14ac:dyDescent="0.2">
      <c r="A23" s="58" t="s">
        <v>194</v>
      </c>
      <c r="B23" s="187">
        <v>14</v>
      </c>
      <c r="C23" s="187">
        <v>103</v>
      </c>
      <c r="D23" s="213">
        <v>0</v>
      </c>
      <c r="E23" s="191">
        <f t="shared" si="2"/>
        <v>103</v>
      </c>
      <c r="F23" s="192">
        <f t="shared" si="3"/>
        <v>117</v>
      </c>
    </row>
    <row r="24" spans="1:6" x14ac:dyDescent="0.2">
      <c r="A24" s="58" t="s">
        <v>195</v>
      </c>
      <c r="B24" s="187">
        <v>33</v>
      </c>
      <c r="C24" s="187">
        <v>89</v>
      </c>
      <c r="D24" s="213">
        <v>0</v>
      </c>
      <c r="E24" s="191">
        <f t="shared" si="2"/>
        <v>89</v>
      </c>
      <c r="F24" s="192">
        <f t="shared" si="3"/>
        <v>122</v>
      </c>
    </row>
    <row r="25" spans="1:6" x14ac:dyDescent="0.2">
      <c r="A25" s="58" t="s">
        <v>196</v>
      </c>
      <c r="B25" s="187">
        <v>75</v>
      </c>
      <c r="C25" s="187">
        <v>69</v>
      </c>
      <c r="D25" s="213">
        <v>0</v>
      </c>
      <c r="E25" s="191">
        <f t="shared" si="2"/>
        <v>69</v>
      </c>
      <c r="F25" s="192">
        <f t="shared" si="3"/>
        <v>144</v>
      </c>
    </row>
    <row r="26" spans="1:6" x14ac:dyDescent="0.2">
      <c r="A26" s="58" t="s">
        <v>197</v>
      </c>
      <c r="B26" s="187">
        <v>33</v>
      </c>
      <c r="C26" s="187">
        <v>167</v>
      </c>
      <c r="D26" s="213">
        <v>0</v>
      </c>
      <c r="E26" s="191">
        <f t="shared" si="2"/>
        <v>167</v>
      </c>
      <c r="F26" s="192">
        <f t="shared" si="3"/>
        <v>200</v>
      </c>
    </row>
    <row r="27" spans="1:6" x14ac:dyDescent="0.2">
      <c r="A27" s="58" t="s">
        <v>198</v>
      </c>
      <c r="B27" s="187">
        <v>50</v>
      </c>
      <c r="C27" s="187">
        <v>115</v>
      </c>
      <c r="D27" s="213">
        <v>0</v>
      </c>
      <c r="E27" s="191">
        <f t="shared" si="2"/>
        <v>115</v>
      </c>
      <c r="F27" s="192">
        <f t="shared" si="3"/>
        <v>165</v>
      </c>
    </row>
    <row r="28" spans="1:6" x14ac:dyDescent="0.2">
      <c r="A28" s="58" t="s">
        <v>199</v>
      </c>
      <c r="B28" s="187">
        <v>175</v>
      </c>
      <c r="C28" s="187">
        <v>9</v>
      </c>
      <c r="D28" s="213">
        <v>0</v>
      </c>
      <c r="E28" s="191">
        <f t="shared" si="2"/>
        <v>9</v>
      </c>
      <c r="F28" s="192">
        <f t="shared" si="3"/>
        <v>184</v>
      </c>
    </row>
    <row r="29" spans="1:6" x14ac:dyDescent="0.2">
      <c r="A29" s="58" t="s">
        <v>200</v>
      </c>
      <c r="B29" s="187">
        <v>149</v>
      </c>
      <c r="C29" s="187">
        <v>147</v>
      </c>
      <c r="D29" s="213">
        <v>0</v>
      </c>
      <c r="E29" s="191">
        <f t="shared" si="2"/>
        <v>147</v>
      </c>
      <c r="F29" s="192">
        <f t="shared" si="3"/>
        <v>296</v>
      </c>
    </row>
    <row r="30" spans="1:6" x14ac:dyDescent="0.2">
      <c r="A30" s="58" t="s">
        <v>201</v>
      </c>
      <c r="B30" s="187">
        <v>269</v>
      </c>
      <c r="C30" s="187">
        <v>119</v>
      </c>
      <c r="D30" s="213">
        <v>0</v>
      </c>
      <c r="E30" s="191">
        <f t="shared" si="2"/>
        <v>119</v>
      </c>
      <c r="F30" s="192">
        <f t="shared" si="3"/>
        <v>388</v>
      </c>
    </row>
    <row r="31" spans="1:6" ht="15.75" thickBot="1" x14ac:dyDescent="0.3">
      <c r="A31" s="59" t="s">
        <v>88</v>
      </c>
      <c r="B31" s="189">
        <f>SUM(B19:B30)</f>
        <v>1162</v>
      </c>
      <c r="C31" s="189">
        <f>SUM(C19:C30)</f>
        <v>1125</v>
      </c>
      <c r="D31" s="189">
        <f>SUM(D19:D30)</f>
        <v>10</v>
      </c>
      <c r="E31" s="189">
        <f>SUM(E19:E30)</f>
        <v>1135</v>
      </c>
      <c r="F31" s="190">
        <f>SUM(F19:F30)</f>
        <v>2297</v>
      </c>
    </row>
    <row r="32" spans="1:6" ht="13.5" thickBot="1" x14ac:dyDescent="0.25"/>
    <row r="33" spans="1:6" x14ac:dyDescent="0.2">
      <c r="A33" s="672" t="s">
        <v>316</v>
      </c>
      <c r="B33" s="673"/>
      <c r="C33" s="673"/>
      <c r="D33" s="673"/>
      <c r="E33" s="673"/>
      <c r="F33" s="674"/>
    </row>
    <row r="34" spans="1:6" ht="39.75" customHeight="1" x14ac:dyDescent="0.2">
      <c r="A34" s="56" t="s">
        <v>186</v>
      </c>
      <c r="B34" s="22" t="s">
        <v>321</v>
      </c>
      <c r="C34" s="22" t="s">
        <v>322</v>
      </c>
      <c r="D34" s="22" t="s">
        <v>324</v>
      </c>
      <c r="E34" s="22" t="s">
        <v>187</v>
      </c>
      <c r="F34" s="98" t="s">
        <v>202</v>
      </c>
    </row>
    <row r="35" spans="1:6" x14ac:dyDescent="0.2">
      <c r="A35" s="57" t="s">
        <v>190</v>
      </c>
      <c r="B35" s="186">
        <v>267</v>
      </c>
      <c r="C35" s="186">
        <v>238</v>
      </c>
      <c r="D35" s="186">
        <v>10</v>
      </c>
      <c r="E35" s="191">
        <f>SUM(C35:D35)</f>
        <v>248</v>
      </c>
      <c r="F35" s="192">
        <f>SUM(B35+E35)</f>
        <v>515</v>
      </c>
    </row>
    <row r="36" spans="1:6" x14ac:dyDescent="0.2">
      <c r="A36" s="58" t="s">
        <v>191</v>
      </c>
      <c r="B36" s="186">
        <v>54</v>
      </c>
      <c r="C36" s="186">
        <v>82</v>
      </c>
      <c r="D36" s="186">
        <v>0</v>
      </c>
      <c r="E36" s="191">
        <f t="shared" ref="E36:E46" si="4">SUM(C36:D36)</f>
        <v>82</v>
      </c>
      <c r="F36" s="192">
        <f t="shared" ref="F36:F46" si="5">SUM(B36+E36)</f>
        <v>136</v>
      </c>
    </row>
    <row r="37" spans="1:6" x14ac:dyDescent="0.2">
      <c r="A37" s="58" t="s">
        <v>192</v>
      </c>
      <c r="B37" s="186">
        <v>426</v>
      </c>
      <c r="C37" s="186">
        <v>266</v>
      </c>
      <c r="D37" s="186">
        <v>0</v>
      </c>
      <c r="E37" s="191">
        <f t="shared" si="4"/>
        <v>266</v>
      </c>
      <c r="F37" s="192">
        <f t="shared" si="5"/>
        <v>692</v>
      </c>
    </row>
    <row r="38" spans="1:6" x14ac:dyDescent="0.2">
      <c r="A38" s="58" t="s">
        <v>193</v>
      </c>
      <c r="B38" s="186">
        <v>89</v>
      </c>
      <c r="C38" s="186">
        <v>337</v>
      </c>
      <c r="D38" s="186">
        <v>0</v>
      </c>
      <c r="E38" s="191">
        <f t="shared" si="4"/>
        <v>337</v>
      </c>
      <c r="F38" s="192">
        <f t="shared" si="5"/>
        <v>426</v>
      </c>
    </row>
    <row r="39" spans="1:6" x14ac:dyDescent="0.2">
      <c r="A39" s="58" t="s">
        <v>194</v>
      </c>
      <c r="B39" s="186">
        <v>0</v>
      </c>
      <c r="C39" s="186">
        <v>232</v>
      </c>
      <c r="D39" s="186">
        <v>0</v>
      </c>
      <c r="E39" s="191">
        <f t="shared" si="4"/>
        <v>232</v>
      </c>
      <c r="F39" s="192">
        <f t="shared" si="5"/>
        <v>232</v>
      </c>
    </row>
    <row r="40" spans="1:6" x14ac:dyDescent="0.2">
      <c r="A40" s="58" t="s">
        <v>195</v>
      </c>
      <c r="B40" s="186">
        <v>54</v>
      </c>
      <c r="C40" s="186">
        <v>201</v>
      </c>
      <c r="D40" s="186">
        <v>0</v>
      </c>
      <c r="E40" s="191">
        <f t="shared" si="4"/>
        <v>201</v>
      </c>
      <c r="F40" s="192">
        <f t="shared" si="5"/>
        <v>255</v>
      </c>
    </row>
    <row r="41" spans="1:6" x14ac:dyDescent="0.2">
      <c r="A41" s="58" t="s">
        <v>196</v>
      </c>
      <c r="B41" s="186">
        <v>87</v>
      </c>
      <c r="C41" s="186">
        <v>92</v>
      </c>
      <c r="D41" s="186">
        <v>0</v>
      </c>
      <c r="E41" s="191">
        <f t="shared" si="4"/>
        <v>92</v>
      </c>
      <c r="F41" s="192">
        <f t="shared" si="5"/>
        <v>179</v>
      </c>
    </row>
    <row r="42" spans="1:6" x14ac:dyDescent="0.2">
      <c r="A42" s="58" t="s">
        <v>197</v>
      </c>
      <c r="B42" s="186">
        <v>28</v>
      </c>
      <c r="C42" s="186">
        <v>10</v>
      </c>
      <c r="D42" s="186">
        <v>0</v>
      </c>
      <c r="E42" s="191">
        <f t="shared" si="4"/>
        <v>10</v>
      </c>
      <c r="F42" s="192">
        <f t="shared" si="5"/>
        <v>38</v>
      </c>
    </row>
    <row r="43" spans="1:6" x14ac:dyDescent="0.2">
      <c r="A43" s="58" t="s">
        <v>198</v>
      </c>
      <c r="B43" s="186">
        <v>43</v>
      </c>
      <c r="C43" s="186">
        <v>24</v>
      </c>
      <c r="D43" s="186">
        <v>0</v>
      </c>
      <c r="E43" s="191">
        <f t="shared" si="4"/>
        <v>24</v>
      </c>
      <c r="F43" s="192">
        <f t="shared" si="5"/>
        <v>67</v>
      </c>
    </row>
    <row r="44" spans="1:6" x14ac:dyDescent="0.2">
      <c r="A44" s="58" t="s">
        <v>199</v>
      </c>
      <c r="B44" s="187">
        <v>24</v>
      </c>
      <c r="C44" s="187">
        <v>0</v>
      </c>
      <c r="D44" s="187">
        <v>0</v>
      </c>
      <c r="E44" s="191">
        <f t="shared" si="4"/>
        <v>0</v>
      </c>
      <c r="F44" s="192">
        <f t="shared" si="5"/>
        <v>24</v>
      </c>
    </row>
    <row r="45" spans="1:6" x14ac:dyDescent="0.2">
      <c r="A45" s="58" t="s">
        <v>200</v>
      </c>
      <c r="B45" s="187">
        <v>33</v>
      </c>
      <c r="C45" s="187">
        <v>35</v>
      </c>
      <c r="D45" s="187">
        <v>0</v>
      </c>
      <c r="E45" s="191">
        <f t="shared" si="4"/>
        <v>35</v>
      </c>
      <c r="F45" s="192">
        <f t="shared" si="5"/>
        <v>68</v>
      </c>
    </row>
    <row r="46" spans="1:6" x14ac:dyDescent="0.2">
      <c r="A46" s="58" t="s">
        <v>201</v>
      </c>
      <c r="B46" s="187">
        <v>63</v>
      </c>
      <c r="C46" s="187">
        <v>31</v>
      </c>
      <c r="D46" s="187">
        <v>0</v>
      </c>
      <c r="E46" s="191">
        <f t="shared" si="4"/>
        <v>31</v>
      </c>
      <c r="F46" s="192">
        <f t="shared" si="5"/>
        <v>94</v>
      </c>
    </row>
    <row r="47" spans="1:6" ht="15.75" thickBot="1" x14ac:dyDescent="0.3">
      <c r="A47" s="59" t="s">
        <v>88</v>
      </c>
      <c r="B47" s="189">
        <f>SUM(B35:B46)</f>
        <v>1168</v>
      </c>
      <c r="C47" s="189">
        <f>SUM(C35:C46)</f>
        <v>1548</v>
      </c>
      <c r="D47" s="189">
        <f>SUM(D35:D46)</f>
        <v>10</v>
      </c>
      <c r="E47" s="189">
        <f>SUM(E35:E46)</f>
        <v>1558</v>
      </c>
      <c r="F47" s="190">
        <f>SUM(F35:F46)</f>
        <v>2726</v>
      </c>
    </row>
  </sheetData>
  <mergeCells count="1">
    <mergeCell ref="A33:F33"/>
  </mergeCells>
  <phoneticPr fontId="0" type="noConversion"/>
  <pageMargins left="0.75" right="0.75" top="0.78" bottom="0.81" header="0.5" footer="0.5"/>
  <pageSetup orientation="portrait" horizontalDpi="4294967294" r:id="rId1"/>
  <headerFooter alignWithMargins="0">
    <oddHeader>&amp;C&amp;"Arial,Bold"&amp;12DDAA HISTORICAL WORKLOAD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5" workbookViewId="0">
      <selection activeCell="H11" sqref="H11"/>
    </sheetView>
  </sheetViews>
  <sheetFormatPr defaultRowHeight="12.75" x14ac:dyDescent="0.2"/>
  <cols>
    <col min="1" max="1" width="35.28515625" customWidth="1"/>
    <col min="2" max="2" width="20" customWidth="1"/>
    <col min="5" max="5" width="8.42578125" customWidth="1"/>
  </cols>
  <sheetData>
    <row r="1" spans="1:5" ht="13.5" thickBot="1" x14ac:dyDescent="0.25"/>
    <row r="2" spans="1:5" ht="15" x14ac:dyDescent="0.2">
      <c r="A2" s="595" t="s">
        <v>411</v>
      </c>
      <c r="B2" s="596"/>
      <c r="C2" s="596"/>
      <c r="D2" s="596"/>
      <c r="E2" s="151"/>
    </row>
    <row r="3" spans="1:5" ht="32.25" customHeight="1" x14ac:dyDescent="0.2">
      <c r="A3" s="71" t="s">
        <v>269</v>
      </c>
      <c r="B3" s="29" t="s">
        <v>268</v>
      </c>
      <c r="C3" s="29" t="s">
        <v>0</v>
      </c>
      <c r="D3" s="29" t="s">
        <v>1</v>
      </c>
      <c r="E3" s="72" t="s">
        <v>408</v>
      </c>
    </row>
    <row r="4" spans="1:5" ht="18.75" customHeight="1" x14ac:dyDescent="0.2">
      <c r="A4" s="73" t="s">
        <v>270</v>
      </c>
      <c r="B4" s="62" t="s">
        <v>271</v>
      </c>
      <c r="C4" s="62">
        <v>0</v>
      </c>
      <c r="D4" s="62">
        <v>0</v>
      </c>
      <c r="E4" s="74">
        <v>0</v>
      </c>
    </row>
    <row r="5" spans="1:5" ht="18.75" customHeight="1" x14ac:dyDescent="0.2">
      <c r="A5" s="73" t="s">
        <v>272</v>
      </c>
      <c r="B5" s="62" t="s">
        <v>273</v>
      </c>
      <c r="C5" s="62">
        <v>26</v>
      </c>
      <c r="D5" s="62">
        <v>0</v>
      </c>
      <c r="E5" s="74">
        <v>0</v>
      </c>
    </row>
    <row r="6" spans="1:5" ht="33" customHeight="1" x14ac:dyDescent="0.2">
      <c r="A6" s="71" t="s">
        <v>274</v>
      </c>
      <c r="B6" s="29" t="s">
        <v>268</v>
      </c>
      <c r="C6" s="29" t="s">
        <v>0</v>
      </c>
      <c r="D6" s="29" t="s">
        <v>1</v>
      </c>
      <c r="E6" s="72" t="s">
        <v>408</v>
      </c>
    </row>
    <row r="7" spans="1:5" ht="30" customHeight="1" x14ac:dyDescent="0.2">
      <c r="A7" s="75" t="s">
        <v>275</v>
      </c>
      <c r="B7" s="4" t="s">
        <v>271</v>
      </c>
      <c r="C7" s="5">
        <v>0</v>
      </c>
      <c r="D7" s="63">
        <v>0</v>
      </c>
      <c r="E7" s="76">
        <v>0</v>
      </c>
    </row>
    <row r="8" spans="1:5" ht="28.5" customHeight="1" x14ac:dyDescent="0.2">
      <c r="A8" s="75" t="s">
        <v>276</v>
      </c>
      <c r="B8" s="4" t="s">
        <v>273</v>
      </c>
      <c r="C8" s="5">
        <v>0</v>
      </c>
      <c r="D8" s="63">
        <v>0</v>
      </c>
      <c r="E8" s="76">
        <v>0</v>
      </c>
    </row>
    <row r="9" spans="1:5" ht="32.25" customHeight="1" x14ac:dyDescent="0.2">
      <c r="A9" s="71" t="s">
        <v>277</v>
      </c>
      <c r="B9" s="29" t="s">
        <v>268</v>
      </c>
      <c r="C9" s="29" t="s">
        <v>0</v>
      </c>
      <c r="D9" s="29" t="s">
        <v>1</v>
      </c>
      <c r="E9" s="72" t="s">
        <v>408</v>
      </c>
    </row>
    <row r="10" spans="1:5" ht="18.75" customHeight="1" x14ac:dyDescent="0.2">
      <c r="A10" s="77" t="s">
        <v>278</v>
      </c>
      <c r="B10" s="38" t="s">
        <v>271</v>
      </c>
      <c r="C10" s="41">
        <v>75</v>
      </c>
      <c r="D10" s="64">
        <v>190</v>
      </c>
      <c r="E10" s="78">
        <v>0</v>
      </c>
    </row>
    <row r="11" spans="1:5" ht="48" customHeight="1" x14ac:dyDescent="0.2">
      <c r="A11" s="71" t="s">
        <v>279</v>
      </c>
      <c r="B11" s="29" t="s">
        <v>268</v>
      </c>
      <c r="C11" s="29" t="s">
        <v>0</v>
      </c>
      <c r="D11" s="29" t="s">
        <v>1</v>
      </c>
      <c r="E11" s="72" t="s">
        <v>408</v>
      </c>
    </row>
    <row r="12" spans="1:5" ht="18.75" customHeight="1" x14ac:dyDescent="0.2">
      <c r="A12" s="73" t="s">
        <v>280</v>
      </c>
      <c r="B12" s="62" t="s">
        <v>273</v>
      </c>
      <c r="C12" s="62">
        <v>1</v>
      </c>
      <c r="D12" s="62">
        <v>3</v>
      </c>
      <c r="E12" s="74">
        <v>3</v>
      </c>
    </row>
    <row r="13" spans="1:5" ht="18.75" customHeight="1" x14ac:dyDescent="0.2">
      <c r="A13" s="73" t="s">
        <v>281</v>
      </c>
      <c r="B13" s="62" t="s">
        <v>271</v>
      </c>
      <c r="C13" s="62">
        <v>168</v>
      </c>
      <c r="D13" s="62">
        <v>810</v>
      </c>
      <c r="E13" s="74">
        <v>1067</v>
      </c>
    </row>
    <row r="14" spans="1:5" ht="18.75" customHeight="1" x14ac:dyDescent="0.2">
      <c r="A14" s="73" t="s">
        <v>282</v>
      </c>
      <c r="B14" s="62" t="s">
        <v>271</v>
      </c>
      <c r="C14" s="62">
        <v>28</v>
      </c>
      <c r="D14" s="62">
        <v>135</v>
      </c>
      <c r="E14" s="74">
        <v>113</v>
      </c>
    </row>
    <row r="15" spans="1:5" ht="18.75" customHeight="1" x14ac:dyDescent="0.2">
      <c r="A15" s="73" t="s">
        <v>283</v>
      </c>
      <c r="B15" s="62" t="s">
        <v>271</v>
      </c>
      <c r="C15" s="62">
        <v>0</v>
      </c>
      <c r="D15" s="62">
        <v>52</v>
      </c>
      <c r="E15" s="74">
        <v>0</v>
      </c>
    </row>
    <row r="16" spans="1:5" ht="28.5" customHeight="1" x14ac:dyDescent="0.2">
      <c r="A16" s="75" t="s">
        <v>284</v>
      </c>
      <c r="B16" s="4" t="s">
        <v>271</v>
      </c>
      <c r="C16" s="5">
        <v>1</v>
      </c>
      <c r="D16" s="63">
        <v>1</v>
      </c>
      <c r="E16" s="76">
        <v>2</v>
      </c>
    </row>
    <row r="17" spans="1:5" ht="30.75" customHeight="1" x14ac:dyDescent="0.2">
      <c r="A17" s="75" t="s">
        <v>285</v>
      </c>
      <c r="B17" s="4" t="s">
        <v>271</v>
      </c>
      <c r="C17" s="5">
        <v>1</v>
      </c>
      <c r="D17" s="63">
        <v>1</v>
      </c>
      <c r="E17" s="76">
        <v>0</v>
      </c>
    </row>
    <row r="18" spans="1:5" ht="14.25" customHeight="1" x14ac:dyDescent="0.2">
      <c r="A18" s="171" t="s">
        <v>286</v>
      </c>
      <c r="B18" s="100"/>
      <c r="C18" s="101">
        <f>SUM(C4:C17)</f>
        <v>300</v>
      </c>
      <c r="D18" s="101">
        <f>SUM(D4:D17)</f>
        <v>1192</v>
      </c>
      <c r="E18" s="172">
        <f>SUM(E4:E17)</f>
        <v>1185</v>
      </c>
    </row>
    <row r="19" spans="1:5" ht="15" x14ac:dyDescent="0.2">
      <c r="A19" s="173"/>
      <c r="B19" s="67"/>
      <c r="C19" s="68"/>
      <c r="D19" s="69"/>
      <c r="E19" s="155"/>
    </row>
    <row r="20" spans="1:5" ht="17.25" x14ac:dyDescent="0.25">
      <c r="A20" s="675" t="s">
        <v>330</v>
      </c>
      <c r="B20" s="676"/>
      <c r="C20" s="676"/>
      <c r="D20" s="676"/>
      <c r="E20" s="677"/>
    </row>
    <row r="21" spans="1:5" ht="27.75" customHeight="1" x14ac:dyDescent="0.2">
      <c r="A21" s="678" t="s">
        <v>331</v>
      </c>
      <c r="B21" s="679"/>
      <c r="C21" s="679"/>
      <c r="D21" s="679"/>
      <c r="E21" s="680"/>
    </row>
    <row r="22" spans="1:5" ht="27.75" customHeight="1" x14ac:dyDescent="0.2">
      <c r="A22" s="678" t="s">
        <v>332</v>
      </c>
      <c r="B22" s="679"/>
      <c r="C22" s="679"/>
      <c r="D22" s="679"/>
      <c r="E22" s="680"/>
    </row>
    <row r="23" spans="1:5" x14ac:dyDescent="0.2">
      <c r="A23" s="95"/>
      <c r="B23" s="52"/>
      <c r="C23" s="52"/>
      <c r="D23" s="52"/>
      <c r="E23" s="96"/>
    </row>
    <row r="24" spans="1:5" x14ac:dyDescent="0.2">
      <c r="A24" s="174" t="s">
        <v>333</v>
      </c>
      <c r="B24" s="175"/>
      <c r="C24" s="175"/>
      <c r="D24" s="52"/>
      <c r="E24" s="96"/>
    </row>
    <row r="25" spans="1:5" ht="13.5" thickBot="1" x14ac:dyDescent="0.25">
      <c r="A25" s="179" t="s">
        <v>287</v>
      </c>
      <c r="B25" s="176"/>
      <c r="C25" s="176"/>
      <c r="D25" s="177"/>
      <c r="E25" s="178"/>
    </row>
  </sheetData>
  <mergeCells count="4">
    <mergeCell ref="A2:D2"/>
    <mergeCell ref="A20:E20"/>
    <mergeCell ref="A21:E21"/>
    <mergeCell ref="A22:E22"/>
  </mergeCells>
  <phoneticPr fontId="0" type="noConversion"/>
  <pageMargins left="0.75" right="0.75" top="1" bottom="1" header="0.5" footer="0.5"/>
  <pageSetup orientation="portrait" horizontalDpi="4294967294" r:id="rId1"/>
  <headerFooter alignWithMargins="0">
    <oddHeader>&amp;C&amp;"Arial,Bold"&amp;12DDAA HISTORICAL WORKLOAD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75" workbookViewId="0">
      <selection activeCell="I4" sqref="I4"/>
    </sheetView>
  </sheetViews>
  <sheetFormatPr defaultRowHeight="12.75" x14ac:dyDescent="0.2"/>
  <cols>
    <col min="1" max="1" width="35" customWidth="1"/>
    <col min="2" max="2" width="19.28515625" customWidth="1"/>
    <col min="5" max="5" width="7.28515625" customWidth="1"/>
  </cols>
  <sheetData>
    <row r="1" spans="1:5" ht="18" x14ac:dyDescent="0.25">
      <c r="A1" s="478" t="s">
        <v>414</v>
      </c>
      <c r="B1" s="478"/>
      <c r="C1" s="478"/>
      <c r="D1" s="478"/>
      <c r="E1" s="478"/>
    </row>
    <row r="2" spans="1:5" ht="18.75" thickBot="1" x14ac:dyDescent="0.3">
      <c r="A2" s="8"/>
      <c r="B2" s="8"/>
      <c r="C2" s="8"/>
      <c r="D2" s="8"/>
      <c r="E2" s="8"/>
    </row>
    <row r="3" spans="1:5" ht="38.25" customHeight="1" x14ac:dyDescent="0.2">
      <c r="A3" s="200"/>
      <c r="B3" s="221" t="s">
        <v>268</v>
      </c>
      <c r="C3" s="130" t="s">
        <v>0</v>
      </c>
      <c r="D3" s="130" t="s">
        <v>1</v>
      </c>
      <c r="E3" s="120" t="s">
        <v>409</v>
      </c>
    </row>
    <row r="4" spans="1:5" ht="14.25" x14ac:dyDescent="0.2">
      <c r="A4" s="94" t="s">
        <v>9</v>
      </c>
      <c r="B4" s="45" t="s">
        <v>347</v>
      </c>
      <c r="C4" s="13">
        <v>871</v>
      </c>
      <c r="D4" s="13">
        <v>1433</v>
      </c>
      <c r="E4" s="86">
        <v>1695</v>
      </c>
    </row>
    <row r="5" spans="1:5" ht="14.25" x14ac:dyDescent="0.2">
      <c r="A5" s="94" t="s">
        <v>10</v>
      </c>
      <c r="B5" s="45" t="s">
        <v>347</v>
      </c>
      <c r="C5" s="13">
        <v>54</v>
      </c>
      <c r="D5" s="13">
        <v>129</v>
      </c>
      <c r="E5" s="86">
        <v>28</v>
      </c>
    </row>
    <row r="6" spans="1:5" ht="15" thickBot="1" x14ac:dyDescent="0.25">
      <c r="A6" s="125" t="s">
        <v>11</v>
      </c>
      <c r="B6" s="149" t="s">
        <v>347</v>
      </c>
      <c r="C6" s="126">
        <v>5</v>
      </c>
      <c r="D6" s="126">
        <v>4</v>
      </c>
      <c r="E6" s="218">
        <v>7</v>
      </c>
    </row>
    <row r="8" spans="1:5" ht="18" x14ac:dyDescent="0.25">
      <c r="A8" s="478" t="s">
        <v>415</v>
      </c>
      <c r="B8" s="478"/>
      <c r="C8" s="478"/>
      <c r="D8" s="478"/>
      <c r="E8" s="478"/>
    </row>
    <row r="9" spans="1:5" ht="18.75" thickBot="1" x14ac:dyDescent="0.3">
      <c r="A9" s="8"/>
      <c r="B9" s="8"/>
      <c r="C9" s="8"/>
      <c r="D9" s="8"/>
      <c r="E9" s="8"/>
    </row>
    <row r="10" spans="1:5" ht="37.5" customHeight="1" x14ac:dyDescent="0.2">
      <c r="A10" s="122"/>
      <c r="B10" s="221" t="s">
        <v>268</v>
      </c>
      <c r="C10" s="130" t="s">
        <v>0</v>
      </c>
      <c r="D10" s="130" t="s">
        <v>1</v>
      </c>
      <c r="E10" s="120" t="s">
        <v>409</v>
      </c>
    </row>
    <row r="11" spans="1:5" ht="28.5" customHeight="1" x14ac:dyDescent="0.2">
      <c r="A11" s="94" t="s">
        <v>12</v>
      </c>
      <c r="B11" s="45" t="s">
        <v>347</v>
      </c>
      <c r="C11" s="13">
        <v>0</v>
      </c>
      <c r="D11" s="13">
        <v>5</v>
      </c>
      <c r="E11" s="86">
        <v>3</v>
      </c>
    </row>
    <row r="12" spans="1:5" ht="14.25" x14ac:dyDescent="0.2">
      <c r="A12" s="94" t="s">
        <v>13</v>
      </c>
      <c r="B12" s="45" t="s">
        <v>347</v>
      </c>
      <c r="C12" s="13">
        <v>0</v>
      </c>
      <c r="D12" s="13">
        <v>0</v>
      </c>
      <c r="E12" s="86">
        <v>0</v>
      </c>
    </row>
    <row r="13" spans="1:5" ht="15" thickBot="1" x14ac:dyDescent="0.25">
      <c r="A13" s="125" t="s">
        <v>14</v>
      </c>
      <c r="B13" s="149" t="s">
        <v>347</v>
      </c>
      <c r="C13" s="126">
        <v>0</v>
      </c>
      <c r="D13" s="126">
        <v>5</v>
      </c>
      <c r="E13" s="218">
        <v>3</v>
      </c>
    </row>
    <row r="15" spans="1:5" ht="18" x14ac:dyDescent="0.25">
      <c r="A15" s="479" t="s">
        <v>416</v>
      </c>
      <c r="B15" s="479"/>
      <c r="C15" s="479"/>
      <c r="D15" s="479"/>
      <c r="E15" s="479"/>
    </row>
    <row r="16" spans="1:5" s="20" customFormat="1" ht="15" thickBot="1" x14ac:dyDescent="0.25">
      <c r="A16" s="17"/>
      <c r="B16" s="17"/>
      <c r="C16" s="18"/>
      <c r="D16" s="18"/>
      <c r="E16" s="19"/>
    </row>
    <row r="17" spans="1:5" s="21" customFormat="1" ht="42" customHeight="1" x14ac:dyDescent="0.25">
      <c r="A17" s="368"/>
      <c r="B17" s="221" t="s">
        <v>268</v>
      </c>
      <c r="C17" s="369" t="s">
        <v>0</v>
      </c>
      <c r="D17" s="369" t="s">
        <v>1</v>
      </c>
      <c r="E17" s="120" t="s">
        <v>409</v>
      </c>
    </row>
    <row r="18" spans="1:5" s="20" customFormat="1" ht="14.25" x14ac:dyDescent="0.2">
      <c r="A18" s="370" t="s">
        <v>338</v>
      </c>
      <c r="B18" s="23" t="s">
        <v>271</v>
      </c>
      <c r="C18" s="32">
        <v>57</v>
      </c>
      <c r="D18" s="249">
        <v>59</v>
      </c>
      <c r="E18" s="371">
        <v>77</v>
      </c>
    </row>
    <row r="19" spans="1:5" s="20" customFormat="1" ht="14.25" x14ac:dyDescent="0.2">
      <c r="A19" s="370" t="s">
        <v>339</v>
      </c>
      <c r="B19" s="23" t="s">
        <v>271</v>
      </c>
      <c r="C19" s="32">
        <v>7</v>
      </c>
      <c r="D19" s="249">
        <v>16</v>
      </c>
      <c r="E19" s="371">
        <v>12</v>
      </c>
    </row>
    <row r="20" spans="1:5" s="20" customFormat="1" ht="14.25" x14ac:dyDescent="0.2">
      <c r="A20" s="370" t="s">
        <v>340</v>
      </c>
      <c r="B20" s="23" t="s">
        <v>271</v>
      </c>
      <c r="C20" s="32">
        <v>31</v>
      </c>
      <c r="D20" s="249">
        <v>32</v>
      </c>
      <c r="E20" s="371">
        <v>34</v>
      </c>
    </row>
    <row r="21" spans="1:5" s="20" customFormat="1" ht="14.25" x14ac:dyDescent="0.2">
      <c r="A21" s="370" t="s">
        <v>341</v>
      </c>
      <c r="B21" s="23" t="s">
        <v>271</v>
      </c>
      <c r="C21" s="32">
        <v>12</v>
      </c>
      <c r="D21" s="249">
        <v>11</v>
      </c>
      <c r="E21" s="371">
        <v>12</v>
      </c>
    </row>
    <row r="22" spans="1:5" s="20" customFormat="1" ht="15" thickBot="1" x14ac:dyDescent="0.25">
      <c r="A22" s="372" t="s">
        <v>342</v>
      </c>
      <c r="B22" s="316" t="s">
        <v>271</v>
      </c>
      <c r="C22" s="373">
        <v>17</v>
      </c>
      <c r="D22" s="240">
        <v>16</v>
      </c>
      <c r="E22" s="241">
        <v>17</v>
      </c>
    </row>
    <row r="23" spans="1:5" s="20" customFormat="1" x14ac:dyDescent="0.2">
      <c r="A23"/>
      <c r="B23"/>
      <c r="C23"/>
      <c r="D23"/>
      <c r="E23"/>
    </row>
    <row r="24" spans="1:5" s="20" customFormat="1" x14ac:dyDescent="0.2">
      <c r="A24"/>
      <c r="B24"/>
      <c r="C24"/>
      <c r="D24"/>
      <c r="E24"/>
    </row>
  </sheetData>
  <mergeCells count="3">
    <mergeCell ref="A1:E1"/>
    <mergeCell ref="A8:E8"/>
    <mergeCell ref="A15:E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&amp;C&amp;"Arial,Bold"&amp;14DDAA Historical Workload</oddHeader>
    <oddFooter>&amp;L&amp;12&amp;D&amp;R&amp;12&amp;P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75" workbookViewId="0">
      <selection activeCell="D37" sqref="D37"/>
    </sheetView>
  </sheetViews>
  <sheetFormatPr defaultRowHeight="12.75" x14ac:dyDescent="0.2"/>
  <cols>
    <col min="2" max="2" width="10.140625" customWidth="1"/>
    <col min="5" max="5" width="11.140625" customWidth="1"/>
    <col min="6" max="6" width="14.85546875" customWidth="1"/>
  </cols>
  <sheetData>
    <row r="1" spans="1:6" x14ac:dyDescent="0.2">
      <c r="A1" s="53" t="s">
        <v>310</v>
      </c>
      <c r="B1" s="54"/>
      <c r="C1" s="54"/>
      <c r="D1" s="54"/>
      <c r="E1" s="54"/>
      <c r="F1" s="55"/>
    </row>
    <row r="2" spans="1:6" s="15" customFormat="1" ht="38.25" x14ac:dyDescent="0.2">
      <c r="A2" s="56" t="s">
        <v>186</v>
      </c>
      <c r="B2" s="22" t="s">
        <v>188</v>
      </c>
      <c r="C2" s="22" t="s">
        <v>308</v>
      </c>
      <c r="D2" s="22" t="s">
        <v>189</v>
      </c>
      <c r="E2" s="22" t="s">
        <v>187</v>
      </c>
      <c r="F2" s="61" t="s">
        <v>202</v>
      </c>
    </row>
    <row r="3" spans="1:6" s="15" customFormat="1" x14ac:dyDescent="0.2">
      <c r="A3" s="57" t="s">
        <v>190</v>
      </c>
      <c r="B3" s="238">
        <v>3455</v>
      </c>
      <c r="C3" s="238">
        <v>8363</v>
      </c>
      <c r="D3" s="238">
        <v>224</v>
      </c>
      <c r="E3" s="191">
        <f>SUM(C3:D3)</f>
        <v>8587</v>
      </c>
      <c r="F3" s="192">
        <f>SUM(B3+E3)</f>
        <v>12042</v>
      </c>
    </row>
    <row r="4" spans="1:6" x14ac:dyDescent="0.2">
      <c r="A4" s="58" t="s">
        <v>191</v>
      </c>
      <c r="B4" s="186">
        <v>2743</v>
      </c>
      <c r="C4" s="186">
        <v>8227</v>
      </c>
      <c r="D4" s="186">
        <v>634</v>
      </c>
      <c r="E4" s="191">
        <f t="shared" ref="E4:E14" si="0">SUM(C4:D4)</f>
        <v>8861</v>
      </c>
      <c r="F4" s="192">
        <f t="shared" ref="F4:F14" si="1">SUM(B4+E4)</f>
        <v>11604</v>
      </c>
    </row>
    <row r="5" spans="1:6" x14ac:dyDescent="0.2">
      <c r="A5" s="58" t="s">
        <v>192</v>
      </c>
      <c r="B5" s="186">
        <v>2471</v>
      </c>
      <c r="C5" s="186">
        <v>6772</v>
      </c>
      <c r="D5" s="186">
        <v>682</v>
      </c>
      <c r="E5" s="191">
        <f t="shared" si="0"/>
        <v>7454</v>
      </c>
      <c r="F5" s="192">
        <f t="shared" si="1"/>
        <v>9925</v>
      </c>
    </row>
    <row r="6" spans="1:6" x14ac:dyDescent="0.2">
      <c r="A6" s="58" t="s">
        <v>193</v>
      </c>
      <c r="B6" s="186">
        <v>2537</v>
      </c>
      <c r="C6" s="186">
        <v>7504</v>
      </c>
      <c r="D6" s="186">
        <v>509</v>
      </c>
      <c r="E6" s="191">
        <f t="shared" si="0"/>
        <v>8013</v>
      </c>
      <c r="F6" s="192">
        <f t="shared" si="1"/>
        <v>10550</v>
      </c>
    </row>
    <row r="7" spans="1:6" x14ac:dyDescent="0.2">
      <c r="A7" s="58" t="s">
        <v>194</v>
      </c>
      <c r="B7" s="186">
        <v>1795</v>
      </c>
      <c r="C7" s="186">
        <v>7380</v>
      </c>
      <c r="D7" s="186">
        <v>439</v>
      </c>
      <c r="E7" s="191">
        <f t="shared" si="0"/>
        <v>7819</v>
      </c>
      <c r="F7" s="192">
        <f t="shared" si="1"/>
        <v>9614</v>
      </c>
    </row>
    <row r="8" spans="1:6" x14ac:dyDescent="0.2">
      <c r="A8" s="58" t="s">
        <v>195</v>
      </c>
      <c r="B8" s="186">
        <v>2591</v>
      </c>
      <c r="C8" s="186">
        <v>10386</v>
      </c>
      <c r="D8" s="186">
        <v>551</v>
      </c>
      <c r="E8" s="191">
        <f t="shared" si="0"/>
        <v>10937</v>
      </c>
      <c r="F8" s="192">
        <f t="shared" si="1"/>
        <v>13528</v>
      </c>
    </row>
    <row r="9" spans="1:6" x14ac:dyDescent="0.2">
      <c r="A9" s="58" t="s">
        <v>196</v>
      </c>
      <c r="B9" s="186">
        <v>4425</v>
      </c>
      <c r="C9" s="186">
        <v>8299</v>
      </c>
      <c r="D9" s="186">
        <v>495</v>
      </c>
      <c r="E9" s="191">
        <f t="shared" si="0"/>
        <v>8794</v>
      </c>
      <c r="F9" s="192">
        <f t="shared" si="1"/>
        <v>13219</v>
      </c>
    </row>
    <row r="10" spans="1:6" x14ac:dyDescent="0.2">
      <c r="A10" s="58" t="s">
        <v>197</v>
      </c>
      <c r="B10" s="186">
        <v>3331</v>
      </c>
      <c r="C10" s="186">
        <v>8186</v>
      </c>
      <c r="D10" s="186">
        <v>384</v>
      </c>
      <c r="E10" s="191">
        <f t="shared" si="0"/>
        <v>8570</v>
      </c>
      <c r="F10" s="192">
        <f t="shared" si="1"/>
        <v>11901</v>
      </c>
    </row>
    <row r="11" spans="1:6" x14ac:dyDescent="0.2">
      <c r="A11" s="58" t="s">
        <v>198</v>
      </c>
      <c r="B11" s="186">
        <v>2393</v>
      </c>
      <c r="C11" s="186">
        <v>7607</v>
      </c>
      <c r="D11" s="186">
        <v>316</v>
      </c>
      <c r="E11" s="191">
        <f t="shared" si="0"/>
        <v>7923</v>
      </c>
      <c r="F11" s="192">
        <f t="shared" si="1"/>
        <v>10316</v>
      </c>
    </row>
    <row r="12" spans="1:6" x14ac:dyDescent="0.2">
      <c r="A12" s="58" t="s">
        <v>199</v>
      </c>
      <c r="B12" s="186">
        <v>2826</v>
      </c>
      <c r="C12" s="186">
        <v>6664</v>
      </c>
      <c r="D12" s="186">
        <v>258</v>
      </c>
      <c r="E12" s="191">
        <f t="shared" si="0"/>
        <v>6922</v>
      </c>
      <c r="F12" s="192">
        <f t="shared" si="1"/>
        <v>9748</v>
      </c>
    </row>
    <row r="13" spans="1:6" x14ac:dyDescent="0.2">
      <c r="A13" s="58" t="s">
        <v>200</v>
      </c>
      <c r="B13" s="186">
        <v>3307</v>
      </c>
      <c r="C13" s="186">
        <v>8436</v>
      </c>
      <c r="D13" s="186">
        <v>307</v>
      </c>
      <c r="E13" s="191">
        <f t="shared" si="0"/>
        <v>8743</v>
      </c>
      <c r="F13" s="192">
        <f t="shared" si="1"/>
        <v>12050</v>
      </c>
    </row>
    <row r="14" spans="1:6" x14ac:dyDescent="0.2">
      <c r="A14" s="58" t="s">
        <v>201</v>
      </c>
      <c r="B14" s="186">
        <v>5476</v>
      </c>
      <c r="C14" s="186">
        <v>6846</v>
      </c>
      <c r="D14" s="186">
        <v>1912</v>
      </c>
      <c r="E14" s="191">
        <f t="shared" si="0"/>
        <v>8758</v>
      </c>
      <c r="F14" s="192">
        <f t="shared" si="1"/>
        <v>14234</v>
      </c>
    </row>
    <row r="15" spans="1:6" ht="15.75" thickBot="1" x14ac:dyDescent="0.3">
      <c r="A15" s="116" t="s">
        <v>88</v>
      </c>
      <c r="B15" s="118">
        <f>SUM(B3:B14)</f>
        <v>37350</v>
      </c>
      <c r="C15" s="118">
        <f>SUM(C3:C14)</f>
        <v>94670</v>
      </c>
      <c r="D15" s="118">
        <f>SUM(D3:D14)</f>
        <v>6711</v>
      </c>
      <c r="E15" s="118">
        <f>SUM(E3:E14)</f>
        <v>101381</v>
      </c>
      <c r="F15" s="119">
        <f>SUM(F3:F14)</f>
        <v>138731</v>
      </c>
    </row>
    <row r="17" spans="1:6" ht="13.5" thickBot="1" x14ac:dyDescent="0.25"/>
    <row r="18" spans="1:6" x14ac:dyDescent="0.2">
      <c r="A18" s="53" t="s">
        <v>311</v>
      </c>
      <c r="B18" s="54"/>
      <c r="C18" s="54"/>
      <c r="D18" s="54"/>
      <c r="E18" s="54"/>
      <c r="F18" s="55"/>
    </row>
    <row r="19" spans="1:6" ht="38.25" x14ac:dyDescent="0.2">
      <c r="A19" s="56" t="s">
        <v>186</v>
      </c>
      <c r="B19" s="22" t="s">
        <v>309</v>
      </c>
      <c r="C19" s="22" t="s">
        <v>308</v>
      </c>
      <c r="D19" s="22" t="s">
        <v>189</v>
      </c>
      <c r="E19" s="22" t="s">
        <v>187</v>
      </c>
      <c r="F19" s="61" t="s">
        <v>202</v>
      </c>
    </row>
    <row r="20" spans="1:6" x14ac:dyDescent="0.2">
      <c r="A20" s="57" t="s">
        <v>190</v>
      </c>
      <c r="B20" s="238">
        <v>5128</v>
      </c>
      <c r="C20" s="238">
        <v>9067</v>
      </c>
      <c r="D20" s="238">
        <v>1261</v>
      </c>
      <c r="E20" s="191">
        <f>SUM(C20:D20)</f>
        <v>10328</v>
      </c>
      <c r="F20" s="192">
        <f>SUM(B20+E20)</f>
        <v>15456</v>
      </c>
    </row>
    <row r="21" spans="1:6" x14ac:dyDescent="0.2">
      <c r="A21" s="58" t="s">
        <v>191</v>
      </c>
      <c r="B21" s="186">
        <v>4019</v>
      </c>
      <c r="C21" s="186">
        <v>7361</v>
      </c>
      <c r="D21" s="186">
        <v>994</v>
      </c>
      <c r="E21" s="191">
        <f t="shared" ref="E21:E31" si="2">SUM(C21:D21)</f>
        <v>8355</v>
      </c>
      <c r="F21" s="192">
        <f t="shared" ref="F21:F31" si="3">SUM(B21+E21)</f>
        <v>12374</v>
      </c>
    </row>
    <row r="22" spans="1:6" x14ac:dyDescent="0.2">
      <c r="A22" s="58" t="s">
        <v>192</v>
      </c>
      <c r="B22" s="186">
        <v>2875</v>
      </c>
      <c r="C22" s="186">
        <v>6930</v>
      </c>
      <c r="D22" s="186">
        <v>617</v>
      </c>
      <c r="E22" s="191">
        <f t="shared" si="2"/>
        <v>7547</v>
      </c>
      <c r="F22" s="192">
        <f t="shared" si="3"/>
        <v>10422</v>
      </c>
    </row>
    <row r="23" spans="1:6" x14ac:dyDescent="0.2">
      <c r="A23" s="58" t="s">
        <v>193</v>
      </c>
      <c r="B23" s="186">
        <v>3442</v>
      </c>
      <c r="C23" s="186">
        <v>6830</v>
      </c>
      <c r="D23" s="186">
        <v>727</v>
      </c>
      <c r="E23" s="191">
        <f t="shared" si="2"/>
        <v>7557</v>
      </c>
      <c r="F23" s="192">
        <f t="shared" si="3"/>
        <v>10999</v>
      </c>
    </row>
    <row r="24" spans="1:6" x14ac:dyDescent="0.2">
      <c r="A24" s="58" t="s">
        <v>194</v>
      </c>
      <c r="B24" s="186">
        <v>3222</v>
      </c>
      <c r="C24" s="186">
        <v>7354</v>
      </c>
      <c r="D24" s="186">
        <v>578</v>
      </c>
      <c r="E24" s="191">
        <f t="shared" si="2"/>
        <v>7932</v>
      </c>
      <c r="F24" s="192">
        <f t="shared" si="3"/>
        <v>11154</v>
      </c>
    </row>
    <row r="25" spans="1:6" x14ac:dyDescent="0.2">
      <c r="A25" s="58" t="s">
        <v>195</v>
      </c>
      <c r="B25" s="186">
        <v>5242</v>
      </c>
      <c r="C25" s="186">
        <v>8524</v>
      </c>
      <c r="D25" s="186">
        <v>812</v>
      </c>
      <c r="E25" s="191">
        <f t="shared" si="2"/>
        <v>9336</v>
      </c>
      <c r="F25" s="192">
        <f t="shared" si="3"/>
        <v>14578</v>
      </c>
    </row>
    <row r="26" spans="1:6" x14ac:dyDescent="0.2">
      <c r="A26" s="58" t="s">
        <v>196</v>
      </c>
      <c r="B26" s="186">
        <v>4597</v>
      </c>
      <c r="C26" s="186">
        <v>8045</v>
      </c>
      <c r="D26" s="186">
        <v>786</v>
      </c>
      <c r="E26" s="191">
        <f t="shared" si="2"/>
        <v>8831</v>
      </c>
      <c r="F26" s="192">
        <f t="shared" si="3"/>
        <v>13428</v>
      </c>
    </row>
    <row r="27" spans="1:6" x14ac:dyDescent="0.2">
      <c r="A27" s="58" t="s">
        <v>197</v>
      </c>
      <c r="B27" s="186">
        <v>3953</v>
      </c>
      <c r="C27" s="186">
        <v>8508</v>
      </c>
      <c r="D27" s="186">
        <v>627</v>
      </c>
      <c r="E27" s="191">
        <f t="shared" si="2"/>
        <v>9135</v>
      </c>
      <c r="F27" s="192">
        <f t="shared" si="3"/>
        <v>13088</v>
      </c>
    </row>
    <row r="28" spans="1:6" x14ac:dyDescent="0.2">
      <c r="A28" s="58" t="s">
        <v>198</v>
      </c>
      <c r="B28" s="186">
        <v>3410</v>
      </c>
      <c r="C28" s="186">
        <v>8845</v>
      </c>
      <c r="D28" s="186">
        <v>495</v>
      </c>
      <c r="E28" s="191">
        <f t="shared" si="2"/>
        <v>9340</v>
      </c>
      <c r="F28" s="192">
        <f t="shared" si="3"/>
        <v>12750</v>
      </c>
    </row>
    <row r="29" spans="1:6" x14ac:dyDescent="0.2">
      <c r="A29" s="58" t="s">
        <v>199</v>
      </c>
      <c r="B29" s="186">
        <v>3969</v>
      </c>
      <c r="C29" s="186">
        <v>8241</v>
      </c>
      <c r="D29" s="186">
        <v>767</v>
      </c>
      <c r="E29" s="191">
        <f t="shared" si="2"/>
        <v>9008</v>
      </c>
      <c r="F29" s="192">
        <f t="shared" si="3"/>
        <v>12977</v>
      </c>
    </row>
    <row r="30" spans="1:6" x14ac:dyDescent="0.2">
      <c r="A30" s="58" t="s">
        <v>200</v>
      </c>
      <c r="B30" s="186">
        <v>4313</v>
      </c>
      <c r="C30" s="186">
        <v>8885</v>
      </c>
      <c r="D30" s="186">
        <v>670</v>
      </c>
      <c r="E30" s="191">
        <f t="shared" si="2"/>
        <v>9555</v>
      </c>
      <c r="F30" s="192">
        <f t="shared" si="3"/>
        <v>13868</v>
      </c>
    </row>
    <row r="31" spans="1:6" x14ac:dyDescent="0.2">
      <c r="A31" s="58" t="s">
        <v>201</v>
      </c>
      <c r="B31" s="186">
        <v>3467</v>
      </c>
      <c r="C31" s="186">
        <v>7979</v>
      </c>
      <c r="D31" s="186">
        <v>947</v>
      </c>
      <c r="E31" s="191">
        <f t="shared" si="2"/>
        <v>8926</v>
      </c>
      <c r="F31" s="192">
        <f t="shared" si="3"/>
        <v>12393</v>
      </c>
    </row>
    <row r="32" spans="1:6" ht="15.75" thickBot="1" x14ac:dyDescent="0.3">
      <c r="A32" s="116" t="s">
        <v>88</v>
      </c>
      <c r="B32" s="118">
        <f>SUM(B20:B31)</f>
        <v>47637</v>
      </c>
      <c r="C32" s="118">
        <f>SUM(C20:C31)</f>
        <v>96569</v>
      </c>
      <c r="D32" s="118">
        <f>SUM(D20:D31)</f>
        <v>9281</v>
      </c>
      <c r="E32" s="118">
        <f>SUM(E20:E31)</f>
        <v>105850</v>
      </c>
      <c r="F32" s="119">
        <f>SUM(F20:F31)</f>
        <v>153487</v>
      </c>
    </row>
    <row r="34" spans="1:6" ht="13.5" thickBot="1" x14ac:dyDescent="0.25"/>
    <row r="35" spans="1:6" x14ac:dyDescent="0.2">
      <c r="A35" s="53" t="s">
        <v>312</v>
      </c>
      <c r="B35" s="54"/>
      <c r="C35" s="54"/>
      <c r="D35" s="54"/>
      <c r="E35" s="54"/>
      <c r="F35" s="55"/>
    </row>
    <row r="36" spans="1:6" ht="38.25" x14ac:dyDescent="0.2">
      <c r="A36" s="56" t="s">
        <v>186</v>
      </c>
      <c r="B36" s="22" t="s">
        <v>188</v>
      </c>
      <c r="C36" s="22" t="s">
        <v>308</v>
      </c>
      <c r="D36" s="22" t="s">
        <v>189</v>
      </c>
      <c r="E36" s="22" t="s">
        <v>187</v>
      </c>
      <c r="F36" s="61" t="s">
        <v>202</v>
      </c>
    </row>
    <row r="37" spans="1:6" x14ac:dyDescent="0.2">
      <c r="A37" s="57" t="s">
        <v>190</v>
      </c>
      <c r="B37" s="238">
        <v>6821</v>
      </c>
      <c r="C37" s="238">
        <v>9504</v>
      </c>
      <c r="D37" s="238">
        <v>1903</v>
      </c>
      <c r="E37" s="191">
        <f>SUM(C37:D37)</f>
        <v>11407</v>
      </c>
      <c r="F37" s="192">
        <f>SUM(B37+E37)</f>
        <v>18228</v>
      </c>
    </row>
    <row r="38" spans="1:6" x14ac:dyDescent="0.2">
      <c r="A38" s="58" t="s">
        <v>191</v>
      </c>
      <c r="B38" s="186">
        <v>3286</v>
      </c>
      <c r="C38" s="186">
        <v>8750</v>
      </c>
      <c r="D38" s="186">
        <v>391</v>
      </c>
      <c r="E38" s="191">
        <f t="shared" ref="E38:E48" si="4">SUM(C38:D38)</f>
        <v>9141</v>
      </c>
      <c r="F38" s="192">
        <f t="shared" ref="F38:F48" si="5">SUM(B38+E38)</f>
        <v>12427</v>
      </c>
    </row>
    <row r="39" spans="1:6" x14ac:dyDescent="0.2">
      <c r="A39" s="58" t="s">
        <v>192</v>
      </c>
      <c r="B39" s="186">
        <v>2679</v>
      </c>
      <c r="C39" s="186">
        <v>8247</v>
      </c>
      <c r="D39" s="186">
        <v>94</v>
      </c>
      <c r="E39" s="191">
        <f t="shared" si="4"/>
        <v>8341</v>
      </c>
      <c r="F39" s="192">
        <f t="shared" si="5"/>
        <v>11020</v>
      </c>
    </row>
    <row r="40" spans="1:6" x14ac:dyDescent="0.2">
      <c r="A40" s="58" t="s">
        <v>193</v>
      </c>
      <c r="B40" s="186">
        <v>3534</v>
      </c>
      <c r="C40" s="186">
        <v>10019</v>
      </c>
      <c r="D40" s="186">
        <v>120</v>
      </c>
      <c r="E40" s="191">
        <f t="shared" si="4"/>
        <v>10139</v>
      </c>
      <c r="F40" s="192">
        <f t="shared" si="5"/>
        <v>13673</v>
      </c>
    </row>
    <row r="41" spans="1:6" x14ac:dyDescent="0.2">
      <c r="A41" s="58" t="s">
        <v>194</v>
      </c>
      <c r="B41" s="186">
        <v>2874</v>
      </c>
      <c r="C41" s="186">
        <v>9494</v>
      </c>
      <c r="D41" s="186">
        <v>135</v>
      </c>
      <c r="E41" s="191">
        <f t="shared" si="4"/>
        <v>9629</v>
      </c>
      <c r="F41" s="192">
        <f t="shared" si="5"/>
        <v>12503</v>
      </c>
    </row>
    <row r="42" spans="1:6" x14ac:dyDescent="0.2">
      <c r="A42" s="58" t="s">
        <v>195</v>
      </c>
      <c r="B42" s="186">
        <v>4027</v>
      </c>
      <c r="C42" s="186">
        <v>12338</v>
      </c>
      <c r="D42" s="186">
        <v>172</v>
      </c>
      <c r="E42" s="191">
        <f t="shared" si="4"/>
        <v>12510</v>
      </c>
      <c r="F42" s="192">
        <f t="shared" si="5"/>
        <v>16537</v>
      </c>
    </row>
    <row r="43" spans="1:6" x14ac:dyDescent="0.2">
      <c r="A43" s="58" t="s">
        <v>196</v>
      </c>
      <c r="B43" s="186">
        <v>3921</v>
      </c>
      <c r="C43" s="186">
        <v>10781</v>
      </c>
      <c r="D43" s="186">
        <v>1334</v>
      </c>
      <c r="E43" s="191">
        <f t="shared" si="4"/>
        <v>12115</v>
      </c>
      <c r="F43" s="192">
        <f t="shared" si="5"/>
        <v>16036</v>
      </c>
    </row>
    <row r="44" spans="1:6" x14ac:dyDescent="0.2">
      <c r="A44" s="58" t="s">
        <v>197</v>
      </c>
      <c r="B44" s="186">
        <v>3143</v>
      </c>
      <c r="C44" s="186">
        <v>10485</v>
      </c>
      <c r="D44" s="186">
        <v>246</v>
      </c>
      <c r="E44" s="191">
        <f t="shared" si="4"/>
        <v>10731</v>
      </c>
      <c r="F44" s="192">
        <f t="shared" si="5"/>
        <v>13874</v>
      </c>
    </row>
    <row r="45" spans="1:6" x14ac:dyDescent="0.2">
      <c r="A45" s="58" t="s">
        <v>198</v>
      </c>
      <c r="B45" s="186">
        <v>2810</v>
      </c>
      <c r="C45" s="186">
        <v>11643</v>
      </c>
      <c r="D45" s="186">
        <v>187</v>
      </c>
      <c r="E45" s="191">
        <f t="shared" si="4"/>
        <v>11830</v>
      </c>
      <c r="F45" s="192">
        <f t="shared" si="5"/>
        <v>14640</v>
      </c>
    </row>
    <row r="46" spans="1:6" x14ac:dyDescent="0.2">
      <c r="A46" s="58" t="s">
        <v>199</v>
      </c>
      <c r="B46" s="186">
        <v>2998</v>
      </c>
      <c r="C46" s="186">
        <v>12327</v>
      </c>
      <c r="D46" s="186">
        <v>241</v>
      </c>
      <c r="E46" s="191">
        <f t="shared" si="4"/>
        <v>12568</v>
      </c>
      <c r="F46" s="192">
        <f t="shared" si="5"/>
        <v>15566</v>
      </c>
    </row>
    <row r="47" spans="1:6" x14ac:dyDescent="0.2">
      <c r="A47" s="58" t="s">
        <v>200</v>
      </c>
      <c r="B47" s="186">
        <v>3017</v>
      </c>
      <c r="C47" s="186">
        <v>12049</v>
      </c>
      <c r="D47" s="186">
        <v>207</v>
      </c>
      <c r="E47" s="191">
        <f t="shared" si="4"/>
        <v>12256</v>
      </c>
      <c r="F47" s="192">
        <f t="shared" si="5"/>
        <v>15273</v>
      </c>
    </row>
    <row r="48" spans="1:6" x14ac:dyDescent="0.2">
      <c r="A48" s="58" t="s">
        <v>201</v>
      </c>
      <c r="B48" s="186">
        <v>2944</v>
      </c>
      <c r="C48" s="186">
        <v>12611</v>
      </c>
      <c r="D48" s="186">
        <v>75</v>
      </c>
      <c r="E48" s="187">
        <f t="shared" si="4"/>
        <v>12686</v>
      </c>
      <c r="F48" s="188">
        <f t="shared" si="5"/>
        <v>15630</v>
      </c>
    </row>
    <row r="49" spans="1:6" ht="15.75" thickBot="1" x14ac:dyDescent="0.3">
      <c r="A49" s="117" t="s">
        <v>88</v>
      </c>
      <c r="B49" s="118">
        <f>SUM(B37:B48)</f>
        <v>42054</v>
      </c>
      <c r="C49" s="118">
        <f>SUM(C37:C48)</f>
        <v>128248</v>
      </c>
      <c r="D49" s="118">
        <f>SUM(D37:D48)</f>
        <v>5105</v>
      </c>
      <c r="E49" s="118">
        <f>SUM(E37:E48)</f>
        <v>133353</v>
      </c>
      <c r="F49" s="119">
        <f>SUM(F37:F48)</f>
        <v>175407</v>
      </c>
    </row>
  </sheetData>
  <phoneticPr fontId="0" type="noConversion"/>
  <pageMargins left="0.75" right="0.75" top="0.55000000000000004" bottom="0.71" header="0.27" footer="0.59"/>
  <pageSetup orientation="portrait" r:id="rId1"/>
  <headerFooter alignWithMargins="0">
    <oddHeader>&amp;C&amp;"Arial,Bold"&amp;12DDAA HISTORICAL WORKLOAD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75" workbookViewId="0">
      <selection activeCell="E21" sqref="E21"/>
    </sheetView>
  </sheetViews>
  <sheetFormatPr defaultRowHeight="12.75" x14ac:dyDescent="0.2"/>
  <cols>
    <col min="1" max="1" width="48" customWidth="1"/>
    <col min="2" max="2" width="17.5703125" customWidth="1"/>
    <col min="3" max="3" width="9.7109375" customWidth="1"/>
    <col min="4" max="4" width="9.5703125" customWidth="1"/>
    <col min="5" max="5" width="8.140625" customWidth="1"/>
  </cols>
  <sheetData>
    <row r="1" spans="1:7" ht="18" x14ac:dyDescent="0.25">
      <c r="A1" s="480" t="s">
        <v>50</v>
      </c>
      <c r="B1" s="480"/>
      <c r="C1" s="480"/>
      <c r="D1" s="480"/>
      <c r="E1" s="480"/>
    </row>
    <row r="2" spans="1:7" ht="18.75" thickBot="1" x14ac:dyDescent="0.3">
      <c r="A2" s="24"/>
      <c r="B2" s="24"/>
      <c r="C2" s="24"/>
      <c r="D2" s="24"/>
      <c r="E2" s="24"/>
    </row>
    <row r="3" spans="1:7" ht="30" customHeight="1" x14ac:dyDescent="0.2">
      <c r="A3" s="129" t="s">
        <v>334</v>
      </c>
      <c r="B3" s="130" t="s">
        <v>53</v>
      </c>
      <c r="C3" s="130" t="s">
        <v>0</v>
      </c>
      <c r="D3" s="130" t="s">
        <v>1</v>
      </c>
      <c r="E3" s="120" t="s">
        <v>408</v>
      </c>
    </row>
    <row r="4" spans="1:7" ht="14.25" customHeight="1" x14ac:dyDescent="0.2">
      <c r="A4" s="75" t="s">
        <v>54</v>
      </c>
      <c r="B4" s="4" t="s">
        <v>55</v>
      </c>
      <c r="C4" s="63">
        <v>19479</v>
      </c>
      <c r="D4" s="63">
        <v>26281</v>
      </c>
      <c r="E4" s="76">
        <v>20973</v>
      </c>
    </row>
    <row r="5" spans="1:7" ht="14.25" customHeight="1" x14ac:dyDescent="0.2">
      <c r="A5" s="75" t="s">
        <v>56</v>
      </c>
      <c r="B5" s="4" t="s">
        <v>57</v>
      </c>
      <c r="C5" s="63">
        <v>6978</v>
      </c>
      <c r="D5" s="63">
        <v>8294</v>
      </c>
      <c r="E5" s="76">
        <v>7669</v>
      </c>
    </row>
    <row r="6" spans="1:7" ht="14.25" customHeight="1" x14ac:dyDescent="0.2">
      <c r="A6" s="75" t="s">
        <v>58</v>
      </c>
      <c r="B6" s="4" t="s">
        <v>59</v>
      </c>
      <c r="C6" s="63">
        <v>7381</v>
      </c>
      <c r="D6" s="63">
        <v>8528</v>
      </c>
      <c r="E6" s="76">
        <v>8149</v>
      </c>
    </row>
    <row r="7" spans="1:7" ht="14.25" customHeight="1" x14ac:dyDescent="0.2">
      <c r="A7" s="75" t="s">
        <v>60</v>
      </c>
      <c r="B7" s="4" t="s">
        <v>61</v>
      </c>
      <c r="C7" s="63">
        <v>3512</v>
      </c>
      <c r="D7" s="63">
        <v>4446</v>
      </c>
      <c r="E7" s="76">
        <v>5263</v>
      </c>
    </row>
    <row r="8" spans="1:7" ht="14.25" customHeight="1" thickBot="1" x14ac:dyDescent="0.25">
      <c r="A8" s="131" t="s">
        <v>52</v>
      </c>
      <c r="B8" s="132">
        <v>91140</v>
      </c>
      <c r="C8" s="237">
        <f>SUM(C4:C7)</f>
        <v>37350</v>
      </c>
      <c r="D8" s="237">
        <f>SUM(D4:D7)</f>
        <v>47549</v>
      </c>
      <c r="E8" s="182">
        <f>SUM(E4:E7)</f>
        <v>42054</v>
      </c>
    </row>
    <row r="9" spans="1:7" ht="41.25" x14ac:dyDescent="0.2">
      <c r="A9" s="71" t="s">
        <v>360</v>
      </c>
      <c r="B9" s="29" t="s">
        <v>53</v>
      </c>
      <c r="C9" s="29" t="s">
        <v>0</v>
      </c>
      <c r="D9" s="29" t="s">
        <v>1</v>
      </c>
      <c r="E9" s="120" t="s">
        <v>409</v>
      </c>
      <c r="G9" s="262"/>
    </row>
    <row r="10" spans="1:7" ht="13.5" customHeight="1" x14ac:dyDescent="0.2">
      <c r="A10" s="75" t="s">
        <v>62</v>
      </c>
      <c r="B10" s="4" t="s">
        <v>63</v>
      </c>
      <c r="C10" s="5">
        <v>19852</v>
      </c>
      <c r="D10" s="63">
        <v>24707</v>
      </c>
      <c r="E10" s="76">
        <v>16169</v>
      </c>
    </row>
    <row r="11" spans="1:7" ht="13.5" customHeight="1" x14ac:dyDescent="0.2">
      <c r="A11" s="75" t="s">
        <v>64</v>
      </c>
      <c r="B11" s="4" t="s">
        <v>65</v>
      </c>
      <c r="C11" s="5">
        <v>627</v>
      </c>
      <c r="D11" s="63">
        <v>491</v>
      </c>
      <c r="E11" s="76">
        <v>1772</v>
      </c>
      <c r="G11" s="114"/>
    </row>
    <row r="12" spans="1:7" ht="13.5" customHeight="1" thickBot="1" x14ac:dyDescent="0.25">
      <c r="A12" s="127" t="s">
        <v>66</v>
      </c>
      <c r="B12" s="135" t="s">
        <v>67</v>
      </c>
      <c r="C12" s="136">
        <v>1080</v>
      </c>
      <c r="D12" s="244">
        <v>784</v>
      </c>
      <c r="E12" s="208">
        <v>622</v>
      </c>
      <c r="G12" s="236"/>
    </row>
    <row r="13" spans="1:7" ht="13.5" customHeight="1" thickBot="1" x14ac:dyDescent="0.25">
      <c r="A13" s="134" t="s">
        <v>354</v>
      </c>
      <c r="B13" s="135"/>
      <c r="C13" s="153">
        <f>SUM(C10:C12)</f>
        <v>21559</v>
      </c>
      <c r="D13" s="83">
        <f>SUM(D10:D12)</f>
        <v>25982</v>
      </c>
      <c r="E13" s="84">
        <f>SUM(E10:E12)</f>
        <v>18563</v>
      </c>
    </row>
    <row r="14" spans="1:7" ht="13.5" customHeight="1" thickBot="1" x14ac:dyDescent="0.25">
      <c r="A14" s="66"/>
      <c r="B14" s="340"/>
      <c r="C14" s="68"/>
      <c r="D14" s="85"/>
      <c r="E14" s="85"/>
    </row>
    <row r="15" spans="1:7" ht="35.25" customHeight="1" x14ac:dyDescent="0.2">
      <c r="A15" s="129" t="s">
        <v>359</v>
      </c>
      <c r="B15" s="222" t="s">
        <v>53</v>
      </c>
      <c r="C15" s="130" t="s">
        <v>0</v>
      </c>
      <c r="D15" s="130" t="s">
        <v>1</v>
      </c>
      <c r="E15" s="120" t="s">
        <v>409</v>
      </c>
    </row>
    <row r="16" spans="1:7" ht="13.5" customHeight="1" x14ac:dyDescent="0.2">
      <c r="A16" s="75" t="s">
        <v>51</v>
      </c>
      <c r="B16" s="32">
        <v>10602</v>
      </c>
      <c r="C16" s="5">
        <v>4879</v>
      </c>
      <c r="D16" s="63">
        <v>6794</v>
      </c>
      <c r="E16" s="76">
        <v>8525</v>
      </c>
    </row>
    <row r="17" spans="1:7" ht="13.5" customHeight="1" x14ac:dyDescent="0.2">
      <c r="A17" s="75" t="s">
        <v>350</v>
      </c>
      <c r="B17" s="32">
        <v>11202</v>
      </c>
      <c r="C17" s="5">
        <v>3053</v>
      </c>
      <c r="D17" s="63">
        <v>2414</v>
      </c>
      <c r="E17" s="76">
        <v>1356</v>
      </c>
    </row>
    <row r="18" spans="1:7" ht="13.5" customHeight="1" x14ac:dyDescent="0.25">
      <c r="A18" s="80" t="s">
        <v>349</v>
      </c>
      <c r="B18" s="39">
        <v>10102</v>
      </c>
      <c r="C18" s="35">
        <f>SUM(C16:C17)</f>
        <v>7932</v>
      </c>
      <c r="D18" s="35">
        <f>SUM(D16:D17)</f>
        <v>9208</v>
      </c>
      <c r="E18" s="81">
        <f>SUM(E16:E17)</f>
        <v>9881</v>
      </c>
    </row>
    <row r="19" spans="1:7" ht="13.5" customHeight="1" x14ac:dyDescent="0.2">
      <c r="A19" s="75" t="s">
        <v>69</v>
      </c>
      <c r="B19" s="32" t="s">
        <v>405</v>
      </c>
      <c r="C19" s="5">
        <v>3957</v>
      </c>
      <c r="D19" s="63">
        <v>2967</v>
      </c>
      <c r="E19" s="76">
        <v>2810</v>
      </c>
    </row>
    <row r="20" spans="1:7" ht="13.5" customHeight="1" x14ac:dyDescent="0.2">
      <c r="A20" s="75" t="s">
        <v>352</v>
      </c>
      <c r="B20" s="32">
        <v>10802</v>
      </c>
      <c r="C20" s="5">
        <v>6907</v>
      </c>
      <c r="D20" s="63">
        <v>7383</v>
      </c>
      <c r="E20" s="76">
        <v>7897</v>
      </c>
    </row>
    <row r="21" spans="1:7" ht="13.5" customHeight="1" x14ac:dyDescent="0.2">
      <c r="A21" s="75" t="s">
        <v>351</v>
      </c>
      <c r="B21" s="32" t="s">
        <v>406</v>
      </c>
      <c r="C21" s="5">
        <v>16328</v>
      </c>
      <c r="D21" s="63">
        <v>16577</v>
      </c>
      <c r="E21" s="76">
        <v>12631</v>
      </c>
    </row>
    <row r="22" spans="1:7" ht="13.5" customHeight="1" x14ac:dyDescent="0.2">
      <c r="A22" s="137" t="s">
        <v>70</v>
      </c>
      <c r="B22" s="32">
        <v>12103</v>
      </c>
      <c r="C22" s="30">
        <v>2226</v>
      </c>
      <c r="D22" s="223">
        <v>11414</v>
      </c>
      <c r="E22" s="183">
        <v>8835</v>
      </c>
    </row>
    <row r="23" spans="1:7" ht="13.5" customHeight="1" x14ac:dyDescent="0.2">
      <c r="A23" s="80" t="s">
        <v>353</v>
      </c>
      <c r="B23" s="12"/>
      <c r="C23" s="35">
        <f>SUM(C19:C22)</f>
        <v>29418</v>
      </c>
      <c r="D23" s="35">
        <f>SUM(D19:D22)</f>
        <v>38341</v>
      </c>
      <c r="E23" s="81">
        <f>SUM(E19:E22)</f>
        <v>32173</v>
      </c>
    </row>
    <row r="24" spans="1:7" ht="15" x14ac:dyDescent="0.2">
      <c r="A24" s="80" t="s">
        <v>52</v>
      </c>
      <c r="B24" s="12"/>
      <c r="C24" s="35">
        <f>SUM(C18, C23)</f>
        <v>37350</v>
      </c>
      <c r="D24" s="35">
        <f>SUM(D18,D23)</f>
        <v>47549</v>
      </c>
      <c r="E24" s="81">
        <f>SUM(E18, E23)</f>
        <v>42054</v>
      </c>
    </row>
    <row r="25" spans="1:7" ht="15" x14ac:dyDescent="0.2">
      <c r="A25" s="66"/>
      <c r="B25" s="365"/>
      <c r="C25" s="85"/>
      <c r="D25" s="85"/>
      <c r="E25" s="85"/>
    </row>
    <row r="26" spans="1:7" ht="15" x14ac:dyDescent="0.2">
      <c r="A26" s="66"/>
      <c r="B26" s="365"/>
      <c r="C26" s="85"/>
      <c r="D26" s="85"/>
      <c r="E26" s="85"/>
    </row>
    <row r="27" spans="1:7" ht="15" x14ac:dyDescent="0.2">
      <c r="A27" s="66"/>
      <c r="B27" s="365"/>
      <c r="C27" s="85"/>
      <c r="D27" s="85"/>
      <c r="E27" s="85"/>
    </row>
    <row r="28" spans="1:7" ht="15" x14ac:dyDescent="0.2">
      <c r="A28" s="66"/>
      <c r="B28" s="365"/>
      <c r="C28" s="85"/>
      <c r="D28" s="85"/>
      <c r="E28" s="85"/>
    </row>
    <row r="29" spans="1:7" ht="15" x14ac:dyDescent="0.25">
      <c r="A29" s="143"/>
      <c r="B29" s="143"/>
      <c r="C29" s="143"/>
      <c r="D29" s="143"/>
      <c r="E29" s="143"/>
    </row>
    <row r="30" spans="1:7" ht="33.75" customHeight="1" x14ac:dyDescent="0.25">
      <c r="A30" s="481" t="s">
        <v>549</v>
      </c>
      <c r="B30" s="481"/>
      <c r="C30" s="481"/>
      <c r="D30" s="481"/>
      <c r="E30" s="481"/>
      <c r="F30" s="481"/>
      <c r="G30" s="481"/>
    </row>
    <row r="31" spans="1:7" ht="15" thickBot="1" x14ac:dyDescent="0.25">
      <c r="A31" s="37"/>
      <c r="B31" s="37"/>
      <c r="C31" s="37"/>
      <c r="D31" s="37"/>
      <c r="E31" s="37"/>
      <c r="F31" s="37"/>
      <c r="G31" s="37"/>
    </row>
    <row r="32" spans="1:7" ht="15" x14ac:dyDescent="0.25">
      <c r="A32" s="482" t="s">
        <v>550</v>
      </c>
      <c r="B32" s="483"/>
      <c r="C32" s="483"/>
      <c r="D32" s="483"/>
      <c r="E32" s="483"/>
      <c r="F32" s="483"/>
      <c r="G32" s="484"/>
    </row>
    <row r="33" spans="1:7" ht="15" x14ac:dyDescent="0.25">
      <c r="A33" s="490" t="s">
        <v>313</v>
      </c>
      <c r="B33" s="485" t="s">
        <v>140</v>
      </c>
      <c r="C33" s="487" t="s">
        <v>141</v>
      </c>
      <c r="D33" s="487"/>
      <c r="E33" s="487"/>
      <c r="F33" s="487"/>
      <c r="G33" s="488" t="s">
        <v>142</v>
      </c>
    </row>
    <row r="34" spans="1:7" ht="30" x14ac:dyDescent="0.25">
      <c r="A34" s="491"/>
      <c r="B34" s="486"/>
      <c r="C34" s="356" t="s">
        <v>54</v>
      </c>
      <c r="D34" s="356" t="s">
        <v>56</v>
      </c>
      <c r="E34" s="356" t="s">
        <v>58</v>
      </c>
      <c r="F34" s="356" t="s">
        <v>60</v>
      </c>
      <c r="G34" s="489"/>
    </row>
    <row r="35" spans="1:7" ht="14.25" x14ac:dyDescent="0.2">
      <c r="A35" s="358">
        <v>1</v>
      </c>
      <c r="B35" s="247">
        <f t="shared" ref="B35:B42" si="0">SUM(C35:F35)</f>
        <v>21115</v>
      </c>
      <c r="C35" s="366">
        <v>12280</v>
      </c>
      <c r="D35" s="366">
        <v>4219</v>
      </c>
      <c r="E35" s="366">
        <v>2663</v>
      </c>
      <c r="F35" s="366">
        <v>1953</v>
      </c>
      <c r="G35" s="362">
        <f>SUM(B35/B42)</f>
        <v>0.5075843169306955</v>
      </c>
    </row>
    <row r="36" spans="1:7" ht="14.25" x14ac:dyDescent="0.2">
      <c r="A36" s="359" t="s">
        <v>143</v>
      </c>
      <c r="B36" s="247">
        <f t="shared" si="0"/>
        <v>8484</v>
      </c>
      <c r="C36" s="366">
        <v>3894</v>
      </c>
      <c r="D36" s="366">
        <v>1269</v>
      </c>
      <c r="E36" s="366">
        <v>1957</v>
      </c>
      <c r="F36" s="366">
        <v>1364</v>
      </c>
      <c r="G36" s="362">
        <f>SUM(B36/B42)</f>
        <v>0.20394721026947762</v>
      </c>
    </row>
    <row r="37" spans="1:7" ht="14.25" x14ac:dyDescent="0.2">
      <c r="A37" s="359" t="s">
        <v>144</v>
      </c>
      <c r="B37" s="247">
        <f t="shared" si="0"/>
        <v>3226</v>
      </c>
      <c r="C37" s="366">
        <v>1626</v>
      </c>
      <c r="D37" s="366">
        <v>550</v>
      </c>
      <c r="E37" s="366">
        <v>766</v>
      </c>
      <c r="F37" s="366">
        <v>284</v>
      </c>
      <c r="G37" s="362">
        <f>SUM(B37/B42)</f>
        <v>7.7549941104353468E-2</v>
      </c>
    </row>
    <row r="38" spans="1:7" ht="14.25" x14ac:dyDescent="0.2">
      <c r="A38" s="359" t="s">
        <v>145</v>
      </c>
      <c r="B38" s="247">
        <f t="shared" si="0"/>
        <v>1412</v>
      </c>
      <c r="C38" s="366">
        <v>694</v>
      </c>
      <c r="D38" s="366">
        <v>293</v>
      </c>
      <c r="E38" s="366">
        <v>324</v>
      </c>
      <c r="F38" s="366">
        <v>101</v>
      </c>
      <c r="G38" s="362">
        <f>SUM(B38/B42)</f>
        <v>3.3943123632779633E-2</v>
      </c>
    </row>
    <row r="39" spans="1:7" ht="14.25" x14ac:dyDescent="0.2">
      <c r="A39" s="359" t="s">
        <v>146</v>
      </c>
      <c r="B39" s="247">
        <f t="shared" si="0"/>
        <v>1433</v>
      </c>
      <c r="C39" s="366">
        <v>667</v>
      </c>
      <c r="D39" s="366">
        <v>230</v>
      </c>
      <c r="E39" s="366">
        <v>405</v>
      </c>
      <c r="F39" s="366">
        <v>131</v>
      </c>
      <c r="G39" s="362">
        <f>SUM(B39/B42)</f>
        <v>3.4447943460179334E-2</v>
      </c>
    </row>
    <row r="40" spans="1:7" ht="14.25" x14ac:dyDescent="0.2">
      <c r="A40" s="359" t="s">
        <v>147</v>
      </c>
      <c r="B40" s="247">
        <f t="shared" si="0"/>
        <v>1631</v>
      </c>
      <c r="C40" s="366">
        <v>701</v>
      </c>
      <c r="D40" s="366">
        <v>332</v>
      </c>
      <c r="E40" s="366">
        <v>468</v>
      </c>
      <c r="F40" s="366">
        <v>130</v>
      </c>
      <c r="G40" s="362">
        <f>SUM(B40/B42)</f>
        <v>3.9207673261376474E-2</v>
      </c>
    </row>
    <row r="41" spans="1:7" ht="14.25" x14ac:dyDescent="0.2">
      <c r="A41" s="359" t="s">
        <v>148</v>
      </c>
      <c r="B41" s="247">
        <f t="shared" si="0"/>
        <v>4298</v>
      </c>
      <c r="C41" s="366">
        <v>1858</v>
      </c>
      <c r="D41" s="366">
        <v>1074</v>
      </c>
      <c r="E41" s="366">
        <v>1033</v>
      </c>
      <c r="F41" s="366">
        <v>333</v>
      </c>
      <c r="G41" s="362">
        <f>SUM(B41/B42)</f>
        <v>0.10331979134113801</v>
      </c>
    </row>
    <row r="42" spans="1:7" ht="15.75" thickBot="1" x14ac:dyDescent="0.3">
      <c r="A42" s="360" t="s">
        <v>139</v>
      </c>
      <c r="B42" s="248">
        <f t="shared" si="0"/>
        <v>41599</v>
      </c>
      <c r="C42" s="363">
        <f>SUM(C35:C41)</f>
        <v>21720</v>
      </c>
      <c r="D42" s="363">
        <f>SUM(D35:D41)</f>
        <v>7967</v>
      </c>
      <c r="E42" s="363">
        <f>SUM(E35:E41)</f>
        <v>7616</v>
      </c>
      <c r="F42" s="363">
        <f>SUM(F35:F41)</f>
        <v>4296</v>
      </c>
      <c r="G42" s="364">
        <f>SUM(G35:G41)</f>
        <v>0.99999999999999989</v>
      </c>
    </row>
    <row r="43" spans="1:7" ht="15.75" thickBot="1" x14ac:dyDescent="0.3">
      <c r="A43" s="374" t="s">
        <v>576</v>
      </c>
      <c r="B43" s="375"/>
      <c r="C43" s="376"/>
      <c r="D43" s="376"/>
      <c r="E43" s="376"/>
      <c r="F43" s="376"/>
      <c r="G43" s="377"/>
    </row>
    <row r="44" spans="1:7" ht="15" x14ac:dyDescent="0.25">
      <c r="A44" s="143"/>
      <c r="B44" s="143"/>
      <c r="C44" s="143"/>
      <c r="D44" s="143"/>
      <c r="E44" s="143"/>
    </row>
    <row r="45" spans="1:7" ht="18" x14ac:dyDescent="0.25">
      <c r="A45" s="478" t="s">
        <v>417</v>
      </c>
      <c r="B45" s="478"/>
      <c r="C45" s="478"/>
      <c r="D45" s="478"/>
      <c r="E45" s="478"/>
    </row>
    <row r="46" spans="1:7" ht="15.75" thickBot="1" x14ac:dyDescent="0.3">
      <c r="A46" s="34"/>
    </row>
    <row r="47" spans="1:7" ht="15.75" thickBot="1" x14ac:dyDescent="0.3">
      <c r="A47" s="492" t="s">
        <v>85</v>
      </c>
      <c r="B47" s="493"/>
      <c r="C47" s="493"/>
      <c r="D47" s="493"/>
      <c r="E47" s="494"/>
    </row>
    <row r="48" spans="1:7" ht="38.25" x14ac:dyDescent="0.2">
      <c r="A48" s="211" t="s">
        <v>86</v>
      </c>
      <c r="B48" s="22" t="s">
        <v>268</v>
      </c>
      <c r="C48" s="6" t="s">
        <v>0</v>
      </c>
      <c r="D48" s="6" t="s">
        <v>1</v>
      </c>
      <c r="E48" s="120" t="s">
        <v>409</v>
      </c>
    </row>
    <row r="49" spans="1:5" ht="14.25" customHeight="1" x14ac:dyDescent="0.2">
      <c r="A49" s="140" t="s">
        <v>87</v>
      </c>
      <c r="B49" s="2" t="s">
        <v>336</v>
      </c>
      <c r="C49" s="226">
        <v>2809</v>
      </c>
      <c r="D49" s="226">
        <v>2600</v>
      </c>
      <c r="E49" s="227">
        <v>2002</v>
      </c>
    </row>
    <row r="50" spans="1:5" ht="14.25" customHeight="1" x14ac:dyDescent="0.2">
      <c r="A50" s="140" t="s">
        <v>14</v>
      </c>
      <c r="B50" s="2" t="s">
        <v>336</v>
      </c>
      <c r="C50" s="226">
        <v>1127</v>
      </c>
      <c r="D50" s="226">
        <v>1107</v>
      </c>
      <c r="E50" s="227">
        <v>1555</v>
      </c>
    </row>
    <row r="51" spans="1:5" ht="15.75" thickBot="1" x14ac:dyDescent="0.3">
      <c r="A51" s="141" t="s">
        <v>88</v>
      </c>
      <c r="B51" s="60"/>
      <c r="C51" s="228">
        <f>SUM(C49,C50)</f>
        <v>3936</v>
      </c>
      <c r="D51" s="228">
        <f>SUM(D49,D50)</f>
        <v>3707</v>
      </c>
      <c r="E51" s="181">
        <f>SUM(E49,E50)</f>
        <v>3557</v>
      </c>
    </row>
    <row r="52" spans="1:5" ht="15" x14ac:dyDescent="0.25">
      <c r="A52" s="323"/>
      <c r="B52" s="52"/>
      <c r="C52" s="235"/>
      <c r="D52" s="235"/>
      <c r="E52" s="235"/>
    </row>
    <row r="53" spans="1:5" ht="14.25" x14ac:dyDescent="0.2">
      <c r="A53" s="7"/>
    </row>
    <row r="54" spans="1:5" ht="18" x14ac:dyDescent="0.25">
      <c r="A54" s="478" t="s">
        <v>418</v>
      </c>
      <c r="B54" s="478"/>
      <c r="C54" s="478"/>
      <c r="D54" s="478"/>
      <c r="E54" s="478"/>
    </row>
    <row r="55" spans="1:5" ht="15" thickBot="1" x14ac:dyDescent="0.25">
      <c r="A55" s="7"/>
    </row>
    <row r="56" spans="1:5" ht="15.75" thickBot="1" x14ac:dyDescent="0.3">
      <c r="A56" s="492" t="s">
        <v>89</v>
      </c>
      <c r="B56" s="493"/>
      <c r="C56" s="493"/>
      <c r="D56" s="493"/>
      <c r="E56" s="494"/>
    </row>
    <row r="57" spans="1:5" ht="42" customHeight="1" x14ac:dyDescent="0.2">
      <c r="A57" s="211" t="s">
        <v>90</v>
      </c>
      <c r="B57" s="22" t="s">
        <v>268</v>
      </c>
      <c r="C57" s="6" t="s">
        <v>0</v>
      </c>
      <c r="D57" s="6" t="s">
        <v>1</v>
      </c>
      <c r="E57" s="120" t="s">
        <v>409</v>
      </c>
    </row>
    <row r="58" spans="1:5" ht="14.25" customHeight="1" x14ac:dyDescent="0.2">
      <c r="A58" s="140" t="s">
        <v>91</v>
      </c>
      <c r="B58" s="32" t="s">
        <v>337</v>
      </c>
      <c r="C58" s="224">
        <v>2</v>
      </c>
      <c r="D58" s="224">
        <v>5</v>
      </c>
      <c r="E58" s="225">
        <v>8</v>
      </c>
    </row>
    <row r="59" spans="1:5" ht="14.25" customHeight="1" x14ac:dyDescent="0.2">
      <c r="A59" s="140" t="s">
        <v>92</v>
      </c>
      <c r="B59" s="32" t="s">
        <v>337</v>
      </c>
      <c r="C59" s="224">
        <v>276</v>
      </c>
      <c r="D59" s="224">
        <v>344</v>
      </c>
      <c r="E59" s="225">
        <v>300</v>
      </c>
    </row>
    <row r="60" spans="1:5" ht="14.25" customHeight="1" x14ac:dyDescent="0.2">
      <c r="A60" s="142" t="s">
        <v>93</v>
      </c>
      <c r="B60" s="32" t="s">
        <v>337</v>
      </c>
      <c r="C60" s="224">
        <v>310</v>
      </c>
      <c r="D60" s="224">
        <v>387</v>
      </c>
      <c r="E60" s="225">
        <v>345</v>
      </c>
    </row>
    <row r="61" spans="1:5" ht="14.25" customHeight="1" x14ac:dyDescent="0.2">
      <c r="A61" s="142" t="s">
        <v>94</v>
      </c>
      <c r="B61" s="32" t="s">
        <v>337</v>
      </c>
      <c r="C61" s="224">
        <v>312</v>
      </c>
      <c r="D61" s="224">
        <v>384</v>
      </c>
      <c r="E61" s="225">
        <v>310</v>
      </c>
    </row>
    <row r="62" spans="1:5" ht="15.75" thickBot="1" x14ac:dyDescent="0.3">
      <c r="A62" s="141" t="s">
        <v>88</v>
      </c>
      <c r="B62" s="60"/>
      <c r="C62" s="201">
        <f>SUM(C58,C59,C60,C61)</f>
        <v>900</v>
      </c>
      <c r="D62" s="201">
        <f>SUM(D58,D59,D60,D61)</f>
        <v>1120</v>
      </c>
      <c r="E62" s="202">
        <f>SUM(E58,E59,E60,E61)</f>
        <v>963</v>
      </c>
    </row>
    <row r="63" spans="1:5" ht="15" thickBot="1" x14ac:dyDescent="0.25">
      <c r="A63" s="7"/>
    </row>
    <row r="64" spans="1:5" ht="15.75" thickBot="1" x14ac:dyDescent="0.3">
      <c r="A64" s="492" t="s">
        <v>95</v>
      </c>
      <c r="B64" s="493"/>
      <c r="C64" s="493"/>
      <c r="D64" s="493"/>
      <c r="E64" s="494"/>
    </row>
    <row r="65" spans="1:5" ht="42" customHeight="1" x14ac:dyDescent="0.2">
      <c r="A65" s="211" t="s">
        <v>90</v>
      </c>
      <c r="B65" s="22" t="s">
        <v>268</v>
      </c>
      <c r="C65" s="6" t="s">
        <v>0</v>
      </c>
      <c r="D65" s="6" t="s">
        <v>1</v>
      </c>
      <c r="E65" s="120" t="s">
        <v>409</v>
      </c>
    </row>
    <row r="66" spans="1:5" ht="14.25" customHeight="1" x14ac:dyDescent="0.2">
      <c r="A66" s="142" t="s">
        <v>96</v>
      </c>
      <c r="B66" s="32" t="s">
        <v>346</v>
      </c>
      <c r="C66" s="224">
        <v>868</v>
      </c>
      <c r="D66" s="224">
        <v>1766</v>
      </c>
      <c r="E66" s="225">
        <v>1062</v>
      </c>
    </row>
    <row r="67" spans="1:5" ht="14.25" customHeight="1" x14ac:dyDescent="0.2">
      <c r="A67" s="142" t="s">
        <v>97</v>
      </c>
      <c r="B67" s="32" t="s">
        <v>346</v>
      </c>
      <c r="C67" s="224">
        <v>165</v>
      </c>
      <c r="D67" s="224">
        <v>649</v>
      </c>
      <c r="E67" s="225">
        <v>346</v>
      </c>
    </row>
    <row r="68" spans="1:5" ht="14.25" customHeight="1" x14ac:dyDescent="0.2">
      <c r="A68" s="142" t="s">
        <v>98</v>
      </c>
      <c r="B68" s="32" t="s">
        <v>346</v>
      </c>
      <c r="C68" s="224">
        <v>51</v>
      </c>
      <c r="D68" s="224">
        <v>126</v>
      </c>
      <c r="E68" s="225">
        <v>83</v>
      </c>
    </row>
    <row r="69" spans="1:5" ht="14.25" customHeight="1" x14ac:dyDescent="0.2">
      <c r="A69" s="142" t="s">
        <v>99</v>
      </c>
      <c r="B69" s="32" t="s">
        <v>346</v>
      </c>
      <c r="C69" s="224">
        <v>0</v>
      </c>
      <c r="D69" s="224">
        <v>0</v>
      </c>
      <c r="E69" s="225">
        <v>82</v>
      </c>
    </row>
    <row r="70" spans="1:5" ht="14.25" customHeight="1" x14ac:dyDescent="0.2">
      <c r="A70" s="142" t="s">
        <v>100</v>
      </c>
      <c r="B70" s="32" t="s">
        <v>346</v>
      </c>
      <c r="C70" s="224">
        <v>911</v>
      </c>
      <c r="D70" s="224">
        <v>1600</v>
      </c>
      <c r="E70" s="225">
        <v>592</v>
      </c>
    </row>
    <row r="71" spans="1:5" ht="14.25" x14ac:dyDescent="0.2">
      <c r="A71" s="142" t="s">
        <v>101</v>
      </c>
      <c r="B71" s="32" t="s">
        <v>346</v>
      </c>
      <c r="C71" s="224">
        <v>387</v>
      </c>
      <c r="D71" s="224">
        <v>619</v>
      </c>
      <c r="E71" s="225">
        <v>525</v>
      </c>
    </row>
    <row r="72" spans="1:5" ht="15.75" thickBot="1" x14ac:dyDescent="0.3">
      <c r="A72" s="141" t="s">
        <v>88</v>
      </c>
      <c r="B72" s="60"/>
      <c r="C72" s="201">
        <f>SUM(C66,C67,C68,C69,C70,C71)</f>
        <v>2382</v>
      </c>
      <c r="D72" s="201">
        <f>SUM(D66,D67,D68,D69,D70,D71)</f>
        <v>4760</v>
      </c>
      <c r="E72" s="202">
        <f>SUM(E66,E67,E68,E69,E70,E71)</f>
        <v>2690</v>
      </c>
    </row>
  </sheetData>
  <mergeCells count="12">
    <mergeCell ref="A56:E56"/>
    <mergeCell ref="A64:E64"/>
    <mergeCell ref="A45:E45"/>
    <mergeCell ref="A47:E47"/>
    <mergeCell ref="A54:E54"/>
    <mergeCell ref="A1:E1"/>
    <mergeCell ref="A30:G30"/>
    <mergeCell ref="A32:G32"/>
    <mergeCell ref="B33:B34"/>
    <mergeCell ref="C33:F33"/>
    <mergeCell ref="G33:G34"/>
    <mergeCell ref="A33:A34"/>
  </mergeCells>
  <phoneticPr fontId="0" type="noConversion"/>
  <pageMargins left="0.75" right="0.75" top="1" bottom="1" header="0.5" footer="0.5"/>
  <pageSetup scale="75" orientation="portrait" horizontalDpi="300" verticalDpi="300" r:id="rId1"/>
  <headerFooter alignWithMargins="0">
    <oddHeader>&amp;C&amp;"Arial,Bold"&amp;12DDAA HISTORICAL WORKLOAD</oddHead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5" workbookViewId="0">
      <selection activeCell="E4" sqref="E4"/>
    </sheetView>
  </sheetViews>
  <sheetFormatPr defaultRowHeight="12.75" x14ac:dyDescent="0.2"/>
  <cols>
    <col min="1" max="1" width="27.7109375" customWidth="1"/>
    <col min="2" max="2" width="18" customWidth="1"/>
  </cols>
  <sheetData>
    <row r="1" spans="1:5" ht="15.75" thickBot="1" x14ac:dyDescent="0.3">
      <c r="A1" s="495" t="s">
        <v>620</v>
      </c>
      <c r="B1" s="496"/>
      <c r="C1" s="496"/>
      <c r="D1" s="496"/>
      <c r="E1" s="497"/>
    </row>
    <row r="2" spans="1:5" s="20" customFormat="1" ht="31.5" customHeight="1" x14ac:dyDescent="0.2">
      <c r="A2" s="129" t="s">
        <v>362</v>
      </c>
      <c r="B2" s="130" t="s">
        <v>53</v>
      </c>
      <c r="C2" s="130" t="s">
        <v>0</v>
      </c>
      <c r="D2" s="130" t="s">
        <v>1</v>
      </c>
      <c r="E2" s="120" t="s">
        <v>409</v>
      </c>
    </row>
    <row r="3" spans="1:5" s="20" customFormat="1" ht="14.25" customHeight="1" x14ac:dyDescent="0.2">
      <c r="A3" s="324" t="s">
        <v>544</v>
      </c>
      <c r="B3" s="62">
        <v>11700</v>
      </c>
      <c r="C3" s="63">
        <v>7397</v>
      </c>
      <c r="D3" s="63">
        <v>6258</v>
      </c>
      <c r="E3" s="76">
        <v>6815</v>
      </c>
    </row>
    <row r="4" spans="1:5" s="20" customFormat="1" ht="14.25" customHeight="1" x14ac:dyDescent="0.2">
      <c r="A4" s="324" t="s">
        <v>545</v>
      </c>
      <c r="B4" s="62">
        <v>11701</v>
      </c>
      <c r="C4" s="63">
        <v>27296</v>
      </c>
      <c r="D4" s="63">
        <v>39194</v>
      </c>
      <c r="E4" s="76">
        <v>30999</v>
      </c>
    </row>
    <row r="5" spans="1:5" s="20" customFormat="1" ht="14.25" customHeight="1" x14ac:dyDescent="0.2">
      <c r="A5" s="324" t="s">
        <v>546</v>
      </c>
      <c r="B5" s="62">
        <v>11702</v>
      </c>
      <c r="C5" s="63">
        <v>1081</v>
      </c>
      <c r="D5" s="63">
        <v>789</v>
      </c>
      <c r="E5" s="76">
        <v>671</v>
      </c>
    </row>
    <row r="6" spans="1:5" s="20" customFormat="1" ht="14.25" customHeight="1" x14ac:dyDescent="0.2">
      <c r="A6" s="324" t="s">
        <v>82</v>
      </c>
      <c r="B6" s="62">
        <v>11703</v>
      </c>
      <c r="C6" s="63">
        <v>628</v>
      </c>
      <c r="D6" s="63">
        <v>494</v>
      </c>
      <c r="E6" s="76">
        <v>1772</v>
      </c>
    </row>
    <row r="7" spans="1:5" s="20" customFormat="1" ht="14.25" customHeight="1" x14ac:dyDescent="0.2">
      <c r="A7" s="325" t="s">
        <v>361</v>
      </c>
      <c r="B7" s="326">
        <v>91200</v>
      </c>
      <c r="C7" s="326">
        <v>0</v>
      </c>
      <c r="D7" s="326">
        <v>0</v>
      </c>
      <c r="E7" s="327">
        <v>0</v>
      </c>
    </row>
    <row r="8" spans="1:5" s="20" customFormat="1" ht="14.25" customHeight="1" thickBot="1" x14ac:dyDescent="0.25">
      <c r="A8" s="328" t="s">
        <v>578</v>
      </c>
      <c r="B8" s="329">
        <v>91140</v>
      </c>
      <c r="C8" s="237">
        <f>SUM(C3:C7)</f>
        <v>36402</v>
      </c>
      <c r="D8" s="237">
        <f>SUM(D3:D7)</f>
        <v>46735</v>
      </c>
      <c r="E8" s="182">
        <f>SUM(E3:E7)</f>
        <v>40257</v>
      </c>
    </row>
    <row r="9" spans="1:5" s="20" customFormat="1" ht="13.5" customHeight="1" thickBot="1" x14ac:dyDescent="0.3">
      <c r="A9" s="434"/>
      <c r="B9" s="330"/>
      <c r="C9" s="330"/>
      <c r="D9" s="330"/>
      <c r="E9" s="435"/>
    </row>
    <row r="10" spans="1:5" ht="13.5" customHeight="1" x14ac:dyDescent="0.2">
      <c r="A10" s="498" t="s">
        <v>619</v>
      </c>
      <c r="B10" s="499"/>
      <c r="C10" s="499"/>
      <c r="D10" s="499"/>
      <c r="E10" s="500"/>
    </row>
    <row r="11" spans="1:5" ht="13.5" customHeight="1" x14ac:dyDescent="0.2">
      <c r="A11" s="71" t="s">
        <v>203</v>
      </c>
      <c r="B11" s="29" t="s">
        <v>53</v>
      </c>
      <c r="C11" s="29" t="s">
        <v>0</v>
      </c>
      <c r="D11" s="29" t="s">
        <v>1</v>
      </c>
      <c r="E11" s="72" t="s">
        <v>408</v>
      </c>
    </row>
    <row r="12" spans="1:5" ht="13.5" customHeight="1" x14ac:dyDescent="0.2">
      <c r="A12" s="73" t="s">
        <v>565</v>
      </c>
      <c r="B12" s="62" t="s">
        <v>204</v>
      </c>
      <c r="C12" s="62">
        <v>0</v>
      </c>
      <c r="D12" s="62">
        <v>0</v>
      </c>
      <c r="E12" s="74">
        <v>0</v>
      </c>
    </row>
    <row r="13" spans="1:5" ht="14.25" x14ac:dyDescent="0.2">
      <c r="A13" s="73" t="s">
        <v>566</v>
      </c>
      <c r="B13" s="62" t="s">
        <v>205</v>
      </c>
      <c r="C13" s="62">
        <v>103</v>
      </c>
      <c r="D13" s="62">
        <v>86</v>
      </c>
      <c r="E13" s="74">
        <v>74</v>
      </c>
    </row>
    <row r="14" spans="1:5" ht="14.25" x14ac:dyDescent="0.2">
      <c r="A14" s="73" t="s">
        <v>567</v>
      </c>
      <c r="B14" s="62" t="s">
        <v>206</v>
      </c>
      <c r="C14" s="62">
        <v>7</v>
      </c>
      <c r="D14" s="62">
        <v>2</v>
      </c>
      <c r="E14" s="74">
        <v>10</v>
      </c>
    </row>
    <row r="15" spans="1:5" ht="15" x14ac:dyDescent="0.2">
      <c r="A15" s="80" t="s">
        <v>579</v>
      </c>
      <c r="B15" s="44" t="s">
        <v>30</v>
      </c>
      <c r="C15" s="25">
        <f>SUM(C12:C14)</f>
        <v>110</v>
      </c>
      <c r="D15" s="35">
        <f>SUM(D12:D14)</f>
        <v>88</v>
      </c>
      <c r="E15" s="81">
        <f>SUM(E12:E14)</f>
        <v>84</v>
      </c>
    </row>
    <row r="16" spans="1:5" ht="30" x14ac:dyDescent="0.2">
      <c r="A16" s="71" t="s">
        <v>218</v>
      </c>
      <c r="B16" s="29" t="s">
        <v>53</v>
      </c>
      <c r="C16" s="29" t="s">
        <v>0</v>
      </c>
      <c r="D16" s="29" t="s">
        <v>1</v>
      </c>
      <c r="E16" s="72" t="s">
        <v>408</v>
      </c>
    </row>
    <row r="17" spans="1:5" ht="14.25" x14ac:dyDescent="0.2">
      <c r="A17" s="73" t="s">
        <v>565</v>
      </c>
      <c r="B17" s="62" t="s">
        <v>219</v>
      </c>
      <c r="C17" s="62">
        <v>0</v>
      </c>
      <c r="D17" s="62">
        <v>1</v>
      </c>
      <c r="E17" s="74">
        <v>13</v>
      </c>
    </row>
    <row r="18" spans="1:5" ht="14.25" x14ac:dyDescent="0.2">
      <c r="A18" s="73" t="s">
        <v>566</v>
      </c>
      <c r="B18" s="62" t="s">
        <v>220</v>
      </c>
      <c r="C18" s="62">
        <v>734</v>
      </c>
      <c r="D18" s="62">
        <v>555</v>
      </c>
      <c r="E18" s="74">
        <v>547</v>
      </c>
    </row>
    <row r="19" spans="1:5" ht="14.25" x14ac:dyDescent="0.2">
      <c r="A19" s="73" t="s">
        <v>567</v>
      </c>
      <c r="B19" s="62" t="s">
        <v>221</v>
      </c>
      <c r="C19" s="62">
        <v>104</v>
      </c>
      <c r="D19" s="62">
        <v>170</v>
      </c>
      <c r="E19" s="74">
        <v>1153</v>
      </c>
    </row>
    <row r="20" spans="1:5" ht="15" x14ac:dyDescent="0.2">
      <c r="A20" s="80" t="s">
        <v>580</v>
      </c>
      <c r="B20" s="44"/>
      <c r="C20" s="25">
        <f>SUM(C17:C19)</f>
        <v>838</v>
      </c>
      <c r="D20" s="154">
        <f>SUM(D17:D19)</f>
        <v>726</v>
      </c>
      <c r="E20" s="156">
        <f>SUM(E17:E19)</f>
        <v>1713</v>
      </c>
    </row>
    <row r="21" spans="1:5" ht="15" x14ac:dyDescent="0.2">
      <c r="A21" s="82"/>
      <c r="B21" s="27"/>
      <c r="C21" s="28"/>
      <c r="D21" s="85"/>
      <c r="E21" s="155"/>
    </row>
    <row r="22" spans="1:5" ht="15.75" thickBot="1" x14ac:dyDescent="0.25">
      <c r="A22" s="429" t="s">
        <v>581</v>
      </c>
      <c r="B22" s="430"/>
      <c r="C22" s="431">
        <f>SUM(C15+C20)</f>
        <v>948</v>
      </c>
      <c r="D22" s="432">
        <f>SUM(D15+D20)</f>
        <v>814</v>
      </c>
      <c r="E22" s="182">
        <f>SUM(E15+E20)</f>
        <v>1797</v>
      </c>
    </row>
    <row r="23" spans="1:5" x14ac:dyDescent="0.2">
      <c r="A23" s="95"/>
      <c r="B23" s="52"/>
      <c r="C23" s="52"/>
      <c r="D23" s="52"/>
      <c r="E23" s="96"/>
    </row>
    <row r="24" spans="1:5" x14ac:dyDescent="0.2">
      <c r="A24" s="95"/>
      <c r="B24" s="52"/>
      <c r="C24" s="52"/>
      <c r="D24" s="52"/>
      <c r="E24" s="96"/>
    </row>
    <row r="25" spans="1:5" ht="15.75" thickBot="1" x14ac:dyDescent="0.3">
      <c r="A25" s="108" t="s">
        <v>577</v>
      </c>
      <c r="B25" s="436"/>
      <c r="C25" s="110">
        <f>SUM(C8+C22)</f>
        <v>37350</v>
      </c>
      <c r="D25" s="376">
        <f>SUM(D8+D22)</f>
        <v>47549</v>
      </c>
      <c r="E25" s="111">
        <f>SUM(E8+E22)</f>
        <v>42054</v>
      </c>
    </row>
    <row r="27" spans="1:5" x14ac:dyDescent="0.2">
      <c r="D27" t="s">
        <v>30</v>
      </c>
    </row>
  </sheetData>
  <mergeCells count="2">
    <mergeCell ref="A1:E1"/>
    <mergeCell ref="A10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zoomScale="75" workbookViewId="0">
      <selection activeCell="E8" sqref="E8"/>
    </sheetView>
  </sheetViews>
  <sheetFormatPr defaultRowHeight="12.75" x14ac:dyDescent="0.2"/>
  <cols>
    <col min="1" max="1" width="42.42578125" style="262" customWidth="1"/>
    <col min="2" max="2" width="11.7109375" bestFit="1" customWidth="1"/>
    <col min="3" max="5" width="7.28515625" customWidth="1"/>
  </cols>
  <sheetData>
    <row r="2" spans="1:7" ht="13.5" thickBot="1" x14ac:dyDescent="0.25"/>
    <row r="3" spans="1:7" ht="15.75" thickBot="1" x14ac:dyDescent="0.3">
      <c r="A3" s="501" t="s">
        <v>358</v>
      </c>
      <c r="B3" s="502"/>
      <c r="C3" s="502"/>
      <c r="D3" s="502"/>
      <c r="E3" s="503"/>
    </row>
    <row r="4" spans="1:7" ht="30.75" customHeight="1" x14ac:dyDescent="0.2">
      <c r="A4" s="212"/>
      <c r="B4" s="29" t="s">
        <v>53</v>
      </c>
      <c r="C4" s="6" t="s">
        <v>0</v>
      </c>
      <c r="D4" s="6" t="s">
        <v>1</v>
      </c>
      <c r="E4" s="120" t="s">
        <v>409</v>
      </c>
    </row>
    <row r="5" spans="1:7" ht="15" x14ac:dyDescent="0.25">
      <c r="A5" s="504" t="s">
        <v>68</v>
      </c>
      <c r="B5" s="505"/>
      <c r="C5" s="505"/>
      <c r="D5" s="505"/>
      <c r="E5" s="339"/>
    </row>
    <row r="6" spans="1:7" ht="28.5" customHeight="1" x14ac:dyDescent="0.2">
      <c r="A6" s="331" t="s">
        <v>355</v>
      </c>
      <c r="B6" s="229" t="s">
        <v>346</v>
      </c>
      <c r="C6" s="230">
        <v>5938</v>
      </c>
      <c r="D6" s="230">
        <v>6893</v>
      </c>
      <c r="E6" s="231">
        <v>7397</v>
      </c>
      <c r="F6" s="20"/>
      <c r="G6" s="20"/>
    </row>
    <row r="7" spans="1:7" ht="30" customHeight="1" x14ac:dyDescent="0.2">
      <c r="A7" s="332" t="s">
        <v>356</v>
      </c>
      <c r="B7" s="224" t="s">
        <v>346</v>
      </c>
      <c r="C7" s="223">
        <v>1328</v>
      </c>
      <c r="D7" s="223">
        <v>1541</v>
      </c>
      <c r="E7" s="183">
        <v>1654</v>
      </c>
      <c r="F7" s="20"/>
      <c r="G7" s="20"/>
    </row>
    <row r="8" spans="1:7" ht="43.5" customHeight="1" x14ac:dyDescent="0.2">
      <c r="A8" s="333" t="s">
        <v>357</v>
      </c>
      <c r="B8" s="232" t="s">
        <v>346</v>
      </c>
      <c r="C8" s="233">
        <v>666</v>
      </c>
      <c r="D8" s="233">
        <v>773</v>
      </c>
      <c r="E8" s="184">
        <v>830</v>
      </c>
      <c r="F8" s="20"/>
      <c r="G8" s="20"/>
    </row>
    <row r="9" spans="1:7" ht="16.5" customHeight="1" x14ac:dyDescent="0.2">
      <c r="A9" s="334" t="s">
        <v>71</v>
      </c>
      <c r="B9" s="32" t="s">
        <v>346</v>
      </c>
      <c r="C9" s="223">
        <v>44</v>
      </c>
      <c r="D9" s="223">
        <v>132</v>
      </c>
      <c r="E9" s="183">
        <v>205</v>
      </c>
    </row>
    <row r="10" spans="1:7" ht="18.75" customHeight="1" x14ac:dyDescent="0.2">
      <c r="A10" s="334" t="s">
        <v>72</v>
      </c>
      <c r="B10" s="32" t="s">
        <v>346</v>
      </c>
      <c r="C10" s="223">
        <v>2</v>
      </c>
      <c r="D10" s="223">
        <v>2</v>
      </c>
      <c r="E10" s="183">
        <v>2</v>
      </c>
    </row>
    <row r="11" spans="1:7" ht="16.5" customHeight="1" x14ac:dyDescent="0.2">
      <c r="A11" s="335" t="s">
        <v>507</v>
      </c>
      <c r="B11" s="336" t="s">
        <v>30</v>
      </c>
      <c r="C11" s="337"/>
      <c r="D11" s="337"/>
      <c r="E11" s="338"/>
    </row>
    <row r="12" spans="1:7" ht="14.25" x14ac:dyDescent="0.2">
      <c r="A12" s="334" t="s">
        <v>73</v>
      </c>
      <c r="B12" s="32" t="s">
        <v>346</v>
      </c>
      <c r="C12" s="223">
        <v>510</v>
      </c>
      <c r="D12" s="223">
        <v>369</v>
      </c>
      <c r="E12" s="183">
        <v>622</v>
      </c>
    </row>
    <row r="13" spans="1:7" ht="16.5" customHeight="1" x14ac:dyDescent="0.2">
      <c r="A13" s="334" t="s">
        <v>74</v>
      </c>
      <c r="B13" s="32" t="s">
        <v>346</v>
      </c>
      <c r="C13" s="223">
        <v>4529</v>
      </c>
      <c r="D13" s="223">
        <v>5773</v>
      </c>
      <c r="E13" s="183">
        <v>6824</v>
      </c>
    </row>
    <row r="14" spans="1:7" ht="14.25" x14ac:dyDescent="0.2">
      <c r="A14" s="334" t="s">
        <v>75</v>
      </c>
      <c r="B14" s="32" t="s">
        <v>346</v>
      </c>
      <c r="C14" s="223">
        <v>174</v>
      </c>
      <c r="D14" s="223">
        <v>368</v>
      </c>
      <c r="E14" s="183">
        <v>649</v>
      </c>
    </row>
    <row r="15" spans="1:7" ht="14.25" x14ac:dyDescent="0.2">
      <c r="A15" s="334" t="s">
        <v>76</v>
      </c>
      <c r="B15" s="32" t="s">
        <v>346</v>
      </c>
      <c r="C15" s="223">
        <v>2895</v>
      </c>
      <c r="D15" s="223">
        <v>3170</v>
      </c>
      <c r="E15" s="183">
        <v>3177</v>
      </c>
    </row>
    <row r="16" spans="1:7" ht="17.25" customHeight="1" x14ac:dyDescent="0.2">
      <c r="A16" s="334" t="s">
        <v>77</v>
      </c>
      <c r="B16" s="32" t="s">
        <v>346</v>
      </c>
      <c r="C16" s="223">
        <v>2</v>
      </c>
      <c r="D16" s="223">
        <v>8</v>
      </c>
      <c r="E16" s="183">
        <v>4</v>
      </c>
    </row>
    <row r="17" spans="1:5" ht="25.5" customHeight="1" x14ac:dyDescent="0.2">
      <c r="A17" s="334" t="s">
        <v>78</v>
      </c>
      <c r="B17" s="32" t="s">
        <v>346</v>
      </c>
      <c r="C17" s="223">
        <v>281</v>
      </c>
      <c r="D17" s="223">
        <v>324</v>
      </c>
      <c r="E17" s="183">
        <v>342</v>
      </c>
    </row>
    <row r="18" spans="1:5" ht="15" customHeight="1" x14ac:dyDescent="0.2">
      <c r="A18" s="334" t="s">
        <v>79</v>
      </c>
      <c r="B18" s="32" t="s">
        <v>346</v>
      </c>
      <c r="C18" s="223">
        <v>13</v>
      </c>
      <c r="D18" s="223">
        <v>2</v>
      </c>
      <c r="E18" s="183">
        <v>1</v>
      </c>
    </row>
    <row r="19" spans="1:5" ht="16.5" customHeight="1" x14ac:dyDescent="0.2">
      <c r="A19" s="334" t="s">
        <v>80</v>
      </c>
      <c r="B19" s="32" t="s">
        <v>346</v>
      </c>
      <c r="C19" s="223">
        <v>15538</v>
      </c>
      <c r="D19" s="223">
        <v>19922</v>
      </c>
      <c r="E19" s="183">
        <v>17711</v>
      </c>
    </row>
    <row r="20" spans="1:5" ht="14.25" x14ac:dyDescent="0.2">
      <c r="A20" s="334" t="s">
        <v>81</v>
      </c>
      <c r="B20" s="32" t="s">
        <v>346</v>
      </c>
      <c r="C20" s="223">
        <v>1963</v>
      </c>
      <c r="D20" s="223">
        <v>1187</v>
      </c>
      <c r="E20" s="183">
        <v>1301</v>
      </c>
    </row>
    <row r="21" spans="1:5" ht="14.25" x14ac:dyDescent="0.2">
      <c r="A21" s="334" t="s">
        <v>82</v>
      </c>
      <c r="B21" s="32" t="s">
        <v>346</v>
      </c>
      <c r="C21" s="223">
        <v>167</v>
      </c>
      <c r="D21" s="223">
        <v>194</v>
      </c>
      <c r="E21" s="183">
        <v>424</v>
      </c>
    </row>
    <row r="22" spans="1:5" ht="14.25" x14ac:dyDescent="0.2">
      <c r="A22" s="334" t="s">
        <v>83</v>
      </c>
      <c r="B22" s="32" t="s">
        <v>346</v>
      </c>
      <c r="C22" s="223">
        <v>1</v>
      </c>
      <c r="D22" s="223">
        <v>0</v>
      </c>
      <c r="E22" s="183">
        <v>0</v>
      </c>
    </row>
    <row r="23" spans="1:5" ht="14.25" x14ac:dyDescent="0.2">
      <c r="A23" s="334" t="s">
        <v>84</v>
      </c>
      <c r="B23" s="32" t="s">
        <v>346</v>
      </c>
      <c r="C23" s="223">
        <v>4844</v>
      </c>
      <c r="D23" s="223">
        <v>4750</v>
      </c>
      <c r="E23" s="183">
        <v>4713</v>
      </c>
    </row>
    <row r="24" spans="1:5" ht="29.25" customHeight="1" x14ac:dyDescent="0.2">
      <c r="A24" s="506" t="s">
        <v>407</v>
      </c>
      <c r="B24" s="507"/>
      <c r="C24" s="507"/>
      <c r="D24" s="507"/>
      <c r="E24" s="508"/>
    </row>
    <row r="25" spans="1:5" ht="15.75" thickBot="1" x14ac:dyDescent="0.3">
      <c r="A25" s="509" t="s">
        <v>102</v>
      </c>
      <c r="B25" s="510"/>
      <c r="C25" s="510"/>
      <c r="D25" s="510"/>
      <c r="E25" s="511"/>
    </row>
  </sheetData>
  <mergeCells count="4">
    <mergeCell ref="A3:E3"/>
    <mergeCell ref="A5:D5"/>
    <mergeCell ref="A24:E24"/>
    <mergeCell ref="A25:E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zoomScale="75" workbookViewId="0">
      <selection activeCell="F45" sqref="F45"/>
    </sheetView>
  </sheetViews>
  <sheetFormatPr defaultRowHeight="12.75" x14ac:dyDescent="0.2"/>
  <cols>
    <col min="1" max="1" width="18.28515625" customWidth="1"/>
    <col min="2" max="2" width="12.7109375" customWidth="1"/>
    <col min="3" max="3" width="3.28515625" customWidth="1"/>
    <col min="4" max="4" width="12.5703125" customWidth="1"/>
    <col min="5" max="5" width="13.85546875" customWidth="1"/>
    <col min="6" max="6" width="14.7109375" customWidth="1"/>
    <col min="7" max="7" width="13.85546875" customWidth="1"/>
  </cols>
  <sheetData>
    <row r="1" spans="1:8" ht="18.75" thickBot="1" x14ac:dyDescent="0.3">
      <c r="A1" s="480" t="s">
        <v>103</v>
      </c>
      <c r="B1" s="480"/>
      <c r="C1" s="480"/>
      <c r="D1" s="480"/>
      <c r="E1" s="480"/>
      <c r="F1" s="480"/>
      <c r="G1" s="480"/>
    </row>
    <row r="2" spans="1:8" ht="15.75" thickBot="1" x14ac:dyDescent="0.3">
      <c r="A2" s="538" t="s">
        <v>524</v>
      </c>
      <c r="B2" s="539"/>
      <c r="C2" s="539"/>
      <c r="D2" s="539"/>
      <c r="E2" s="539"/>
      <c r="F2" s="539"/>
      <c r="G2" s="540"/>
    </row>
    <row r="3" spans="1:8" ht="38.25" customHeight="1" x14ac:dyDescent="0.2">
      <c r="A3" s="516" t="s">
        <v>30</v>
      </c>
      <c r="B3" s="517"/>
      <c r="C3" s="518"/>
      <c r="D3" s="352" t="s">
        <v>268</v>
      </c>
      <c r="E3" s="130" t="s">
        <v>0</v>
      </c>
      <c r="F3" s="130" t="s">
        <v>1</v>
      </c>
      <c r="G3" s="120" t="s">
        <v>2</v>
      </c>
    </row>
    <row r="4" spans="1:8" s="20" customFormat="1" ht="14.25" x14ac:dyDescent="0.2">
      <c r="A4" s="532" t="s">
        <v>372</v>
      </c>
      <c r="B4" s="533"/>
      <c r="C4" s="534"/>
      <c r="D4" s="345" t="s">
        <v>374</v>
      </c>
      <c r="E4" s="62">
        <v>483</v>
      </c>
      <c r="F4" s="62">
        <v>154</v>
      </c>
      <c r="G4" s="74">
        <v>148</v>
      </c>
    </row>
    <row r="5" spans="1:8" ht="14.25" x14ac:dyDescent="0.2">
      <c r="A5" s="535" t="s">
        <v>373</v>
      </c>
      <c r="B5" s="536"/>
      <c r="C5" s="537"/>
      <c r="D5" s="12" t="s">
        <v>374</v>
      </c>
      <c r="E5" s="5">
        <v>945</v>
      </c>
      <c r="F5" s="63">
        <v>728</v>
      </c>
      <c r="G5" s="74">
        <v>948</v>
      </c>
    </row>
    <row r="6" spans="1:8" ht="15.75" thickBot="1" x14ac:dyDescent="0.25">
      <c r="A6" s="529" t="s">
        <v>392</v>
      </c>
      <c r="B6" s="530"/>
      <c r="C6" s="531"/>
      <c r="D6" s="60" t="s">
        <v>30</v>
      </c>
      <c r="E6" s="153">
        <f>SUM(E4:E5)</f>
        <v>1428</v>
      </c>
      <c r="F6" s="83">
        <f>SUM(F4:F5)</f>
        <v>882</v>
      </c>
      <c r="G6" s="281">
        <f>SUM(G4:G5)</f>
        <v>1096</v>
      </c>
    </row>
    <row r="7" spans="1:8" x14ac:dyDescent="0.2">
      <c r="A7" s="512"/>
      <c r="B7" s="512"/>
      <c r="C7" s="512"/>
      <c r="G7" s="52"/>
      <c r="H7" s="52"/>
    </row>
    <row r="8" spans="1:8" ht="18.75" thickBot="1" x14ac:dyDescent="0.3">
      <c r="A8" s="513"/>
      <c r="B8" s="513"/>
      <c r="C8" s="513"/>
      <c r="D8" s="36"/>
      <c r="E8" s="36"/>
      <c r="F8" s="36"/>
      <c r="G8" s="36"/>
    </row>
    <row r="9" spans="1:8" ht="15" x14ac:dyDescent="0.25">
      <c r="A9" s="522" t="s">
        <v>592</v>
      </c>
      <c r="B9" s="523"/>
      <c r="C9" s="523"/>
      <c r="D9" s="523"/>
      <c r="E9" s="523"/>
      <c r="F9" s="523"/>
      <c r="G9" s="524"/>
    </row>
    <row r="10" spans="1:8" ht="15" x14ac:dyDescent="0.25">
      <c r="A10" s="525" t="s">
        <v>106</v>
      </c>
      <c r="B10" s="487"/>
      <c r="C10" s="487"/>
      <c r="D10" s="487"/>
      <c r="E10" s="487"/>
      <c r="F10" s="487"/>
      <c r="G10" s="526"/>
    </row>
    <row r="11" spans="1:8" ht="32.25" customHeight="1" x14ac:dyDescent="0.2">
      <c r="A11" s="159" t="s">
        <v>107</v>
      </c>
      <c r="B11" s="14" t="s">
        <v>108</v>
      </c>
      <c r="C11" s="527" t="s">
        <v>109</v>
      </c>
      <c r="D11" s="527"/>
      <c r="E11" s="14" t="s">
        <v>110</v>
      </c>
      <c r="F11" s="14" t="s">
        <v>111</v>
      </c>
      <c r="G11" s="243" t="s">
        <v>112</v>
      </c>
    </row>
    <row r="12" spans="1:8" ht="14.25" x14ac:dyDescent="0.2">
      <c r="A12" s="160">
        <v>2</v>
      </c>
      <c r="B12" s="31" t="s">
        <v>113</v>
      </c>
      <c r="C12" s="528" t="s">
        <v>114</v>
      </c>
      <c r="D12" s="528"/>
      <c r="E12" s="234">
        <v>0</v>
      </c>
      <c r="F12" s="234">
        <v>1</v>
      </c>
      <c r="G12" s="121">
        <v>2</v>
      </c>
    </row>
    <row r="13" spans="1:8" ht="14.25" x14ac:dyDescent="0.2">
      <c r="A13" s="160">
        <v>4</v>
      </c>
      <c r="B13" s="31" t="s">
        <v>113</v>
      </c>
      <c r="C13" s="528" t="s">
        <v>115</v>
      </c>
      <c r="D13" s="528"/>
      <c r="E13" s="234">
        <v>0</v>
      </c>
      <c r="F13" s="234">
        <v>5</v>
      </c>
      <c r="G13" s="121">
        <v>16</v>
      </c>
    </row>
    <row r="14" spans="1:8" ht="14.25" x14ac:dyDescent="0.2">
      <c r="A14" s="160">
        <v>5</v>
      </c>
      <c r="B14" s="31" t="s">
        <v>113</v>
      </c>
      <c r="C14" s="528" t="s">
        <v>116</v>
      </c>
      <c r="D14" s="528"/>
      <c r="E14" s="234">
        <v>1</v>
      </c>
      <c r="F14" s="234">
        <v>1</v>
      </c>
      <c r="G14" s="121">
        <v>10</v>
      </c>
    </row>
    <row r="15" spans="1:8" ht="14.25" x14ac:dyDescent="0.2">
      <c r="A15" s="160">
        <v>6</v>
      </c>
      <c r="B15" s="31" t="s">
        <v>113</v>
      </c>
      <c r="C15" s="528" t="s">
        <v>117</v>
      </c>
      <c r="D15" s="528"/>
      <c r="E15" s="234">
        <v>0</v>
      </c>
      <c r="F15" s="234">
        <v>24</v>
      </c>
      <c r="G15" s="121">
        <v>20</v>
      </c>
    </row>
    <row r="16" spans="1:8" ht="14.25" x14ac:dyDescent="0.2">
      <c r="A16" s="160">
        <v>7</v>
      </c>
      <c r="B16" s="31" t="s">
        <v>113</v>
      </c>
      <c r="C16" s="528" t="s">
        <v>118</v>
      </c>
      <c r="D16" s="528"/>
      <c r="E16" s="234">
        <v>7</v>
      </c>
      <c r="F16" s="234">
        <v>36</v>
      </c>
      <c r="G16" s="121">
        <v>38</v>
      </c>
    </row>
    <row r="17" spans="1:7" ht="14.25" x14ac:dyDescent="0.2">
      <c r="A17" s="160">
        <v>8</v>
      </c>
      <c r="B17" s="31" t="s">
        <v>113</v>
      </c>
      <c r="C17" s="528" t="s">
        <v>119</v>
      </c>
      <c r="D17" s="528"/>
      <c r="E17" s="234">
        <v>1</v>
      </c>
      <c r="F17" s="234">
        <v>1</v>
      </c>
      <c r="G17" s="121">
        <v>1</v>
      </c>
    </row>
    <row r="18" spans="1:7" ht="14.25" x14ac:dyDescent="0.2">
      <c r="A18" s="160">
        <v>9</v>
      </c>
      <c r="B18" s="31" t="s">
        <v>113</v>
      </c>
      <c r="C18" s="528" t="s">
        <v>120</v>
      </c>
      <c r="D18" s="528"/>
      <c r="E18" s="234">
        <v>43</v>
      </c>
      <c r="F18" s="234">
        <v>58</v>
      </c>
      <c r="G18" s="121">
        <v>87</v>
      </c>
    </row>
    <row r="19" spans="1:7" ht="14.25" x14ac:dyDescent="0.2">
      <c r="A19" s="160" t="s">
        <v>121</v>
      </c>
      <c r="B19" s="31" t="s">
        <v>113</v>
      </c>
      <c r="C19" s="528" t="s">
        <v>122</v>
      </c>
      <c r="D19" s="528"/>
      <c r="E19" s="234">
        <v>1</v>
      </c>
      <c r="F19" s="234">
        <v>2</v>
      </c>
      <c r="G19" s="121">
        <v>2</v>
      </c>
    </row>
    <row r="20" spans="1:7" ht="14.25" x14ac:dyDescent="0.2">
      <c r="A20" s="160" t="s">
        <v>123</v>
      </c>
      <c r="B20" s="31" t="s">
        <v>124</v>
      </c>
      <c r="C20" s="528" t="s">
        <v>115</v>
      </c>
      <c r="D20" s="528"/>
      <c r="E20" s="234">
        <v>2</v>
      </c>
      <c r="F20" s="234">
        <v>0</v>
      </c>
      <c r="G20" s="121">
        <v>0</v>
      </c>
    </row>
    <row r="21" spans="1:7" ht="14.25" x14ac:dyDescent="0.2">
      <c r="A21" s="160" t="s">
        <v>394</v>
      </c>
      <c r="B21" s="31" t="s">
        <v>113</v>
      </c>
      <c r="C21" s="545" t="s">
        <v>117</v>
      </c>
      <c r="D21" s="546"/>
      <c r="E21" s="234">
        <v>1</v>
      </c>
      <c r="F21" s="234">
        <v>1</v>
      </c>
      <c r="G21" s="121">
        <v>67</v>
      </c>
    </row>
    <row r="22" spans="1:7" ht="14.25" x14ac:dyDescent="0.2">
      <c r="A22" s="160" t="s">
        <v>125</v>
      </c>
      <c r="B22" s="31" t="s">
        <v>124</v>
      </c>
      <c r="C22" s="528" t="s">
        <v>126</v>
      </c>
      <c r="D22" s="528"/>
      <c r="E22" s="234">
        <v>0</v>
      </c>
      <c r="F22" s="234">
        <v>6</v>
      </c>
      <c r="G22" s="121">
        <v>20</v>
      </c>
    </row>
    <row r="23" spans="1:7" ht="14.25" x14ac:dyDescent="0.2">
      <c r="A23" s="160" t="s">
        <v>127</v>
      </c>
      <c r="B23" s="31" t="s">
        <v>124</v>
      </c>
      <c r="C23" s="528" t="s">
        <v>119</v>
      </c>
      <c r="D23" s="528"/>
      <c r="E23" s="234">
        <v>0</v>
      </c>
      <c r="F23" s="234">
        <v>0</v>
      </c>
      <c r="G23" s="121">
        <v>0</v>
      </c>
    </row>
    <row r="24" spans="1:7" ht="14.25" x14ac:dyDescent="0.2">
      <c r="A24" s="160" t="s">
        <v>128</v>
      </c>
      <c r="B24" s="31" t="s">
        <v>124</v>
      </c>
      <c r="C24" s="528" t="s">
        <v>120</v>
      </c>
      <c r="D24" s="528"/>
      <c r="E24" s="234">
        <v>6</v>
      </c>
      <c r="F24" s="234">
        <v>6</v>
      </c>
      <c r="G24" s="121">
        <v>9</v>
      </c>
    </row>
    <row r="25" spans="1:7" ht="14.25" x14ac:dyDescent="0.2">
      <c r="A25" s="160" t="s">
        <v>129</v>
      </c>
      <c r="B25" s="31" t="s">
        <v>124</v>
      </c>
      <c r="C25" s="528" t="s">
        <v>130</v>
      </c>
      <c r="D25" s="528"/>
      <c r="E25" s="234">
        <v>0</v>
      </c>
      <c r="F25" s="234">
        <v>1</v>
      </c>
      <c r="G25" s="121">
        <v>3</v>
      </c>
    </row>
    <row r="26" spans="1:7" ht="14.25" x14ac:dyDescent="0.2">
      <c r="A26" s="160" t="s">
        <v>131</v>
      </c>
      <c r="B26" s="31" t="s">
        <v>124</v>
      </c>
      <c r="C26" s="528" t="s">
        <v>132</v>
      </c>
      <c r="D26" s="528"/>
      <c r="E26" s="234">
        <v>0</v>
      </c>
      <c r="F26" s="234">
        <v>5</v>
      </c>
      <c r="G26" s="121">
        <v>21</v>
      </c>
    </row>
    <row r="27" spans="1:7" ht="14.25" x14ac:dyDescent="0.2">
      <c r="A27" s="160" t="s">
        <v>133</v>
      </c>
      <c r="B27" s="31" t="s">
        <v>124</v>
      </c>
      <c r="C27" s="528" t="s">
        <v>134</v>
      </c>
      <c r="D27" s="528"/>
      <c r="E27" s="234">
        <v>3</v>
      </c>
      <c r="F27" s="234">
        <v>2</v>
      </c>
      <c r="G27" s="121">
        <v>10</v>
      </c>
    </row>
    <row r="28" spans="1:7" ht="14.25" x14ac:dyDescent="0.2">
      <c r="A28" s="160" t="s">
        <v>135</v>
      </c>
      <c r="B28" s="31" t="s">
        <v>124</v>
      </c>
      <c r="C28" s="528" t="s">
        <v>136</v>
      </c>
      <c r="D28" s="528"/>
      <c r="E28" s="234">
        <v>33</v>
      </c>
      <c r="F28" s="234">
        <v>16</v>
      </c>
      <c r="G28" s="121">
        <v>32</v>
      </c>
    </row>
    <row r="29" spans="1:7" ht="14.25" x14ac:dyDescent="0.2">
      <c r="A29" s="160" t="s">
        <v>137</v>
      </c>
      <c r="B29" s="31" t="s">
        <v>124</v>
      </c>
      <c r="C29" s="528" t="s">
        <v>138</v>
      </c>
      <c r="D29" s="528"/>
      <c r="E29" s="234">
        <v>0</v>
      </c>
      <c r="F29" s="234">
        <v>1</v>
      </c>
      <c r="G29" s="121">
        <v>7</v>
      </c>
    </row>
    <row r="30" spans="1:7" ht="15.75" thickBot="1" x14ac:dyDescent="0.25">
      <c r="A30" s="161" t="s">
        <v>139</v>
      </c>
      <c r="B30" s="162"/>
      <c r="C30" s="547"/>
      <c r="D30" s="548"/>
      <c r="E30" s="203">
        <f>SUM(E12:E29)</f>
        <v>98</v>
      </c>
      <c r="F30" s="203">
        <f>SUM(F12:F29)</f>
        <v>166</v>
      </c>
      <c r="G30" s="204">
        <f>SUM(G12:G29)</f>
        <v>345</v>
      </c>
    </row>
    <row r="31" spans="1:7" ht="15.75" thickBot="1" x14ac:dyDescent="0.25">
      <c r="A31" s="450"/>
      <c r="B31" s="451"/>
      <c r="C31" s="365"/>
      <c r="D31" s="365"/>
      <c r="E31" s="452"/>
      <c r="F31" s="452"/>
      <c r="G31" s="452"/>
    </row>
    <row r="32" spans="1:7" ht="15.75" thickBot="1" x14ac:dyDescent="0.3">
      <c r="A32" s="538" t="s">
        <v>591</v>
      </c>
      <c r="B32" s="539"/>
      <c r="C32" s="539"/>
      <c r="D32" s="539"/>
      <c r="E32" s="539"/>
      <c r="F32" s="539"/>
      <c r="G32" s="540"/>
    </row>
    <row r="33" spans="1:7" ht="36" customHeight="1" x14ac:dyDescent="0.2">
      <c r="A33" s="516" t="s">
        <v>30</v>
      </c>
      <c r="B33" s="517"/>
      <c r="C33" s="518"/>
      <c r="D33" s="352" t="s">
        <v>268</v>
      </c>
      <c r="E33" s="130" t="s">
        <v>0</v>
      </c>
      <c r="F33" s="130" t="s">
        <v>1</v>
      </c>
      <c r="G33" s="120" t="s">
        <v>2</v>
      </c>
    </row>
    <row r="34" spans="1:7" s="20" customFormat="1" ht="15" customHeight="1" thickBot="1" x14ac:dyDescent="0.25">
      <c r="A34" s="519" t="s">
        <v>525</v>
      </c>
      <c r="B34" s="520"/>
      <c r="C34" s="521"/>
      <c r="D34" s="354" t="s">
        <v>393</v>
      </c>
      <c r="E34" s="355">
        <v>32</v>
      </c>
      <c r="F34" s="355">
        <v>129</v>
      </c>
      <c r="G34" s="353">
        <v>129</v>
      </c>
    </row>
    <row r="35" spans="1:7" ht="15" x14ac:dyDescent="0.2">
      <c r="A35" s="450"/>
      <c r="B35" s="451"/>
      <c r="C35" s="365"/>
      <c r="D35" s="365"/>
      <c r="E35" s="452"/>
      <c r="F35" s="452"/>
      <c r="G35" s="452"/>
    </row>
    <row r="38" spans="1:7" ht="13.5" customHeight="1" x14ac:dyDescent="0.2">
      <c r="A38" s="514" t="s">
        <v>593</v>
      </c>
      <c r="B38" s="515"/>
      <c r="C38" s="515"/>
      <c r="D38" s="515"/>
      <c r="E38" s="515"/>
      <c r="F38" s="348"/>
    </row>
    <row r="39" spans="1:7" ht="32.25" customHeight="1" x14ac:dyDescent="0.2">
      <c r="A39" s="6" t="s">
        <v>508</v>
      </c>
      <c r="B39" s="6" t="s">
        <v>53</v>
      </c>
      <c r="C39" s="541" t="s">
        <v>0</v>
      </c>
      <c r="D39" s="542"/>
      <c r="E39" s="6" t="s">
        <v>1</v>
      </c>
      <c r="F39" s="6" t="s">
        <v>409</v>
      </c>
    </row>
    <row r="40" spans="1:7" ht="14.25" customHeight="1" x14ac:dyDescent="0.2">
      <c r="A40" s="346" t="s">
        <v>509</v>
      </c>
      <c r="B40" s="32">
        <v>40200</v>
      </c>
      <c r="C40" s="543" t="s">
        <v>15</v>
      </c>
      <c r="D40" s="542"/>
      <c r="E40" s="291">
        <v>5997</v>
      </c>
      <c r="F40" s="291">
        <v>6263</v>
      </c>
    </row>
    <row r="41" spans="1:7" ht="30" customHeight="1" x14ac:dyDescent="0.2">
      <c r="A41" s="6" t="s">
        <v>104</v>
      </c>
      <c r="B41" s="6" t="s">
        <v>526</v>
      </c>
      <c r="C41" s="541" t="s">
        <v>0</v>
      </c>
      <c r="D41" s="542"/>
      <c r="E41" s="6" t="s">
        <v>1</v>
      </c>
      <c r="F41" s="6" t="s">
        <v>409</v>
      </c>
    </row>
    <row r="42" spans="1:7" ht="15.75" customHeight="1" x14ac:dyDescent="0.2">
      <c r="A42" s="300" t="s">
        <v>105</v>
      </c>
      <c r="B42" s="347" t="s">
        <v>393</v>
      </c>
      <c r="C42" s="544">
        <v>2</v>
      </c>
      <c r="D42" s="542"/>
      <c r="E42" s="291">
        <v>2</v>
      </c>
      <c r="F42" s="291">
        <v>1766</v>
      </c>
    </row>
    <row r="43" spans="1:7" ht="30" customHeight="1" x14ac:dyDescent="0.2"/>
    <row r="44" spans="1:7" ht="30" customHeight="1" x14ac:dyDescent="0.2"/>
    <row r="45" spans="1:7" ht="30" customHeight="1" x14ac:dyDescent="0.2"/>
    <row r="46" spans="1:7" ht="30" customHeight="1" x14ac:dyDescent="0.2"/>
    <row r="47" spans="1:7" ht="30" customHeight="1" x14ac:dyDescent="0.2"/>
    <row r="48" spans="1:7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62" ht="15" customHeight="1" x14ac:dyDescent="0.2"/>
    <row r="63" ht="1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5" customHeight="1" x14ac:dyDescent="0.2"/>
    <row r="84" ht="15" customHeight="1" x14ac:dyDescent="0.2"/>
    <row r="85" ht="15" customHeight="1" x14ac:dyDescent="0.2"/>
    <row r="86" ht="14.25" customHeight="1" x14ac:dyDescent="0.2"/>
    <row r="87" ht="14.25" customHeight="1" x14ac:dyDescent="0.2"/>
    <row r="89" ht="14.25" customHeight="1" x14ac:dyDescent="0.2"/>
    <row r="90" ht="14.25" customHeight="1" x14ac:dyDescent="0.2"/>
    <row r="91" ht="15" customHeight="1" x14ac:dyDescent="0.2"/>
    <row r="92" ht="1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9" ht="15" customHeight="1" x14ac:dyDescent="0.2"/>
    <row r="100" ht="15" customHeight="1" x14ac:dyDescent="0.2"/>
    <row r="101" ht="15" customHeight="1" x14ac:dyDescent="0.2"/>
    <row r="102" ht="14.25" customHeight="1" x14ac:dyDescent="0.2"/>
    <row r="103" ht="15" customHeight="1" x14ac:dyDescent="0.2"/>
    <row r="104" ht="15" customHeight="1" x14ac:dyDescent="0.2"/>
    <row r="106" ht="14.25" customHeight="1" x14ac:dyDescent="0.2"/>
    <row r="109" ht="15" customHeight="1" x14ac:dyDescent="0.2"/>
    <row r="111" ht="15" customHeight="1" x14ac:dyDescent="0.2"/>
    <row r="112" ht="14.25" customHeight="1" x14ac:dyDescent="0.2"/>
    <row r="113" ht="15" customHeight="1" x14ac:dyDescent="0.2"/>
    <row r="114" ht="15" customHeight="1" x14ac:dyDescent="0.2"/>
    <row r="116" ht="14.25" customHeight="1" x14ac:dyDescent="0.2"/>
    <row r="119" ht="15" customHeight="1" x14ac:dyDescent="0.2"/>
    <row r="121" ht="15" customHeight="1" x14ac:dyDescent="0.2"/>
    <row r="122" ht="14.25" customHeight="1" x14ac:dyDescent="0.2"/>
    <row r="123" ht="15" customHeight="1" x14ac:dyDescent="0.2"/>
    <row r="124" ht="15" customHeight="1" x14ac:dyDescent="0.2"/>
    <row r="126" ht="14.25" customHeight="1" x14ac:dyDescent="0.2"/>
    <row r="129" ht="15" customHeight="1" x14ac:dyDescent="0.2"/>
    <row r="131" ht="15" customHeight="1" x14ac:dyDescent="0.2"/>
    <row r="132" ht="14.25" customHeight="1" x14ac:dyDescent="0.2"/>
    <row r="133" ht="15" customHeight="1" x14ac:dyDescent="0.2"/>
    <row r="134" ht="15" customHeight="1" x14ac:dyDescent="0.2"/>
    <row r="136" ht="14.25" customHeight="1" x14ac:dyDescent="0.2"/>
    <row r="139" ht="15" customHeight="1" x14ac:dyDescent="0.2"/>
    <row r="142" ht="60" customHeight="1" x14ac:dyDescent="0.2"/>
  </sheetData>
  <mergeCells count="38">
    <mergeCell ref="C26:D26"/>
    <mergeCell ref="C27:D27"/>
    <mergeCell ref="A32:G32"/>
    <mergeCell ref="C28:D28"/>
    <mergeCell ref="C29:D29"/>
    <mergeCell ref="C30:D30"/>
    <mergeCell ref="C20:D20"/>
    <mergeCell ref="C22:D22"/>
    <mergeCell ref="C23:D23"/>
    <mergeCell ref="C21:D21"/>
    <mergeCell ref="C24:D24"/>
    <mergeCell ref="C25:D25"/>
    <mergeCell ref="C39:D39"/>
    <mergeCell ref="C40:D40"/>
    <mergeCell ref="C41:D41"/>
    <mergeCell ref="C42:D42"/>
    <mergeCell ref="C14:D14"/>
    <mergeCell ref="C15:D15"/>
    <mergeCell ref="C16:D16"/>
    <mergeCell ref="C17:D17"/>
    <mergeCell ref="C18:D18"/>
    <mergeCell ref="C19:D19"/>
    <mergeCell ref="A1:G1"/>
    <mergeCell ref="A3:C3"/>
    <mergeCell ref="A6:C6"/>
    <mergeCell ref="A4:C4"/>
    <mergeCell ref="A5:C5"/>
    <mergeCell ref="A2:G2"/>
    <mergeCell ref="A7:C7"/>
    <mergeCell ref="A8:C8"/>
    <mergeCell ref="A38:E38"/>
    <mergeCell ref="A33:C33"/>
    <mergeCell ref="A34:C34"/>
    <mergeCell ref="A9:G9"/>
    <mergeCell ref="A10:G10"/>
    <mergeCell ref="C11:D11"/>
    <mergeCell ref="C12:D12"/>
    <mergeCell ref="C13:D13"/>
  </mergeCells>
  <phoneticPr fontId="0" type="noConversion"/>
  <pageMargins left="0.75" right="0.75" top="1" bottom="1" header="0.5" footer="0.5"/>
  <pageSetup orientation="portrait" horizontalDpi="4294967294" r:id="rId1"/>
  <headerFooter alignWithMargins="0">
    <oddHeader>&amp;C&amp;"Arial,Bold"&amp;12DDAA HISTORICAL WORKLOAD</oddHeader>
  </headerFooter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75" workbookViewId="0">
      <selection activeCell="J59" sqref="J59"/>
    </sheetView>
  </sheetViews>
  <sheetFormatPr defaultRowHeight="12.75" x14ac:dyDescent="0.2"/>
  <cols>
    <col min="1" max="1" width="22.85546875" customWidth="1"/>
    <col min="2" max="2" width="8.42578125" customWidth="1"/>
    <col min="3" max="3" width="11.42578125" customWidth="1"/>
    <col min="5" max="5" width="11.5703125" customWidth="1"/>
    <col min="7" max="7" width="11.85546875" customWidth="1"/>
  </cols>
  <sheetData>
    <row r="1" spans="1:7" ht="18" x14ac:dyDescent="0.25">
      <c r="A1" s="479" t="s">
        <v>438</v>
      </c>
      <c r="B1" s="479"/>
      <c r="C1" s="479"/>
      <c r="D1" s="479"/>
      <c r="E1" s="479"/>
      <c r="F1" s="479"/>
      <c r="G1" s="479"/>
    </row>
    <row r="2" spans="1:7" ht="18.75" thickBot="1" x14ac:dyDescent="0.3">
      <c r="A2" s="9"/>
      <c r="B2" s="9"/>
      <c r="C2" s="9"/>
      <c r="D2" s="9"/>
      <c r="E2" s="9"/>
      <c r="F2" s="9"/>
      <c r="G2" s="9"/>
    </row>
    <row r="3" spans="1:7" ht="15" x14ac:dyDescent="0.2">
      <c r="A3" s="595" t="s">
        <v>594</v>
      </c>
      <c r="B3" s="596"/>
      <c r="C3" s="590"/>
      <c r="D3" s="133"/>
      <c r="E3" s="133"/>
      <c r="F3" s="133"/>
      <c r="G3" s="288"/>
    </row>
    <row r="4" spans="1:7" ht="15" x14ac:dyDescent="0.2">
      <c r="A4" s="597"/>
      <c r="B4" s="598"/>
      <c r="C4" s="599" t="s">
        <v>53</v>
      </c>
      <c r="D4" s="598"/>
      <c r="E4" s="6" t="s">
        <v>0</v>
      </c>
      <c r="F4" s="6" t="s">
        <v>1</v>
      </c>
      <c r="G4" s="138" t="s">
        <v>439</v>
      </c>
    </row>
    <row r="5" spans="1:7" ht="14.25" x14ac:dyDescent="0.2">
      <c r="A5" s="535" t="s">
        <v>440</v>
      </c>
      <c r="B5" s="536"/>
      <c r="C5" s="594">
        <v>50141</v>
      </c>
      <c r="D5" s="563"/>
      <c r="E5" s="290">
        <v>6974</v>
      </c>
      <c r="F5" s="291">
        <v>7552</v>
      </c>
      <c r="G5" s="205">
        <v>2901</v>
      </c>
    </row>
    <row r="6" spans="1:7" ht="14.25" x14ac:dyDescent="0.2">
      <c r="A6" s="535" t="s">
        <v>441</v>
      </c>
      <c r="B6" s="536"/>
      <c r="C6" s="592">
        <v>50142</v>
      </c>
      <c r="D6" s="593"/>
      <c r="E6" s="290">
        <v>0</v>
      </c>
      <c r="F6" s="291">
        <v>0</v>
      </c>
      <c r="G6" s="205">
        <v>0</v>
      </c>
    </row>
    <row r="7" spans="1:7" ht="14.25" x14ac:dyDescent="0.2">
      <c r="A7" s="535" t="s">
        <v>442</v>
      </c>
      <c r="B7" s="536"/>
      <c r="C7" s="592">
        <v>50143</v>
      </c>
      <c r="D7" s="593"/>
      <c r="E7" s="290">
        <v>105</v>
      </c>
      <c r="F7" s="291">
        <v>101</v>
      </c>
      <c r="G7" s="205">
        <v>136</v>
      </c>
    </row>
    <row r="8" spans="1:7" ht="14.25" x14ac:dyDescent="0.2">
      <c r="A8" s="535" t="s">
        <v>443</v>
      </c>
      <c r="B8" s="536"/>
      <c r="C8" s="592">
        <v>50144</v>
      </c>
      <c r="D8" s="593"/>
      <c r="E8" s="290">
        <v>1099</v>
      </c>
      <c r="F8" s="291">
        <v>690</v>
      </c>
      <c r="G8" s="205">
        <v>3089</v>
      </c>
    </row>
    <row r="9" spans="1:7" ht="14.25" x14ac:dyDescent="0.2">
      <c r="A9" s="535" t="s">
        <v>444</v>
      </c>
      <c r="B9" s="536"/>
      <c r="C9" s="592">
        <v>50145</v>
      </c>
      <c r="D9" s="593"/>
      <c r="E9" s="290">
        <v>0</v>
      </c>
      <c r="F9" s="291">
        <v>0</v>
      </c>
      <c r="G9" s="205">
        <v>0</v>
      </c>
    </row>
    <row r="10" spans="1:7" ht="14.25" x14ac:dyDescent="0.2">
      <c r="A10" s="535" t="s">
        <v>445</v>
      </c>
      <c r="B10" s="536"/>
      <c r="C10" s="592">
        <v>50146</v>
      </c>
      <c r="D10" s="593"/>
      <c r="E10" s="290">
        <v>0</v>
      </c>
      <c r="F10" s="291">
        <v>0</v>
      </c>
      <c r="G10" s="205">
        <v>0</v>
      </c>
    </row>
    <row r="11" spans="1:7" ht="14.25" x14ac:dyDescent="0.2">
      <c r="A11" s="535" t="s">
        <v>446</v>
      </c>
      <c r="B11" s="536"/>
      <c r="C11" s="592">
        <v>50147</v>
      </c>
      <c r="D11" s="593"/>
      <c r="E11" s="290">
        <v>0</v>
      </c>
      <c r="F11" s="291">
        <v>0</v>
      </c>
      <c r="G11" s="205">
        <v>0</v>
      </c>
    </row>
    <row r="12" spans="1:7" ht="14.25" x14ac:dyDescent="0.2">
      <c r="A12" s="535" t="s">
        <v>447</v>
      </c>
      <c r="B12" s="536"/>
      <c r="C12" s="592">
        <v>50148</v>
      </c>
      <c r="D12" s="593"/>
      <c r="E12" s="290">
        <v>34</v>
      </c>
      <c r="F12" s="291">
        <v>1</v>
      </c>
      <c r="G12" s="205">
        <v>4</v>
      </c>
    </row>
    <row r="13" spans="1:7" ht="14.25" x14ac:dyDescent="0.2">
      <c r="A13" s="535" t="s">
        <v>448</v>
      </c>
      <c r="B13" s="536"/>
      <c r="C13" s="592">
        <v>50149</v>
      </c>
      <c r="D13" s="593"/>
      <c r="E13" s="290">
        <v>101</v>
      </c>
      <c r="F13" s="291">
        <v>0</v>
      </c>
      <c r="G13" s="205">
        <v>0</v>
      </c>
    </row>
    <row r="14" spans="1:7" ht="14.25" x14ac:dyDescent="0.2">
      <c r="A14" s="535" t="s">
        <v>449</v>
      </c>
      <c r="B14" s="536"/>
      <c r="C14" s="592">
        <v>50150</v>
      </c>
      <c r="D14" s="593"/>
      <c r="E14" s="292">
        <v>1</v>
      </c>
      <c r="F14" s="247">
        <v>5</v>
      </c>
      <c r="G14" s="304">
        <v>0</v>
      </c>
    </row>
    <row r="15" spans="1:7" ht="14.25" x14ac:dyDescent="0.2">
      <c r="A15" s="535" t="s">
        <v>450</v>
      </c>
      <c r="B15" s="536"/>
      <c r="C15" s="592">
        <v>50151</v>
      </c>
      <c r="D15" s="593"/>
      <c r="E15" s="290">
        <v>1372</v>
      </c>
      <c r="F15" s="291">
        <v>1086</v>
      </c>
      <c r="G15" s="205">
        <v>1046</v>
      </c>
    </row>
    <row r="16" spans="1:7" ht="14.25" x14ac:dyDescent="0.2">
      <c r="A16" s="535" t="s">
        <v>451</v>
      </c>
      <c r="B16" s="536"/>
      <c r="C16" s="592">
        <v>50152</v>
      </c>
      <c r="D16" s="593"/>
      <c r="E16" s="290">
        <v>0</v>
      </c>
      <c r="F16" s="291">
        <v>0</v>
      </c>
      <c r="G16" s="205">
        <v>129</v>
      </c>
    </row>
    <row r="17" spans="1:7" ht="14.25" x14ac:dyDescent="0.2">
      <c r="A17" s="535" t="s">
        <v>452</v>
      </c>
      <c r="B17" s="536"/>
      <c r="C17" s="592">
        <v>50154</v>
      </c>
      <c r="D17" s="593"/>
      <c r="E17" s="290">
        <v>0</v>
      </c>
      <c r="F17" s="291">
        <v>1</v>
      </c>
      <c r="G17" s="205">
        <v>1</v>
      </c>
    </row>
    <row r="18" spans="1:7" ht="14.25" x14ac:dyDescent="0.2">
      <c r="A18" s="535" t="s">
        <v>453</v>
      </c>
      <c r="B18" s="536"/>
      <c r="C18" s="592">
        <v>50155</v>
      </c>
      <c r="D18" s="593"/>
      <c r="E18" s="290">
        <v>35</v>
      </c>
      <c r="F18" s="291">
        <v>21</v>
      </c>
      <c r="G18" s="205">
        <v>11</v>
      </c>
    </row>
    <row r="19" spans="1:7" ht="14.25" x14ac:dyDescent="0.2">
      <c r="A19" s="535" t="s">
        <v>454</v>
      </c>
      <c r="B19" s="536"/>
      <c r="C19" s="592">
        <v>50156</v>
      </c>
      <c r="D19" s="593"/>
      <c r="E19" s="290">
        <v>0</v>
      </c>
      <c r="F19" s="291">
        <v>0</v>
      </c>
      <c r="G19" s="205">
        <v>0</v>
      </c>
    </row>
    <row r="20" spans="1:7" ht="14.25" x14ac:dyDescent="0.2">
      <c r="A20" s="535" t="s">
        <v>455</v>
      </c>
      <c r="B20" s="536"/>
      <c r="C20" s="592">
        <v>50157</v>
      </c>
      <c r="D20" s="593"/>
      <c r="E20" s="290">
        <v>501</v>
      </c>
      <c r="F20" s="291">
        <v>251</v>
      </c>
      <c r="G20" s="205">
        <v>205</v>
      </c>
    </row>
    <row r="21" spans="1:7" ht="14.25" x14ac:dyDescent="0.2">
      <c r="A21" s="535" t="s">
        <v>456</v>
      </c>
      <c r="B21" s="536"/>
      <c r="C21" s="592">
        <v>50158</v>
      </c>
      <c r="D21" s="593"/>
      <c r="E21" s="290">
        <v>131</v>
      </c>
      <c r="F21" s="291">
        <v>282</v>
      </c>
      <c r="G21" s="205">
        <v>411</v>
      </c>
    </row>
    <row r="22" spans="1:7" ht="14.25" x14ac:dyDescent="0.2">
      <c r="A22" s="535" t="s">
        <v>457</v>
      </c>
      <c r="B22" s="536"/>
      <c r="C22" s="592">
        <v>50159</v>
      </c>
      <c r="D22" s="593"/>
      <c r="E22" s="290">
        <v>135</v>
      </c>
      <c r="F22" s="291">
        <v>282</v>
      </c>
      <c r="G22" s="205">
        <v>196</v>
      </c>
    </row>
    <row r="23" spans="1:7" ht="14.25" x14ac:dyDescent="0.2">
      <c r="A23" s="535" t="s">
        <v>458</v>
      </c>
      <c r="B23" s="536"/>
      <c r="C23" s="592">
        <v>52003</v>
      </c>
      <c r="D23" s="593"/>
      <c r="E23" s="290">
        <v>363</v>
      </c>
      <c r="F23" s="291">
        <v>251</v>
      </c>
      <c r="G23" s="205">
        <v>299</v>
      </c>
    </row>
    <row r="24" spans="1:7" ht="14.25" x14ac:dyDescent="0.2">
      <c r="A24" s="535" t="s">
        <v>459</v>
      </c>
      <c r="B24" s="536"/>
      <c r="C24" s="592">
        <v>50153</v>
      </c>
      <c r="D24" s="593"/>
      <c r="E24" s="290">
        <v>688</v>
      </c>
      <c r="F24" s="291">
        <v>445</v>
      </c>
      <c r="G24" s="205">
        <v>526</v>
      </c>
    </row>
    <row r="25" spans="1:7" ht="15.75" thickBot="1" x14ac:dyDescent="0.25">
      <c r="A25" s="529" t="s">
        <v>460</v>
      </c>
      <c r="B25" s="530"/>
      <c r="C25" s="584" t="s">
        <v>30</v>
      </c>
      <c r="D25" s="585"/>
      <c r="E25" s="432">
        <f>SUM(E5:E24)</f>
        <v>11539</v>
      </c>
      <c r="F25" s="432">
        <f>SUM(F5:F24)</f>
        <v>10968</v>
      </c>
      <c r="G25" s="458">
        <f>SUM(G5:G24)</f>
        <v>8954</v>
      </c>
    </row>
    <row r="26" spans="1:7" ht="15" x14ac:dyDescent="0.2">
      <c r="A26" s="454"/>
      <c r="B26" s="455"/>
      <c r="C26" s="456"/>
      <c r="D26" s="456"/>
      <c r="E26" s="457"/>
      <c r="F26" s="457"/>
      <c r="G26" s="81"/>
    </row>
    <row r="27" spans="1:7" ht="13.5" thickBot="1" x14ac:dyDescent="0.25">
      <c r="A27" s="586" t="s">
        <v>597</v>
      </c>
      <c r="B27" s="587"/>
      <c r="C27" s="587"/>
      <c r="D27" s="587"/>
      <c r="E27" s="587"/>
      <c r="F27" s="587"/>
      <c r="G27" s="588"/>
    </row>
    <row r="28" spans="1:7" ht="15" customHeight="1" x14ac:dyDescent="0.2">
      <c r="A28" s="129" t="s">
        <v>30</v>
      </c>
      <c r="B28" s="589" t="s">
        <v>0</v>
      </c>
      <c r="C28" s="590"/>
      <c r="D28" s="589" t="s">
        <v>1</v>
      </c>
      <c r="E28" s="590"/>
      <c r="F28" s="589" t="s">
        <v>439</v>
      </c>
      <c r="G28" s="591"/>
    </row>
    <row r="29" spans="1:7" ht="30" x14ac:dyDescent="0.2">
      <c r="A29" s="378" t="s">
        <v>598</v>
      </c>
      <c r="B29" s="29" t="s">
        <v>476</v>
      </c>
      <c r="C29" s="29" t="s">
        <v>477</v>
      </c>
      <c r="D29" s="29" t="s">
        <v>476</v>
      </c>
      <c r="E29" s="29" t="s">
        <v>477</v>
      </c>
      <c r="F29" s="29" t="s">
        <v>476</v>
      </c>
      <c r="G29" s="72" t="s">
        <v>477</v>
      </c>
    </row>
    <row r="30" spans="1:7" ht="14.25" x14ac:dyDescent="0.2">
      <c r="A30" s="75" t="s">
        <v>75</v>
      </c>
      <c r="B30" s="4">
        <v>1</v>
      </c>
      <c r="C30" s="299">
        <v>1</v>
      </c>
      <c r="D30" s="4">
        <v>37</v>
      </c>
      <c r="E30" s="299">
        <v>1</v>
      </c>
      <c r="F30" s="62">
        <v>46</v>
      </c>
      <c r="G30" s="382">
        <v>1</v>
      </c>
    </row>
    <row r="31" spans="1:7" ht="14.25" x14ac:dyDescent="0.2">
      <c r="A31" s="75" t="s">
        <v>76</v>
      </c>
      <c r="B31" s="4">
        <v>73</v>
      </c>
      <c r="C31" s="299">
        <v>0.97</v>
      </c>
      <c r="D31" s="4">
        <v>387</v>
      </c>
      <c r="E31" s="299">
        <v>0.97</v>
      </c>
      <c r="F31" s="62">
        <v>795</v>
      </c>
      <c r="G31" s="382">
        <v>0.97</v>
      </c>
    </row>
    <row r="32" spans="1:7" ht="15" thickBot="1" x14ac:dyDescent="0.25">
      <c r="A32" s="127" t="s">
        <v>84</v>
      </c>
      <c r="B32" s="135">
        <v>124</v>
      </c>
      <c r="C32" s="383">
        <v>0.99</v>
      </c>
      <c r="D32" s="135">
        <v>154</v>
      </c>
      <c r="E32" s="383">
        <v>1</v>
      </c>
      <c r="F32" s="355">
        <v>320</v>
      </c>
      <c r="G32" s="384">
        <v>1</v>
      </c>
    </row>
    <row r="33" spans="1:7" ht="15" x14ac:dyDescent="0.2">
      <c r="A33" s="438"/>
      <c r="B33" s="439"/>
      <c r="C33" s="440"/>
      <c r="D33" s="440"/>
      <c r="E33" s="453"/>
      <c r="F33" s="453"/>
      <c r="G33" s="156"/>
    </row>
    <row r="34" spans="1:7" ht="15" x14ac:dyDescent="0.2">
      <c r="A34" s="577" t="s">
        <v>595</v>
      </c>
      <c r="B34" s="578"/>
      <c r="C34" s="578"/>
      <c r="D34" s="578"/>
      <c r="E34" s="578"/>
      <c r="F34" s="578"/>
      <c r="G34" s="579"/>
    </row>
    <row r="35" spans="1:7" ht="14.25" x14ac:dyDescent="0.2">
      <c r="A35" s="535" t="s">
        <v>461</v>
      </c>
      <c r="B35" s="582"/>
      <c r="C35" s="550">
        <v>95700</v>
      </c>
      <c r="D35" s="583"/>
      <c r="E35" s="290">
        <v>2278</v>
      </c>
      <c r="F35" s="291">
        <v>169</v>
      </c>
      <c r="G35" s="121">
        <v>242</v>
      </c>
    </row>
    <row r="36" spans="1:7" ht="14.25" x14ac:dyDescent="0.2">
      <c r="A36" s="535" t="s">
        <v>462</v>
      </c>
      <c r="B36" s="582"/>
      <c r="C36" s="550" t="s">
        <v>361</v>
      </c>
      <c r="D36" s="583"/>
      <c r="E36" s="26">
        <v>6</v>
      </c>
      <c r="F36" s="234">
        <v>8</v>
      </c>
      <c r="G36" s="121">
        <v>9</v>
      </c>
    </row>
    <row r="37" spans="1:7" ht="14.25" x14ac:dyDescent="0.2">
      <c r="A37" s="535" t="s">
        <v>463</v>
      </c>
      <c r="B37" s="582"/>
      <c r="C37" s="550" t="s">
        <v>361</v>
      </c>
      <c r="D37" s="583"/>
      <c r="E37" s="290">
        <v>459</v>
      </c>
      <c r="F37" s="291">
        <v>331</v>
      </c>
      <c r="G37" s="121">
        <v>240</v>
      </c>
    </row>
    <row r="38" spans="1:7" ht="14.25" x14ac:dyDescent="0.2">
      <c r="A38" s="535" t="s">
        <v>464</v>
      </c>
      <c r="B38" s="582"/>
      <c r="C38" s="550" t="s">
        <v>465</v>
      </c>
      <c r="D38" s="583"/>
      <c r="E38" s="290">
        <v>468</v>
      </c>
      <c r="F38" s="291">
        <v>517</v>
      </c>
      <c r="G38" s="121">
        <v>755</v>
      </c>
    </row>
    <row r="39" spans="1:7" ht="14.25" x14ac:dyDescent="0.2">
      <c r="A39" s="535" t="s">
        <v>466</v>
      </c>
      <c r="B39" s="582"/>
      <c r="C39" s="550" t="s">
        <v>467</v>
      </c>
      <c r="D39" s="583"/>
      <c r="E39" s="290">
        <v>259</v>
      </c>
      <c r="F39" s="291">
        <v>164</v>
      </c>
      <c r="G39" s="121">
        <v>290</v>
      </c>
    </row>
    <row r="40" spans="1:7" ht="15" x14ac:dyDescent="0.2">
      <c r="A40" s="580" t="s">
        <v>468</v>
      </c>
      <c r="B40" s="581"/>
      <c r="C40" s="575"/>
      <c r="D40" s="576"/>
      <c r="E40" s="294">
        <f>SUM(E35:E39)</f>
        <v>3470</v>
      </c>
      <c r="F40" s="154">
        <f>SUM(F35:F39)</f>
        <v>1189</v>
      </c>
      <c r="G40" s="293">
        <f>SUM(E40:F40)</f>
        <v>4659</v>
      </c>
    </row>
    <row r="41" spans="1:7" ht="15" x14ac:dyDescent="0.2">
      <c r="A41" s="577" t="s">
        <v>596</v>
      </c>
      <c r="B41" s="578"/>
      <c r="C41" s="578"/>
      <c r="D41" s="578"/>
      <c r="E41" s="578"/>
      <c r="F41" s="578"/>
      <c r="G41" s="579"/>
    </row>
    <row r="42" spans="1:7" ht="15" x14ac:dyDescent="0.2">
      <c r="A42" s="289"/>
      <c r="B42" s="295"/>
      <c r="C42" s="541" t="s">
        <v>53</v>
      </c>
      <c r="D42" s="541"/>
      <c r="E42" s="6" t="s">
        <v>0</v>
      </c>
      <c r="F42" s="6" t="s">
        <v>1</v>
      </c>
      <c r="G42" s="138" t="s">
        <v>439</v>
      </c>
    </row>
    <row r="43" spans="1:7" ht="14.25" x14ac:dyDescent="0.2">
      <c r="A43" s="532" t="s">
        <v>469</v>
      </c>
      <c r="B43" s="534"/>
      <c r="C43" s="573" t="s">
        <v>361</v>
      </c>
      <c r="D43" s="574"/>
      <c r="E43" s="234">
        <v>2</v>
      </c>
      <c r="F43" s="234">
        <v>5</v>
      </c>
      <c r="G43" s="121">
        <v>8</v>
      </c>
    </row>
    <row r="44" spans="1:7" ht="14.25" x14ac:dyDescent="0.2">
      <c r="A44" s="532" t="s">
        <v>470</v>
      </c>
      <c r="B44" s="534"/>
      <c r="C44" s="573" t="s">
        <v>361</v>
      </c>
      <c r="D44" s="574"/>
      <c r="E44" s="234">
        <v>276</v>
      </c>
      <c r="F44" s="234">
        <v>344</v>
      </c>
      <c r="G44" s="121">
        <v>228</v>
      </c>
    </row>
    <row r="45" spans="1:7" ht="14.25" x14ac:dyDescent="0.2">
      <c r="A45" s="535" t="s">
        <v>93</v>
      </c>
      <c r="B45" s="536"/>
      <c r="C45" s="550" t="s">
        <v>361</v>
      </c>
      <c r="D45" s="550"/>
      <c r="E45" s="290">
        <v>310</v>
      </c>
      <c r="F45" s="290">
        <v>387</v>
      </c>
      <c r="G45" s="205">
        <v>257</v>
      </c>
    </row>
    <row r="46" spans="1:7" ht="14.25" x14ac:dyDescent="0.2">
      <c r="A46" s="535" t="s">
        <v>471</v>
      </c>
      <c r="B46" s="536"/>
      <c r="C46" s="550" t="s">
        <v>361</v>
      </c>
      <c r="D46" s="550"/>
      <c r="E46" s="290">
        <v>312</v>
      </c>
      <c r="F46" s="290">
        <v>384</v>
      </c>
      <c r="G46" s="205">
        <v>238</v>
      </c>
    </row>
    <row r="47" spans="1:7" ht="14.25" x14ac:dyDescent="0.2">
      <c r="A47" s="535" t="s">
        <v>472</v>
      </c>
      <c r="B47" s="536"/>
      <c r="C47" s="572">
        <v>40000</v>
      </c>
      <c r="D47" s="572"/>
      <c r="E47" s="290">
        <v>38782</v>
      </c>
      <c r="F47" s="290">
        <v>18073</v>
      </c>
      <c r="G47" s="205">
        <v>24412</v>
      </c>
    </row>
    <row r="48" spans="1:7" ht="14.25" x14ac:dyDescent="0.2">
      <c r="A48" s="535" t="s">
        <v>473</v>
      </c>
      <c r="B48" s="536"/>
      <c r="C48" s="550" t="s">
        <v>474</v>
      </c>
      <c r="D48" s="550"/>
      <c r="E48" s="290">
        <v>4175</v>
      </c>
      <c r="F48" s="290">
        <v>4680</v>
      </c>
      <c r="G48" s="205">
        <v>22295</v>
      </c>
    </row>
    <row r="49" spans="1:7" ht="15" thickBot="1" x14ac:dyDescent="0.25">
      <c r="A49" s="569" t="s">
        <v>475</v>
      </c>
      <c r="B49" s="570"/>
      <c r="C49" s="571">
        <v>40107</v>
      </c>
      <c r="D49" s="571"/>
      <c r="E49" s="296">
        <v>0.99909999999999999</v>
      </c>
      <c r="F49" s="297">
        <v>1</v>
      </c>
      <c r="G49" s="298">
        <v>0.99980000000000002</v>
      </c>
    </row>
    <row r="51" spans="1:7" ht="13.5" thickBot="1" x14ac:dyDescent="0.25"/>
    <row r="52" spans="1:7" ht="15" x14ac:dyDescent="0.2">
      <c r="A52" s="564" t="s">
        <v>478</v>
      </c>
      <c r="B52" s="565"/>
      <c r="C52" s="565"/>
      <c r="D52" s="565"/>
      <c r="E52" s="565"/>
      <c r="F52" s="565"/>
      <c r="G52" s="566"/>
    </row>
    <row r="53" spans="1:7" ht="15" x14ac:dyDescent="0.2">
      <c r="A53" s="556" t="s">
        <v>479</v>
      </c>
      <c r="B53" s="541"/>
      <c r="C53" s="541"/>
      <c r="D53" s="541"/>
      <c r="E53" s="541"/>
      <c r="F53" s="541"/>
      <c r="G53" s="557"/>
    </row>
    <row r="54" spans="1:7" ht="15" x14ac:dyDescent="0.2">
      <c r="A54" s="556" t="s">
        <v>480</v>
      </c>
      <c r="B54" s="541"/>
      <c r="C54" s="541"/>
      <c r="D54" s="541"/>
      <c r="E54" s="541"/>
      <c r="F54" s="541"/>
      <c r="G54" s="557"/>
    </row>
    <row r="55" spans="1:7" ht="30" x14ac:dyDescent="0.2">
      <c r="A55" s="567" t="s">
        <v>481</v>
      </c>
      <c r="B55" s="568"/>
      <c r="C55" s="300" t="s">
        <v>482</v>
      </c>
      <c r="D55" s="300" t="s">
        <v>477</v>
      </c>
      <c r="E55" s="300" t="s">
        <v>483</v>
      </c>
      <c r="F55" s="300" t="s">
        <v>484</v>
      </c>
      <c r="G55" s="301" t="s">
        <v>485</v>
      </c>
    </row>
    <row r="56" spans="1:7" ht="15" x14ac:dyDescent="0.2">
      <c r="A56" s="551" t="s">
        <v>486</v>
      </c>
      <c r="B56" s="552"/>
      <c r="C56" s="302">
        <v>0</v>
      </c>
      <c r="D56" s="303">
        <v>1</v>
      </c>
      <c r="E56" s="290">
        <v>114</v>
      </c>
      <c r="F56" s="290">
        <v>114</v>
      </c>
      <c r="G56" s="304">
        <v>2557</v>
      </c>
    </row>
    <row r="57" spans="1:7" ht="30" customHeight="1" x14ac:dyDescent="0.2">
      <c r="A57" s="551" t="s">
        <v>487</v>
      </c>
      <c r="B57" s="552"/>
      <c r="C57" s="26"/>
      <c r="D57" s="26"/>
      <c r="E57" s="290"/>
      <c r="F57" s="290"/>
      <c r="G57" s="304"/>
    </row>
    <row r="58" spans="1:7" ht="14.25" x14ac:dyDescent="0.2">
      <c r="A58" s="562" t="s">
        <v>488</v>
      </c>
      <c r="B58" s="563"/>
      <c r="C58" s="26"/>
      <c r="D58" s="26"/>
      <c r="E58" s="290"/>
      <c r="F58" s="290"/>
      <c r="G58" s="304"/>
    </row>
    <row r="59" spans="1:7" ht="27" customHeight="1" x14ac:dyDescent="0.2">
      <c r="A59" s="562" t="s">
        <v>489</v>
      </c>
      <c r="B59" s="563"/>
      <c r="C59" s="302">
        <v>0.1</v>
      </c>
      <c r="D59" s="303">
        <v>0.93330000000000002</v>
      </c>
      <c r="E59" s="290">
        <v>150</v>
      </c>
      <c r="F59" s="290">
        <v>128</v>
      </c>
      <c r="G59" s="304">
        <v>150754</v>
      </c>
    </row>
    <row r="60" spans="1:7" ht="14.25" x14ac:dyDescent="0.2">
      <c r="A60" s="562" t="s">
        <v>488</v>
      </c>
      <c r="B60" s="563"/>
      <c r="C60" s="305"/>
      <c r="D60" s="305"/>
      <c r="E60" s="306"/>
      <c r="F60" s="306"/>
      <c r="G60" s="304"/>
    </row>
    <row r="61" spans="1:7" ht="14.25" x14ac:dyDescent="0.2">
      <c r="A61" s="562" t="s">
        <v>490</v>
      </c>
      <c r="B61" s="563"/>
      <c r="C61" s="305"/>
      <c r="D61" s="305"/>
      <c r="E61" s="306"/>
      <c r="F61" s="306"/>
      <c r="G61" s="304"/>
    </row>
    <row r="62" spans="1:7" ht="29.25" customHeight="1" x14ac:dyDescent="0.2">
      <c r="A62" s="553" t="s">
        <v>491</v>
      </c>
      <c r="B62" s="555"/>
      <c r="C62" s="302">
        <v>0.05</v>
      </c>
      <c r="D62" s="303">
        <v>0.94340000000000002</v>
      </c>
      <c r="E62" s="290">
        <v>159</v>
      </c>
      <c r="F62" s="290">
        <v>148</v>
      </c>
      <c r="G62" s="304">
        <v>19822</v>
      </c>
    </row>
    <row r="63" spans="1:7" ht="15" x14ac:dyDescent="0.2">
      <c r="A63" s="551" t="s">
        <v>492</v>
      </c>
      <c r="B63" s="552"/>
      <c r="C63" s="302">
        <v>0</v>
      </c>
      <c r="D63" s="303">
        <v>0.95209999999999995</v>
      </c>
      <c r="E63" s="290">
        <v>146</v>
      </c>
      <c r="F63" s="290">
        <v>139</v>
      </c>
      <c r="G63" s="304">
        <v>56110</v>
      </c>
    </row>
    <row r="64" spans="1:7" ht="15.75" thickBot="1" x14ac:dyDescent="0.3">
      <c r="A64" s="560" t="s">
        <v>493</v>
      </c>
      <c r="B64" s="561"/>
      <c r="C64" s="302"/>
      <c r="D64" s="307">
        <v>0.95720000000000005</v>
      </c>
      <c r="E64" s="294">
        <f>SUM(E56:E63)</f>
        <v>569</v>
      </c>
      <c r="F64" s="294">
        <f>SUM(F56:F63)</f>
        <v>529</v>
      </c>
      <c r="G64" s="308">
        <f>SUM(G56:G63)</f>
        <v>229243</v>
      </c>
    </row>
    <row r="65" spans="1:7" ht="15" x14ac:dyDescent="0.2">
      <c r="A65" s="556" t="s">
        <v>494</v>
      </c>
      <c r="B65" s="541"/>
      <c r="C65" s="541"/>
      <c r="D65" s="541"/>
      <c r="E65" s="541"/>
      <c r="F65" s="541"/>
      <c r="G65" s="557"/>
    </row>
    <row r="66" spans="1:7" ht="30" x14ac:dyDescent="0.2">
      <c r="A66" s="553" t="s">
        <v>481</v>
      </c>
      <c r="B66" s="555"/>
      <c r="C66" s="300" t="s">
        <v>482</v>
      </c>
      <c r="D66" s="300" t="s">
        <v>477</v>
      </c>
      <c r="E66" s="300" t="s">
        <v>483</v>
      </c>
      <c r="F66" s="300" t="s">
        <v>484</v>
      </c>
      <c r="G66" s="301" t="s">
        <v>485</v>
      </c>
    </row>
    <row r="67" spans="1:7" ht="15" x14ac:dyDescent="0.2">
      <c r="A67" s="551" t="s">
        <v>486</v>
      </c>
      <c r="B67" s="552"/>
      <c r="C67" s="302">
        <v>0</v>
      </c>
      <c r="D67" s="303">
        <v>0.96260000000000001</v>
      </c>
      <c r="E67" s="290">
        <v>107</v>
      </c>
      <c r="F67" s="290">
        <v>103</v>
      </c>
      <c r="G67" s="304">
        <v>9824</v>
      </c>
    </row>
    <row r="68" spans="1:7" ht="31.5" customHeight="1" x14ac:dyDescent="0.2">
      <c r="A68" s="551" t="s">
        <v>487</v>
      </c>
      <c r="B68" s="552"/>
      <c r="C68" s="26"/>
      <c r="D68" s="26"/>
      <c r="E68" s="290"/>
      <c r="F68" s="290"/>
      <c r="G68" s="304"/>
    </row>
    <row r="69" spans="1:7" ht="14.25" x14ac:dyDescent="0.2">
      <c r="A69" s="549" t="s">
        <v>488</v>
      </c>
      <c r="B69" s="550"/>
      <c r="C69" s="26"/>
      <c r="D69" s="26"/>
      <c r="E69" s="290"/>
      <c r="F69" s="290"/>
      <c r="G69" s="304"/>
    </row>
    <row r="70" spans="1:7" ht="32.25" customHeight="1" x14ac:dyDescent="0.2">
      <c r="A70" s="558" t="s">
        <v>489</v>
      </c>
      <c r="B70" s="559"/>
      <c r="C70" s="302">
        <v>0.1</v>
      </c>
      <c r="D70" s="303">
        <v>0.96150000000000002</v>
      </c>
      <c r="E70" s="290">
        <v>156</v>
      </c>
      <c r="F70" s="290">
        <v>136</v>
      </c>
      <c r="G70" s="304">
        <v>7014</v>
      </c>
    </row>
    <row r="71" spans="1:7" ht="14.25" x14ac:dyDescent="0.2">
      <c r="A71" s="549" t="s">
        <v>488</v>
      </c>
      <c r="B71" s="550"/>
      <c r="C71" s="305"/>
      <c r="D71" s="305"/>
      <c r="E71" s="306"/>
      <c r="F71" s="306"/>
      <c r="G71" s="304"/>
    </row>
    <row r="72" spans="1:7" ht="14.25" x14ac:dyDescent="0.2">
      <c r="A72" s="549" t="s">
        <v>490</v>
      </c>
      <c r="B72" s="550"/>
      <c r="C72" s="305"/>
      <c r="D72" s="305"/>
      <c r="E72" s="306"/>
      <c r="F72" s="306"/>
      <c r="G72" s="304"/>
    </row>
    <row r="73" spans="1:7" ht="33.75" customHeight="1" x14ac:dyDescent="0.2">
      <c r="A73" s="553" t="s">
        <v>491</v>
      </c>
      <c r="B73" s="555"/>
      <c r="C73" s="302">
        <v>0.05</v>
      </c>
      <c r="D73" s="303">
        <v>0.93230000000000002</v>
      </c>
      <c r="E73" s="290">
        <v>133</v>
      </c>
      <c r="F73" s="290">
        <v>122</v>
      </c>
      <c r="G73" s="304">
        <v>11624</v>
      </c>
    </row>
    <row r="74" spans="1:7" ht="15" x14ac:dyDescent="0.2">
      <c r="A74" s="551" t="s">
        <v>492</v>
      </c>
      <c r="B74" s="552"/>
      <c r="C74" s="302">
        <v>0</v>
      </c>
      <c r="D74" s="303">
        <v>0.96150000000000002</v>
      </c>
      <c r="E74" s="290">
        <v>500</v>
      </c>
      <c r="F74" s="290">
        <v>461</v>
      </c>
      <c r="G74" s="304">
        <v>33820</v>
      </c>
    </row>
    <row r="75" spans="1:7" ht="15.75" thickBot="1" x14ac:dyDescent="0.3">
      <c r="A75" s="529" t="s">
        <v>493</v>
      </c>
      <c r="B75" s="531"/>
      <c r="C75" s="309"/>
      <c r="D75" s="307">
        <v>0.95440000000000003</v>
      </c>
      <c r="E75" s="294">
        <f>SUM(E66:E74)</f>
        <v>896</v>
      </c>
      <c r="F75" s="294">
        <f>SUM(F66:F74)</f>
        <v>822</v>
      </c>
      <c r="G75" s="308">
        <f>SUM(G66:G74)</f>
        <v>62282</v>
      </c>
    </row>
    <row r="76" spans="1:7" ht="15" x14ac:dyDescent="0.2">
      <c r="A76" s="556" t="s">
        <v>495</v>
      </c>
      <c r="B76" s="541"/>
      <c r="C76" s="541"/>
      <c r="D76" s="541"/>
      <c r="E76" s="541"/>
      <c r="F76" s="541"/>
      <c r="G76" s="557"/>
    </row>
    <row r="77" spans="1:7" ht="30" x14ac:dyDescent="0.2">
      <c r="A77" s="553" t="s">
        <v>481</v>
      </c>
      <c r="B77" s="555"/>
      <c r="C77" s="300" t="s">
        <v>482</v>
      </c>
      <c r="D77" s="300" t="s">
        <v>477</v>
      </c>
      <c r="E77" s="300" t="s">
        <v>483</v>
      </c>
      <c r="F77" s="300" t="s">
        <v>484</v>
      </c>
      <c r="G77" s="301" t="s">
        <v>485</v>
      </c>
    </row>
    <row r="78" spans="1:7" ht="15" x14ac:dyDescent="0.2">
      <c r="A78" s="551" t="s">
        <v>486</v>
      </c>
      <c r="B78" s="552"/>
      <c r="C78" s="302">
        <v>0</v>
      </c>
      <c r="D78" s="303">
        <v>0.98329999999999995</v>
      </c>
      <c r="E78" s="290">
        <v>120</v>
      </c>
      <c r="F78" s="290">
        <v>118</v>
      </c>
      <c r="G78" s="304">
        <v>9724</v>
      </c>
    </row>
    <row r="79" spans="1:7" ht="33" customHeight="1" x14ac:dyDescent="0.2">
      <c r="A79" s="551" t="s">
        <v>487</v>
      </c>
      <c r="B79" s="552"/>
      <c r="C79" s="26"/>
      <c r="D79" s="26"/>
      <c r="E79" s="290"/>
      <c r="F79" s="290"/>
      <c r="G79" s="304"/>
    </row>
    <row r="80" spans="1:7" ht="14.25" x14ac:dyDescent="0.2">
      <c r="A80" s="549" t="s">
        <v>488</v>
      </c>
      <c r="B80" s="550"/>
      <c r="C80" s="26"/>
      <c r="D80" s="26"/>
      <c r="E80" s="290"/>
      <c r="F80" s="290"/>
      <c r="G80" s="304"/>
    </row>
    <row r="81" spans="1:7" ht="29.25" customHeight="1" x14ac:dyDescent="0.2">
      <c r="A81" s="549" t="s">
        <v>489</v>
      </c>
      <c r="B81" s="550"/>
      <c r="C81" s="302">
        <v>0.1</v>
      </c>
      <c r="D81" s="303">
        <v>0.92500000000000004</v>
      </c>
      <c r="E81" s="290">
        <v>120</v>
      </c>
      <c r="F81" s="290">
        <v>100</v>
      </c>
      <c r="G81" s="304">
        <v>7463</v>
      </c>
    </row>
    <row r="82" spans="1:7" ht="14.25" x14ac:dyDescent="0.2">
      <c r="A82" s="549" t="s">
        <v>488</v>
      </c>
      <c r="B82" s="550"/>
      <c r="C82" s="305"/>
      <c r="D82" s="305"/>
      <c r="E82" s="306"/>
      <c r="F82" s="306"/>
      <c r="G82" s="304"/>
    </row>
    <row r="83" spans="1:7" ht="14.25" x14ac:dyDescent="0.2">
      <c r="A83" s="549" t="s">
        <v>490</v>
      </c>
      <c r="B83" s="550"/>
      <c r="C83" s="305"/>
      <c r="D83" s="305"/>
      <c r="E83" s="306"/>
      <c r="F83" s="306"/>
      <c r="G83" s="304"/>
    </row>
    <row r="84" spans="1:7" ht="34.5" customHeight="1" x14ac:dyDescent="0.2">
      <c r="A84" s="551" t="s">
        <v>491</v>
      </c>
      <c r="B84" s="552"/>
      <c r="C84" s="302">
        <v>0.05</v>
      </c>
      <c r="D84" s="303">
        <v>0.96850000000000003</v>
      </c>
      <c r="E84" s="290">
        <v>159</v>
      </c>
      <c r="F84" s="290">
        <v>1511</v>
      </c>
      <c r="G84" s="304">
        <v>12354</v>
      </c>
    </row>
    <row r="85" spans="1:7" ht="15" x14ac:dyDescent="0.2">
      <c r="A85" s="551" t="s">
        <v>492</v>
      </c>
      <c r="B85" s="552"/>
      <c r="C85" s="302">
        <v>0</v>
      </c>
      <c r="D85" s="303">
        <v>0.90380000000000005</v>
      </c>
      <c r="E85" s="290">
        <v>104</v>
      </c>
      <c r="F85" s="290">
        <v>94</v>
      </c>
      <c r="G85" s="304">
        <v>4557</v>
      </c>
    </row>
    <row r="86" spans="1:7" ht="15.75" thickBot="1" x14ac:dyDescent="0.3">
      <c r="A86" s="529" t="s">
        <v>493</v>
      </c>
      <c r="B86" s="531"/>
      <c r="C86" s="302"/>
      <c r="D86" s="307">
        <v>0.94510000000000005</v>
      </c>
      <c r="E86" s="294">
        <v>503</v>
      </c>
      <c r="F86" s="294">
        <v>463</v>
      </c>
      <c r="G86" s="308">
        <v>34098</v>
      </c>
    </row>
    <row r="87" spans="1:7" ht="15" x14ac:dyDescent="0.2">
      <c r="A87" s="556" t="s">
        <v>496</v>
      </c>
      <c r="B87" s="541"/>
      <c r="C87" s="541"/>
      <c r="D87" s="541"/>
      <c r="E87" s="541"/>
      <c r="F87" s="541"/>
      <c r="G87" s="557"/>
    </row>
    <row r="88" spans="1:7" ht="30" x14ac:dyDescent="0.2">
      <c r="A88" s="553" t="s">
        <v>481</v>
      </c>
      <c r="B88" s="555"/>
      <c r="C88" s="300" t="s">
        <v>482</v>
      </c>
      <c r="D88" s="300" t="s">
        <v>477</v>
      </c>
      <c r="E88" s="300" t="s">
        <v>483</v>
      </c>
      <c r="F88" s="300" t="s">
        <v>484</v>
      </c>
      <c r="G88" s="301" t="s">
        <v>485</v>
      </c>
    </row>
    <row r="89" spans="1:7" ht="15" x14ac:dyDescent="0.2">
      <c r="A89" s="551" t="s">
        <v>486</v>
      </c>
      <c r="B89" s="552"/>
      <c r="C89" s="302">
        <v>0</v>
      </c>
      <c r="D89" s="303">
        <v>0.97560000000000002</v>
      </c>
      <c r="E89" s="290">
        <v>123</v>
      </c>
      <c r="F89" s="290">
        <v>120</v>
      </c>
      <c r="G89" s="304">
        <v>339</v>
      </c>
    </row>
    <row r="90" spans="1:7" ht="30.75" customHeight="1" x14ac:dyDescent="0.2">
      <c r="A90" s="551" t="s">
        <v>487</v>
      </c>
      <c r="B90" s="552"/>
      <c r="C90" s="26"/>
      <c r="D90" s="26"/>
      <c r="E90" s="290"/>
      <c r="F90" s="290"/>
      <c r="G90" s="304"/>
    </row>
    <row r="91" spans="1:7" ht="14.25" x14ac:dyDescent="0.2">
      <c r="A91" s="549" t="s">
        <v>488</v>
      </c>
      <c r="B91" s="550"/>
      <c r="C91" s="26"/>
      <c r="D91" s="26"/>
      <c r="E91" s="290"/>
      <c r="F91" s="290"/>
      <c r="G91" s="304"/>
    </row>
    <row r="92" spans="1:7" ht="32.25" customHeight="1" x14ac:dyDescent="0.2">
      <c r="A92" s="549" t="s">
        <v>489</v>
      </c>
      <c r="B92" s="550"/>
      <c r="C92" s="302">
        <v>0.1</v>
      </c>
      <c r="D92" s="303">
        <v>0.95</v>
      </c>
      <c r="E92" s="290">
        <v>120</v>
      </c>
      <c r="F92" s="290">
        <v>100</v>
      </c>
      <c r="G92" s="304">
        <v>22379</v>
      </c>
    </row>
    <row r="93" spans="1:7" ht="14.25" x14ac:dyDescent="0.2">
      <c r="A93" s="549" t="s">
        <v>488</v>
      </c>
      <c r="B93" s="550"/>
      <c r="C93" s="305"/>
      <c r="D93" s="305"/>
      <c r="E93" s="306"/>
      <c r="F93" s="306"/>
      <c r="G93" s="304"/>
    </row>
    <row r="94" spans="1:7" ht="14.25" x14ac:dyDescent="0.2">
      <c r="A94" s="549" t="s">
        <v>490</v>
      </c>
      <c r="B94" s="550"/>
      <c r="C94" s="305"/>
      <c r="D94" s="305"/>
      <c r="E94" s="306"/>
      <c r="F94" s="306"/>
      <c r="G94" s="304"/>
    </row>
    <row r="95" spans="1:7" ht="32.25" customHeight="1" x14ac:dyDescent="0.2">
      <c r="A95" s="551" t="s">
        <v>491</v>
      </c>
      <c r="B95" s="552"/>
      <c r="C95" s="302">
        <v>0.05</v>
      </c>
      <c r="D95" s="302">
        <v>0.95</v>
      </c>
      <c r="E95" s="290">
        <v>180</v>
      </c>
      <c r="F95" s="290">
        <v>170</v>
      </c>
      <c r="G95" s="304">
        <v>3052</v>
      </c>
    </row>
    <row r="96" spans="1:7" ht="14.25" x14ac:dyDescent="0.2">
      <c r="A96" s="553" t="s">
        <v>497</v>
      </c>
      <c r="B96" s="554"/>
      <c r="C96" s="302">
        <v>0</v>
      </c>
      <c r="D96" s="303">
        <v>0.97409999999999997</v>
      </c>
      <c r="E96" s="290">
        <v>116</v>
      </c>
      <c r="F96" s="290">
        <v>113</v>
      </c>
      <c r="G96" s="304">
        <v>8137</v>
      </c>
    </row>
    <row r="97" spans="1:7" ht="15.75" thickBot="1" x14ac:dyDescent="0.3">
      <c r="A97" s="529" t="s">
        <v>493</v>
      </c>
      <c r="B97" s="531"/>
      <c r="C97" s="297"/>
      <c r="D97" s="310">
        <v>0.96240000000000003</v>
      </c>
      <c r="E97" s="157">
        <v>539</v>
      </c>
      <c r="F97" s="157">
        <v>513</v>
      </c>
      <c r="G97" s="311">
        <v>33907</v>
      </c>
    </row>
  </sheetData>
  <mergeCells count="125">
    <mergeCell ref="A1:G1"/>
    <mergeCell ref="A3:C3"/>
    <mergeCell ref="A4:B4"/>
    <mergeCell ref="C4:D4"/>
    <mergeCell ref="A7:B7"/>
    <mergeCell ref="C7:D7"/>
    <mergeCell ref="A8:B8"/>
    <mergeCell ref="C8:D8"/>
    <mergeCell ref="A5:B5"/>
    <mergeCell ref="C5:D5"/>
    <mergeCell ref="A6:B6"/>
    <mergeCell ref="C6:D6"/>
    <mergeCell ref="A11:B11"/>
    <mergeCell ref="C11:D11"/>
    <mergeCell ref="A12:B12"/>
    <mergeCell ref="C12:D12"/>
    <mergeCell ref="A9:B9"/>
    <mergeCell ref="C9:D9"/>
    <mergeCell ref="A10:B10"/>
    <mergeCell ref="C10:D10"/>
    <mergeCell ref="A15:B15"/>
    <mergeCell ref="C15:D15"/>
    <mergeCell ref="A16:B16"/>
    <mergeCell ref="C16:D16"/>
    <mergeCell ref="A13:B13"/>
    <mergeCell ref="C13:D13"/>
    <mergeCell ref="A14:B14"/>
    <mergeCell ref="C14:D14"/>
    <mergeCell ref="A19:B19"/>
    <mergeCell ref="C19:D19"/>
    <mergeCell ref="A20:B20"/>
    <mergeCell ref="C20:D20"/>
    <mergeCell ref="A17:B17"/>
    <mergeCell ref="C17:D17"/>
    <mergeCell ref="A18:B18"/>
    <mergeCell ref="C18:D18"/>
    <mergeCell ref="A23:B23"/>
    <mergeCell ref="C23:D23"/>
    <mergeCell ref="A24:B24"/>
    <mergeCell ref="C24:D24"/>
    <mergeCell ref="A21:B21"/>
    <mergeCell ref="C21:D21"/>
    <mergeCell ref="A22:B22"/>
    <mergeCell ref="C22:D22"/>
    <mergeCell ref="A25:B25"/>
    <mergeCell ref="C25:D25"/>
    <mergeCell ref="A34:G34"/>
    <mergeCell ref="A35:B35"/>
    <mergeCell ref="C35:D35"/>
    <mergeCell ref="A27:G27"/>
    <mergeCell ref="B28:C28"/>
    <mergeCell ref="D28:E28"/>
    <mergeCell ref="F28:G28"/>
    <mergeCell ref="A38:B38"/>
    <mergeCell ref="C38:D38"/>
    <mergeCell ref="A39:B39"/>
    <mergeCell ref="C39:D39"/>
    <mergeCell ref="A36:B36"/>
    <mergeCell ref="C36:D36"/>
    <mergeCell ref="A37:B37"/>
    <mergeCell ref="C37:D37"/>
    <mergeCell ref="A44:B44"/>
    <mergeCell ref="C44:D44"/>
    <mergeCell ref="A45:B45"/>
    <mergeCell ref="C45:D45"/>
    <mergeCell ref="C40:D40"/>
    <mergeCell ref="A41:G41"/>
    <mergeCell ref="C42:D42"/>
    <mergeCell ref="A43:B43"/>
    <mergeCell ref="C43:D43"/>
    <mergeCell ref="A40:B40"/>
    <mergeCell ref="A48:B48"/>
    <mergeCell ref="C48:D48"/>
    <mergeCell ref="A49:B49"/>
    <mergeCell ref="C49:D49"/>
    <mergeCell ref="A46:B46"/>
    <mergeCell ref="C46:D46"/>
    <mergeCell ref="A47:B47"/>
    <mergeCell ref="C47:D47"/>
    <mergeCell ref="A56:B56"/>
    <mergeCell ref="A57:B57"/>
    <mergeCell ref="A58:B58"/>
    <mergeCell ref="A59:B59"/>
    <mergeCell ref="A52:G52"/>
    <mergeCell ref="A53:G53"/>
    <mergeCell ref="A54:G54"/>
    <mergeCell ref="A55:B55"/>
    <mergeCell ref="A64:B64"/>
    <mergeCell ref="A65:G65"/>
    <mergeCell ref="A66:B66"/>
    <mergeCell ref="A67:B67"/>
    <mergeCell ref="A60:B60"/>
    <mergeCell ref="A61:B61"/>
    <mergeCell ref="A62:B62"/>
    <mergeCell ref="A63:B63"/>
    <mergeCell ref="A72:B72"/>
    <mergeCell ref="A73:B73"/>
    <mergeCell ref="A74:B74"/>
    <mergeCell ref="A75:B75"/>
    <mergeCell ref="A68:B68"/>
    <mergeCell ref="A69:B69"/>
    <mergeCell ref="A70:B70"/>
    <mergeCell ref="A71:B71"/>
    <mergeCell ref="A80:B80"/>
    <mergeCell ref="A81:B81"/>
    <mergeCell ref="A82:B82"/>
    <mergeCell ref="A83:B83"/>
    <mergeCell ref="A76:G76"/>
    <mergeCell ref="A77:B77"/>
    <mergeCell ref="A78:B78"/>
    <mergeCell ref="A79:B79"/>
    <mergeCell ref="A88:B88"/>
    <mergeCell ref="A89:B89"/>
    <mergeCell ref="A90:B90"/>
    <mergeCell ref="A91:B91"/>
    <mergeCell ref="A84:B84"/>
    <mergeCell ref="A85:B85"/>
    <mergeCell ref="A86:B86"/>
    <mergeCell ref="A87:G87"/>
    <mergeCell ref="A92:B92"/>
    <mergeCell ref="A97:B97"/>
    <mergeCell ref="A93:B93"/>
    <mergeCell ref="A94:B94"/>
    <mergeCell ref="A95:B95"/>
    <mergeCell ref="A96:B96"/>
  </mergeCells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27" max="16383" man="1"/>
    <brk id="7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zoomScale="70" workbookViewId="0">
      <selection activeCell="E24" sqref="E24"/>
    </sheetView>
  </sheetViews>
  <sheetFormatPr defaultRowHeight="12.75" x14ac:dyDescent="0.2"/>
  <cols>
    <col min="1" max="1" width="19.7109375" customWidth="1"/>
    <col min="2" max="2" width="23.28515625" customWidth="1"/>
    <col min="3" max="3" width="11.7109375" bestFit="1" customWidth="1"/>
    <col min="4" max="4" width="10.7109375" customWidth="1"/>
    <col min="5" max="5" width="9.42578125" customWidth="1"/>
  </cols>
  <sheetData>
    <row r="1" spans="1:5" ht="15" x14ac:dyDescent="0.25">
      <c r="A1" s="618" t="s">
        <v>151</v>
      </c>
      <c r="B1" s="619"/>
      <c r="C1" s="619"/>
      <c r="D1" s="619"/>
      <c r="E1" s="620"/>
    </row>
    <row r="2" spans="1:5" ht="15.75" customHeight="1" x14ac:dyDescent="0.2">
      <c r="A2" s="139" t="s">
        <v>152</v>
      </c>
      <c r="B2" s="3" t="s">
        <v>53</v>
      </c>
      <c r="C2" s="3" t="s">
        <v>0</v>
      </c>
      <c r="D2" s="145" t="s">
        <v>1</v>
      </c>
      <c r="E2" s="145" t="s">
        <v>409</v>
      </c>
    </row>
    <row r="3" spans="1:5" ht="14.25" x14ac:dyDescent="0.2">
      <c r="A3" s="94" t="s">
        <v>54</v>
      </c>
      <c r="B3" s="45" t="s">
        <v>153</v>
      </c>
      <c r="C3" s="70">
        <v>19483</v>
      </c>
      <c r="D3" s="87">
        <v>19326</v>
      </c>
      <c r="E3" s="87">
        <v>20079</v>
      </c>
    </row>
    <row r="4" spans="1:5" ht="14.25" x14ac:dyDescent="0.2">
      <c r="A4" s="94" t="s">
        <v>56</v>
      </c>
      <c r="B4" s="45" t="s">
        <v>154</v>
      </c>
      <c r="C4" s="70">
        <v>3323</v>
      </c>
      <c r="D4" s="87">
        <v>2829</v>
      </c>
      <c r="E4" s="87">
        <v>2961</v>
      </c>
    </row>
    <row r="5" spans="1:5" ht="14.25" x14ac:dyDescent="0.2">
      <c r="A5" s="94" t="s">
        <v>58</v>
      </c>
      <c r="B5" s="45" t="s">
        <v>155</v>
      </c>
      <c r="C5" s="70">
        <v>2556</v>
      </c>
      <c r="D5" s="87">
        <v>2534</v>
      </c>
      <c r="E5" s="87">
        <v>2440</v>
      </c>
    </row>
    <row r="6" spans="1:5" ht="15" thickBot="1" x14ac:dyDescent="0.25">
      <c r="A6" s="146" t="s">
        <v>60</v>
      </c>
      <c r="B6" s="47" t="s">
        <v>156</v>
      </c>
      <c r="C6" s="255">
        <v>1002</v>
      </c>
      <c r="D6" s="88">
        <v>1014</v>
      </c>
      <c r="E6" s="88">
        <v>1174</v>
      </c>
    </row>
    <row r="7" spans="1:5" ht="15" x14ac:dyDescent="0.25">
      <c r="A7" s="90" t="s">
        <v>88</v>
      </c>
      <c r="B7" s="49"/>
      <c r="C7" s="250">
        <f>SUM(C3:C6)</f>
        <v>26364</v>
      </c>
      <c r="D7" s="89">
        <f>SUM(D3:D6)</f>
        <v>25703</v>
      </c>
      <c r="E7" s="89">
        <f>SUM(E3:E6)</f>
        <v>26654</v>
      </c>
    </row>
    <row r="8" spans="1:5" ht="15" x14ac:dyDescent="0.25">
      <c r="A8" s="90"/>
      <c r="B8" s="51"/>
      <c r="C8" s="250"/>
      <c r="D8" s="89"/>
      <c r="E8" s="89"/>
    </row>
    <row r="9" spans="1:5" ht="15" x14ac:dyDescent="0.2">
      <c r="A9" s="71" t="s">
        <v>157</v>
      </c>
      <c r="B9" s="29" t="s">
        <v>53</v>
      </c>
      <c r="C9" s="99" t="s">
        <v>0</v>
      </c>
      <c r="D9" s="170" t="s">
        <v>1</v>
      </c>
      <c r="E9" s="441" t="s">
        <v>408</v>
      </c>
    </row>
    <row r="10" spans="1:5" ht="14.25" x14ac:dyDescent="0.2">
      <c r="A10" s="94" t="s">
        <v>54</v>
      </c>
      <c r="B10" s="45" t="s">
        <v>158</v>
      </c>
      <c r="C10" s="70">
        <v>56091</v>
      </c>
      <c r="D10" s="87">
        <v>60173</v>
      </c>
      <c r="E10" s="87">
        <v>87026</v>
      </c>
    </row>
    <row r="11" spans="1:5" ht="14.25" x14ac:dyDescent="0.2">
      <c r="A11" s="94" t="s">
        <v>56</v>
      </c>
      <c r="B11" s="45" t="s">
        <v>159</v>
      </c>
      <c r="C11" s="70">
        <v>8497</v>
      </c>
      <c r="D11" s="87">
        <v>7637</v>
      </c>
      <c r="E11" s="87">
        <v>7524</v>
      </c>
    </row>
    <row r="12" spans="1:5" ht="14.25" x14ac:dyDescent="0.2">
      <c r="A12" s="94" t="s">
        <v>58</v>
      </c>
      <c r="B12" s="45" t="s">
        <v>160</v>
      </c>
      <c r="C12" s="70">
        <v>6642</v>
      </c>
      <c r="D12" s="87">
        <v>7189</v>
      </c>
      <c r="E12" s="87">
        <v>7177</v>
      </c>
    </row>
    <row r="13" spans="1:5" ht="15" thickBot="1" x14ac:dyDescent="0.25">
      <c r="A13" s="146" t="s">
        <v>60</v>
      </c>
      <c r="B13" s="47" t="s">
        <v>161</v>
      </c>
      <c r="C13" s="255">
        <v>2063</v>
      </c>
      <c r="D13" s="88">
        <v>2409</v>
      </c>
      <c r="E13" s="88">
        <v>3257</v>
      </c>
    </row>
    <row r="14" spans="1:5" ht="15" x14ac:dyDescent="0.25">
      <c r="A14" s="90" t="s">
        <v>88</v>
      </c>
      <c r="B14" s="45"/>
      <c r="C14" s="250">
        <f>SUM(C10:C13)</f>
        <v>73293</v>
      </c>
      <c r="D14" s="89">
        <f>SUM(D10:D13)</f>
        <v>77408</v>
      </c>
      <c r="E14" s="89">
        <f>SUM(E10:E13)</f>
        <v>104984</v>
      </c>
    </row>
    <row r="15" spans="1:5" x14ac:dyDescent="0.2">
      <c r="A15" s="95"/>
      <c r="B15" s="52"/>
      <c r="C15" s="320"/>
      <c r="D15" s="283"/>
      <c r="E15" s="283"/>
    </row>
    <row r="16" spans="1:5" ht="30" x14ac:dyDescent="0.2">
      <c r="A16" s="139" t="s">
        <v>162</v>
      </c>
      <c r="B16" s="6" t="s">
        <v>53</v>
      </c>
      <c r="C16" s="346" t="s">
        <v>0</v>
      </c>
      <c r="D16" s="442" t="s">
        <v>1</v>
      </c>
      <c r="E16" s="441" t="s">
        <v>408</v>
      </c>
    </row>
    <row r="17" spans="1:5" ht="14.25" x14ac:dyDescent="0.2">
      <c r="A17" s="94" t="s">
        <v>54</v>
      </c>
      <c r="B17" s="45" t="s">
        <v>163</v>
      </c>
      <c r="C17" s="70">
        <v>9</v>
      </c>
      <c r="D17" s="87">
        <v>0</v>
      </c>
      <c r="E17" s="87">
        <v>0</v>
      </c>
    </row>
    <row r="18" spans="1:5" ht="14.25" x14ac:dyDescent="0.2">
      <c r="A18" s="94" t="s">
        <v>56</v>
      </c>
      <c r="B18" s="45" t="s">
        <v>164</v>
      </c>
      <c r="C18" s="70">
        <v>1</v>
      </c>
      <c r="D18" s="87">
        <v>0</v>
      </c>
      <c r="E18" s="87">
        <v>0</v>
      </c>
    </row>
    <row r="19" spans="1:5" ht="14.25" x14ac:dyDescent="0.2">
      <c r="A19" s="94" t="s">
        <v>58</v>
      </c>
      <c r="B19" s="45" t="s">
        <v>165</v>
      </c>
      <c r="C19" s="70">
        <v>2</v>
      </c>
      <c r="D19" s="87">
        <v>0</v>
      </c>
      <c r="E19" s="87">
        <v>0</v>
      </c>
    </row>
    <row r="20" spans="1:5" ht="15" thickBot="1" x14ac:dyDescent="0.25">
      <c r="A20" s="146" t="s">
        <v>60</v>
      </c>
      <c r="B20" s="47" t="s">
        <v>166</v>
      </c>
      <c r="C20" s="239">
        <v>0</v>
      </c>
      <c r="D20" s="97">
        <v>0</v>
      </c>
      <c r="E20" s="97">
        <v>0</v>
      </c>
    </row>
    <row r="21" spans="1:5" ht="15" x14ac:dyDescent="0.25">
      <c r="A21" s="90" t="s">
        <v>88</v>
      </c>
      <c r="B21" s="45"/>
      <c r="C21" s="250">
        <f>SUM(C17:C20)</f>
        <v>12</v>
      </c>
      <c r="D21" s="89">
        <f>SUM(D17:D20)</f>
        <v>0</v>
      </c>
      <c r="E21" s="89">
        <f>SUM(E17:E20)</f>
        <v>0</v>
      </c>
    </row>
    <row r="22" spans="1:5" x14ac:dyDescent="0.2">
      <c r="A22" s="95"/>
      <c r="B22" s="52"/>
      <c r="C22" s="320"/>
      <c r="D22" s="283"/>
      <c r="E22" s="283"/>
    </row>
    <row r="23" spans="1:5" ht="30" x14ac:dyDescent="0.2">
      <c r="A23" s="139" t="s">
        <v>184</v>
      </c>
      <c r="B23" s="6" t="s">
        <v>53</v>
      </c>
      <c r="C23" s="346" t="s">
        <v>0</v>
      </c>
      <c r="D23" s="442" t="s">
        <v>1</v>
      </c>
      <c r="E23" s="441" t="s">
        <v>409</v>
      </c>
    </row>
    <row r="24" spans="1:5" ht="14.25" x14ac:dyDescent="0.2">
      <c r="A24" s="94" t="s">
        <v>54</v>
      </c>
      <c r="B24" s="45" t="s">
        <v>167</v>
      </c>
      <c r="C24" s="70">
        <v>1129</v>
      </c>
      <c r="D24" s="87">
        <v>989</v>
      </c>
      <c r="E24" s="87">
        <v>674</v>
      </c>
    </row>
    <row r="25" spans="1:5" ht="14.25" x14ac:dyDescent="0.2">
      <c r="A25" s="94" t="s">
        <v>56</v>
      </c>
      <c r="B25" s="45" t="s">
        <v>168</v>
      </c>
      <c r="C25" s="70">
        <v>112</v>
      </c>
      <c r="D25" s="87">
        <v>166</v>
      </c>
      <c r="E25" s="87">
        <v>125</v>
      </c>
    </row>
    <row r="26" spans="1:5" ht="14.25" x14ac:dyDescent="0.2">
      <c r="A26" s="94" t="s">
        <v>58</v>
      </c>
      <c r="B26" s="45" t="s">
        <v>169</v>
      </c>
      <c r="C26" s="70">
        <v>161</v>
      </c>
      <c r="D26" s="87">
        <v>607</v>
      </c>
      <c r="E26" s="87">
        <v>365</v>
      </c>
    </row>
    <row r="27" spans="1:5" ht="15" thickBot="1" x14ac:dyDescent="0.25">
      <c r="A27" s="146" t="s">
        <v>60</v>
      </c>
      <c r="B27" s="47" t="s">
        <v>170</v>
      </c>
      <c r="C27" s="239">
        <v>232</v>
      </c>
      <c r="D27" s="88">
        <v>622</v>
      </c>
      <c r="E27" s="88">
        <v>708</v>
      </c>
    </row>
    <row r="28" spans="1:5" ht="15" x14ac:dyDescent="0.25">
      <c r="A28" s="90" t="s">
        <v>88</v>
      </c>
      <c r="B28" s="45"/>
      <c r="C28" s="250">
        <f>SUM(C24:C27)</f>
        <v>1634</v>
      </c>
      <c r="D28" s="89">
        <f>SUM(D24:D27)</f>
        <v>2384</v>
      </c>
      <c r="E28" s="89">
        <f>SUM(E24:E27)</f>
        <v>1872</v>
      </c>
    </row>
    <row r="29" spans="1:5" x14ac:dyDescent="0.2">
      <c r="A29" s="95"/>
      <c r="B29" s="52"/>
      <c r="C29" s="320"/>
      <c r="D29" s="283"/>
      <c r="E29" s="283"/>
    </row>
    <row r="30" spans="1:5" ht="30" x14ac:dyDescent="0.2">
      <c r="A30" s="139" t="s">
        <v>185</v>
      </c>
      <c r="B30" s="6" t="s">
        <v>53</v>
      </c>
      <c r="C30" s="346" t="s">
        <v>0</v>
      </c>
      <c r="D30" s="442" t="s">
        <v>1</v>
      </c>
      <c r="E30" s="441" t="s">
        <v>408</v>
      </c>
    </row>
    <row r="31" spans="1:5" ht="15" x14ac:dyDescent="0.25">
      <c r="A31" s="90" t="s">
        <v>88</v>
      </c>
      <c r="B31" s="45" t="s">
        <v>171</v>
      </c>
      <c r="C31" s="252">
        <v>13</v>
      </c>
      <c r="D31" s="89">
        <v>0</v>
      </c>
      <c r="E31" s="89">
        <v>28</v>
      </c>
    </row>
    <row r="32" spans="1:5" x14ac:dyDescent="0.2">
      <c r="A32" s="95"/>
      <c r="B32" s="52"/>
      <c r="C32" s="320"/>
      <c r="D32" s="283"/>
      <c r="E32" s="283"/>
    </row>
    <row r="33" spans="1:5" ht="15" x14ac:dyDescent="0.2">
      <c r="A33" s="147" t="s">
        <v>172</v>
      </c>
      <c r="B33" s="6" t="s">
        <v>53</v>
      </c>
      <c r="C33" s="346" t="s">
        <v>0</v>
      </c>
      <c r="D33" s="442" t="s">
        <v>1</v>
      </c>
      <c r="E33" s="441" t="s">
        <v>408</v>
      </c>
    </row>
    <row r="34" spans="1:5" ht="15" x14ac:dyDescent="0.25">
      <c r="A34" s="144" t="s">
        <v>88</v>
      </c>
      <c r="B34" s="32">
        <v>62650</v>
      </c>
      <c r="C34" s="428">
        <v>65</v>
      </c>
      <c r="D34" s="443">
        <v>355</v>
      </c>
      <c r="E34" s="443">
        <v>5</v>
      </c>
    </row>
    <row r="35" spans="1:5" ht="7.5" customHeight="1" x14ac:dyDescent="0.2">
      <c r="A35" s="95"/>
      <c r="B35" s="52"/>
      <c r="C35" s="320"/>
      <c r="D35" s="283"/>
      <c r="E35" s="283"/>
    </row>
    <row r="36" spans="1:5" ht="30" customHeight="1" thickBot="1" x14ac:dyDescent="0.3">
      <c r="A36" s="148" t="s">
        <v>314</v>
      </c>
      <c r="B36" s="60"/>
      <c r="C36" s="228">
        <f>SUM(C7,C14,C21,C28,C31,C34)</f>
        <v>101381</v>
      </c>
      <c r="D36" s="181">
        <f>SUM(D7,D14,D21,D28,D31,D34)</f>
        <v>105850</v>
      </c>
      <c r="E36" s="444">
        <f>SUM(E7,E14,E21,E28,E31,E34)</f>
        <v>133543</v>
      </c>
    </row>
    <row r="37" spans="1:5" ht="13.5" thickBot="1" x14ac:dyDescent="0.25"/>
    <row r="38" spans="1:5" ht="40.5" customHeight="1" x14ac:dyDescent="0.25">
      <c r="A38" s="501" t="s">
        <v>499</v>
      </c>
      <c r="B38" s="502"/>
      <c r="C38" s="502"/>
      <c r="D38" s="502"/>
      <c r="E38" s="503"/>
    </row>
    <row r="39" spans="1:5" ht="15" x14ac:dyDescent="0.2">
      <c r="A39" s="395"/>
      <c r="B39" s="6" t="s">
        <v>53</v>
      </c>
      <c r="C39" s="6" t="s">
        <v>0</v>
      </c>
      <c r="D39" s="6" t="s">
        <v>1</v>
      </c>
      <c r="E39" s="138" t="s">
        <v>408</v>
      </c>
    </row>
    <row r="40" spans="1:5" ht="14.25" x14ac:dyDescent="0.2">
      <c r="A40" s="334" t="s">
        <v>82</v>
      </c>
      <c r="B40" s="312" t="s">
        <v>173</v>
      </c>
      <c r="C40" s="30">
        <v>1222</v>
      </c>
      <c r="D40" s="223">
        <v>837</v>
      </c>
      <c r="E40" s="183">
        <v>631</v>
      </c>
    </row>
    <row r="41" spans="1:5" ht="14.25" x14ac:dyDescent="0.2">
      <c r="A41" s="334" t="s">
        <v>174</v>
      </c>
      <c r="B41" s="312" t="s">
        <v>175</v>
      </c>
      <c r="C41" s="30">
        <v>18563</v>
      </c>
      <c r="D41" s="223">
        <v>16842</v>
      </c>
      <c r="E41" s="183">
        <v>18852</v>
      </c>
    </row>
    <row r="42" spans="1:5" ht="15" customHeight="1" x14ac:dyDescent="0.2">
      <c r="A42" s="334" t="s">
        <v>176</v>
      </c>
      <c r="B42" s="312" t="s">
        <v>177</v>
      </c>
      <c r="C42" s="30">
        <v>765</v>
      </c>
      <c r="D42" s="223">
        <v>697</v>
      </c>
      <c r="E42" s="183">
        <v>821</v>
      </c>
    </row>
    <row r="43" spans="1:5" ht="14.25" x14ac:dyDescent="0.2">
      <c r="A43" s="334" t="s">
        <v>180</v>
      </c>
      <c r="B43" s="312" t="s">
        <v>181</v>
      </c>
      <c r="C43" s="30">
        <v>3398</v>
      </c>
      <c r="D43" s="223">
        <v>3782</v>
      </c>
      <c r="E43" s="183">
        <v>3514</v>
      </c>
    </row>
    <row r="44" spans="1:5" ht="14.25" x14ac:dyDescent="0.2">
      <c r="A44" s="334" t="s">
        <v>182</v>
      </c>
      <c r="B44" s="312" t="s">
        <v>183</v>
      </c>
      <c r="C44" s="30">
        <v>1717</v>
      </c>
      <c r="D44" s="223">
        <v>2697</v>
      </c>
      <c r="E44" s="183">
        <v>3506</v>
      </c>
    </row>
    <row r="45" spans="1:5" ht="14.25" x14ac:dyDescent="0.2">
      <c r="A45" s="396" t="s">
        <v>391</v>
      </c>
      <c r="B45" s="224">
        <v>12550</v>
      </c>
      <c r="C45" s="224">
        <v>0</v>
      </c>
      <c r="D45" s="224">
        <v>27</v>
      </c>
      <c r="E45" s="225">
        <v>1</v>
      </c>
    </row>
    <row r="46" spans="1:5" ht="15" thickBot="1" x14ac:dyDescent="0.25">
      <c r="A46" s="146" t="s">
        <v>178</v>
      </c>
      <c r="B46" s="397" t="s">
        <v>179</v>
      </c>
      <c r="C46" s="398">
        <v>19710</v>
      </c>
      <c r="D46" s="399">
        <v>22706</v>
      </c>
      <c r="E46" s="400">
        <v>20728</v>
      </c>
    </row>
    <row r="47" spans="1:5" ht="14.25" customHeight="1" thickBot="1" x14ac:dyDescent="0.25"/>
    <row r="48" spans="1:5" ht="15" x14ac:dyDescent="0.25">
      <c r="A48" s="600" t="s">
        <v>527</v>
      </c>
      <c r="B48" s="601"/>
      <c r="C48" s="601"/>
      <c r="D48" s="601"/>
      <c r="E48" s="602"/>
    </row>
    <row r="49" spans="1:5" ht="15" x14ac:dyDescent="0.2">
      <c r="A49" s="212"/>
      <c r="B49" s="6" t="s">
        <v>53</v>
      </c>
      <c r="C49" s="6" t="s">
        <v>0</v>
      </c>
      <c r="D49" s="6" t="s">
        <v>1</v>
      </c>
      <c r="E49" s="138" t="s">
        <v>409</v>
      </c>
    </row>
    <row r="50" spans="1:5" ht="28.5" x14ac:dyDescent="0.2">
      <c r="A50" s="385" t="s">
        <v>528</v>
      </c>
      <c r="B50" s="234" t="s">
        <v>393</v>
      </c>
      <c r="C50" s="234" t="s">
        <v>15</v>
      </c>
      <c r="D50" s="234">
        <v>4322</v>
      </c>
      <c r="E50" s="121">
        <v>7346</v>
      </c>
    </row>
    <row r="51" spans="1:5" ht="30" customHeight="1" thickBot="1" x14ac:dyDescent="0.25">
      <c r="A51" s="386" t="s">
        <v>529</v>
      </c>
      <c r="B51" s="387" t="s">
        <v>393</v>
      </c>
      <c r="C51" s="387" t="s">
        <v>15</v>
      </c>
      <c r="D51" s="387" t="s">
        <v>15</v>
      </c>
      <c r="E51" s="353">
        <v>1262</v>
      </c>
    </row>
    <row r="52" spans="1:5" ht="15" thickBot="1" x14ac:dyDescent="0.25">
      <c r="A52" s="103"/>
      <c r="B52" s="344"/>
      <c r="C52" s="343"/>
      <c r="D52" s="344"/>
      <c r="E52" s="344"/>
    </row>
    <row r="53" spans="1:5" ht="15" x14ac:dyDescent="0.25">
      <c r="A53" s="621" t="s">
        <v>542</v>
      </c>
      <c r="B53" s="622"/>
      <c r="C53" s="622"/>
      <c r="D53" s="622"/>
      <c r="E53" s="623"/>
    </row>
    <row r="54" spans="1:5" ht="15" x14ac:dyDescent="0.2">
      <c r="A54" s="349"/>
      <c r="B54" s="29" t="s">
        <v>53</v>
      </c>
      <c r="C54" s="40" t="s">
        <v>0</v>
      </c>
      <c r="D54" s="40" t="s">
        <v>1</v>
      </c>
      <c r="E54" s="391" t="s">
        <v>409</v>
      </c>
    </row>
    <row r="55" spans="1:5" ht="14.25" x14ac:dyDescent="0.2">
      <c r="A55" s="93" t="s">
        <v>510</v>
      </c>
      <c r="B55" s="13" t="s">
        <v>393</v>
      </c>
      <c r="C55" s="232" t="s">
        <v>15</v>
      </c>
      <c r="D55" s="232">
        <v>8086</v>
      </c>
      <c r="E55" s="225">
        <v>2620</v>
      </c>
    </row>
    <row r="56" spans="1:5" ht="14.25" x14ac:dyDescent="0.2">
      <c r="A56" s="334" t="s">
        <v>531</v>
      </c>
      <c r="B56" s="32" t="s">
        <v>346</v>
      </c>
      <c r="C56" s="223" t="s">
        <v>15</v>
      </c>
      <c r="D56" s="223">
        <v>180</v>
      </c>
      <c r="E56" s="183">
        <v>104</v>
      </c>
    </row>
    <row r="57" spans="1:5" ht="14.25" x14ac:dyDescent="0.2">
      <c r="A57" s="334" t="s">
        <v>532</v>
      </c>
      <c r="B57" s="32" t="s">
        <v>346</v>
      </c>
      <c r="C57" s="223" t="s">
        <v>15</v>
      </c>
      <c r="D57" s="223">
        <v>2</v>
      </c>
      <c r="E57" s="183">
        <v>0</v>
      </c>
    </row>
    <row r="58" spans="1:5" ht="14.25" x14ac:dyDescent="0.2">
      <c r="A58" s="334" t="s">
        <v>534</v>
      </c>
      <c r="B58" s="32" t="s">
        <v>346</v>
      </c>
      <c r="C58" s="223" t="s">
        <v>15</v>
      </c>
      <c r="D58" s="223">
        <v>34</v>
      </c>
      <c r="E58" s="183">
        <v>62</v>
      </c>
    </row>
    <row r="59" spans="1:5" ht="14.25" x14ac:dyDescent="0.2">
      <c r="A59" s="334" t="s">
        <v>533</v>
      </c>
      <c r="B59" s="32" t="s">
        <v>346</v>
      </c>
      <c r="C59" s="223" t="s">
        <v>15</v>
      </c>
      <c r="D59" s="223">
        <v>768</v>
      </c>
      <c r="E59" s="183">
        <v>1267</v>
      </c>
    </row>
    <row r="60" spans="1:5" ht="14.25" x14ac:dyDescent="0.2">
      <c r="A60" s="334" t="s">
        <v>535</v>
      </c>
      <c r="B60" s="32" t="s">
        <v>346</v>
      </c>
      <c r="C60" s="223" t="s">
        <v>15</v>
      </c>
      <c r="D60" s="223">
        <v>90</v>
      </c>
      <c r="E60" s="183">
        <v>16</v>
      </c>
    </row>
    <row r="61" spans="1:5" ht="14.25" x14ac:dyDescent="0.2">
      <c r="A61" s="334" t="s">
        <v>536</v>
      </c>
      <c r="B61" s="32" t="s">
        <v>346</v>
      </c>
      <c r="C61" s="223" t="s">
        <v>15</v>
      </c>
      <c r="D61" s="223">
        <v>231</v>
      </c>
      <c r="E61" s="183">
        <v>36</v>
      </c>
    </row>
    <row r="62" spans="1:5" ht="30" customHeight="1" thickBot="1" x14ac:dyDescent="0.25">
      <c r="A62" s="603" t="s">
        <v>530</v>
      </c>
      <c r="B62" s="604"/>
      <c r="C62" s="604"/>
      <c r="D62" s="604"/>
      <c r="E62" s="605"/>
    </row>
    <row r="63" spans="1:5" ht="15" customHeight="1" thickBot="1" x14ac:dyDescent="0.25">
      <c r="A63" s="394"/>
      <c r="B63" s="393"/>
      <c r="C63" s="393"/>
      <c r="D63" s="393"/>
      <c r="E63" s="393"/>
    </row>
    <row r="64" spans="1:5" ht="19.5" customHeight="1" x14ac:dyDescent="0.25">
      <c r="A64" s="621" t="s">
        <v>543</v>
      </c>
      <c r="B64" s="622"/>
      <c r="C64" s="622"/>
      <c r="D64" s="622"/>
      <c r="E64" s="623"/>
    </row>
    <row r="65" spans="1:5" ht="30" customHeight="1" x14ac:dyDescent="0.2">
      <c r="A65" s="349"/>
      <c r="B65" s="29" t="s">
        <v>53</v>
      </c>
      <c r="C65" s="40" t="s">
        <v>0</v>
      </c>
      <c r="D65" s="40" t="s">
        <v>1</v>
      </c>
      <c r="E65" s="391" t="s">
        <v>409</v>
      </c>
    </row>
    <row r="66" spans="1:5" s="242" customFormat="1" ht="29.25" customHeight="1" thickBot="1" x14ac:dyDescent="0.25">
      <c r="A66" s="388" t="s">
        <v>537</v>
      </c>
      <c r="B66" s="126" t="s">
        <v>393</v>
      </c>
      <c r="C66" s="389" t="s">
        <v>15</v>
      </c>
      <c r="D66" s="389">
        <v>1040</v>
      </c>
      <c r="E66" s="392">
        <v>1580</v>
      </c>
    </row>
    <row r="67" spans="1:5" ht="15" thickBot="1" x14ac:dyDescent="0.25">
      <c r="A67" s="103"/>
      <c r="B67" s="344"/>
      <c r="C67" s="343"/>
      <c r="D67" s="344"/>
      <c r="E67" s="344"/>
    </row>
    <row r="68" spans="1:5" ht="15" x14ac:dyDescent="0.25">
      <c r="A68" s="600" t="s">
        <v>557</v>
      </c>
      <c r="B68" s="601"/>
      <c r="C68" s="601"/>
      <c r="D68" s="601"/>
      <c r="E68" s="602"/>
    </row>
    <row r="69" spans="1:5" ht="15" x14ac:dyDescent="0.2">
      <c r="A69" s="212"/>
      <c r="B69" s="6" t="s">
        <v>53</v>
      </c>
      <c r="C69" s="6" t="s">
        <v>0</v>
      </c>
      <c r="D69" s="6" t="s">
        <v>1</v>
      </c>
      <c r="E69" s="138" t="s">
        <v>409</v>
      </c>
    </row>
    <row r="70" spans="1:5" ht="15" thickBot="1" x14ac:dyDescent="0.25">
      <c r="A70" s="386" t="s">
        <v>558</v>
      </c>
      <c r="B70" s="387" t="s">
        <v>271</v>
      </c>
      <c r="C70" s="387" t="s">
        <v>15</v>
      </c>
      <c r="D70" s="387" t="s">
        <v>15</v>
      </c>
      <c r="E70" s="353">
        <v>411</v>
      </c>
    </row>
    <row r="71" spans="1:5" ht="15" thickBot="1" x14ac:dyDescent="0.25">
      <c r="A71" s="103"/>
      <c r="B71" s="344"/>
      <c r="C71" s="343"/>
      <c r="D71" s="344"/>
      <c r="E71" s="344"/>
    </row>
    <row r="72" spans="1:5" ht="15" x14ac:dyDescent="0.25">
      <c r="A72" s="600" t="s">
        <v>523</v>
      </c>
      <c r="B72" s="601"/>
      <c r="C72" s="601"/>
      <c r="D72" s="601"/>
      <c r="E72" s="602"/>
    </row>
    <row r="73" spans="1:5" ht="15" x14ac:dyDescent="0.2">
      <c r="A73" s="212"/>
      <c r="B73" s="6" t="s">
        <v>53</v>
      </c>
      <c r="C73" s="6" t="s">
        <v>0</v>
      </c>
      <c r="D73" s="6" t="s">
        <v>1</v>
      </c>
      <c r="E73" s="138" t="s">
        <v>409</v>
      </c>
    </row>
    <row r="74" spans="1:5" ht="14.25" x14ac:dyDescent="0.2">
      <c r="A74" s="385" t="s">
        <v>500</v>
      </c>
      <c r="B74" s="234">
        <v>22501</v>
      </c>
      <c r="C74" s="234" t="s">
        <v>15</v>
      </c>
      <c r="D74" s="234">
        <v>3154</v>
      </c>
      <c r="E74" s="121">
        <v>5487</v>
      </c>
    </row>
    <row r="75" spans="1:5" ht="14.25" customHeight="1" x14ac:dyDescent="0.2">
      <c r="A75" s="385" t="s">
        <v>501</v>
      </c>
      <c r="B75" s="234">
        <v>22502</v>
      </c>
      <c r="C75" s="234" t="s">
        <v>15</v>
      </c>
      <c r="D75" s="234">
        <v>6842</v>
      </c>
      <c r="E75" s="121">
        <v>7985</v>
      </c>
    </row>
    <row r="76" spans="1:5" ht="15.75" customHeight="1" x14ac:dyDescent="0.2">
      <c r="A76" s="385" t="s">
        <v>502</v>
      </c>
      <c r="B76" s="234">
        <v>22503</v>
      </c>
      <c r="C76" s="234" t="s">
        <v>15</v>
      </c>
      <c r="D76" s="234">
        <v>4172</v>
      </c>
      <c r="E76" s="121">
        <v>3672</v>
      </c>
    </row>
    <row r="77" spans="1:5" ht="13.5" customHeight="1" x14ac:dyDescent="0.2">
      <c r="A77" s="334" t="s">
        <v>503</v>
      </c>
      <c r="B77" s="312">
        <v>22504</v>
      </c>
      <c r="C77" s="234" t="s">
        <v>15</v>
      </c>
      <c r="D77" s="223">
        <v>30812</v>
      </c>
      <c r="E77" s="183">
        <v>36155</v>
      </c>
    </row>
    <row r="78" spans="1:5" ht="14.25" x14ac:dyDescent="0.2">
      <c r="A78" s="334" t="s">
        <v>504</v>
      </c>
      <c r="B78" s="312">
        <v>22505</v>
      </c>
      <c r="C78" s="234" t="s">
        <v>15</v>
      </c>
      <c r="D78" s="223">
        <v>392</v>
      </c>
      <c r="E78" s="183">
        <v>316</v>
      </c>
    </row>
    <row r="79" spans="1:5" ht="14.25" x14ac:dyDescent="0.2">
      <c r="A79" s="334" t="s">
        <v>505</v>
      </c>
      <c r="B79" s="312">
        <v>22506</v>
      </c>
      <c r="C79" s="234" t="s">
        <v>15</v>
      </c>
      <c r="D79" s="223">
        <v>36251</v>
      </c>
      <c r="E79" s="183">
        <v>56444</v>
      </c>
    </row>
    <row r="80" spans="1:5" ht="15" thickBot="1" x14ac:dyDescent="0.25">
      <c r="A80" s="372" t="s">
        <v>506</v>
      </c>
      <c r="B80" s="373">
        <v>22507</v>
      </c>
      <c r="C80" s="387" t="s">
        <v>15</v>
      </c>
      <c r="D80" s="373">
        <v>1049</v>
      </c>
      <c r="E80" s="390">
        <v>956</v>
      </c>
    </row>
    <row r="81" spans="1:5" ht="15" thickBot="1" x14ac:dyDescent="0.25">
      <c r="A81" s="103"/>
      <c r="B81" s="344"/>
      <c r="C81" s="343"/>
      <c r="D81" s="344"/>
      <c r="E81" s="344"/>
    </row>
    <row r="82" spans="1:5" ht="15" x14ac:dyDescent="0.25">
      <c r="A82" s="600" t="s">
        <v>553</v>
      </c>
      <c r="B82" s="601"/>
      <c r="C82" s="601"/>
      <c r="D82" s="601"/>
      <c r="E82" s="602"/>
    </row>
    <row r="83" spans="1:5" ht="15" x14ac:dyDescent="0.2">
      <c r="A83" s="212"/>
      <c r="B83" s="6" t="s">
        <v>53</v>
      </c>
      <c r="C83" s="6" t="s">
        <v>0</v>
      </c>
      <c r="D83" s="6" t="s">
        <v>1</v>
      </c>
      <c r="E83" s="138" t="s">
        <v>409</v>
      </c>
    </row>
    <row r="84" spans="1:5" ht="14.25" x14ac:dyDescent="0.2">
      <c r="A84" s="385" t="s">
        <v>556</v>
      </c>
      <c r="B84" s="234" t="s">
        <v>273</v>
      </c>
      <c r="C84" s="234" t="s">
        <v>15</v>
      </c>
      <c r="D84" s="234" t="s">
        <v>15</v>
      </c>
      <c r="E84" s="121">
        <v>18</v>
      </c>
    </row>
    <row r="85" spans="1:5" ht="14.25" customHeight="1" x14ac:dyDescent="0.2">
      <c r="A85" s="385" t="s">
        <v>554</v>
      </c>
      <c r="B85" s="234" t="s">
        <v>271</v>
      </c>
      <c r="C85" s="234" t="s">
        <v>15</v>
      </c>
      <c r="D85" s="234" t="s">
        <v>15</v>
      </c>
      <c r="E85" s="121">
        <v>36</v>
      </c>
    </row>
    <row r="86" spans="1:5" ht="15.75" customHeight="1" thickBot="1" x14ac:dyDescent="0.25">
      <c r="A86" s="385" t="s">
        <v>555</v>
      </c>
      <c r="B86" s="234" t="s">
        <v>271</v>
      </c>
      <c r="C86" s="234" t="s">
        <v>15</v>
      </c>
      <c r="D86" s="234" t="s">
        <v>15</v>
      </c>
      <c r="E86" s="121">
        <v>76</v>
      </c>
    </row>
    <row r="87" spans="1:5" ht="15" x14ac:dyDescent="0.25">
      <c r="A87" s="600" t="s">
        <v>512</v>
      </c>
      <c r="B87" s="601"/>
      <c r="C87" s="601"/>
      <c r="D87" s="601"/>
      <c r="E87" s="602"/>
    </row>
    <row r="88" spans="1:5" ht="15" x14ac:dyDescent="0.2">
      <c r="A88" s="212"/>
      <c r="B88" s="6" t="s">
        <v>53</v>
      </c>
      <c r="C88" s="6" t="s">
        <v>0</v>
      </c>
      <c r="D88" s="6" t="s">
        <v>1</v>
      </c>
      <c r="E88" s="138" t="s">
        <v>409</v>
      </c>
    </row>
    <row r="89" spans="1:5" ht="15.75" customHeight="1" x14ac:dyDescent="0.2">
      <c r="A89" s="385" t="s">
        <v>513</v>
      </c>
      <c r="B89" s="234" t="s">
        <v>393</v>
      </c>
      <c r="C89" s="234" t="s">
        <v>15</v>
      </c>
      <c r="D89" s="234">
        <v>2324</v>
      </c>
      <c r="E89" s="121">
        <v>2918</v>
      </c>
    </row>
    <row r="90" spans="1:5" ht="15.75" customHeight="1" thickBot="1" x14ac:dyDescent="0.25">
      <c r="A90" s="386" t="s">
        <v>514</v>
      </c>
      <c r="B90" s="387" t="s">
        <v>393</v>
      </c>
      <c r="C90" s="387" t="s">
        <v>15</v>
      </c>
      <c r="D90" s="387">
        <v>59</v>
      </c>
      <c r="E90" s="353">
        <v>24</v>
      </c>
    </row>
    <row r="91" spans="1:5" ht="13.5" customHeight="1" thickBot="1" x14ac:dyDescent="0.25">
      <c r="A91" s="17"/>
      <c r="B91" s="343"/>
      <c r="C91" s="343"/>
      <c r="D91" s="343"/>
      <c r="E91" s="343"/>
    </row>
    <row r="92" spans="1:5" ht="15" x14ac:dyDescent="0.25">
      <c r="A92" s="600" t="s">
        <v>515</v>
      </c>
      <c r="B92" s="601"/>
      <c r="C92" s="601"/>
      <c r="D92" s="601"/>
      <c r="E92" s="602"/>
    </row>
    <row r="93" spans="1:5" ht="15" x14ac:dyDescent="0.2">
      <c r="A93" s="212"/>
      <c r="B93" s="6" t="s">
        <v>53</v>
      </c>
      <c r="C93" s="6" t="s">
        <v>0</v>
      </c>
      <c r="D93" s="6" t="s">
        <v>1</v>
      </c>
      <c r="E93" s="138" t="s">
        <v>409</v>
      </c>
    </row>
    <row r="94" spans="1:5" ht="15.75" customHeight="1" x14ac:dyDescent="0.2">
      <c r="A94" s="385" t="s">
        <v>516</v>
      </c>
      <c r="B94" s="234" t="s">
        <v>393</v>
      </c>
      <c r="C94" s="234" t="s">
        <v>15</v>
      </c>
      <c r="D94" s="234">
        <v>0</v>
      </c>
      <c r="E94" s="121">
        <v>173</v>
      </c>
    </row>
    <row r="95" spans="1:5" ht="15.75" customHeight="1" thickBot="1" x14ac:dyDescent="0.25">
      <c r="A95" s="386" t="s">
        <v>514</v>
      </c>
      <c r="B95" s="387" t="s">
        <v>393</v>
      </c>
      <c r="C95" s="387" t="s">
        <v>15</v>
      </c>
      <c r="D95" s="387">
        <v>59</v>
      </c>
      <c r="E95" s="353">
        <v>24</v>
      </c>
    </row>
    <row r="96" spans="1:5" ht="13.5" thickBot="1" x14ac:dyDescent="0.25"/>
    <row r="97" spans="1:8" ht="15" x14ac:dyDescent="0.25">
      <c r="A97" s="600" t="s">
        <v>517</v>
      </c>
      <c r="B97" s="601"/>
      <c r="C97" s="601"/>
      <c r="D97" s="601"/>
      <c r="E97" s="602"/>
    </row>
    <row r="98" spans="1:8" ht="15" x14ac:dyDescent="0.2">
      <c r="A98" s="212"/>
      <c r="B98" s="6" t="s">
        <v>53</v>
      </c>
      <c r="C98" s="6" t="s">
        <v>0</v>
      </c>
      <c r="D98" s="6" t="s">
        <v>1</v>
      </c>
      <c r="E98" s="138" t="s">
        <v>409</v>
      </c>
    </row>
    <row r="99" spans="1:8" ht="15.75" customHeight="1" x14ac:dyDescent="0.2">
      <c r="A99" s="385" t="s">
        <v>518</v>
      </c>
      <c r="B99" s="234" t="s">
        <v>393</v>
      </c>
      <c r="C99" s="234" t="s">
        <v>15</v>
      </c>
      <c r="D99" s="234">
        <v>1</v>
      </c>
      <c r="E99" s="121">
        <v>1</v>
      </c>
    </row>
    <row r="100" spans="1:8" ht="15.75" customHeight="1" x14ac:dyDescent="0.2">
      <c r="A100" s="385" t="s">
        <v>519</v>
      </c>
      <c r="B100" s="234" t="s">
        <v>393</v>
      </c>
      <c r="C100" s="234" t="s">
        <v>15</v>
      </c>
      <c r="D100" s="234">
        <v>2</v>
      </c>
      <c r="E100" s="121">
        <v>7</v>
      </c>
    </row>
    <row r="101" spans="1:8" ht="30.75" customHeight="1" x14ac:dyDescent="0.2">
      <c r="A101" s="385" t="s">
        <v>520</v>
      </c>
      <c r="B101" s="234" t="s">
        <v>393</v>
      </c>
      <c r="C101" s="234">
        <v>501</v>
      </c>
      <c r="D101" s="234">
        <v>251</v>
      </c>
      <c r="E101" s="121">
        <v>205</v>
      </c>
    </row>
    <row r="102" spans="1:8" ht="15.75" customHeight="1" x14ac:dyDescent="0.2">
      <c r="A102" s="385" t="s">
        <v>521</v>
      </c>
      <c r="B102" s="234" t="s">
        <v>393</v>
      </c>
      <c r="C102" s="234">
        <v>7966</v>
      </c>
      <c r="D102" s="234">
        <v>4858</v>
      </c>
      <c r="E102" s="121">
        <v>4287</v>
      </c>
    </row>
    <row r="103" spans="1:8" ht="15.75" customHeight="1" thickBot="1" x14ac:dyDescent="0.25">
      <c r="A103" s="386" t="s">
        <v>522</v>
      </c>
      <c r="B103" s="387" t="s">
        <v>393</v>
      </c>
      <c r="C103" s="387">
        <v>3720</v>
      </c>
      <c r="D103" s="387">
        <v>2226</v>
      </c>
      <c r="E103" s="353">
        <v>1612</v>
      </c>
    </row>
    <row r="104" spans="1:8" ht="15.75" customHeight="1" thickBot="1" x14ac:dyDescent="0.25">
      <c r="A104" s="17"/>
      <c r="B104" s="343"/>
      <c r="C104" s="343"/>
      <c r="D104" s="343"/>
      <c r="E104" s="343"/>
    </row>
    <row r="105" spans="1:8" ht="15" x14ac:dyDescent="0.25">
      <c r="A105" s="600" t="s">
        <v>552</v>
      </c>
      <c r="B105" s="601"/>
      <c r="C105" s="601"/>
      <c r="D105" s="601"/>
      <c r="E105" s="602"/>
    </row>
    <row r="106" spans="1:8" ht="15" x14ac:dyDescent="0.2">
      <c r="A106" s="212"/>
      <c r="B106" s="6" t="s">
        <v>53</v>
      </c>
      <c r="C106" s="6" t="s">
        <v>0</v>
      </c>
      <c r="D106" s="6" t="s">
        <v>1</v>
      </c>
      <c r="E106" s="138" t="s">
        <v>409</v>
      </c>
    </row>
    <row r="107" spans="1:8" ht="15.75" customHeight="1" thickBot="1" x14ac:dyDescent="0.25">
      <c r="A107" s="386" t="s">
        <v>30</v>
      </c>
      <c r="B107" s="387" t="s">
        <v>393</v>
      </c>
      <c r="C107" s="387">
        <v>7966</v>
      </c>
      <c r="D107" s="387">
        <v>4858</v>
      </c>
      <c r="E107" s="353">
        <v>4287</v>
      </c>
    </row>
    <row r="108" spans="1:8" ht="15" customHeight="1" thickBot="1" x14ac:dyDescent="0.25">
      <c r="D108" s="33"/>
      <c r="E108" s="33"/>
    </row>
    <row r="109" spans="1:8" ht="24" customHeight="1" thickBot="1" x14ac:dyDescent="0.3">
      <c r="A109" s="609" t="s">
        <v>559</v>
      </c>
      <c r="B109" s="610"/>
      <c r="C109" s="610"/>
      <c r="D109" s="610"/>
      <c r="E109" s="610"/>
      <c r="F109" s="610"/>
      <c r="G109" s="611"/>
      <c r="H109" s="367"/>
    </row>
    <row r="110" spans="1:8" ht="15" x14ac:dyDescent="0.25">
      <c r="A110" s="606" t="s">
        <v>551</v>
      </c>
      <c r="B110" s="607"/>
      <c r="C110" s="607"/>
      <c r="D110" s="607"/>
      <c r="E110" s="607"/>
      <c r="F110" s="607"/>
      <c r="G110" s="608"/>
    </row>
    <row r="111" spans="1:8" ht="15" customHeight="1" x14ac:dyDescent="0.25">
      <c r="A111" s="490" t="s">
        <v>387</v>
      </c>
      <c r="B111" s="613" t="s">
        <v>140</v>
      </c>
      <c r="C111" s="615" t="s">
        <v>141</v>
      </c>
      <c r="D111" s="616"/>
      <c r="E111" s="616"/>
      <c r="F111" s="616"/>
      <c r="G111" s="617"/>
    </row>
    <row r="112" spans="1:8" ht="39.75" customHeight="1" x14ac:dyDescent="0.25">
      <c r="A112" s="612"/>
      <c r="B112" s="614"/>
      <c r="C112" s="356" t="s">
        <v>54</v>
      </c>
      <c r="D112" s="356" t="s">
        <v>56</v>
      </c>
      <c r="E112" s="356" t="s">
        <v>58</v>
      </c>
      <c r="F112" s="356" t="s">
        <v>60</v>
      </c>
      <c r="G112" s="357" t="s">
        <v>142</v>
      </c>
    </row>
    <row r="113" spans="1:7" ht="14.25" x14ac:dyDescent="0.2">
      <c r="A113" s="358">
        <v>1</v>
      </c>
      <c r="B113" s="247">
        <f t="shared" ref="B113:B120" si="0">SUM(C113:F113)</f>
        <v>56838</v>
      </c>
      <c r="C113" s="247">
        <v>47948</v>
      </c>
      <c r="D113" s="247">
        <v>4114</v>
      </c>
      <c r="E113" s="247">
        <v>3260</v>
      </c>
      <c r="F113" s="247">
        <v>1516</v>
      </c>
      <c r="G113" s="256">
        <f>SUM(B113/B120)</f>
        <v>0.44284289587683484</v>
      </c>
    </row>
    <row r="114" spans="1:7" ht="14.25" x14ac:dyDescent="0.2">
      <c r="A114" s="359" t="s">
        <v>143</v>
      </c>
      <c r="B114" s="247">
        <f t="shared" si="0"/>
        <v>39462</v>
      </c>
      <c r="C114" s="247">
        <v>32601</v>
      </c>
      <c r="D114" s="247">
        <v>3076</v>
      </c>
      <c r="E114" s="247">
        <v>2622</v>
      </c>
      <c r="F114" s="247">
        <v>1163</v>
      </c>
      <c r="G114" s="256">
        <f>SUM(B114/B120)</f>
        <v>0.30746096550004676</v>
      </c>
    </row>
    <row r="115" spans="1:7" ht="14.25" x14ac:dyDescent="0.2">
      <c r="A115" s="359" t="s">
        <v>144</v>
      </c>
      <c r="B115" s="247">
        <f t="shared" si="0"/>
        <v>10847</v>
      </c>
      <c r="C115" s="247">
        <v>8843</v>
      </c>
      <c r="D115" s="247">
        <v>994</v>
      </c>
      <c r="E115" s="247">
        <v>752</v>
      </c>
      <c r="F115" s="247">
        <v>258</v>
      </c>
      <c r="G115" s="256">
        <f>SUM(B115/B120)</f>
        <v>8.4512419359865365E-2</v>
      </c>
    </row>
    <row r="116" spans="1:7" ht="14.25" x14ac:dyDescent="0.2">
      <c r="A116" s="359" t="s">
        <v>145</v>
      </c>
      <c r="B116" s="247">
        <f t="shared" si="0"/>
        <v>5716</v>
      </c>
      <c r="C116" s="247">
        <v>4624</v>
      </c>
      <c r="D116" s="247">
        <v>402</v>
      </c>
      <c r="E116" s="247">
        <v>485</v>
      </c>
      <c r="F116" s="247">
        <v>205</v>
      </c>
      <c r="G116" s="256">
        <f>SUM(B116/B120)</f>
        <v>4.4535170006544708E-2</v>
      </c>
    </row>
    <row r="117" spans="1:7" ht="14.25" x14ac:dyDescent="0.2">
      <c r="A117" s="359" t="s">
        <v>146</v>
      </c>
      <c r="B117" s="247">
        <f t="shared" si="0"/>
        <v>3730</v>
      </c>
      <c r="C117" s="247">
        <v>2839</v>
      </c>
      <c r="D117" s="247">
        <v>327</v>
      </c>
      <c r="E117" s="247">
        <v>397</v>
      </c>
      <c r="F117" s="247">
        <v>167</v>
      </c>
      <c r="G117" s="256">
        <f>SUM(B117/B120)</f>
        <v>2.9061613737650763E-2</v>
      </c>
    </row>
    <row r="118" spans="1:7" ht="14.25" x14ac:dyDescent="0.2">
      <c r="A118" s="359" t="s">
        <v>147</v>
      </c>
      <c r="B118" s="247">
        <f t="shared" si="0"/>
        <v>4261</v>
      </c>
      <c r="C118" s="247">
        <v>3287</v>
      </c>
      <c r="D118" s="247">
        <v>377</v>
      </c>
      <c r="E118" s="247">
        <v>446</v>
      </c>
      <c r="F118" s="247">
        <v>151</v>
      </c>
      <c r="G118" s="256">
        <f>SUM(B118/B120)</f>
        <v>3.3198803253654124E-2</v>
      </c>
    </row>
    <row r="119" spans="1:7" ht="14.25" x14ac:dyDescent="0.2">
      <c r="A119" s="359" t="s">
        <v>148</v>
      </c>
      <c r="B119" s="247">
        <f t="shared" si="0"/>
        <v>7494</v>
      </c>
      <c r="C119" s="247">
        <v>5820</v>
      </c>
      <c r="D119" s="247">
        <v>852</v>
      </c>
      <c r="E119" s="247">
        <v>571</v>
      </c>
      <c r="F119" s="247">
        <v>251</v>
      </c>
      <c r="G119" s="256">
        <f>SUM(B119/B120)</f>
        <v>5.8388132265403438E-2</v>
      </c>
    </row>
    <row r="120" spans="1:7" ht="15.75" thickBot="1" x14ac:dyDescent="0.3">
      <c r="A120" s="360" t="s">
        <v>139</v>
      </c>
      <c r="B120" s="248">
        <f t="shared" si="0"/>
        <v>128348</v>
      </c>
      <c r="C120" s="248">
        <f>SUM(C113:C119)</f>
        <v>105962</v>
      </c>
      <c r="D120" s="248">
        <f>SUM(D113:D119)</f>
        <v>10142</v>
      </c>
      <c r="E120" s="248">
        <f>SUM(E113:E119)</f>
        <v>8533</v>
      </c>
      <c r="F120" s="248">
        <f>SUM(F113:F119)</f>
        <v>3711</v>
      </c>
      <c r="G120" s="361">
        <f>SUM(G113:G119)</f>
        <v>1</v>
      </c>
    </row>
    <row r="121" spans="1:7" x14ac:dyDescent="0.2">
      <c r="A121" s="425" t="s">
        <v>568</v>
      </c>
      <c r="B121" s="425"/>
      <c r="C121" s="425"/>
      <c r="D121" s="425"/>
      <c r="E121" s="425"/>
      <c r="F121" s="425"/>
      <c r="G121" s="425"/>
    </row>
    <row r="122" spans="1:7" x14ac:dyDescent="0.2">
      <c r="A122" s="20"/>
      <c r="B122" s="20"/>
      <c r="C122" s="20"/>
      <c r="D122" s="20"/>
      <c r="E122" s="20"/>
      <c r="F122" s="20"/>
      <c r="G122" s="20"/>
    </row>
  </sheetData>
  <mergeCells count="18">
    <mergeCell ref="A111:A112"/>
    <mergeCell ref="B111:B112"/>
    <mergeCell ref="C111:G111"/>
    <mergeCell ref="A1:E1"/>
    <mergeCell ref="A38:E38"/>
    <mergeCell ref="A72:E72"/>
    <mergeCell ref="A48:E48"/>
    <mergeCell ref="A53:E53"/>
    <mergeCell ref="A64:E64"/>
    <mergeCell ref="A68:E68"/>
    <mergeCell ref="A92:E92"/>
    <mergeCell ref="A97:E97"/>
    <mergeCell ref="A62:E62"/>
    <mergeCell ref="A110:G110"/>
    <mergeCell ref="A87:E87"/>
    <mergeCell ref="A105:E105"/>
    <mergeCell ref="A82:E82"/>
    <mergeCell ref="A109:G109"/>
  </mergeCells>
  <phoneticPr fontId="0" type="noConversion"/>
  <pageMargins left="0.25" right="0.25" top="1" bottom="1" header="0.5" footer="0.5"/>
  <pageSetup orientation="portrait" horizontalDpi="4294967294" r:id="rId1"/>
  <headerFooter alignWithMargins="0">
    <oddHeader>&amp;C&amp;"Arial,Bold"&amp;12DDAA HISTORICAL WORKLOAD</oddHead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Section C-1 to C-4</vt:lpstr>
      <vt:lpstr>C-5.1</vt:lpstr>
      <vt:lpstr>C-5.1FY Wrkld by month</vt:lpstr>
      <vt:lpstr>C-5.3</vt:lpstr>
      <vt:lpstr>C-5.3 Wrkld By Discrete Categor</vt:lpstr>
      <vt:lpstr>Breakout by receipt type</vt:lpstr>
      <vt:lpstr>C-5.4</vt:lpstr>
      <vt:lpstr>C-5.5</vt:lpstr>
      <vt:lpstr>C-5.6</vt:lpstr>
      <vt:lpstr>C-5.6 Wrkld By Discrete Categor</vt:lpstr>
      <vt:lpstr>C-5.7</vt:lpstr>
      <vt:lpstr>C-5.8</vt:lpstr>
      <vt:lpstr>C-5.9</vt:lpstr>
      <vt:lpstr>C-5.10</vt:lpstr>
      <vt:lpstr>C-5.10 FY Wrkld by month</vt:lpstr>
      <vt:lpstr>C-5.12</vt:lpstr>
      <vt:lpstr>C-5.12 FY Wrkld by month</vt:lpstr>
      <vt:lpstr>C-5.13</vt:lpstr>
    </vt:vector>
  </TitlesOfParts>
  <Company>DDC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 Zorn</cp:lastModifiedBy>
  <cp:lastPrinted>2003-12-23T19:26:22Z</cp:lastPrinted>
  <dcterms:created xsi:type="dcterms:W3CDTF">2003-06-25T19:02:46Z</dcterms:created>
  <dcterms:modified xsi:type="dcterms:W3CDTF">2018-06-14T00:27:41Z</dcterms:modified>
</cp:coreProperties>
</file>