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596A622D-26CE-41D9-B467-9A0EDAD40DEF}" xr6:coauthVersionLast="34" xr6:coauthVersionMax="34" xr10:uidLastSave="{00000000-0000-0000-0000-000000000000}"/>
  <bookViews>
    <workbookView xWindow="32760" yWindow="60" windowWidth="11340" windowHeight="6030" activeTab="2"/>
  </bookViews>
  <sheets>
    <sheet name="Sheet1" sheetId="1" r:id="rId1"/>
    <sheet name="Sheet2" sheetId="2" state="hidden" r:id="rId2"/>
    <sheet name="Placed online" sheetId="3" r:id="rId3"/>
  </sheets>
  <definedNames>
    <definedName name="_xlnm.Print_Area" localSheetId="2">'Placed online'!$A$1:$D$182</definedName>
    <definedName name="_xlnm.Print_Area" localSheetId="0">Sheet1!$A$1:$C$190</definedName>
    <definedName name="_xlnm.Print_Area" localSheetId="1">Sheet2!$A$1:$I$31</definedName>
    <definedName name="_xlnm.Print_Titles" localSheetId="2">'Placed online'!$1:$1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5" i="3" l="1"/>
  <c r="C158" i="3" s="1"/>
  <c r="C141" i="3"/>
  <c r="D95" i="3"/>
  <c r="D91" i="3"/>
  <c r="D119" i="3" s="1"/>
  <c r="D10" i="3"/>
  <c r="D9" i="3"/>
  <c r="D33" i="3"/>
  <c r="D50" i="3"/>
  <c r="D46" i="3"/>
  <c r="D177" i="3"/>
  <c r="D125" i="3"/>
  <c r="B42" i="3"/>
  <c r="B86" i="3" s="1"/>
  <c r="B164" i="3" s="1"/>
  <c r="D155" i="3"/>
  <c r="D158" i="3" s="1"/>
  <c r="D141" i="3"/>
  <c r="D44" i="3"/>
  <c r="D88" i="3" s="1"/>
  <c r="D37" i="3"/>
  <c r="D80" i="3" s="1"/>
  <c r="D77" i="3"/>
  <c r="C75" i="1"/>
  <c r="C72" i="1"/>
  <c r="C79" i="1" s="1"/>
  <c r="E25" i="1"/>
  <c r="C98" i="1"/>
  <c r="C93" i="1"/>
  <c r="C125" i="1" s="1"/>
  <c r="C10" i="1"/>
  <c r="C37" i="1" s="1"/>
  <c r="C82" i="1" s="1"/>
  <c r="C13" i="1"/>
  <c r="C183" i="1"/>
  <c r="E79" i="1"/>
  <c r="C46" i="1"/>
  <c r="C50" i="1"/>
  <c r="C121" i="1"/>
  <c r="C9" i="1"/>
  <c r="C33" i="1"/>
  <c r="E29" i="1"/>
  <c r="C117" i="1"/>
  <c r="C161" i="1"/>
  <c r="C131" i="1"/>
  <c r="C147" i="1"/>
  <c r="C164" i="1"/>
  <c r="C44" i="1"/>
  <c r="C90" i="1" s="1"/>
  <c r="B42" i="1"/>
  <c r="B88" i="1" s="1"/>
  <c r="B170" i="1" s="1"/>
  <c r="G24" i="2"/>
  <c r="H24" i="2" s="1"/>
  <c r="F24" i="2"/>
  <c r="F17" i="2"/>
  <c r="H17" i="2" s="1"/>
  <c r="G17" i="2"/>
  <c r="D17" i="2"/>
  <c r="C17" i="2"/>
  <c r="H15" i="2"/>
  <c r="F28" i="2"/>
  <c r="G28" i="2"/>
  <c r="H28" i="2" s="1"/>
  <c r="D28" i="2"/>
  <c r="C28" i="2"/>
  <c r="H26" i="2"/>
  <c r="H13" i="2"/>
  <c r="H11" i="2"/>
  <c r="H9" i="2"/>
</calcChain>
</file>

<file path=xl/sharedStrings.xml><?xml version="1.0" encoding="utf-8"?>
<sst xmlns="http://schemas.openxmlformats.org/spreadsheetml/2006/main" count="272" uniqueCount="163">
  <si>
    <t>Receipts</t>
  </si>
  <si>
    <t>Others</t>
  </si>
  <si>
    <t>Payments</t>
  </si>
  <si>
    <t>No. Issued</t>
  </si>
  <si>
    <t>No. Returned</t>
  </si>
  <si>
    <t>Cumulative (since Mar 98)</t>
  </si>
  <si>
    <t>Percentage</t>
  </si>
  <si>
    <t>Department</t>
  </si>
  <si>
    <t>Kallang Theatre</t>
  </si>
  <si>
    <t>Victoria Theatre</t>
  </si>
  <si>
    <t>NAC - HQ</t>
  </si>
  <si>
    <t>Arts Groups</t>
  </si>
  <si>
    <t>Cumulative (since Sep 97)</t>
  </si>
  <si>
    <t>Drama Centre</t>
  </si>
  <si>
    <t>Non Arts Groups (incl theatres)</t>
  </si>
  <si>
    <t>REPORT ON INTERBANK GIRO RETURNS UP TO 31 MAR 2002</t>
  </si>
  <si>
    <t>Incoming Receipts</t>
  </si>
  <si>
    <t>- Non-Tax Deductible</t>
  </si>
  <si>
    <t>Membership fees</t>
  </si>
  <si>
    <t>Investment Income</t>
  </si>
  <si>
    <t xml:space="preserve">Includes </t>
  </si>
  <si>
    <t>- Interest income from bank accounts and deposits,</t>
  </si>
  <si>
    <t>Total Receipts</t>
  </si>
  <si>
    <t>Expenses</t>
  </si>
  <si>
    <t>- Local</t>
  </si>
  <si>
    <t>- Overseas</t>
  </si>
  <si>
    <t>Operating/Administration</t>
  </si>
  <si>
    <t>Fundraising</t>
  </si>
  <si>
    <t>Publicity</t>
  </si>
  <si>
    <t>Capital Expenses</t>
  </si>
  <si>
    <t>Total Expenditure</t>
  </si>
  <si>
    <t>Excess (Deficit)</t>
  </si>
  <si>
    <t>Expenses incurred for operating and administrative</t>
  </si>
  <si>
    <t>purposes.</t>
  </si>
  <si>
    <t>Expenses incurred in relation to fundraising activities.</t>
  </si>
  <si>
    <t xml:space="preserve">Expenses incurred in publicising the objectives </t>
  </si>
  <si>
    <t>and activities of the charity.</t>
  </si>
  <si>
    <t>Other expenses which do not fall within any of the</t>
  </si>
  <si>
    <t>BALANCE SHEET</t>
  </si>
  <si>
    <t>ASSETS</t>
  </si>
  <si>
    <t>Land and Building</t>
  </si>
  <si>
    <t xml:space="preserve">Value of all land and building owned by charity.  </t>
  </si>
  <si>
    <t xml:space="preserve">depreciation and disposal (if any).  Value also </t>
  </si>
  <si>
    <t>includes projects-in-progress.</t>
  </si>
  <si>
    <t>Tangible Assets</t>
  </si>
  <si>
    <t>Investments</t>
  </si>
  <si>
    <t>Inventories</t>
  </si>
  <si>
    <t>Accounts Receivable</t>
  </si>
  <si>
    <t>Cash &amp; Deposits</t>
  </si>
  <si>
    <t>Total Assets</t>
  </si>
  <si>
    <t>FUNDS</t>
  </si>
  <si>
    <t>General Fund</t>
  </si>
  <si>
    <t>Endowment Fund</t>
  </si>
  <si>
    <t>Total Funds</t>
  </si>
  <si>
    <t>LIABILITIES</t>
  </si>
  <si>
    <t>Long-Term Liabilities</t>
  </si>
  <si>
    <t>Current Liabilities</t>
  </si>
  <si>
    <t>Total Liabilities</t>
  </si>
  <si>
    <t>Total Liabilities and Funds</t>
  </si>
  <si>
    <t>Investments held on long term basis.  Valued at cost/</t>
  </si>
  <si>
    <t>Valued at cost/net realisable value less provision for</t>
  </si>
  <si>
    <t>doubtful debts and bad debts written off.</t>
  </si>
  <si>
    <t>All receivables including debtors less provision for</t>
  </si>
  <si>
    <t>obsolescence, if any.</t>
  </si>
  <si>
    <t>Include cash and bank balances and fixed deposits.</t>
  </si>
  <si>
    <t>Any other assets which do not fall within any of the</t>
  </si>
  <si>
    <t>earlier classifications.</t>
  </si>
  <si>
    <t xml:space="preserve">Current, accumulated or unrestricted funds.  </t>
  </si>
  <si>
    <t xml:space="preserve">A category of restricted fund where the endowment </t>
  </si>
  <si>
    <t>12 months.</t>
  </si>
  <si>
    <t>Other Information</t>
  </si>
  <si>
    <t>No. of Employees</t>
  </si>
  <si>
    <t>Total Employee Costs</t>
  </si>
  <si>
    <t>Includes full-time, part-time and contract staff.</t>
  </si>
  <si>
    <t>part-time and contract staff.)</t>
  </si>
  <si>
    <t>Total remuneration paid to staff (including full-time,</t>
  </si>
  <si>
    <t>Investment Gains</t>
  </si>
  <si>
    <t>Donations include all contributions - in cash or in kind</t>
  </si>
  <si>
    <t>Subscription and entrance fees received from members.</t>
  </si>
  <si>
    <t>any of the earlier classifications.</t>
  </si>
  <si>
    <t xml:space="preserve">fund's capital is preserved. </t>
  </si>
  <si>
    <t>e.g. All payables including creditors and accruals.</t>
  </si>
  <si>
    <t>properties etc.</t>
  </si>
  <si>
    <t xml:space="preserve">Gains from sale of investments such as equities/ </t>
  </si>
  <si>
    <t>Online Financial Information</t>
  </si>
  <si>
    <t>Description</t>
  </si>
  <si>
    <t>Value stated at cost/market values less accumulated</t>
  </si>
  <si>
    <t>Note 1: The description differs from the standard template to cater to NAC's needs.</t>
  </si>
  <si>
    <t>* Not applicable to NAC as we do not have any fundraising activities</t>
  </si>
  <si>
    <t>* For NAC, it includes all marketing and publicity exps.</t>
  </si>
  <si>
    <t>* Not applicable to NAC.</t>
  </si>
  <si>
    <t>Trust Fund etc.</t>
  </si>
  <si>
    <t>Trust Funds (Note 1)</t>
  </si>
  <si>
    <t>- Donations given to other</t>
  </si>
  <si>
    <t xml:space="preserve">  Charities</t>
  </si>
  <si>
    <t>- Grants given to other charities</t>
  </si>
  <si>
    <t>The total amount of donations(including sponsorships)</t>
  </si>
  <si>
    <t>made to other charities.</t>
  </si>
  <si>
    <t>S$</t>
  </si>
  <si>
    <t>2001</t>
  </si>
  <si>
    <t>market value less amortisation.</t>
  </si>
  <si>
    <t>Other Funds</t>
  </si>
  <si>
    <t xml:space="preserve">Deferred Capital Grants </t>
  </si>
  <si>
    <t>NA</t>
  </si>
  <si>
    <t>* For NAC, it includes exps incurred for organising arts events, competitions, and market rental of arts housing properties and theatres and also staff salaries.</t>
  </si>
  <si>
    <t>Disbursements to members under</t>
  </si>
  <si>
    <t xml:space="preserve">- Tax Deductible </t>
  </si>
  <si>
    <t>* The outflow of the donations back to the special account</t>
  </si>
  <si>
    <t>holders will be shown here.</t>
  </si>
  <si>
    <t>* For NAC, it will include tax deductible donations received from special account holders(i.e. the inflow). The outflow back to the special account holders will be shown under "Expenses - Disbursements to members under NAC's Central Fund; see below).</t>
  </si>
  <si>
    <t>NAC's Central Fund (Note 1)</t>
  </si>
  <si>
    <t>Note 2: Source: NAC Annual Report</t>
  </si>
  <si>
    <t>Donations/Sponsorships (includes those received from members under NAC's Central Fund) (Note 1)</t>
  </si>
  <si>
    <t>Govt Grants (Note 1)</t>
  </si>
  <si>
    <t xml:space="preserve">Fixed Assets (e.g. furniture and fixtures, equipment, etc) </t>
  </si>
  <si>
    <t xml:space="preserve">valued at cost/market value less accumulated depreciation </t>
  </si>
  <si>
    <t>and disposal (if any).</t>
  </si>
  <si>
    <t>All govt grants (including deferred capital grant) received.</t>
  </si>
  <si>
    <t>- Gross dividends from shares,</t>
  </si>
  <si>
    <t>Other sources of income which do not fall within</t>
  </si>
  <si>
    <t>Expenses incurred for the acquisition of capital</t>
  </si>
  <si>
    <t>Others (incl. assets of trust funds)</t>
  </si>
  <si>
    <t>All monies held in trust by NAC, e.g. Georgette Chen , Shell</t>
  </si>
  <si>
    <t>Liabilities that are due for payment within 12 months.</t>
  </si>
  <si>
    <t>(incl. staff welfare &amp; development exps)</t>
  </si>
  <si>
    <t>E.g. Benefits given to donors e.g. free tickets, donations for which a tax deductible receipt is not required (Shaw/Lee Foundation).</t>
  </si>
  <si>
    <t xml:space="preserve">Liabilities that are due for payment after more than </t>
  </si>
  <si>
    <t>Arts Programming and Artists Development Exps (Note 1)</t>
  </si>
  <si>
    <t>Expenses incurred to meet the NAC's objectives within and outside of Singapore.</t>
  </si>
  <si>
    <t>Rental Income</t>
  </si>
  <si>
    <t>theatres etc)</t>
  </si>
  <si>
    <t xml:space="preserve">Gross rental (including rental from properties, equipment, </t>
  </si>
  <si>
    <t>assets e.g. furniture and fittings, computer software, office</t>
  </si>
  <si>
    <t>equipment, arts housing properties etc.</t>
  </si>
  <si>
    <t>Depreciation</t>
  </si>
  <si>
    <t>Depreciation of fixed assets</t>
  </si>
  <si>
    <t>Source: NAC Annual Report</t>
  </si>
  <si>
    <t>Long-term Investments</t>
  </si>
  <si>
    <t>All govt grants received.</t>
  </si>
  <si>
    <t xml:space="preserve">Govt Grants </t>
  </si>
  <si>
    <t xml:space="preserve">Donations/Sponsorships (includes those received from members under NAC's Central Fund) </t>
  </si>
  <si>
    <t xml:space="preserve">NAC's Central Fund </t>
  </si>
  <si>
    <t>Gains from sale of investments such as equities/ properties</t>
  </si>
  <si>
    <t>etc.</t>
  </si>
  <si>
    <t xml:space="preserve">Other sources of income which do not fall within any of the </t>
  </si>
  <si>
    <t>classifications.</t>
  </si>
  <si>
    <t>and disposal.</t>
  </si>
  <si>
    <t>All monies held in trust by NAC.</t>
  </si>
  <si>
    <t xml:space="preserve">Trust Funds </t>
  </si>
  <si>
    <t>2.   Financial Information</t>
  </si>
  <si>
    <t>- Gross dividends from shares</t>
  </si>
  <si>
    <t>- Interest income from bank accounts and deposits</t>
  </si>
  <si>
    <t>theatres etc).</t>
  </si>
  <si>
    <t xml:space="preserve">The outflow of the donations back to the members under </t>
  </si>
  <si>
    <t>NAC's Central Fund.</t>
  </si>
  <si>
    <t xml:space="preserve">Deferred Capital Grants. </t>
  </si>
  <si>
    <t>E.g. Grants to artists, expenses for organising arts events etc</t>
  </si>
  <si>
    <t>(incl. staff welfare &amp; development expenses)</t>
  </si>
  <si>
    <t xml:space="preserve">Arts Programming and Artists Development Expenses </t>
  </si>
  <si>
    <t>The total amount of donations (including sponsorships)</t>
  </si>
  <si>
    <t>e.g. all payables including creditors and accruals.</t>
  </si>
  <si>
    <t>Value of all land and building owned by charity. Value stated at cost/</t>
  </si>
  <si>
    <t>market values less accumulated depreciation and disposal.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</si>
</sst>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b/>
      <sz val="12"/>
      <name val="Arial"/>
    </font>
    <font>
      <b/>
      <i/>
      <sz val="10"/>
      <name val="Arial"/>
    </font>
    <font>
      <i/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0" fillId="0" borderId="0" xfId="0" applyBorder="1"/>
    <xf numFmtId="9" fontId="0" fillId="0" borderId="0" xfId="2" applyFont="1"/>
    <xf numFmtId="184" fontId="0" fillId="0" borderId="0" xfId="1" applyNumberFormat="1" applyFont="1"/>
    <xf numFmtId="0" fontId="0" fillId="0" borderId="7" xfId="0" applyBorder="1"/>
    <xf numFmtId="184" fontId="0" fillId="0" borderId="1" xfId="1" applyNumberFormat="1" applyFont="1" applyBorder="1"/>
    <xf numFmtId="9" fontId="0" fillId="0" borderId="8" xfId="2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3" fillId="0" borderId="3" xfId="0" quotePrefix="1" applyFont="1" applyBorder="1"/>
    <xf numFmtId="0" fontId="4" fillId="0" borderId="2" xfId="0" quotePrefix="1" applyFont="1" applyBorder="1"/>
    <xf numFmtId="0" fontId="4" fillId="0" borderId="9" xfId="0" quotePrefix="1" applyFont="1" applyBorder="1"/>
    <xf numFmtId="0" fontId="4" fillId="0" borderId="5" xfId="0" quotePrefix="1" applyFont="1" applyBorder="1"/>
    <xf numFmtId="0" fontId="3" fillId="0" borderId="10" xfId="0" applyFont="1" applyBorder="1"/>
    <xf numFmtId="0" fontId="4" fillId="0" borderId="11" xfId="0" applyFont="1" applyBorder="1"/>
    <xf numFmtId="0" fontId="0" fillId="0" borderId="11" xfId="0" applyBorder="1"/>
    <xf numFmtId="0" fontId="5" fillId="0" borderId="3" xfId="0" applyFont="1" applyBorder="1"/>
    <xf numFmtId="0" fontId="4" fillId="0" borderId="3" xfId="0" quotePrefix="1" applyFont="1" applyBorder="1"/>
    <xf numFmtId="0" fontId="4" fillId="0" borderId="10" xfId="0" quotePrefix="1" applyFont="1" applyBorder="1"/>
    <xf numFmtId="0" fontId="0" fillId="0" borderId="12" xfId="0" applyBorder="1"/>
    <xf numFmtId="0" fontId="5" fillId="0" borderId="13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4" xfId="0" quotePrefix="1" applyFont="1" applyBorder="1"/>
    <xf numFmtId="0" fontId="7" fillId="0" borderId="0" xfId="0" applyFont="1"/>
    <xf numFmtId="0" fontId="0" fillId="0" borderId="1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3" xfId="0" quotePrefix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quotePrefix="1" applyFont="1" applyBorder="1"/>
    <xf numFmtId="37" fontId="0" fillId="0" borderId="0" xfId="0" applyNumberFormat="1"/>
    <xf numFmtId="37" fontId="0" fillId="2" borderId="10" xfId="0" applyNumberFormat="1" applyFill="1" applyBorder="1" applyAlignment="1">
      <alignment horizontal="center"/>
    </xf>
    <xf numFmtId="37" fontId="3" fillId="2" borderId="3" xfId="0" quotePrefix="1" applyNumberFormat="1" applyFont="1" applyFill="1" applyBorder="1" applyAlignment="1">
      <alignment horizontal="center"/>
    </xf>
    <xf numFmtId="37" fontId="0" fillId="2" borderId="4" xfId="0" applyNumberFormat="1" applyFill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4" fillId="0" borderId="3" xfId="0" applyNumberFormat="1" applyFont="1" applyBorder="1"/>
    <xf numFmtId="37" fontId="2" fillId="0" borderId="3" xfId="0" applyNumberFormat="1" applyFont="1" applyBorder="1"/>
    <xf numFmtId="37" fontId="4" fillId="0" borderId="3" xfId="0" applyNumberFormat="1" applyFont="1" applyBorder="1" applyAlignment="1">
      <alignment vertical="top" wrapText="1"/>
    </xf>
    <xf numFmtId="37" fontId="4" fillId="0" borderId="4" xfId="0" applyNumberFormat="1" applyFont="1" applyBorder="1"/>
    <xf numFmtId="37" fontId="0" fillId="0" borderId="3" xfId="0" applyNumberFormat="1" applyBorder="1"/>
    <xf numFmtId="37" fontId="0" fillId="0" borderId="9" xfId="0" applyNumberFormat="1" applyBorder="1"/>
    <xf numFmtId="37" fontId="0" fillId="0" borderId="4" xfId="0" applyNumberFormat="1" applyBorder="1"/>
    <xf numFmtId="37" fontId="0" fillId="0" borderId="10" xfId="0" applyNumberFormat="1" applyBorder="1"/>
    <xf numFmtId="37" fontId="0" fillId="0" borderId="0" xfId="0" applyNumberFormat="1" applyBorder="1"/>
    <xf numFmtId="37" fontId="0" fillId="0" borderId="6" xfId="0" applyNumberFormat="1" applyBorder="1"/>
    <xf numFmtId="37" fontId="0" fillId="2" borderId="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2" xfId="0" applyNumberFormat="1" applyBorder="1"/>
    <xf numFmtId="37" fontId="4" fillId="0" borderId="10" xfId="0" applyNumberFormat="1" applyFont="1" applyBorder="1"/>
    <xf numFmtId="37" fontId="6" fillId="0" borderId="3" xfId="0" applyNumberFormat="1" applyFont="1" applyBorder="1"/>
    <xf numFmtId="37" fontId="4" fillId="0" borderId="9" xfId="0" applyNumberFormat="1" applyFont="1" applyBorder="1"/>
    <xf numFmtId="0" fontId="3" fillId="0" borderId="2" xfId="0" applyFont="1" applyBorder="1"/>
    <xf numFmtId="0" fontId="3" fillId="0" borderId="5" xfId="0" applyFont="1" applyBorder="1"/>
    <xf numFmtId="37" fontId="0" fillId="0" borderId="14" xfId="0" applyNumberFormat="1" applyBorder="1"/>
    <xf numFmtId="37" fontId="4" fillId="0" borderId="4" xfId="0" applyNumberFormat="1" applyFont="1" applyBorder="1" applyAlignment="1">
      <alignment vertical="top" wrapText="1"/>
    </xf>
    <xf numFmtId="37" fontId="6" fillId="0" borderId="3" xfId="0" applyNumberFormat="1" applyFont="1" applyBorder="1" applyAlignment="1">
      <alignment vertical="top" wrapText="1"/>
    </xf>
    <xf numFmtId="37" fontId="4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4" fillId="0" borderId="2" xfId="0" applyFont="1" applyBorder="1" applyAlignment="1">
      <alignment vertical="top"/>
    </xf>
    <xf numFmtId="0" fontId="9" fillId="0" borderId="2" xfId="0" applyFont="1" applyBorder="1"/>
    <xf numFmtId="0" fontId="9" fillId="0" borderId="2" xfId="0" applyFont="1" applyBorder="1" applyAlignment="1">
      <alignment vertical="top" wrapText="1"/>
    </xf>
    <xf numFmtId="37" fontId="10" fillId="0" borderId="3" xfId="0" applyNumberFormat="1" applyFont="1" applyBorder="1"/>
    <xf numFmtId="0" fontId="4" fillId="0" borderId="3" xfId="0" quotePrefix="1" applyFont="1" applyBorder="1" applyAlignment="1">
      <alignment vertical="top"/>
    </xf>
    <xf numFmtId="0" fontId="4" fillId="0" borderId="9" xfId="0" applyFont="1" applyBorder="1"/>
    <xf numFmtId="0" fontId="6" fillId="0" borderId="0" xfId="0" applyFont="1" applyBorder="1"/>
    <xf numFmtId="0" fontId="3" fillId="2" borderId="3" xfId="0" quotePrefix="1" applyNumberFormat="1" applyFont="1" applyFill="1" applyBorder="1" applyAlignment="1">
      <alignment horizontal="center"/>
    </xf>
    <xf numFmtId="3" fontId="0" fillId="0" borderId="0" xfId="0" applyNumberFormat="1"/>
    <xf numFmtId="3" fontId="0" fillId="2" borderId="5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vertical="top" wrapText="1"/>
    </xf>
    <xf numFmtId="3" fontId="4" fillId="0" borderId="5" xfId="0" applyNumberFormat="1" applyFont="1" applyBorder="1"/>
    <xf numFmtId="3" fontId="4" fillId="0" borderId="2" xfId="0" applyNumberFormat="1" applyFont="1" applyBorder="1"/>
    <xf numFmtId="3" fontId="4" fillId="0" borderId="2" xfId="0" quotePrefix="1" applyNumberFormat="1" applyFont="1" applyBorder="1"/>
    <xf numFmtId="3" fontId="4" fillId="0" borderId="9" xfId="0" applyNumberFormat="1" applyFont="1" applyBorder="1"/>
    <xf numFmtId="3" fontId="0" fillId="0" borderId="11" xfId="0" applyNumberFormat="1" applyBorder="1"/>
    <xf numFmtId="3" fontId="0" fillId="0" borderId="5" xfId="0" applyNumberFormat="1" applyBorder="1"/>
    <xf numFmtId="3" fontId="4" fillId="0" borderId="9" xfId="0" quotePrefix="1" applyNumberFormat="1" applyFont="1" applyBorder="1"/>
    <xf numFmtId="3" fontId="4" fillId="0" borderId="5" xfId="0" quotePrefix="1" applyNumberFormat="1" applyFont="1" applyBorder="1"/>
    <xf numFmtId="3" fontId="0" fillId="0" borderId="2" xfId="0" applyNumberFormat="1" applyBorder="1"/>
    <xf numFmtId="3" fontId="4" fillId="0" borderId="11" xfId="0" applyNumberFormat="1" applyFont="1" applyBorder="1"/>
    <xf numFmtId="3" fontId="4" fillId="0" borderId="3" xfId="0" applyNumberFormat="1" applyFont="1" applyBorder="1"/>
    <xf numFmtId="3" fontId="4" fillId="0" borderId="12" xfId="0" applyNumberFormat="1" applyFont="1" applyBorder="1"/>
    <xf numFmtId="3" fontId="4" fillId="0" borderId="4" xfId="0" quotePrefix="1" applyNumberFormat="1" applyFont="1" applyBorder="1"/>
    <xf numFmtId="3" fontId="4" fillId="0" borderId="14" xfId="0" applyNumberFormat="1" applyFont="1" applyBorder="1"/>
    <xf numFmtId="3" fontId="0" fillId="0" borderId="12" xfId="0" applyNumberFormat="1" applyBorder="1"/>
    <xf numFmtId="3" fontId="3" fillId="0" borderId="3" xfId="0" quotePrefix="1" applyNumberFormat="1" applyFont="1" applyBorder="1"/>
    <xf numFmtId="3" fontId="0" fillId="2" borderId="3" xfId="0" applyNumberFormat="1" applyFill="1" applyBorder="1" applyAlignment="1">
      <alignment horizontal="center"/>
    </xf>
    <xf numFmtId="3" fontId="0" fillId="0" borderId="3" xfId="0" applyNumberFormat="1" applyBorder="1"/>
    <xf numFmtId="3" fontId="0" fillId="0" borderId="6" xfId="0" applyNumberFormat="1" applyBorder="1"/>
    <xf numFmtId="3" fontId="4" fillId="0" borderId="4" xfId="0" applyNumberFormat="1" applyFont="1" applyBorder="1"/>
    <xf numFmtId="3" fontId="3" fillId="2" borderId="2" xfId="0" quotePrefix="1" applyNumberFormat="1" applyFont="1" applyFill="1" applyBorder="1" applyAlignment="1">
      <alignment horizontal="center"/>
    </xf>
    <xf numFmtId="0" fontId="5" fillId="0" borderId="13" xfId="0" applyFon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7" xfId="0" applyNumberFormat="1" applyBorder="1" applyAlignment="1">
      <alignment horizontal="center" vertical="center"/>
    </xf>
    <xf numFmtId="37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2" borderId="10" xfId="0" quotePrefix="1" applyNumberForma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39" workbookViewId="0">
      <selection activeCell="B46" sqref="B46"/>
    </sheetView>
  </sheetViews>
  <sheetFormatPr defaultRowHeight="12.75" x14ac:dyDescent="0.2"/>
  <cols>
    <col min="1" max="1" width="39" customWidth="1"/>
    <col min="2" max="2" width="59.85546875" customWidth="1"/>
    <col min="3" max="3" width="19.140625" style="61" customWidth="1"/>
    <col min="4" max="4" width="10.85546875" hidden="1" customWidth="1"/>
    <col min="5" max="5" width="29" customWidth="1"/>
  </cols>
  <sheetData>
    <row r="1" spans="1:4" ht="15.75" x14ac:dyDescent="0.25">
      <c r="A1" s="40" t="s">
        <v>84</v>
      </c>
    </row>
    <row r="4" spans="1:4" x14ac:dyDescent="0.2">
      <c r="A4" s="51"/>
      <c r="B4" s="52"/>
      <c r="C4" s="62"/>
      <c r="D4" s="41"/>
    </row>
    <row r="5" spans="1:4" x14ac:dyDescent="0.2">
      <c r="A5" s="53" t="s">
        <v>16</v>
      </c>
      <c r="B5" s="54" t="s">
        <v>85</v>
      </c>
      <c r="C5" s="63" t="s">
        <v>99</v>
      </c>
      <c r="D5" s="42">
        <v>2002</v>
      </c>
    </row>
    <row r="6" spans="1:4" x14ac:dyDescent="0.2">
      <c r="A6" s="55"/>
      <c r="B6" s="56"/>
      <c r="C6" s="64"/>
      <c r="D6" s="43"/>
    </row>
    <row r="7" spans="1:4" x14ac:dyDescent="0.2">
      <c r="A7" s="3"/>
      <c r="B7" s="2"/>
      <c r="C7" s="65" t="s">
        <v>98</v>
      </c>
      <c r="D7" s="44"/>
    </row>
    <row r="8" spans="1:4" ht="43.5" customHeight="1" x14ac:dyDescent="0.2">
      <c r="A8" s="50" t="s">
        <v>112</v>
      </c>
      <c r="B8" s="89" t="s">
        <v>77</v>
      </c>
      <c r="C8" s="66"/>
      <c r="D8" s="44"/>
    </row>
    <row r="9" spans="1:4" ht="51" x14ac:dyDescent="0.2">
      <c r="A9" s="48" t="s">
        <v>106</v>
      </c>
      <c r="B9" s="91" t="s">
        <v>109</v>
      </c>
      <c r="C9" s="68">
        <f>3877455.22+1416950+180000+10000+20000+50000</f>
        <v>5554405.2200000007</v>
      </c>
      <c r="D9" s="44"/>
    </row>
    <row r="10" spans="1:4" ht="25.5" x14ac:dyDescent="0.2">
      <c r="A10" s="48" t="s">
        <v>17</v>
      </c>
      <c r="B10" s="91" t="s">
        <v>125</v>
      </c>
      <c r="C10" s="68">
        <f>1263712.51+72462+(5299077-72462-180000-10000-20000-50000-1416950)</f>
        <v>4885839.51</v>
      </c>
      <c r="D10" s="44"/>
    </row>
    <row r="11" spans="1:4" x14ac:dyDescent="0.2">
      <c r="A11" s="8"/>
      <c r="B11" s="20"/>
      <c r="C11" s="69"/>
      <c r="D11" s="34"/>
    </row>
    <row r="12" spans="1:4" x14ac:dyDescent="0.2">
      <c r="A12" s="7"/>
      <c r="B12" s="19"/>
      <c r="C12" s="66"/>
      <c r="D12" s="44"/>
    </row>
    <row r="13" spans="1:4" x14ac:dyDescent="0.2">
      <c r="A13" s="50" t="s">
        <v>113</v>
      </c>
      <c r="B13" s="49" t="s">
        <v>117</v>
      </c>
      <c r="C13" s="68">
        <f>29329460</f>
        <v>29329460</v>
      </c>
      <c r="D13" s="44"/>
    </row>
    <row r="14" spans="1:4" x14ac:dyDescent="0.2">
      <c r="A14" s="7"/>
      <c r="B14" s="19"/>
      <c r="C14" s="66"/>
      <c r="D14" s="44"/>
    </row>
    <row r="15" spans="1:4" x14ac:dyDescent="0.2">
      <c r="A15" s="8"/>
      <c r="B15" s="20"/>
      <c r="C15" s="69"/>
      <c r="D15" s="34"/>
    </row>
    <row r="16" spans="1:4" x14ac:dyDescent="0.2">
      <c r="A16" s="7"/>
      <c r="B16" s="19"/>
      <c r="C16" s="66"/>
      <c r="D16" s="44"/>
    </row>
    <row r="17" spans="1:5" x14ac:dyDescent="0.2">
      <c r="A17" s="22" t="s">
        <v>18</v>
      </c>
      <c r="B17" s="19" t="s">
        <v>78</v>
      </c>
      <c r="C17" s="87" t="s">
        <v>103</v>
      </c>
      <c r="D17" s="44"/>
    </row>
    <row r="18" spans="1:5" x14ac:dyDescent="0.2">
      <c r="A18" s="8"/>
      <c r="B18" s="20"/>
      <c r="C18" s="69"/>
      <c r="D18" s="34"/>
    </row>
    <row r="19" spans="1:5" x14ac:dyDescent="0.2">
      <c r="A19" s="7"/>
      <c r="B19" s="19"/>
      <c r="C19" s="70"/>
      <c r="D19" s="44"/>
    </row>
    <row r="20" spans="1:5" x14ac:dyDescent="0.2">
      <c r="A20" s="22" t="s">
        <v>19</v>
      </c>
      <c r="B20" s="19" t="s">
        <v>20</v>
      </c>
      <c r="C20" s="70"/>
      <c r="D20" s="44"/>
    </row>
    <row r="21" spans="1:5" x14ac:dyDescent="0.2">
      <c r="A21" s="7"/>
      <c r="B21" s="25" t="s">
        <v>21</v>
      </c>
      <c r="C21" s="68">
        <v>805809.57</v>
      </c>
      <c r="D21" s="44"/>
    </row>
    <row r="22" spans="1:5" x14ac:dyDescent="0.2">
      <c r="A22" s="7"/>
      <c r="B22" s="19" t="s">
        <v>118</v>
      </c>
      <c r="C22" s="68">
        <v>188183.36</v>
      </c>
      <c r="D22" s="44"/>
    </row>
    <row r="23" spans="1:5" x14ac:dyDescent="0.2">
      <c r="A23" s="7"/>
      <c r="B23" s="22"/>
      <c r="C23" s="71"/>
      <c r="D23" s="44"/>
    </row>
    <row r="24" spans="1:5" x14ac:dyDescent="0.2">
      <c r="A24" s="28"/>
      <c r="B24" s="30"/>
      <c r="C24" s="73"/>
      <c r="D24" s="44"/>
    </row>
    <row r="25" spans="1:5" x14ac:dyDescent="0.2">
      <c r="A25" s="22" t="s">
        <v>129</v>
      </c>
      <c r="B25" s="94" t="s">
        <v>131</v>
      </c>
      <c r="C25" s="68">
        <v>7190082</v>
      </c>
      <c r="D25" s="44"/>
      <c r="E25" s="61" t="e">
        <f>+C25+C16+C17</f>
        <v>#VALUE!</v>
      </c>
    </row>
    <row r="26" spans="1:5" x14ac:dyDescent="0.2">
      <c r="A26" s="22"/>
      <c r="B26" s="94" t="s">
        <v>130</v>
      </c>
      <c r="C26" s="70"/>
      <c r="D26" s="44"/>
    </row>
    <row r="27" spans="1:5" x14ac:dyDescent="0.2">
      <c r="A27" s="8"/>
      <c r="B27" s="5"/>
      <c r="C27" s="72"/>
      <c r="D27" s="34"/>
    </row>
    <row r="28" spans="1:5" x14ac:dyDescent="0.2">
      <c r="A28" s="28"/>
      <c r="B28" s="30"/>
      <c r="C28" s="73"/>
      <c r="D28" s="44"/>
    </row>
    <row r="29" spans="1:5" x14ac:dyDescent="0.2">
      <c r="A29" s="22" t="s">
        <v>76</v>
      </c>
      <c r="B29" s="26" t="s">
        <v>83</v>
      </c>
      <c r="C29" s="68">
        <v>201065</v>
      </c>
      <c r="D29" s="44"/>
      <c r="E29" s="61">
        <f>+C29+C21+C22</f>
        <v>1195057.93</v>
      </c>
    </row>
    <row r="30" spans="1:5" x14ac:dyDescent="0.2">
      <c r="A30" s="22"/>
      <c r="B30" s="26" t="s">
        <v>82</v>
      </c>
      <c r="C30" s="70"/>
      <c r="D30" s="44"/>
    </row>
    <row r="31" spans="1:5" x14ac:dyDescent="0.2">
      <c r="A31" s="8"/>
      <c r="B31" s="5"/>
      <c r="C31" s="72"/>
      <c r="D31" s="34"/>
    </row>
    <row r="32" spans="1:5" x14ac:dyDescent="0.2">
      <c r="A32" s="7"/>
      <c r="B32" s="19"/>
      <c r="C32" s="70"/>
      <c r="D32" s="44"/>
    </row>
    <row r="33" spans="1:5" x14ac:dyDescent="0.2">
      <c r="A33" s="22" t="s">
        <v>1</v>
      </c>
      <c r="B33" s="19" t="s">
        <v>119</v>
      </c>
      <c r="C33" s="68">
        <f>65000+180622+291842-10109.24+1062884+190397</f>
        <v>1780635.76</v>
      </c>
      <c r="D33" s="44"/>
    </row>
    <row r="34" spans="1:5" x14ac:dyDescent="0.2">
      <c r="A34" s="7"/>
      <c r="B34" s="19" t="s">
        <v>79</v>
      </c>
      <c r="C34" s="70"/>
      <c r="D34" s="44"/>
    </row>
    <row r="35" spans="1:5" x14ac:dyDescent="0.2">
      <c r="A35" s="8"/>
      <c r="B35" s="27"/>
      <c r="C35" s="72"/>
      <c r="D35" s="34"/>
    </row>
    <row r="36" spans="1:5" x14ac:dyDescent="0.2">
      <c r="A36" s="7"/>
      <c r="B36" s="26"/>
      <c r="C36" s="71"/>
      <c r="D36" s="44"/>
    </row>
    <row r="37" spans="1:5" x14ac:dyDescent="0.2">
      <c r="A37" s="7" t="s">
        <v>22</v>
      </c>
      <c r="B37" s="60"/>
      <c r="C37" s="86">
        <f>SUM(C8:C35)</f>
        <v>49935480.420000002</v>
      </c>
      <c r="D37" s="44"/>
    </row>
    <row r="38" spans="1:5" x14ac:dyDescent="0.2">
      <c r="A38" s="8"/>
      <c r="B38" s="20"/>
      <c r="C38" s="72"/>
      <c r="D38" s="44"/>
      <c r="E38" s="61"/>
    </row>
    <row r="39" spans="1:5" x14ac:dyDescent="0.2">
      <c r="C39" s="74"/>
      <c r="D39" s="10"/>
      <c r="E39" s="10"/>
    </row>
    <row r="40" spans="1:5" x14ac:dyDescent="0.2">
      <c r="C40" s="75"/>
      <c r="D40" s="10"/>
      <c r="E40" s="74"/>
    </row>
    <row r="41" spans="1:5" x14ac:dyDescent="0.2">
      <c r="A41" s="51"/>
      <c r="B41" s="52"/>
      <c r="C41" s="76"/>
      <c r="D41" s="47"/>
    </row>
    <row r="42" spans="1:5" x14ac:dyDescent="0.2">
      <c r="A42" s="53" t="s">
        <v>23</v>
      </c>
      <c r="B42" s="54" t="str">
        <f>+B5</f>
        <v>Description</v>
      </c>
      <c r="C42" s="63" t="s">
        <v>99</v>
      </c>
      <c r="D42" s="42">
        <v>2002</v>
      </c>
    </row>
    <row r="43" spans="1:5" x14ac:dyDescent="0.2">
      <c r="A43" s="55"/>
      <c r="B43" s="56"/>
      <c r="C43" s="64"/>
      <c r="D43" s="43"/>
    </row>
    <row r="44" spans="1:5" x14ac:dyDescent="0.2">
      <c r="A44" s="3"/>
      <c r="B44" s="2"/>
      <c r="C44" s="65" t="str">
        <f>+C7</f>
        <v>S$</v>
      </c>
      <c r="D44" s="44"/>
    </row>
    <row r="45" spans="1:5" ht="25.5" x14ac:dyDescent="0.2">
      <c r="A45" s="50" t="s">
        <v>127</v>
      </c>
      <c r="B45" s="49" t="s">
        <v>128</v>
      </c>
      <c r="C45" s="66"/>
      <c r="D45" s="44"/>
    </row>
    <row r="46" spans="1:5" ht="38.25" x14ac:dyDescent="0.2">
      <c r="A46" s="93" t="s">
        <v>24</v>
      </c>
      <c r="B46" s="59" t="s">
        <v>104</v>
      </c>
      <c r="C46" s="68">
        <f>7440070+8590364+718191+612968+124318+3592053+3913652+8298945+382271-393290.77</f>
        <v>33279541.23</v>
      </c>
      <c r="D46" s="44"/>
    </row>
    <row r="47" spans="1:5" x14ac:dyDescent="0.2">
      <c r="A47" s="48" t="s">
        <v>25</v>
      </c>
      <c r="C47" s="68"/>
      <c r="D47" s="44"/>
    </row>
    <row r="48" spans="1:5" x14ac:dyDescent="0.2">
      <c r="A48" s="8"/>
      <c r="B48" s="20"/>
      <c r="C48" s="69"/>
      <c r="D48" s="34"/>
    </row>
    <row r="49" spans="1:4" x14ac:dyDescent="0.2">
      <c r="A49" s="7"/>
      <c r="B49" s="19"/>
      <c r="C49" s="66"/>
      <c r="D49" s="44"/>
    </row>
    <row r="50" spans="1:4" x14ac:dyDescent="0.2">
      <c r="A50" s="22" t="s">
        <v>26</v>
      </c>
      <c r="B50" s="19" t="s">
        <v>32</v>
      </c>
      <c r="C50" s="68">
        <f>482986+814703+1144506+2486601+1828619</f>
        <v>6757415</v>
      </c>
      <c r="D50" s="44"/>
    </row>
    <row r="51" spans="1:4" x14ac:dyDescent="0.2">
      <c r="A51" s="22" t="s">
        <v>23</v>
      </c>
      <c r="B51" s="19" t="s">
        <v>33</v>
      </c>
      <c r="C51" s="66"/>
      <c r="D51" s="44"/>
    </row>
    <row r="52" spans="1:4" x14ac:dyDescent="0.2">
      <c r="A52" s="8"/>
      <c r="B52" s="20"/>
      <c r="C52" s="69"/>
      <c r="D52" s="34"/>
    </row>
    <row r="53" spans="1:4" x14ac:dyDescent="0.2">
      <c r="A53" s="7"/>
      <c r="B53" s="19"/>
      <c r="C53" s="66"/>
      <c r="D53" s="44"/>
    </row>
    <row r="54" spans="1:4" x14ac:dyDescent="0.2">
      <c r="A54" s="22" t="s">
        <v>27</v>
      </c>
      <c r="B54" s="19" t="s">
        <v>34</v>
      </c>
      <c r="C54" s="66">
        <v>0</v>
      </c>
      <c r="D54" s="44"/>
    </row>
    <row r="55" spans="1:4" ht="25.5" x14ac:dyDescent="0.2">
      <c r="A55" s="7"/>
      <c r="B55" s="58" t="s">
        <v>88</v>
      </c>
      <c r="C55" s="67"/>
      <c r="D55" s="44"/>
    </row>
    <row r="56" spans="1:4" x14ac:dyDescent="0.2">
      <c r="A56" s="8"/>
      <c r="B56" s="20"/>
      <c r="C56" s="69"/>
      <c r="D56" s="34"/>
    </row>
    <row r="57" spans="1:4" x14ac:dyDescent="0.2">
      <c r="A57" s="7"/>
      <c r="B57" s="19"/>
      <c r="C57" s="70"/>
      <c r="D57" s="44"/>
    </row>
    <row r="58" spans="1:4" x14ac:dyDescent="0.2">
      <c r="A58" s="22" t="s">
        <v>28</v>
      </c>
      <c r="B58" s="19" t="s">
        <v>35</v>
      </c>
      <c r="C58" s="68">
        <v>393290.77</v>
      </c>
      <c r="D58" s="44"/>
    </row>
    <row r="59" spans="1:4" x14ac:dyDescent="0.2">
      <c r="A59" s="7"/>
      <c r="B59" s="19" t="s">
        <v>36</v>
      </c>
      <c r="C59" s="70"/>
      <c r="D59" s="44"/>
    </row>
    <row r="60" spans="1:4" x14ac:dyDescent="0.2">
      <c r="A60" s="7"/>
      <c r="B60" s="57" t="s">
        <v>89</v>
      </c>
      <c r="C60" s="70"/>
      <c r="D60" s="44"/>
    </row>
    <row r="61" spans="1:4" x14ac:dyDescent="0.2">
      <c r="A61" s="7"/>
      <c r="B61" s="25"/>
      <c r="C61" s="70"/>
      <c r="D61" s="44"/>
    </row>
    <row r="62" spans="1:4" x14ac:dyDescent="0.2">
      <c r="A62" s="28"/>
      <c r="B62" s="29"/>
      <c r="C62" s="73"/>
      <c r="D62" s="45"/>
    </row>
    <row r="63" spans="1:4" x14ac:dyDescent="0.2">
      <c r="A63" s="22" t="s">
        <v>29</v>
      </c>
      <c r="B63" s="19" t="s">
        <v>120</v>
      </c>
      <c r="C63" s="68">
        <v>2617173</v>
      </c>
      <c r="D63" s="44"/>
    </row>
    <row r="64" spans="1:4" x14ac:dyDescent="0.2">
      <c r="A64" s="7"/>
      <c r="B64" s="19" t="s">
        <v>132</v>
      </c>
      <c r="C64" s="70"/>
      <c r="D64" s="44"/>
    </row>
    <row r="65" spans="1:5" x14ac:dyDescent="0.2">
      <c r="A65" s="7"/>
      <c r="B65" s="19" t="s">
        <v>133</v>
      </c>
      <c r="C65" s="70"/>
      <c r="D65" s="44"/>
    </row>
    <row r="66" spans="1:5" x14ac:dyDescent="0.2">
      <c r="A66" s="8"/>
      <c r="B66" s="20"/>
      <c r="C66" s="72"/>
      <c r="D66" s="44"/>
    </row>
    <row r="67" spans="1:5" x14ac:dyDescent="0.2">
      <c r="A67" s="7"/>
      <c r="B67" s="19"/>
      <c r="C67" s="70"/>
      <c r="D67" s="44"/>
    </row>
    <row r="68" spans="1:5" x14ac:dyDescent="0.2">
      <c r="A68" s="22" t="s">
        <v>105</v>
      </c>
      <c r="B68" s="91" t="s">
        <v>107</v>
      </c>
      <c r="C68" s="68">
        <v>5141167.7300000004</v>
      </c>
      <c r="D68" s="44"/>
    </row>
    <row r="69" spans="1:5" x14ac:dyDescent="0.2">
      <c r="A69" s="88" t="s">
        <v>110</v>
      </c>
      <c r="B69" s="90" t="s">
        <v>108</v>
      </c>
      <c r="C69" s="70"/>
      <c r="D69" s="44"/>
    </row>
    <row r="70" spans="1:5" x14ac:dyDescent="0.2">
      <c r="A70" s="8"/>
      <c r="B70" s="27"/>
      <c r="C70" s="72"/>
      <c r="D70" s="34"/>
    </row>
    <row r="71" spans="1:5" x14ac:dyDescent="0.2">
      <c r="A71" s="7"/>
      <c r="B71" s="19"/>
      <c r="C71" s="70"/>
      <c r="D71" s="44"/>
    </row>
    <row r="72" spans="1:5" x14ac:dyDescent="0.2">
      <c r="A72" s="22" t="s">
        <v>134</v>
      </c>
      <c r="B72" s="19" t="s">
        <v>135</v>
      </c>
      <c r="C72" s="68">
        <f>3788795</f>
        <v>3788795</v>
      </c>
      <c r="D72" s="44"/>
    </row>
    <row r="73" spans="1:5" x14ac:dyDescent="0.2">
      <c r="A73" s="8"/>
      <c r="B73" s="27"/>
      <c r="C73" s="72"/>
      <c r="D73" s="34"/>
    </row>
    <row r="74" spans="1:5" x14ac:dyDescent="0.2">
      <c r="A74" s="7"/>
      <c r="B74" s="19"/>
      <c r="C74" s="70"/>
      <c r="D74" s="44"/>
    </row>
    <row r="75" spans="1:5" x14ac:dyDescent="0.2">
      <c r="A75" s="22" t="s">
        <v>1</v>
      </c>
      <c r="B75" s="19" t="s">
        <v>37</v>
      </c>
      <c r="C75" s="68">
        <f>100997</f>
        <v>100997</v>
      </c>
      <c r="D75" s="44"/>
    </row>
    <row r="76" spans="1:5" x14ac:dyDescent="0.2">
      <c r="A76" s="7"/>
      <c r="B76" s="19" t="s">
        <v>66</v>
      </c>
      <c r="C76" s="70"/>
      <c r="D76" s="44"/>
    </row>
    <row r="77" spans="1:5" x14ac:dyDescent="0.2">
      <c r="A77" s="8"/>
      <c r="B77" s="27"/>
      <c r="C77" s="72"/>
      <c r="D77" s="34"/>
    </row>
    <row r="78" spans="1:5" x14ac:dyDescent="0.2">
      <c r="A78" s="7"/>
      <c r="B78" s="26"/>
      <c r="C78" s="71"/>
      <c r="D78" s="44"/>
    </row>
    <row r="79" spans="1:5" x14ac:dyDescent="0.2">
      <c r="A79" s="7" t="s">
        <v>30</v>
      </c>
      <c r="B79" s="60"/>
      <c r="C79" s="86">
        <f>SUM(C45:C77)</f>
        <v>52078379.730000004</v>
      </c>
      <c r="D79" s="44"/>
      <c r="E79">
        <f>44219043+100997+2617173</f>
        <v>46937213</v>
      </c>
    </row>
    <row r="80" spans="1:5" x14ac:dyDescent="0.2">
      <c r="A80" s="8"/>
      <c r="B80" s="20"/>
      <c r="C80" s="72"/>
      <c r="D80" s="34"/>
    </row>
    <row r="81" spans="1:5" x14ac:dyDescent="0.2">
      <c r="A81" s="7"/>
      <c r="B81" s="26"/>
      <c r="C81" s="73"/>
      <c r="D81" s="44"/>
    </row>
    <row r="82" spans="1:5" x14ac:dyDescent="0.2">
      <c r="A82" s="7" t="s">
        <v>31</v>
      </c>
      <c r="B82" s="60"/>
      <c r="C82" s="86">
        <f>+C37-C79</f>
        <v>-2142899.3100000024</v>
      </c>
      <c r="D82" s="44"/>
      <c r="E82" s="61"/>
    </row>
    <row r="83" spans="1:5" x14ac:dyDescent="0.2">
      <c r="A83" s="8"/>
      <c r="B83" s="20"/>
      <c r="C83" s="85"/>
      <c r="D83" s="44"/>
    </row>
    <row r="84" spans="1:5" x14ac:dyDescent="0.2">
      <c r="C84" s="74"/>
      <c r="D84" s="10"/>
      <c r="E84" s="10"/>
    </row>
    <row r="85" spans="1:5" x14ac:dyDescent="0.2">
      <c r="C85" s="74"/>
      <c r="D85" s="10"/>
      <c r="E85" s="10"/>
    </row>
    <row r="86" spans="1:5" x14ac:dyDescent="0.2">
      <c r="C86" s="75"/>
      <c r="D86" s="10"/>
      <c r="E86" s="10"/>
    </row>
    <row r="87" spans="1:5" x14ac:dyDescent="0.2">
      <c r="A87" s="51"/>
      <c r="B87" s="52"/>
      <c r="C87" s="76"/>
      <c r="D87" s="47"/>
    </row>
    <row r="88" spans="1:5" x14ac:dyDescent="0.2">
      <c r="A88" s="53" t="s">
        <v>38</v>
      </c>
      <c r="B88" s="54" t="str">
        <f>+B42</f>
        <v>Description</v>
      </c>
      <c r="C88" s="63" t="s">
        <v>99</v>
      </c>
      <c r="D88" s="42">
        <v>2002</v>
      </c>
    </row>
    <row r="89" spans="1:5" x14ac:dyDescent="0.2">
      <c r="A89" s="55"/>
      <c r="B89" s="56"/>
      <c r="C89" s="64"/>
      <c r="D89" s="43"/>
    </row>
    <row r="90" spans="1:5" x14ac:dyDescent="0.2">
      <c r="A90" s="35" t="s">
        <v>39</v>
      </c>
      <c r="B90" s="13"/>
      <c r="C90" s="77" t="str">
        <f>+C44</f>
        <v>S$</v>
      </c>
      <c r="D90" s="46"/>
    </row>
    <row r="91" spans="1:5" x14ac:dyDescent="0.2">
      <c r="A91" s="31"/>
      <c r="B91" s="2"/>
      <c r="C91" s="70"/>
      <c r="D91" s="44"/>
    </row>
    <row r="92" spans="1:5" x14ac:dyDescent="0.2">
      <c r="A92" s="22" t="s">
        <v>40</v>
      </c>
      <c r="B92" s="19" t="s">
        <v>41</v>
      </c>
      <c r="C92" s="66"/>
      <c r="D92" s="44"/>
    </row>
    <row r="93" spans="1:5" x14ac:dyDescent="0.2">
      <c r="A93" s="24"/>
      <c r="B93" s="19" t="s">
        <v>86</v>
      </c>
      <c r="C93" s="66">
        <f>10702296+634685.97</f>
        <v>11336981.970000001</v>
      </c>
      <c r="D93" s="44"/>
    </row>
    <row r="94" spans="1:5" x14ac:dyDescent="0.2">
      <c r="A94" s="24"/>
      <c r="B94" s="19" t="s">
        <v>42</v>
      </c>
      <c r="C94" s="67"/>
      <c r="D94" s="44"/>
    </row>
    <row r="95" spans="1:5" x14ac:dyDescent="0.2">
      <c r="A95" s="24"/>
      <c r="B95" s="19" t="s">
        <v>43</v>
      </c>
      <c r="C95" s="66"/>
      <c r="D95" s="44"/>
    </row>
    <row r="96" spans="1:5" x14ac:dyDescent="0.2">
      <c r="A96" s="8"/>
      <c r="B96" s="20"/>
      <c r="C96" s="69"/>
      <c r="D96" s="34"/>
    </row>
    <row r="97" spans="1:5" x14ac:dyDescent="0.2">
      <c r="A97" s="7"/>
      <c r="B97" s="19"/>
      <c r="C97" s="66"/>
      <c r="D97" s="44"/>
    </row>
    <row r="98" spans="1:5" x14ac:dyDescent="0.2">
      <c r="A98" s="22" t="s">
        <v>44</v>
      </c>
      <c r="B98" s="19" t="s">
        <v>114</v>
      </c>
      <c r="C98" s="66">
        <f>7592562-634685.97</f>
        <v>6957876.0300000003</v>
      </c>
      <c r="D98" s="44"/>
      <c r="E98" s="61"/>
    </row>
    <row r="99" spans="1:5" x14ac:dyDescent="0.2">
      <c r="A99" s="7"/>
      <c r="B99" s="19" t="s">
        <v>115</v>
      </c>
      <c r="C99" s="66"/>
      <c r="D99" s="44"/>
    </row>
    <row r="100" spans="1:5" x14ac:dyDescent="0.2">
      <c r="A100" s="7"/>
      <c r="B100" s="19" t="s">
        <v>116</v>
      </c>
      <c r="C100" s="66"/>
      <c r="D100" s="44"/>
    </row>
    <row r="101" spans="1:5" x14ac:dyDescent="0.2">
      <c r="A101" s="8"/>
      <c r="B101" s="20"/>
      <c r="C101" s="69"/>
      <c r="D101" s="34"/>
    </row>
    <row r="102" spans="1:5" x14ac:dyDescent="0.2">
      <c r="A102" s="7"/>
      <c r="B102" s="19"/>
      <c r="C102" s="66"/>
      <c r="D102" s="44"/>
    </row>
    <row r="103" spans="1:5" x14ac:dyDescent="0.2">
      <c r="A103" s="22" t="s">
        <v>45</v>
      </c>
      <c r="B103" s="19" t="s">
        <v>59</v>
      </c>
      <c r="C103" s="66">
        <v>0</v>
      </c>
      <c r="D103" s="44"/>
    </row>
    <row r="104" spans="1:5" x14ac:dyDescent="0.2">
      <c r="A104" s="7"/>
      <c r="B104" s="19" t="s">
        <v>100</v>
      </c>
      <c r="C104" s="67"/>
      <c r="D104" s="44"/>
    </row>
    <row r="105" spans="1:5" x14ac:dyDescent="0.2">
      <c r="A105" s="8"/>
      <c r="B105" s="20"/>
      <c r="C105" s="69"/>
      <c r="D105" s="34"/>
    </row>
    <row r="106" spans="1:5" x14ac:dyDescent="0.2">
      <c r="A106" s="7"/>
      <c r="B106" s="19"/>
      <c r="C106" s="70"/>
      <c r="D106" s="44"/>
    </row>
    <row r="107" spans="1:5" x14ac:dyDescent="0.2">
      <c r="A107" s="22" t="s">
        <v>46</v>
      </c>
      <c r="B107" s="19" t="s">
        <v>60</v>
      </c>
      <c r="C107" s="66">
        <v>0</v>
      </c>
      <c r="D107" s="44"/>
    </row>
    <row r="108" spans="1:5" x14ac:dyDescent="0.2">
      <c r="A108" s="7"/>
      <c r="B108" s="19" t="s">
        <v>63</v>
      </c>
      <c r="C108" s="70"/>
      <c r="D108" s="44"/>
    </row>
    <row r="109" spans="1:5" x14ac:dyDescent="0.2">
      <c r="A109" s="7"/>
      <c r="B109" s="57" t="s">
        <v>90</v>
      </c>
      <c r="C109" s="70"/>
      <c r="D109" s="44"/>
    </row>
    <row r="110" spans="1:5" x14ac:dyDescent="0.2">
      <c r="A110" s="7"/>
      <c r="B110" s="25"/>
      <c r="C110" s="70"/>
      <c r="D110" s="44"/>
    </row>
    <row r="111" spans="1:5" x14ac:dyDescent="0.2">
      <c r="A111" s="28"/>
      <c r="B111" s="29"/>
      <c r="C111" s="73"/>
      <c r="D111" s="45"/>
    </row>
    <row r="112" spans="1:5" x14ac:dyDescent="0.2">
      <c r="A112" s="22" t="s">
        <v>47</v>
      </c>
      <c r="B112" s="19" t="s">
        <v>62</v>
      </c>
      <c r="C112" s="66">
        <v>4932280</v>
      </c>
      <c r="D112" s="44"/>
    </row>
    <row r="113" spans="1:4" x14ac:dyDescent="0.2">
      <c r="A113" s="7"/>
      <c r="B113" s="19" t="s">
        <v>61</v>
      </c>
      <c r="C113" s="70"/>
      <c r="D113" s="44"/>
    </row>
    <row r="114" spans="1:4" x14ac:dyDescent="0.2">
      <c r="A114" s="7"/>
      <c r="B114" s="19"/>
      <c r="C114" s="70"/>
      <c r="D114" s="44"/>
    </row>
    <row r="115" spans="1:4" x14ac:dyDescent="0.2">
      <c r="A115" s="8"/>
      <c r="B115" s="20"/>
      <c r="C115" s="72"/>
      <c r="D115" s="34"/>
    </row>
    <row r="116" spans="1:4" x14ac:dyDescent="0.2">
      <c r="A116" s="28"/>
      <c r="B116" s="29"/>
      <c r="C116" s="73"/>
      <c r="D116" s="45"/>
    </row>
    <row r="117" spans="1:4" x14ac:dyDescent="0.2">
      <c r="A117" s="22" t="s">
        <v>48</v>
      </c>
      <c r="B117" s="19" t="s">
        <v>64</v>
      </c>
      <c r="C117" s="66">
        <f>10878707+8099543</f>
        <v>18978250</v>
      </c>
      <c r="D117" s="44"/>
    </row>
    <row r="118" spans="1:4" x14ac:dyDescent="0.2">
      <c r="A118" s="8"/>
      <c r="B118" s="20"/>
      <c r="C118" s="72"/>
      <c r="D118" s="34"/>
    </row>
    <row r="119" spans="1:4" x14ac:dyDescent="0.2">
      <c r="A119" s="7"/>
      <c r="B119" s="19"/>
      <c r="C119" s="70"/>
      <c r="D119" s="44"/>
    </row>
    <row r="120" spans="1:4" x14ac:dyDescent="0.2">
      <c r="A120" s="7"/>
      <c r="B120" s="19"/>
      <c r="C120" s="70"/>
      <c r="D120" s="44"/>
    </row>
    <row r="121" spans="1:4" x14ac:dyDescent="0.2">
      <c r="A121" s="22" t="s">
        <v>121</v>
      </c>
      <c r="B121" s="19" t="s">
        <v>65</v>
      </c>
      <c r="C121" s="66">
        <f>399214+9992234+17693263</f>
        <v>28084711</v>
      </c>
      <c r="D121" s="44"/>
    </row>
    <row r="122" spans="1:4" x14ac:dyDescent="0.2">
      <c r="A122" s="7"/>
      <c r="B122" s="19" t="s">
        <v>66</v>
      </c>
      <c r="C122" s="70"/>
      <c r="D122" s="44"/>
    </row>
    <row r="123" spans="1:4" x14ac:dyDescent="0.2">
      <c r="A123" s="8"/>
      <c r="B123" s="27"/>
      <c r="C123" s="72"/>
      <c r="D123" s="34"/>
    </row>
    <row r="124" spans="1:4" x14ac:dyDescent="0.2">
      <c r="A124" s="28"/>
      <c r="B124" s="26"/>
      <c r="C124" s="71"/>
      <c r="D124" s="44"/>
    </row>
    <row r="125" spans="1:4" x14ac:dyDescent="0.2">
      <c r="A125" s="7" t="s">
        <v>49</v>
      </c>
      <c r="B125" s="60"/>
      <c r="C125" s="80">
        <f>SUM(C92:C123)</f>
        <v>70290099</v>
      </c>
      <c r="D125" s="44"/>
    </row>
    <row r="126" spans="1:4" x14ac:dyDescent="0.2">
      <c r="A126" s="4"/>
      <c r="B126" s="37"/>
      <c r="C126" s="72"/>
      <c r="D126" s="34"/>
    </row>
    <row r="127" spans="1:4" x14ac:dyDescent="0.2">
      <c r="A127" s="7"/>
      <c r="B127" s="26"/>
      <c r="C127" s="71"/>
      <c r="D127" s="44"/>
    </row>
    <row r="128" spans="1:4" x14ac:dyDescent="0.2">
      <c r="A128" s="31" t="s">
        <v>50</v>
      </c>
      <c r="B128" s="32"/>
      <c r="C128" s="71"/>
      <c r="D128" s="44"/>
    </row>
    <row r="129" spans="1:4" x14ac:dyDescent="0.2">
      <c r="A129" s="8"/>
      <c r="B129" s="20"/>
      <c r="C129" s="72"/>
      <c r="D129" s="34"/>
    </row>
    <row r="130" spans="1:4" x14ac:dyDescent="0.2">
      <c r="A130" s="7"/>
      <c r="B130" s="26"/>
      <c r="C130" s="71"/>
      <c r="D130" s="44"/>
    </row>
    <row r="131" spans="1:4" x14ac:dyDescent="0.2">
      <c r="A131" s="22" t="s">
        <v>51</v>
      </c>
      <c r="B131" s="22" t="s">
        <v>67</v>
      </c>
      <c r="C131" s="66">
        <f>11508792+651974</f>
        <v>12160766</v>
      </c>
      <c r="D131" s="44"/>
    </row>
    <row r="132" spans="1:4" x14ac:dyDescent="0.2">
      <c r="A132" s="7"/>
      <c r="B132" s="22"/>
      <c r="C132" s="71"/>
      <c r="D132" s="44"/>
    </row>
    <row r="133" spans="1:4" x14ac:dyDescent="0.2">
      <c r="A133" s="8"/>
      <c r="B133" s="23"/>
      <c r="C133" s="78"/>
      <c r="D133" s="34"/>
    </row>
    <row r="134" spans="1:4" x14ac:dyDescent="0.2">
      <c r="A134" s="7"/>
      <c r="B134" s="32"/>
      <c r="C134" s="71"/>
      <c r="D134" s="44"/>
    </row>
    <row r="135" spans="1:4" x14ac:dyDescent="0.2">
      <c r="A135" s="22" t="s">
        <v>92</v>
      </c>
      <c r="B135" s="22" t="s">
        <v>122</v>
      </c>
      <c r="C135" s="66">
        <v>9992234</v>
      </c>
      <c r="D135" s="44"/>
    </row>
    <row r="136" spans="1:4" x14ac:dyDescent="0.2">
      <c r="A136" s="7"/>
      <c r="B136" s="22" t="s">
        <v>91</v>
      </c>
      <c r="C136" s="71"/>
      <c r="D136" s="44"/>
    </row>
    <row r="137" spans="1:4" x14ac:dyDescent="0.2">
      <c r="A137" s="8"/>
      <c r="B137" s="39"/>
      <c r="C137" s="72"/>
      <c r="D137" s="34"/>
    </row>
    <row r="138" spans="1:4" x14ac:dyDescent="0.2">
      <c r="A138" s="7"/>
      <c r="B138" s="32"/>
      <c r="C138" s="71"/>
      <c r="D138" s="44"/>
    </row>
    <row r="139" spans="1:4" x14ac:dyDescent="0.2">
      <c r="A139" s="22" t="s">
        <v>101</v>
      </c>
      <c r="B139" s="22" t="s">
        <v>102</v>
      </c>
      <c r="C139" s="66">
        <v>17742066</v>
      </c>
      <c r="D139" s="44"/>
    </row>
    <row r="140" spans="1:4" x14ac:dyDescent="0.2">
      <c r="A140" s="7"/>
      <c r="B140" s="22"/>
      <c r="C140" s="71"/>
      <c r="D140" s="44"/>
    </row>
    <row r="141" spans="1:4" x14ac:dyDescent="0.2">
      <c r="A141" s="8"/>
      <c r="B141" s="39"/>
      <c r="C141" s="72"/>
      <c r="D141" s="34"/>
    </row>
    <row r="142" spans="1:4" x14ac:dyDescent="0.2">
      <c r="A142" s="29"/>
      <c r="B142" s="38"/>
      <c r="C142" s="84"/>
      <c r="D142" s="45"/>
    </row>
    <row r="143" spans="1:4" x14ac:dyDescent="0.2">
      <c r="A143" s="19" t="s">
        <v>52</v>
      </c>
      <c r="B143" s="22" t="s">
        <v>68</v>
      </c>
      <c r="C143" s="81">
        <v>16252457</v>
      </c>
      <c r="D143" s="44"/>
    </row>
    <row r="144" spans="1:4" x14ac:dyDescent="0.2">
      <c r="A144" s="82"/>
      <c r="B144" s="22" t="s">
        <v>80</v>
      </c>
      <c r="C144" s="71"/>
      <c r="D144" s="44"/>
    </row>
    <row r="145" spans="1:4" x14ac:dyDescent="0.2">
      <c r="A145" s="83"/>
      <c r="B145" s="23"/>
      <c r="C145" s="78"/>
      <c r="D145" s="34"/>
    </row>
    <row r="146" spans="1:4" x14ac:dyDescent="0.2">
      <c r="A146" s="7"/>
      <c r="B146" s="26"/>
      <c r="C146" s="71"/>
      <c r="D146" s="44"/>
    </row>
    <row r="147" spans="1:4" x14ac:dyDescent="0.2">
      <c r="A147" s="7" t="s">
        <v>53</v>
      </c>
      <c r="B147" s="32"/>
      <c r="C147" s="80">
        <f>SUM(C130:C145)</f>
        <v>56147523</v>
      </c>
      <c r="D147" s="44"/>
    </row>
    <row r="148" spans="1:4" x14ac:dyDescent="0.2">
      <c r="A148" s="8"/>
      <c r="B148" s="23"/>
      <c r="C148" s="78"/>
      <c r="D148" s="34"/>
    </row>
    <row r="149" spans="1:4" x14ac:dyDescent="0.2">
      <c r="A149" s="7"/>
      <c r="B149" s="32"/>
      <c r="C149" s="71"/>
      <c r="D149" s="44"/>
    </row>
    <row r="150" spans="1:4" x14ac:dyDescent="0.2">
      <c r="A150" s="31" t="s">
        <v>54</v>
      </c>
      <c r="B150" s="32"/>
      <c r="C150" s="71"/>
      <c r="D150" s="44"/>
    </row>
    <row r="151" spans="1:4" x14ac:dyDescent="0.2">
      <c r="A151" s="8"/>
      <c r="B151" s="23"/>
      <c r="C151" s="78"/>
      <c r="D151" s="34"/>
    </row>
    <row r="152" spans="1:4" x14ac:dyDescent="0.2">
      <c r="A152" s="22"/>
      <c r="B152" s="32"/>
      <c r="C152" s="71"/>
      <c r="D152" s="44"/>
    </row>
    <row r="153" spans="1:4" x14ac:dyDescent="0.2">
      <c r="A153" s="22" t="s">
        <v>55</v>
      </c>
      <c r="B153" s="22" t="s">
        <v>126</v>
      </c>
      <c r="C153" s="66">
        <v>0</v>
      </c>
      <c r="D153" s="44"/>
    </row>
    <row r="154" spans="1:4" x14ac:dyDescent="0.2">
      <c r="A154" s="7"/>
      <c r="B154" s="22" t="s">
        <v>69</v>
      </c>
      <c r="C154" s="71"/>
      <c r="D154" s="44"/>
    </row>
    <row r="155" spans="1:4" x14ac:dyDescent="0.2">
      <c r="A155" s="8"/>
      <c r="B155" s="20"/>
      <c r="C155" s="72"/>
      <c r="D155" s="34"/>
    </row>
    <row r="156" spans="1:4" x14ac:dyDescent="0.2">
      <c r="A156" s="7"/>
      <c r="B156" s="33"/>
      <c r="C156" s="71"/>
      <c r="D156" s="44"/>
    </row>
    <row r="157" spans="1:4" x14ac:dyDescent="0.2">
      <c r="A157" s="22" t="s">
        <v>56</v>
      </c>
      <c r="B157" s="22" t="s">
        <v>123</v>
      </c>
      <c r="C157" s="66">
        <v>14142576</v>
      </c>
      <c r="D157" s="44"/>
    </row>
    <row r="158" spans="1:4" x14ac:dyDescent="0.2">
      <c r="A158" s="22"/>
      <c r="B158" s="22" t="s">
        <v>81</v>
      </c>
      <c r="C158" s="71"/>
      <c r="D158" s="44"/>
    </row>
    <row r="159" spans="1:4" x14ac:dyDescent="0.2">
      <c r="A159" s="8"/>
      <c r="B159" s="23"/>
      <c r="C159" s="78"/>
      <c r="D159" s="34"/>
    </row>
    <row r="160" spans="1:4" x14ac:dyDescent="0.2">
      <c r="A160" s="7"/>
      <c r="B160" s="32"/>
      <c r="C160" s="71"/>
      <c r="D160" s="44"/>
    </row>
    <row r="161" spans="1:5" x14ac:dyDescent="0.2">
      <c r="A161" s="7" t="s">
        <v>57</v>
      </c>
      <c r="B161" s="32"/>
      <c r="C161" s="80">
        <f>SUM(C152:C159)</f>
        <v>14142576</v>
      </c>
      <c r="D161" s="44"/>
    </row>
    <row r="162" spans="1:5" x14ac:dyDescent="0.2">
      <c r="A162" s="8"/>
      <c r="B162" s="20"/>
      <c r="C162" s="72"/>
      <c r="D162" s="34"/>
    </row>
    <row r="163" spans="1:5" x14ac:dyDescent="0.2">
      <c r="A163" s="7"/>
      <c r="B163" s="26"/>
      <c r="C163" s="71"/>
      <c r="D163" s="44"/>
    </row>
    <row r="164" spans="1:5" x14ac:dyDescent="0.2">
      <c r="A164" s="7" t="s">
        <v>58</v>
      </c>
      <c r="B164" s="60"/>
      <c r="C164" s="80">
        <f>+C161+C147</f>
        <v>70290099</v>
      </c>
      <c r="D164" s="44"/>
    </row>
    <row r="165" spans="1:5" x14ac:dyDescent="0.2">
      <c r="A165" s="8"/>
      <c r="B165" s="20"/>
      <c r="C165" s="72"/>
      <c r="D165" s="44"/>
    </row>
    <row r="166" spans="1:5" x14ac:dyDescent="0.2">
      <c r="C166" s="74"/>
      <c r="D166" s="10"/>
      <c r="E166" s="10"/>
    </row>
    <row r="167" spans="1:5" x14ac:dyDescent="0.2">
      <c r="C167" s="74"/>
      <c r="D167" s="10"/>
      <c r="E167" s="10"/>
    </row>
    <row r="168" spans="1:5" ht="10.5" customHeight="1" x14ac:dyDescent="0.2">
      <c r="C168" s="75"/>
      <c r="D168" s="10"/>
      <c r="E168" s="10"/>
    </row>
    <row r="169" spans="1:5" x14ac:dyDescent="0.2">
      <c r="A169" s="51"/>
      <c r="B169" s="52"/>
      <c r="C169" s="76"/>
      <c r="D169" s="47"/>
    </row>
    <row r="170" spans="1:5" x14ac:dyDescent="0.2">
      <c r="A170" s="53" t="s">
        <v>70</v>
      </c>
      <c r="B170" s="54" t="str">
        <f>+B88</f>
        <v>Description</v>
      </c>
      <c r="C170" s="63" t="s">
        <v>99</v>
      </c>
      <c r="D170" s="42">
        <v>2002</v>
      </c>
    </row>
    <row r="171" spans="1:5" x14ac:dyDescent="0.2">
      <c r="A171" s="55"/>
      <c r="B171" s="56"/>
      <c r="C171" s="64"/>
      <c r="D171" s="43"/>
    </row>
    <row r="172" spans="1:5" x14ac:dyDescent="0.2">
      <c r="A172" s="3"/>
      <c r="B172" s="2"/>
      <c r="C172" s="65" t="s">
        <v>98</v>
      </c>
      <c r="D172" s="44"/>
    </row>
    <row r="173" spans="1:5" x14ac:dyDescent="0.2">
      <c r="A173" s="32" t="s">
        <v>93</v>
      </c>
      <c r="B173" s="19" t="s">
        <v>96</v>
      </c>
      <c r="C173" s="66">
        <v>0</v>
      </c>
      <c r="D173" s="44"/>
    </row>
    <row r="174" spans="1:5" x14ac:dyDescent="0.2">
      <c r="A174" s="22" t="s">
        <v>94</v>
      </c>
      <c r="B174" s="19" t="s">
        <v>97</v>
      </c>
      <c r="C174" s="67"/>
      <c r="D174" s="44"/>
    </row>
    <row r="175" spans="1:5" x14ac:dyDescent="0.2">
      <c r="A175" s="3"/>
      <c r="B175" s="19"/>
      <c r="C175" s="67"/>
      <c r="D175" s="44"/>
    </row>
    <row r="176" spans="1:5" x14ac:dyDescent="0.2">
      <c r="A176" s="48" t="s">
        <v>95</v>
      </c>
      <c r="B176" s="58"/>
      <c r="C176" s="68">
        <v>0</v>
      </c>
      <c r="D176" s="44"/>
    </row>
    <row r="177" spans="1:4" x14ac:dyDescent="0.2">
      <c r="A177" s="8"/>
      <c r="B177" s="20"/>
      <c r="C177" s="69"/>
      <c r="D177" s="34"/>
    </row>
    <row r="178" spans="1:4" x14ac:dyDescent="0.2">
      <c r="A178" s="28"/>
      <c r="B178" s="29"/>
      <c r="C178" s="79"/>
      <c r="D178" s="45"/>
    </row>
    <row r="179" spans="1:4" x14ac:dyDescent="0.2">
      <c r="A179" s="22" t="s">
        <v>71</v>
      </c>
      <c r="B179" s="19" t="s">
        <v>73</v>
      </c>
      <c r="C179" s="92">
        <v>163</v>
      </c>
      <c r="D179" s="44"/>
    </row>
    <row r="180" spans="1:4" x14ac:dyDescent="0.2">
      <c r="A180" s="7"/>
      <c r="B180" s="19"/>
      <c r="C180" s="66"/>
      <c r="D180" s="44"/>
    </row>
    <row r="181" spans="1:4" x14ac:dyDescent="0.2">
      <c r="A181" s="4"/>
      <c r="B181" s="4"/>
      <c r="C181" s="78"/>
      <c r="D181" s="34"/>
    </row>
    <row r="182" spans="1:4" x14ac:dyDescent="0.2">
      <c r="A182" s="28"/>
      <c r="B182" s="29"/>
      <c r="C182" s="79"/>
      <c r="D182" s="45"/>
    </row>
    <row r="183" spans="1:4" x14ac:dyDescent="0.2">
      <c r="A183" s="22" t="s">
        <v>72</v>
      </c>
      <c r="B183" s="19" t="s">
        <v>75</v>
      </c>
      <c r="C183" s="66">
        <f>8298945+382271</f>
        <v>8681216</v>
      </c>
      <c r="D183" s="44"/>
    </row>
    <row r="184" spans="1:4" x14ac:dyDescent="0.2">
      <c r="A184" s="22" t="s">
        <v>124</v>
      </c>
      <c r="B184" s="19" t="s">
        <v>74</v>
      </c>
      <c r="C184" s="66"/>
      <c r="D184" s="44"/>
    </row>
    <row r="185" spans="1:4" x14ac:dyDescent="0.2">
      <c r="A185" s="4"/>
      <c r="B185" s="4"/>
      <c r="C185" s="78"/>
      <c r="D185" s="34"/>
    </row>
    <row r="188" spans="1:4" x14ac:dyDescent="0.2">
      <c r="A188" s="36" t="s">
        <v>87</v>
      </c>
    </row>
    <row r="189" spans="1:4" x14ac:dyDescent="0.2">
      <c r="A189" s="36"/>
    </row>
    <row r="190" spans="1:4" x14ac:dyDescent="0.2">
      <c r="A190" s="36" t="s">
        <v>111</v>
      </c>
    </row>
  </sheetData>
  <phoneticPr fontId="0" type="noConversion"/>
  <pageMargins left="0.56000000000000005" right="0.18" top="0.25" bottom="0" header="0.511811023622047" footer="0"/>
  <pageSetup paperSize="9" scale="70" orientation="portrait" horizontalDpi="300" verticalDpi="300" r:id="rId1"/>
  <headerFooter alignWithMargins="0"/>
  <rowBreaks count="3" manualBreakCount="3">
    <brk id="40" max="16383" man="1"/>
    <brk id="86" max="16383" man="1"/>
    <brk id="1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8"/>
  <sheetViews>
    <sheetView workbookViewId="0"/>
  </sheetViews>
  <sheetFormatPr defaultRowHeight="12.75" x14ac:dyDescent="0.2"/>
  <cols>
    <col min="2" max="2" width="19.7109375" customWidth="1"/>
    <col min="3" max="3" width="13.42578125" customWidth="1"/>
    <col min="4" max="4" width="15.28515625" customWidth="1"/>
    <col min="6" max="6" width="14.28515625" customWidth="1"/>
    <col min="7" max="7" width="15.28515625" customWidth="1"/>
    <col min="8" max="8" width="13.28515625" customWidth="1"/>
  </cols>
  <sheetData>
    <row r="2" spans="1:8" x14ac:dyDescent="0.2">
      <c r="A2" s="21" t="s">
        <v>15</v>
      </c>
    </row>
    <row r="4" spans="1:8" x14ac:dyDescent="0.2">
      <c r="C4" s="130">
        <v>37316</v>
      </c>
      <c r="D4" s="130"/>
      <c r="E4" s="9"/>
      <c r="F4" s="132" t="s">
        <v>5</v>
      </c>
      <c r="G4" s="132"/>
      <c r="H4" s="132"/>
    </row>
    <row r="5" spans="1:8" x14ac:dyDescent="0.2">
      <c r="A5" s="9" t="s">
        <v>7</v>
      </c>
      <c r="C5" s="18" t="s">
        <v>3</v>
      </c>
      <c r="D5" s="18" t="s">
        <v>4</v>
      </c>
      <c r="E5" s="9"/>
      <c r="F5" s="18" t="s">
        <v>3</v>
      </c>
      <c r="G5" s="17" t="s">
        <v>4</v>
      </c>
      <c r="H5" s="17" t="s">
        <v>6</v>
      </c>
    </row>
    <row r="7" spans="1:8" x14ac:dyDescent="0.2">
      <c r="A7" s="17" t="s">
        <v>0</v>
      </c>
    </row>
    <row r="9" spans="1:8" x14ac:dyDescent="0.2">
      <c r="A9" t="s">
        <v>8</v>
      </c>
      <c r="C9">
        <v>7</v>
      </c>
      <c r="D9">
        <v>0</v>
      </c>
      <c r="F9">
        <v>97</v>
      </c>
      <c r="G9">
        <v>6</v>
      </c>
      <c r="H9" s="11">
        <f>G9/F9</f>
        <v>6.1855670103092786E-2</v>
      </c>
    </row>
    <row r="11" spans="1:8" x14ac:dyDescent="0.2">
      <c r="A11" t="s">
        <v>9</v>
      </c>
      <c r="C11">
        <v>0</v>
      </c>
      <c r="D11">
        <v>0</v>
      </c>
      <c r="F11">
        <v>109</v>
      </c>
      <c r="G11">
        <v>7</v>
      </c>
      <c r="H11" s="11">
        <f>G11/F11</f>
        <v>6.4220183486238536E-2</v>
      </c>
    </row>
    <row r="13" spans="1:8" x14ac:dyDescent="0.2">
      <c r="A13" t="s">
        <v>13</v>
      </c>
      <c r="C13">
        <v>3</v>
      </c>
      <c r="D13">
        <v>0</v>
      </c>
      <c r="F13">
        <v>130</v>
      </c>
      <c r="G13">
        <v>9</v>
      </c>
      <c r="H13" s="11">
        <f>G13/F13</f>
        <v>6.9230769230769235E-2</v>
      </c>
    </row>
    <row r="15" spans="1:8" x14ac:dyDescent="0.2">
      <c r="A15" t="s">
        <v>10</v>
      </c>
      <c r="C15">
        <v>2</v>
      </c>
      <c r="D15">
        <v>1</v>
      </c>
      <c r="F15">
        <v>149</v>
      </c>
      <c r="G15">
        <v>130</v>
      </c>
      <c r="H15" s="11">
        <f>G15/F15</f>
        <v>0.87248322147651003</v>
      </c>
    </row>
    <row r="16" spans="1:8" x14ac:dyDescent="0.2">
      <c r="E16" s="6"/>
      <c r="F16" s="6"/>
      <c r="H16" s="6"/>
    </row>
    <row r="17" spans="1:8" x14ac:dyDescent="0.2">
      <c r="C17" s="13">
        <f>SUM(C9:C16)</f>
        <v>12</v>
      </c>
      <c r="D17" s="1">
        <f>SUM(D9:D16)</f>
        <v>1</v>
      </c>
      <c r="E17" s="1"/>
      <c r="F17" s="1">
        <f>SUM(F9:F16)</f>
        <v>485</v>
      </c>
      <c r="G17" s="1">
        <f>SUM(G9:G16)</f>
        <v>152</v>
      </c>
      <c r="H17" s="15">
        <f>G17/F17</f>
        <v>0.3134020618556701</v>
      </c>
    </row>
    <row r="20" spans="1:8" x14ac:dyDescent="0.2">
      <c r="C20" s="130">
        <v>37316</v>
      </c>
      <c r="D20" s="130"/>
      <c r="F20" s="131" t="s">
        <v>12</v>
      </c>
      <c r="G20" s="131"/>
      <c r="H20" s="131"/>
    </row>
    <row r="21" spans="1:8" x14ac:dyDescent="0.2">
      <c r="C21" s="18" t="s">
        <v>3</v>
      </c>
      <c r="D21" s="18" t="s">
        <v>4</v>
      </c>
      <c r="E21" s="16"/>
      <c r="F21" s="18" t="s">
        <v>3</v>
      </c>
      <c r="G21" s="18" t="s">
        <v>4</v>
      </c>
      <c r="H21" s="18" t="s">
        <v>6</v>
      </c>
    </row>
    <row r="22" spans="1:8" x14ac:dyDescent="0.2">
      <c r="A22" s="17" t="s">
        <v>2</v>
      </c>
    </row>
    <row r="24" spans="1:8" x14ac:dyDescent="0.2">
      <c r="A24" t="s">
        <v>14</v>
      </c>
      <c r="C24">
        <v>48</v>
      </c>
      <c r="D24">
        <v>48</v>
      </c>
      <c r="F24" s="12">
        <f>2830+63+38+35+48+34+48</f>
        <v>3096</v>
      </c>
      <c r="G24" s="12">
        <f>2808+63+38+35+48+34+48</f>
        <v>3074</v>
      </c>
      <c r="H24" s="11">
        <f>G24/F24</f>
        <v>0.99289405684754517</v>
      </c>
    </row>
    <row r="25" spans="1:8" x14ac:dyDescent="0.2">
      <c r="F25" s="12"/>
      <c r="G25" s="12"/>
    </row>
    <row r="26" spans="1:8" x14ac:dyDescent="0.2">
      <c r="A26" t="s">
        <v>11</v>
      </c>
      <c r="C26">
        <v>4</v>
      </c>
      <c r="D26">
        <v>4</v>
      </c>
      <c r="F26" s="12">
        <v>596</v>
      </c>
      <c r="G26" s="12">
        <v>584</v>
      </c>
      <c r="H26" s="11">
        <f>G26/F26</f>
        <v>0.97986577181208057</v>
      </c>
    </row>
    <row r="27" spans="1:8" x14ac:dyDescent="0.2">
      <c r="F27" s="12"/>
      <c r="G27" s="12"/>
    </row>
    <row r="28" spans="1:8" x14ac:dyDescent="0.2">
      <c r="C28" s="13">
        <f>SUM(C24:C27)</f>
        <v>52</v>
      </c>
      <c r="D28" s="1">
        <f>SUM(D24:D27)</f>
        <v>52</v>
      </c>
      <c r="E28" s="1"/>
      <c r="F28" s="14">
        <f>SUM(F24:F27)</f>
        <v>3692</v>
      </c>
      <c r="G28" s="14">
        <f>SUM(G24:G27)</f>
        <v>3658</v>
      </c>
      <c r="H28" s="15">
        <f>G28/F28</f>
        <v>0.99079089924160346</v>
      </c>
    </row>
  </sheetData>
  <mergeCells count="4">
    <mergeCell ref="C20:D20"/>
    <mergeCell ref="F20:H20"/>
    <mergeCell ref="C4:D4"/>
    <mergeCell ref="F4:H4"/>
  </mergeCells>
  <phoneticPr fontId="0" type="noConversion"/>
  <pageMargins left="0.75" right="0.75" top="1" bottom="1" header="0.5" footer="0.5"/>
  <pageSetup paperSize="9" scale="73" orientation="portrait" r:id="rId1"/>
  <headerFooter alignWithMargins="0">
    <oddFooter>&amp;L&amp;8a:\excel2\grio-stats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2"/>
  <sheetViews>
    <sheetView tabSelected="1" topLeftCell="A159" workbookViewId="0">
      <selection activeCell="C187" sqref="C187"/>
    </sheetView>
  </sheetViews>
  <sheetFormatPr defaultRowHeight="12.75" x14ac:dyDescent="0.2"/>
  <cols>
    <col min="1" max="1" width="36.42578125" customWidth="1"/>
    <col min="2" max="2" width="59.85546875" customWidth="1"/>
    <col min="3" max="3" width="18.85546875" customWidth="1"/>
    <col min="4" max="4" width="19.140625" style="61" customWidth="1"/>
    <col min="5" max="5" width="10.85546875" hidden="1" customWidth="1"/>
    <col min="6" max="6" width="29" customWidth="1"/>
  </cols>
  <sheetData>
    <row r="1" spans="1:5" ht="15.75" x14ac:dyDescent="0.25">
      <c r="A1" s="40" t="s">
        <v>149</v>
      </c>
      <c r="C1" s="97"/>
    </row>
    <row r="2" spans="1:5" x14ac:dyDescent="0.2">
      <c r="C2" s="97"/>
    </row>
    <row r="3" spans="1:5" x14ac:dyDescent="0.2">
      <c r="C3" s="97"/>
    </row>
    <row r="4" spans="1:5" x14ac:dyDescent="0.2">
      <c r="A4" s="51"/>
      <c r="B4" s="52"/>
      <c r="C4" s="129"/>
      <c r="D4" s="62"/>
      <c r="E4" s="41"/>
    </row>
    <row r="5" spans="1:5" x14ac:dyDescent="0.2">
      <c r="A5" s="53" t="s">
        <v>16</v>
      </c>
      <c r="B5" s="54" t="s">
        <v>85</v>
      </c>
      <c r="C5" s="122" t="s">
        <v>99</v>
      </c>
      <c r="D5" s="96">
        <v>2002</v>
      </c>
      <c r="E5" s="42">
        <v>2002</v>
      </c>
    </row>
    <row r="6" spans="1:5" x14ac:dyDescent="0.2">
      <c r="A6" s="55"/>
      <c r="B6" s="56"/>
      <c r="C6" s="98"/>
      <c r="D6" s="64"/>
      <c r="E6" s="43"/>
    </row>
    <row r="7" spans="1:5" x14ac:dyDescent="0.2">
      <c r="A7" s="3"/>
      <c r="B7" s="2"/>
      <c r="C7" s="99" t="s">
        <v>98</v>
      </c>
      <c r="D7" s="65" t="s">
        <v>98</v>
      </c>
      <c r="E7" s="44"/>
    </row>
    <row r="8" spans="1:5" ht="43.5" customHeight="1" x14ac:dyDescent="0.2">
      <c r="A8" s="50" t="s">
        <v>140</v>
      </c>
      <c r="B8" s="89" t="s">
        <v>77</v>
      </c>
      <c r="C8" s="100"/>
      <c r="D8" s="66"/>
      <c r="E8" s="44"/>
    </row>
    <row r="9" spans="1:5" ht="15.75" customHeight="1" x14ac:dyDescent="0.2">
      <c r="A9" s="48" t="s">
        <v>106</v>
      </c>
      <c r="B9" s="91"/>
      <c r="C9" s="101">
        <v>5554405.2200000007</v>
      </c>
      <c r="D9" s="68">
        <f>+(1365257+120000+150000)+4194522.27</f>
        <v>5829779.2699999996</v>
      </c>
      <c r="E9" s="44"/>
    </row>
    <row r="10" spans="1:5" ht="15.75" customHeight="1" x14ac:dyDescent="0.2">
      <c r="A10" s="48" t="s">
        <v>17</v>
      </c>
      <c r="B10" s="91"/>
      <c r="C10" s="101">
        <v>4721839.51</v>
      </c>
      <c r="D10" s="68">
        <f>509243+1361801.29+(3501909.2-1874500-120000-150000)</f>
        <v>3228453.49</v>
      </c>
      <c r="E10" s="44"/>
    </row>
    <row r="11" spans="1:5" x14ac:dyDescent="0.2">
      <c r="A11" s="8"/>
      <c r="B11" s="20"/>
      <c r="C11" s="102"/>
      <c r="D11" s="69"/>
      <c r="E11" s="34"/>
    </row>
    <row r="12" spans="1:5" x14ac:dyDescent="0.2">
      <c r="A12" s="7"/>
      <c r="B12" s="19"/>
      <c r="C12" s="103"/>
      <c r="D12" s="66"/>
      <c r="E12" s="44"/>
    </row>
    <row r="13" spans="1:5" x14ac:dyDescent="0.2">
      <c r="A13" s="50" t="s">
        <v>139</v>
      </c>
      <c r="B13" s="49" t="s">
        <v>138</v>
      </c>
      <c r="C13" s="101">
        <v>31561812</v>
      </c>
      <c r="D13" s="68">
        <v>29079294</v>
      </c>
      <c r="E13" s="44"/>
    </row>
    <row r="14" spans="1:5" x14ac:dyDescent="0.2">
      <c r="A14" s="7"/>
      <c r="B14" s="19"/>
      <c r="C14" s="103"/>
      <c r="D14" s="66"/>
      <c r="E14" s="44"/>
    </row>
    <row r="15" spans="1:5" x14ac:dyDescent="0.2">
      <c r="A15" s="8"/>
      <c r="B15" s="20"/>
      <c r="C15" s="102"/>
      <c r="D15" s="69"/>
      <c r="E15" s="34"/>
    </row>
    <row r="16" spans="1:5" x14ac:dyDescent="0.2">
      <c r="A16" s="7"/>
      <c r="B16" s="19"/>
      <c r="C16" s="103"/>
      <c r="D16" s="66"/>
      <c r="E16" s="44"/>
    </row>
    <row r="17" spans="1:6" x14ac:dyDescent="0.2">
      <c r="A17" s="22" t="s">
        <v>18</v>
      </c>
      <c r="B17" s="19" t="s">
        <v>78</v>
      </c>
      <c r="C17" s="103">
        <v>0</v>
      </c>
      <c r="D17" s="87">
        <v>0</v>
      </c>
      <c r="E17" s="44"/>
    </row>
    <row r="18" spans="1:6" x14ac:dyDescent="0.2">
      <c r="A18" s="8"/>
      <c r="B18" s="20"/>
      <c r="C18" s="102"/>
      <c r="D18" s="69"/>
      <c r="E18" s="34"/>
    </row>
    <row r="19" spans="1:6" x14ac:dyDescent="0.2">
      <c r="A19" s="7"/>
      <c r="B19" s="19"/>
      <c r="C19" s="103"/>
      <c r="D19" s="70"/>
      <c r="E19" s="44"/>
    </row>
    <row r="20" spans="1:6" x14ac:dyDescent="0.2">
      <c r="A20" s="22" t="s">
        <v>19</v>
      </c>
      <c r="B20" s="19" t="s">
        <v>20</v>
      </c>
      <c r="C20" s="103"/>
      <c r="D20" s="70"/>
      <c r="E20" s="44"/>
    </row>
    <row r="21" spans="1:6" x14ac:dyDescent="0.2">
      <c r="A21" s="7"/>
      <c r="B21" s="25" t="s">
        <v>151</v>
      </c>
      <c r="C21" s="104">
        <v>805809.57</v>
      </c>
      <c r="D21" s="68">
        <v>623840</v>
      </c>
      <c r="E21" s="44"/>
    </row>
    <row r="22" spans="1:6" x14ac:dyDescent="0.2">
      <c r="A22" s="7"/>
      <c r="B22" s="25" t="s">
        <v>150</v>
      </c>
      <c r="C22" s="104">
        <v>188183.36</v>
      </c>
      <c r="D22" s="68">
        <v>177844</v>
      </c>
      <c r="E22" s="44"/>
    </row>
    <row r="23" spans="1:6" x14ac:dyDescent="0.2">
      <c r="A23" s="7"/>
      <c r="B23" s="22"/>
      <c r="C23" s="105"/>
      <c r="D23" s="71"/>
      <c r="E23" s="44"/>
    </row>
    <row r="24" spans="1:6" x14ac:dyDescent="0.2">
      <c r="A24" s="28"/>
      <c r="B24" s="30"/>
      <c r="C24" s="106"/>
      <c r="D24" s="73"/>
      <c r="E24" s="44"/>
    </row>
    <row r="25" spans="1:6" x14ac:dyDescent="0.2">
      <c r="A25" s="22" t="s">
        <v>129</v>
      </c>
      <c r="B25" s="94" t="s">
        <v>131</v>
      </c>
      <c r="C25" s="105">
        <v>7190082</v>
      </c>
      <c r="D25" s="68">
        <v>5470139</v>
      </c>
      <c r="E25" s="44"/>
      <c r="F25" s="61"/>
    </row>
    <row r="26" spans="1:6" x14ac:dyDescent="0.2">
      <c r="A26" s="22"/>
      <c r="B26" s="94" t="s">
        <v>152</v>
      </c>
      <c r="C26" s="105"/>
      <c r="D26" s="70"/>
      <c r="E26" s="44"/>
    </row>
    <row r="27" spans="1:6" x14ac:dyDescent="0.2">
      <c r="A27" s="8"/>
      <c r="B27" s="5"/>
      <c r="C27" s="107"/>
      <c r="D27" s="72"/>
      <c r="E27" s="34"/>
    </row>
    <row r="28" spans="1:6" x14ac:dyDescent="0.2">
      <c r="A28" s="28"/>
      <c r="B28" s="30"/>
      <c r="C28" s="106"/>
      <c r="D28" s="73"/>
      <c r="E28" s="44"/>
    </row>
    <row r="29" spans="1:6" x14ac:dyDescent="0.2">
      <c r="A29" s="22" t="s">
        <v>76</v>
      </c>
      <c r="B29" s="26" t="s">
        <v>142</v>
      </c>
      <c r="C29" s="108">
        <v>201065</v>
      </c>
      <c r="D29" s="68">
        <v>534917</v>
      </c>
      <c r="E29" s="44"/>
      <c r="F29" s="61"/>
    </row>
    <row r="30" spans="1:6" x14ac:dyDescent="0.2">
      <c r="A30" s="22"/>
      <c r="B30" s="26" t="s">
        <v>143</v>
      </c>
      <c r="C30" s="108"/>
      <c r="D30" s="70"/>
      <c r="E30" s="44"/>
    </row>
    <row r="31" spans="1:6" x14ac:dyDescent="0.2">
      <c r="A31" s="8"/>
      <c r="B31" s="5"/>
      <c r="C31" s="107"/>
      <c r="D31" s="72"/>
      <c r="E31" s="34"/>
    </row>
    <row r="32" spans="1:6" x14ac:dyDescent="0.2">
      <c r="A32" s="7"/>
      <c r="B32" s="19"/>
      <c r="C32" s="103"/>
      <c r="D32" s="70"/>
      <c r="E32" s="44"/>
    </row>
    <row r="33" spans="1:6" x14ac:dyDescent="0.2">
      <c r="A33" s="22" t="s">
        <v>1</v>
      </c>
      <c r="B33" s="19" t="s">
        <v>144</v>
      </c>
      <c r="C33" s="103">
        <v>1780635.76</v>
      </c>
      <c r="D33" s="68">
        <f>1075505+52413+141931+365710-282.67</f>
        <v>1635276.33</v>
      </c>
      <c r="E33" s="44"/>
    </row>
    <row r="34" spans="1:6" x14ac:dyDescent="0.2">
      <c r="A34" s="7"/>
      <c r="B34" s="19" t="s">
        <v>145</v>
      </c>
      <c r="C34" s="103"/>
      <c r="D34" s="70"/>
      <c r="E34" s="44"/>
    </row>
    <row r="35" spans="1:6" x14ac:dyDescent="0.2">
      <c r="A35" s="8"/>
      <c r="B35" s="27"/>
      <c r="C35" s="109"/>
      <c r="D35" s="72"/>
      <c r="E35" s="34"/>
    </row>
    <row r="36" spans="1:6" x14ac:dyDescent="0.2">
      <c r="A36" s="7"/>
      <c r="B36" s="26"/>
      <c r="C36" s="108"/>
      <c r="D36" s="71"/>
      <c r="E36" s="44"/>
    </row>
    <row r="37" spans="1:6" x14ac:dyDescent="0.2">
      <c r="A37" s="7" t="s">
        <v>22</v>
      </c>
      <c r="B37" s="60"/>
      <c r="C37" s="117">
        <v>52003832.420000002</v>
      </c>
      <c r="D37" s="86">
        <f>SUM(D8:D35)</f>
        <v>46579543.089999996</v>
      </c>
      <c r="E37" s="44"/>
    </row>
    <row r="38" spans="1:6" x14ac:dyDescent="0.2">
      <c r="A38" s="8"/>
      <c r="B38" s="20"/>
      <c r="C38" s="102"/>
      <c r="D38" s="72"/>
      <c r="E38" s="44"/>
      <c r="F38" s="61"/>
    </row>
    <row r="39" spans="1:6" x14ac:dyDescent="0.2">
      <c r="C39" s="97"/>
      <c r="D39" s="74"/>
      <c r="E39" s="10"/>
      <c r="F39" s="10"/>
    </row>
    <row r="40" spans="1:6" x14ac:dyDescent="0.2">
      <c r="C40" s="120"/>
      <c r="D40" s="75"/>
      <c r="E40" s="10"/>
      <c r="F40" s="74"/>
    </row>
    <row r="41" spans="1:6" x14ac:dyDescent="0.2">
      <c r="A41" s="51"/>
      <c r="B41" s="52"/>
      <c r="C41" s="118"/>
      <c r="D41" s="76"/>
      <c r="E41" s="47"/>
    </row>
    <row r="42" spans="1:6" x14ac:dyDescent="0.2">
      <c r="A42" s="53" t="s">
        <v>23</v>
      </c>
      <c r="B42" s="54" t="str">
        <f>+B5</f>
        <v>Description</v>
      </c>
      <c r="C42" s="122" t="s">
        <v>99</v>
      </c>
      <c r="D42" s="96">
        <v>2002</v>
      </c>
      <c r="E42" s="42">
        <v>2002</v>
      </c>
    </row>
    <row r="43" spans="1:6" x14ac:dyDescent="0.2">
      <c r="A43" s="55"/>
      <c r="B43" s="56"/>
      <c r="C43" s="98"/>
      <c r="D43" s="64"/>
      <c r="E43" s="43"/>
    </row>
    <row r="44" spans="1:6" x14ac:dyDescent="0.2">
      <c r="A44" s="3"/>
      <c r="B44" s="2"/>
      <c r="C44" s="99" t="s">
        <v>98</v>
      </c>
      <c r="D44" s="65" t="str">
        <f>+D7</f>
        <v>S$</v>
      </c>
      <c r="E44" s="44"/>
    </row>
    <row r="45" spans="1:6" ht="25.5" x14ac:dyDescent="0.2">
      <c r="A45" s="50" t="s">
        <v>158</v>
      </c>
      <c r="B45" s="49" t="s">
        <v>128</v>
      </c>
      <c r="C45" s="101"/>
      <c r="D45" s="66"/>
      <c r="E45" s="44"/>
    </row>
    <row r="46" spans="1:6" x14ac:dyDescent="0.2">
      <c r="A46" s="93" t="s">
        <v>24</v>
      </c>
      <c r="B46" s="49" t="s">
        <v>156</v>
      </c>
      <c r="C46" s="101">
        <v>33153935.229999997</v>
      </c>
      <c r="D46" s="68">
        <f>(7993315+7100868+4845760+1167963+8072207+519145+2909120+436518+607220)-975549</f>
        <v>32676567</v>
      </c>
      <c r="E46" s="44"/>
    </row>
    <row r="47" spans="1:6" x14ac:dyDescent="0.2">
      <c r="A47" s="48" t="s">
        <v>25</v>
      </c>
      <c r="C47" s="119"/>
      <c r="D47" s="68"/>
      <c r="E47" s="44"/>
    </row>
    <row r="48" spans="1:6" x14ac:dyDescent="0.2">
      <c r="A48" s="8"/>
      <c r="B48" s="20"/>
      <c r="C48" s="102"/>
      <c r="D48" s="69"/>
      <c r="E48" s="34"/>
    </row>
    <row r="49" spans="1:5" x14ac:dyDescent="0.2">
      <c r="A49" s="7"/>
      <c r="B49" s="19"/>
      <c r="C49" s="103"/>
      <c r="D49" s="66"/>
      <c r="E49" s="44"/>
    </row>
    <row r="50" spans="1:5" x14ac:dyDescent="0.2">
      <c r="A50" s="22" t="s">
        <v>26</v>
      </c>
      <c r="B50" s="19" t="s">
        <v>32</v>
      </c>
      <c r="C50" s="103">
        <v>6883018</v>
      </c>
      <c r="D50" s="68">
        <f>1893661+350417+872471+949456+2475988</f>
        <v>6541993</v>
      </c>
      <c r="E50" s="44"/>
    </row>
    <row r="51" spans="1:5" x14ac:dyDescent="0.2">
      <c r="A51" s="22" t="s">
        <v>23</v>
      </c>
      <c r="B51" s="19" t="s">
        <v>33</v>
      </c>
      <c r="C51" s="103"/>
      <c r="D51" s="66"/>
      <c r="E51" s="44"/>
    </row>
    <row r="52" spans="1:5" x14ac:dyDescent="0.2">
      <c r="A52" s="8"/>
      <c r="B52" s="20"/>
      <c r="C52" s="102"/>
      <c r="D52" s="69"/>
      <c r="E52" s="34"/>
    </row>
    <row r="53" spans="1:5" x14ac:dyDescent="0.2">
      <c r="A53" s="7"/>
      <c r="B53" s="19"/>
      <c r="C53" s="103"/>
      <c r="D53" s="66"/>
      <c r="E53" s="44"/>
    </row>
    <row r="54" spans="1:5" x14ac:dyDescent="0.2">
      <c r="A54" s="22" t="s">
        <v>27</v>
      </c>
      <c r="B54" s="19" t="s">
        <v>34</v>
      </c>
      <c r="C54" s="103">
        <v>0</v>
      </c>
      <c r="D54" s="66">
        <v>0</v>
      </c>
      <c r="E54" s="44"/>
    </row>
    <row r="55" spans="1:5" x14ac:dyDescent="0.2">
      <c r="A55" s="8"/>
      <c r="B55" s="20"/>
      <c r="C55" s="102"/>
      <c r="D55" s="69"/>
      <c r="E55" s="34"/>
    </row>
    <row r="56" spans="1:5" x14ac:dyDescent="0.2">
      <c r="A56" s="7"/>
      <c r="B56" s="19"/>
      <c r="C56" s="103"/>
      <c r="D56" s="70"/>
      <c r="E56" s="44"/>
    </row>
    <row r="57" spans="1:5" x14ac:dyDescent="0.2">
      <c r="A57" s="22" t="s">
        <v>28</v>
      </c>
      <c r="B57" s="19" t="s">
        <v>35</v>
      </c>
      <c r="C57" s="103">
        <v>393290.77</v>
      </c>
      <c r="D57" s="68">
        <v>975549</v>
      </c>
      <c r="E57" s="44"/>
    </row>
    <row r="58" spans="1:5" x14ac:dyDescent="0.2">
      <c r="A58" s="7"/>
      <c r="B58" s="19" t="s">
        <v>36</v>
      </c>
      <c r="C58" s="103"/>
      <c r="D58" s="70"/>
      <c r="E58" s="44"/>
    </row>
    <row r="59" spans="1:5" x14ac:dyDescent="0.2">
      <c r="A59" s="7"/>
      <c r="B59" s="25"/>
      <c r="C59" s="104"/>
      <c r="D59" s="70"/>
      <c r="E59" s="44"/>
    </row>
    <row r="60" spans="1:5" x14ac:dyDescent="0.2">
      <c r="A60" s="28"/>
      <c r="B60" s="29"/>
      <c r="C60" s="111"/>
      <c r="D60" s="73"/>
      <c r="E60" s="45"/>
    </row>
    <row r="61" spans="1:5" x14ac:dyDescent="0.2">
      <c r="A61" s="22" t="s">
        <v>29</v>
      </c>
      <c r="B61" s="19" t="s">
        <v>120</v>
      </c>
      <c r="C61" s="103">
        <v>2617173</v>
      </c>
      <c r="D61" s="68">
        <v>4381338</v>
      </c>
      <c r="E61" s="44"/>
    </row>
    <row r="62" spans="1:5" x14ac:dyDescent="0.2">
      <c r="A62" s="7"/>
      <c r="B62" s="19" t="s">
        <v>132</v>
      </c>
      <c r="C62" s="103"/>
      <c r="D62" s="70"/>
      <c r="E62" s="44"/>
    </row>
    <row r="63" spans="1:5" x14ac:dyDescent="0.2">
      <c r="A63" s="7"/>
      <c r="B63" s="19" t="s">
        <v>133</v>
      </c>
      <c r="C63" s="103"/>
      <c r="D63" s="70"/>
      <c r="E63" s="44"/>
    </row>
    <row r="64" spans="1:5" x14ac:dyDescent="0.2">
      <c r="A64" s="8"/>
      <c r="B64" s="20"/>
      <c r="C64" s="102"/>
      <c r="D64" s="72"/>
      <c r="E64" s="44"/>
    </row>
    <row r="65" spans="1:6" x14ac:dyDescent="0.2">
      <c r="A65" s="7"/>
      <c r="B65" s="19"/>
      <c r="C65" s="103"/>
      <c r="D65" s="70"/>
      <c r="E65" s="44"/>
    </row>
    <row r="66" spans="1:6" x14ac:dyDescent="0.2">
      <c r="A66" s="22" t="s">
        <v>105</v>
      </c>
      <c r="B66" s="19" t="s">
        <v>153</v>
      </c>
      <c r="C66" s="103">
        <v>5141167.7300000004</v>
      </c>
      <c r="D66" s="68">
        <v>5556323.8600000003</v>
      </c>
      <c r="E66" s="44"/>
    </row>
    <row r="67" spans="1:6" x14ac:dyDescent="0.2">
      <c r="A67" s="88" t="s">
        <v>141</v>
      </c>
      <c r="B67" s="19" t="s">
        <v>154</v>
      </c>
      <c r="C67" s="103"/>
      <c r="D67" s="70"/>
      <c r="E67" s="44"/>
    </row>
    <row r="68" spans="1:6" x14ac:dyDescent="0.2">
      <c r="A68" s="8"/>
      <c r="B68" s="27"/>
      <c r="C68" s="109"/>
      <c r="D68" s="72"/>
      <c r="E68" s="34"/>
    </row>
    <row r="69" spans="1:6" x14ac:dyDescent="0.2">
      <c r="A69" s="7"/>
      <c r="B69" s="19"/>
      <c r="C69" s="103"/>
      <c r="D69" s="70"/>
      <c r="E69" s="44"/>
    </row>
    <row r="70" spans="1:6" x14ac:dyDescent="0.2">
      <c r="A70" s="22" t="s">
        <v>134</v>
      </c>
      <c r="B70" s="19" t="s">
        <v>135</v>
      </c>
      <c r="C70" s="103">
        <v>3788795</v>
      </c>
      <c r="D70" s="68">
        <v>3025177</v>
      </c>
      <c r="E70" s="44"/>
    </row>
    <row r="71" spans="1:6" x14ac:dyDescent="0.2">
      <c r="A71" s="8"/>
      <c r="B71" s="27"/>
      <c r="C71" s="109"/>
      <c r="D71" s="72"/>
      <c r="E71" s="34"/>
    </row>
    <row r="72" spans="1:6" x14ac:dyDescent="0.2">
      <c r="A72" s="7"/>
      <c r="B72" s="19"/>
      <c r="C72" s="103"/>
      <c r="D72" s="70"/>
      <c r="E72" s="44"/>
    </row>
    <row r="73" spans="1:6" x14ac:dyDescent="0.2">
      <c r="A73" s="22" t="s">
        <v>1</v>
      </c>
      <c r="B73" s="19" t="s">
        <v>37</v>
      </c>
      <c r="C73" s="103">
        <v>100997</v>
      </c>
      <c r="D73" s="68">
        <v>108388</v>
      </c>
      <c r="E73" s="44"/>
    </row>
    <row r="74" spans="1:6" x14ac:dyDescent="0.2">
      <c r="A74" s="7"/>
      <c r="B74" s="19" t="s">
        <v>66</v>
      </c>
      <c r="C74" s="103"/>
      <c r="D74" s="70"/>
      <c r="E74" s="44"/>
    </row>
    <row r="75" spans="1:6" x14ac:dyDescent="0.2">
      <c r="A75" s="8"/>
      <c r="B75" s="27"/>
      <c r="C75" s="109"/>
      <c r="D75" s="72"/>
      <c r="E75" s="34"/>
    </row>
    <row r="76" spans="1:6" x14ac:dyDescent="0.2">
      <c r="A76" s="7"/>
      <c r="B76" s="26"/>
      <c r="C76" s="108"/>
      <c r="D76" s="71"/>
      <c r="E76" s="44"/>
    </row>
    <row r="77" spans="1:6" x14ac:dyDescent="0.2">
      <c r="A77" s="7" t="s">
        <v>30</v>
      </c>
      <c r="B77" s="60"/>
      <c r="C77" s="117">
        <v>52078376.730000004</v>
      </c>
      <c r="D77" s="86">
        <f>SUM(D45:D75)</f>
        <v>53265335.859999999</v>
      </c>
      <c r="E77" s="44"/>
    </row>
    <row r="78" spans="1:6" x14ac:dyDescent="0.2">
      <c r="A78" s="8"/>
      <c r="B78" s="20"/>
      <c r="C78" s="102"/>
      <c r="D78" s="72"/>
      <c r="E78" s="34"/>
    </row>
    <row r="79" spans="1:6" x14ac:dyDescent="0.2">
      <c r="A79" s="7"/>
      <c r="B79" s="26"/>
      <c r="C79" s="108"/>
      <c r="D79" s="73"/>
      <c r="E79" s="44"/>
    </row>
    <row r="80" spans="1:6" x14ac:dyDescent="0.2">
      <c r="A80" s="7" t="s">
        <v>31</v>
      </c>
      <c r="B80" s="60"/>
      <c r="C80" s="117">
        <v>-74544.310000002384</v>
      </c>
      <c r="D80" s="86">
        <f>+D37-D77</f>
        <v>-6685792.7700000033</v>
      </c>
      <c r="E80" s="44"/>
      <c r="F80" s="61"/>
    </row>
    <row r="81" spans="1:6" x14ac:dyDescent="0.2">
      <c r="A81" s="8"/>
      <c r="B81" s="20"/>
      <c r="C81" s="102"/>
      <c r="D81" s="85"/>
      <c r="E81" s="44"/>
    </row>
    <row r="82" spans="1:6" x14ac:dyDescent="0.2">
      <c r="C82" s="97"/>
      <c r="D82" s="74"/>
      <c r="E82" s="10"/>
      <c r="F82" s="10"/>
    </row>
    <row r="83" spans="1:6" x14ac:dyDescent="0.2">
      <c r="C83" s="97"/>
      <c r="D83" s="74"/>
      <c r="E83" s="10"/>
      <c r="F83" s="10"/>
    </row>
    <row r="84" spans="1:6" x14ac:dyDescent="0.2">
      <c r="B84" s="6"/>
      <c r="C84" s="120"/>
      <c r="D84" s="75"/>
      <c r="E84" s="10"/>
      <c r="F84" s="10"/>
    </row>
    <row r="85" spans="1:6" x14ac:dyDescent="0.2">
      <c r="A85" s="51"/>
      <c r="B85" s="52"/>
      <c r="C85" s="118"/>
      <c r="D85" s="76"/>
      <c r="E85" s="47"/>
    </row>
    <row r="86" spans="1:6" x14ac:dyDescent="0.2">
      <c r="A86" s="53" t="s">
        <v>38</v>
      </c>
      <c r="B86" s="54" t="str">
        <f>+B42</f>
        <v>Description</v>
      </c>
      <c r="C86" s="122" t="s">
        <v>99</v>
      </c>
      <c r="D86" s="96">
        <v>2002</v>
      </c>
      <c r="E86" s="42">
        <v>2002</v>
      </c>
    </row>
    <row r="87" spans="1:6" x14ac:dyDescent="0.2">
      <c r="A87" s="55"/>
      <c r="B87" s="56"/>
      <c r="C87" s="98"/>
      <c r="D87" s="64"/>
      <c r="E87" s="43"/>
    </row>
    <row r="88" spans="1:6" s="128" customFormat="1" ht="27.75" customHeight="1" x14ac:dyDescent="0.2">
      <c r="A88" s="123" t="s">
        <v>39</v>
      </c>
      <c r="B88" s="124"/>
      <c r="C88" s="125" t="s">
        <v>98</v>
      </c>
      <c r="D88" s="126" t="str">
        <f>+D44</f>
        <v>S$</v>
      </c>
      <c r="E88" s="127"/>
    </row>
    <row r="89" spans="1:6" x14ac:dyDescent="0.2">
      <c r="A89" s="31"/>
      <c r="B89" s="2"/>
      <c r="C89" s="110"/>
      <c r="D89" s="70"/>
      <c r="E89" s="44"/>
    </row>
    <row r="90" spans="1:6" x14ac:dyDescent="0.2">
      <c r="A90" s="22" t="s">
        <v>40</v>
      </c>
      <c r="B90" s="19" t="s">
        <v>161</v>
      </c>
      <c r="C90" s="103"/>
      <c r="D90" s="66"/>
      <c r="E90" s="44"/>
    </row>
    <row r="91" spans="1:6" x14ac:dyDescent="0.2">
      <c r="A91" s="22"/>
      <c r="B91" s="19" t="s">
        <v>162</v>
      </c>
      <c r="C91" s="103">
        <v>10702296</v>
      </c>
      <c r="D91" s="66">
        <f>10213978</f>
        <v>10213978</v>
      </c>
      <c r="E91" s="44"/>
    </row>
    <row r="92" spans="1:6" x14ac:dyDescent="0.2">
      <c r="A92" s="24"/>
      <c r="B92" s="19"/>
      <c r="C92" s="103"/>
      <c r="D92" s="66"/>
      <c r="E92" s="44"/>
    </row>
    <row r="93" spans="1:6" x14ac:dyDescent="0.2">
      <c r="A93" s="8"/>
      <c r="B93" s="20"/>
      <c r="C93" s="102"/>
      <c r="D93" s="69"/>
      <c r="E93" s="34"/>
    </row>
    <row r="94" spans="1:6" x14ac:dyDescent="0.2">
      <c r="A94" s="7"/>
      <c r="B94" s="19"/>
      <c r="C94" s="103"/>
      <c r="D94" s="66"/>
      <c r="E94" s="44"/>
    </row>
    <row r="95" spans="1:6" x14ac:dyDescent="0.2">
      <c r="A95" s="22" t="s">
        <v>44</v>
      </c>
      <c r="B95" s="19" t="s">
        <v>114</v>
      </c>
      <c r="C95" s="103">
        <v>7592562</v>
      </c>
      <c r="D95" s="66">
        <f>19541401-10213978</f>
        <v>9327423</v>
      </c>
      <c r="E95" s="44"/>
      <c r="F95" s="61"/>
    </row>
    <row r="96" spans="1:6" x14ac:dyDescent="0.2">
      <c r="A96" s="7"/>
      <c r="B96" s="19" t="s">
        <v>115</v>
      </c>
      <c r="C96" s="103"/>
      <c r="D96" s="66"/>
      <c r="E96" s="44"/>
    </row>
    <row r="97" spans="1:5" x14ac:dyDescent="0.2">
      <c r="A97" s="7"/>
      <c r="B97" s="19" t="s">
        <v>146</v>
      </c>
      <c r="C97" s="103"/>
      <c r="D97" s="66"/>
      <c r="E97" s="44"/>
    </row>
    <row r="98" spans="1:5" x14ac:dyDescent="0.2">
      <c r="A98" s="8"/>
      <c r="B98" s="20"/>
      <c r="C98" s="102"/>
      <c r="D98" s="69"/>
      <c r="E98" s="34"/>
    </row>
    <row r="99" spans="1:5" x14ac:dyDescent="0.2">
      <c r="A99" s="7"/>
      <c r="B99" s="19"/>
      <c r="C99" s="103">
        <v>0</v>
      </c>
      <c r="D99" s="66"/>
      <c r="E99" s="44"/>
    </row>
    <row r="100" spans="1:5" x14ac:dyDescent="0.2">
      <c r="A100" s="22" t="s">
        <v>137</v>
      </c>
      <c r="B100" s="19" t="s">
        <v>59</v>
      </c>
      <c r="C100" s="103"/>
      <c r="D100" s="66">
        <v>0</v>
      </c>
      <c r="E100" s="44"/>
    </row>
    <row r="101" spans="1:5" x14ac:dyDescent="0.2">
      <c r="A101" s="7"/>
      <c r="B101" s="19" t="s">
        <v>100</v>
      </c>
      <c r="C101" s="103"/>
      <c r="D101" s="67"/>
      <c r="E101" s="44"/>
    </row>
    <row r="102" spans="1:5" x14ac:dyDescent="0.2">
      <c r="A102" s="8"/>
      <c r="B102" s="20"/>
      <c r="C102" s="102"/>
      <c r="D102" s="69"/>
      <c r="E102" s="34"/>
    </row>
    <row r="103" spans="1:5" x14ac:dyDescent="0.2">
      <c r="A103" s="7"/>
      <c r="B103" s="19"/>
      <c r="C103" s="103">
        <v>0</v>
      </c>
      <c r="D103" s="70"/>
      <c r="E103" s="44"/>
    </row>
    <row r="104" spans="1:5" x14ac:dyDescent="0.2">
      <c r="A104" s="22" t="s">
        <v>46</v>
      </c>
      <c r="B104" s="19" t="s">
        <v>60</v>
      </c>
      <c r="C104" s="103"/>
      <c r="D104" s="66">
        <v>0</v>
      </c>
      <c r="E104" s="44"/>
    </row>
    <row r="105" spans="1:5" x14ac:dyDescent="0.2">
      <c r="A105" s="7"/>
      <c r="B105" s="19" t="s">
        <v>63</v>
      </c>
      <c r="C105" s="103"/>
      <c r="D105" s="70"/>
      <c r="E105" s="44"/>
    </row>
    <row r="106" spans="1:5" x14ac:dyDescent="0.2">
      <c r="A106" s="7"/>
      <c r="B106" s="25"/>
      <c r="C106" s="104"/>
      <c r="D106" s="70"/>
      <c r="E106" s="44"/>
    </row>
    <row r="107" spans="1:5" x14ac:dyDescent="0.2">
      <c r="A107" s="28"/>
      <c r="B107" s="29"/>
      <c r="C107" s="111"/>
      <c r="D107" s="73"/>
      <c r="E107" s="45"/>
    </row>
    <row r="108" spans="1:5" x14ac:dyDescent="0.2">
      <c r="A108" s="22" t="s">
        <v>47</v>
      </c>
      <c r="B108" s="19" t="s">
        <v>62</v>
      </c>
      <c r="C108" s="103">
        <v>4766155</v>
      </c>
      <c r="D108" s="66">
        <v>785140</v>
      </c>
      <c r="E108" s="44"/>
    </row>
    <row r="109" spans="1:5" x14ac:dyDescent="0.2">
      <c r="A109" s="7"/>
      <c r="B109" s="19" t="s">
        <v>61</v>
      </c>
      <c r="C109" s="103"/>
      <c r="D109" s="70"/>
      <c r="E109" s="44"/>
    </row>
    <row r="110" spans="1:5" x14ac:dyDescent="0.2">
      <c r="A110" s="8"/>
      <c r="B110" s="20"/>
      <c r="C110" s="102"/>
      <c r="D110" s="72"/>
      <c r="E110" s="34"/>
    </row>
    <row r="111" spans="1:5" x14ac:dyDescent="0.2">
      <c r="A111" s="28"/>
      <c r="B111" s="29"/>
      <c r="C111" s="111"/>
      <c r="D111" s="73"/>
      <c r="E111" s="45"/>
    </row>
    <row r="112" spans="1:5" x14ac:dyDescent="0.2">
      <c r="A112" s="22" t="s">
        <v>48</v>
      </c>
      <c r="B112" s="19" t="s">
        <v>64</v>
      </c>
      <c r="C112" s="103">
        <v>19144375</v>
      </c>
      <c r="D112" s="66">
        <v>25190283</v>
      </c>
      <c r="E112" s="44"/>
    </row>
    <row r="113" spans="1:5" x14ac:dyDescent="0.2">
      <c r="A113" s="8"/>
      <c r="B113" s="20"/>
      <c r="C113" s="102"/>
      <c r="D113" s="72"/>
      <c r="E113" s="34"/>
    </row>
    <row r="114" spans="1:5" x14ac:dyDescent="0.2">
      <c r="A114" s="7"/>
      <c r="B114" s="19"/>
      <c r="C114" s="103"/>
      <c r="D114" s="70"/>
      <c r="E114" s="44"/>
    </row>
    <row r="115" spans="1:5" x14ac:dyDescent="0.2">
      <c r="A115" s="22" t="s">
        <v>121</v>
      </c>
      <c r="B115" s="19" t="s">
        <v>65</v>
      </c>
      <c r="C115" s="103">
        <v>28084711</v>
      </c>
      <c r="D115" s="66">
        <v>30904735</v>
      </c>
      <c r="E115" s="44"/>
    </row>
    <row r="116" spans="1:5" x14ac:dyDescent="0.2">
      <c r="A116" s="7"/>
      <c r="B116" s="19" t="s">
        <v>66</v>
      </c>
      <c r="C116" s="103"/>
      <c r="D116" s="70"/>
      <c r="E116" s="44"/>
    </row>
    <row r="117" spans="1:5" x14ac:dyDescent="0.2">
      <c r="A117" s="8"/>
      <c r="B117" s="27"/>
      <c r="C117" s="109"/>
      <c r="D117" s="72"/>
      <c r="E117" s="34"/>
    </row>
    <row r="118" spans="1:5" x14ac:dyDescent="0.2">
      <c r="A118" s="28"/>
      <c r="B118" s="26"/>
      <c r="C118" s="108"/>
      <c r="D118" s="71"/>
      <c r="E118" s="44"/>
    </row>
    <row r="119" spans="1:5" x14ac:dyDescent="0.2">
      <c r="A119" s="7" t="s">
        <v>49</v>
      </c>
      <c r="B119" s="60"/>
      <c r="C119" s="117">
        <v>70290099</v>
      </c>
      <c r="D119" s="80">
        <f>SUM(D90:D117)</f>
        <v>76421559</v>
      </c>
      <c r="E119" s="44"/>
    </row>
    <row r="120" spans="1:5" x14ac:dyDescent="0.2">
      <c r="A120" s="4"/>
      <c r="B120" s="37"/>
      <c r="C120" s="121"/>
      <c r="D120" s="72"/>
      <c r="E120" s="34"/>
    </row>
    <row r="121" spans="1:5" x14ac:dyDescent="0.2">
      <c r="A121" s="7"/>
      <c r="B121" s="26"/>
      <c r="C121" s="108"/>
      <c r="D121" s="71"/>
      <c r="E121" s="44"/>
    </row>
    <row r="122" spans="1:5" x14ac:dyDescent="0.2">
      <c r="A122" s="31" t="s">
        <v>50</v>
      </c>
      <c r="B122" s="32"/>
      <c r="C122" s="108"/>
      <c r="D122" s="71"/>
      <c r="E122" s="44"/>
    </row>
    <row r="123" spans="1:5" x14ac:dyDescent="0.2">
      <c r="A123" s="8"/>
      <c r="B123" s="20"/>
      <c r="C123" s="102"/>
      <c r="D123" s="72"/>
      <c r="E123" s="34"/>
    </row>
    <row r="124" spans="1:5" x14ac:dyDescent="0.2">
      <c r="A124" s="7"/>
      <c r="B124" s="26"/>
      <c r="C124" s="108"/>
      <c r="D124" s="71"/>
      <c r="E124" s="44"/>
    </row>
    <row r="125" spans="1:5" x14ac:dyDescent="0.2">
      <c r="A125" s="22" t="s">
        <v>51</v>
      </c>
      <c r="B125" s="22" t="s">
        <v>67</v>
      </c>
      <c r="C125" s="112">
        <v>19993077</v>
      </c>
      <c r="D125" s="66">
        <f>651974+17036648</f>
        <v>17688622</v>
      </c>
      <c r="E125" s="44"/>
    </row>
    <row r="126" spans="1:5" x14ac:dyDescent="0.2">
      <c r="A126" s="7"/>
      <c r="B126" s="22"/>
      <c r="C126" s="105"/>
      <c r="D126" s="71"/>
      <c r="E126" s="44"/>
    </row>
    <row r="127" spans="1:5" x14ac:dyDescent="0.2">
      <c r="A127" s="8"/>
      <c r="B127" s="23"/>
      <c r="C127" s="113"/>
      <c r="D127" s="78"/>
      <c r="E127" s="34"/>
    </row>
    <row r="128" spans="1:5" x14ac:dyDescent="0.2">
      <c r="A128" s="7"/>
      <c r="B128" s="32"/>
      <c r="C128" s="108"/>
      <c r="D128" s="71"/>
      <c r="E128" s="44"/>
    </row>
    <row r="129" spans="1:5" x14ac:dyDescent="0.2">
      <c r="A129" s="22" t="s">
        <v>148</v>
      </c>
      <c r="B129" s="22" t="s">
        <v>147</v>
      </c>
      <c r="C129" s="112">
        <v>9992234</v>
      </c>
      <c r="D129" s="66">
        <v>9076459</v>
      </c>
      <c r="E129" s="44"/>
    </row>
    <row r="130" spans="1:5" x14ac:dyDescent="0.2">
      <c r="A130" s="7"/>
      <c r="B130" s="22"/>
      <c r="C130" s="105"/>
      <c r="D130" s="71"/>
      <c r="E130" s="44"/>
    </row>
    <row r="131" spans="1:5" x14ac:dyDescent="0.2">
      <c r="A131" s="8"/>
      <c r="B131" s="39"/>
      <c r="C131" s="114"/>
      <c r="D131" s="72"/>
      <c r="E131" s="34"/>
    </row>
    <row r="132" spans="1:5" x14ac:dyDescent="0.2">
      <c r="A132" s="7"/>
      <c r="B132" s="32"/>
      <c r="C132" s="108"/>
      <c r="D132" s="71"/>
      <c r="E132" s="44"/>
    </row>
    <row r="133" spans="1:5" x14ac:dyDescent="0.2">
      <c r="A133" s="22" t="s">
        <v>101</v>
      </c>
      <c r="B133" s="22" t="s">
        <v>155</v>
      </c>
      <c r="C133" s="112">
        <v>17742066</v>
      </c>
      <c r="D133" s="66">
        <v>19099766</v>
      </c>
      <c r="E133" s="44"/>
    </row>
    <row r="134" spans="1:5" x14ac:dyDescent="0.2">
      <c r="A134" s="7"/>
      <c r="B134" s="22"/>
      <c r="C134" s="105"/>
      <c r="D134" s="71"/>
      <c r="E134" s="44"/>
    </row>
    <row r="135" spans="1:5" x14ac:dyDescent="0.2">
      <c r="A135" s="8"/>
      <c r="B135" s="39"/>
      <c r="C135" s="114"/>
      <c r="D135" s="72"/>
      <c r="E135" s="34"/>
    </row>
    <row r="136" spans="1:5" x14ac:dyDescent="0.2">
      <c r="A136" s="29"/>
      <c r="B136" s="38"/>
      <c r="C136" s="115"/>
      <c r="D136" s="84"/>
      <c r="E136" s="45"/>
    </row>
    <row r="137" spans="1:5" x14ac:dyDescent="0.2">
      <c r="A137" s="19" t="s">
        <v>52</v>
      </c>
      <c r="B137" s="22" t="s">
        <v>68</v>
      </c>
      <c r="C137" s="105">
        <v>16252457</v>
      </c>
      <c r="D137" s="81">
        <v>16252457</v>
      </c>
      <c r="E137" s="44"/>
    </row>
    <row r="138" spans="1:5" x14ac:dyDescent="0.2">
      <c r="A138" s="82"/>
      <c r="B138" s="22" t="s">
        <v>80</v>
      </c>
      <c r="C138" s="105"/>
      <c r="D138" s="71"/>
      <c r="E138" s="44"/>
    </row>
    <row r="139" spans="1:5" x14ac:dyDescent="0.2">
      <c r="A139" s="83"/>
      <c r="B139" s="23"/>
      <c r="C139" s="113"/>
      <c r="D139" s="78"/>
      <c r="E139" s="34"/>
    </row>
    <row r="140" spans="1:5" x14ac:dyDescent="0.2">
      <c r="A140" s="7"/>
      <c r="B140" s="26"/>
      <c r="C140" s="108"/>
      <c r="D140" s="71"/>
      <c r="E140" s="44"/>
    </row>
    <row r="141" spans="1:5" x14ac:dyDescent="0.2">
      <c r="A141" s="7" t="s">
        <v>53</v>
      </c>
      <c r="B141" s="32"/>
      <c r="C141" s="117">
        <f>SUM(C124:C139)</f>
        <v>63979834</v>
      </c>
      <c r="D141" s="80">
        <f>SUM(D124:D139)</f>
        <v>62117304</v>
      </c>
      <c r="E141" s="44"/>
    </row>
    <row r="142" spans="1:5" x14ac:dyDescent="0.2">
      <c r="A142" s="8"/>
      <c r="B142" s="23"/>
      <c r="C142" s="113"/>
      <c r="D142" s="78"/>
      <c r="E142" s="34"/>
    </row>
    <row r="143" spans="1:5" x14ac:dyDescent="0.2">
      <c r="A143" s="7"/>
      <c r="B143" s="32"/>
      <c r="C143" s="108"/>
      <c r="D143" s="71"/>
      <c r="E143" s="44"/>
    </row>
    <row r="144" spans="1:5" x14ac:dyDescent="0.2">
      <c r="A144" s="31" t="s">
        <v>54</v>
      </c>
      <c r="B144" s="32"/>
      <c r="C144" s="108"/>
      <c r="D144" s="71"/>
      <c r="E144" s="44"/>
    </row>
    <row r="145" spans="1:6" x14ac:dyDescent="0.2">
      <c r="A145" s="8"/>
      <c r="B145" s="23"/>
      <c r="C145" s="113"/>
      <c r="D145" s="78"/>
      <c r="E145" s="34"/>
    </row>
    <row r="146" spans="1:6" x14ac:dyDescent="0.2">
      <c r="A146" s="22"/>
      <c r="B146" s="32"/>
      <c r="C146" s="108"/>
      <c r="D146" s="71"/>
      <c r="E146" s="44"/>
    </row>
    <row r="147" spans="1:6" x14ac:dyDescent="0.2">
      <c r="A147" s="22" t="s">
        <v>55</v>
      </c>
      <c r="B147" s="22" t="s">
        <v>126</v>
      </c>
      <c r="C147" s="112">
        <v>189000</v>
      </c>
      <c r="D147" s="66">
        <v>207000</v>
      </c>
      <c r="E147" s="44"/>
    </row>
    <row r="148" spans="1:6" x14ac:dyDescent="0.2">
      <c r="A148" s="7"/>
      <c r="B148" s="22" t="s">
        <v>69</v>
      </c>
      <c r="C148" s="105"/>
      <c r="D148" s="71"/>
      <c r="E148" s="44"/>
    </row>
    <row r="149" spans="1:6" x14ac:dyDescent="0.2">
      <c r="A149" s="8"/>
      <c r="B149" s="20"/>
      <c r="C149" s="102"/>
      <c r="D149" s="72"/>
      <c r="E149" s="34"/>
    </row>
    <row r="150" spans="1:6" x14ac:dyDescent="0.2">
      <c r="A150" s="7"/>
      <c r="B150" s="33"/>
      <c r="C150" s="108"/>
      <c r="D150" s="71"/>
      <c r="E150" s="44"/>
    </row>
    <row r="151" spans="1:6" x14ac:dyDescent="0.2">
      <c r="A151" s="22" t="s">
        <v>56</v>
      </c>
      <c r="B151" s="22" t="s">
        <v>123</v>
      </c>
      <c r="C151" s="112">
        <v>6121265</v>
      </c>
      <c r="D151" s="66">
        <v>14097255</v>
      </c>
      <c r="E151" s="44"/>
    </row>
    <row r="152" spans="1:6" x14ac:dyDescent="0.2">
      <c r="A152" s="22"/>
      <c r="B152" s="22" t="s">
        <v>160</v>
      </c>
      <c r="C152" s="105"/>
      <c r="D152" s="71"/>
      <c r="E152" s="44"/>
    </row>
    <row r="153" spans="1:6" x14ac:dyDescent="0.2">
      <c r="A153" s="8"/>
      <c r="B153" s="23"/>
      <c r="C153" s="113"/>
      <c r="D153" s="78"/>
      <c r="E153" s="34"/>
    </row>
    <row r="154" spans="1:6" x14ac:dyDescent="0.2">
      <c r="A154" s="7"/>
      <c r="B154" s="32"/>
      <c r="C154" s="108"/>
      <c r="D154" s="71"/>
      <c r="E154" s="44"/>
    </row>
    <row r="155" spans="1:6" x14ac:dyDescent="0.2">
      <c r="A155" s="7" t="s">
        <v>57</v>
      </c>
      <c r="B155" s="32"/>
      <c r="C155" s="117">
        <f>SUM(C147:C152)</f>
        <v>6310265</v>
      </c>
      <c r="D155" s="80">
        <f>SUM(D146:D153)</f>
        <v>14304255</v>
      </c>
      <c r="E155" s="44"/>
    </row>
    <row r="156" spans="1:6" x14ac:dyDescent="0.2">
      <c r="A156" s="8"/>
      <c r="B156" s="20"/>
      <c r="C156" s="102"/>
      <c r="D156" s="72"/>
      <c r="E156" s="34"/>
    </row>
    <row r="157" spans="1:6" x14ac:dyDescent="0.2">
      <c r="A157" s="7"/>
      <c r="B157" s="26"/>
      <c r="C157" s="108"/>
      <c r="D157" s="71"/>
      <c r="E157" s="44"/>
    </row>
    <row r="158" spans="1:6" x14ac:dyDescent="0.2">
      <c r="A158" s="7" t="s">
        <v>58</v>
      </c>
      <c r="B158" s="60"/>
      <c r="C158" s="117">
        <f>+C155+C141</f>
        <v>70290099</v>
      </c>
      <c r="D158" s="80">
        <f>+D155+D141</f>
        <v>76421559</v>
      </c>
      <c r="E158" s="44"/>
    </row>
    <row r="159" spans="1:6" x14ac:dyDescent="0.2">
      <c r="A159" s="8"/>
      <c r="B159" s="20"/>
      <c r="C159" s="102"/>
      <c r="D159" s="72"/>
      <c r="E159" s="44"/>
    </row>
    <row r="160" spans="1:6" x14ac:dyDescent="0.2">
      <c r="C160" s="97"/>
      <c r="D160" s="74"/>
      <c r="E160" s="10"/>
      <c r="F160" s="10"/>
    </row>
    <row r="161" spans="1:6" x14ac:dyDescent="0.2">
      <c r="C161" s="97"/>
      <c r="D161" s="74"/>
      <c r="E161" s="10"/>
      <c r="F161" s="10"/>
    </row>
    <row r="162" spans="1:6" ht="10.5" customHeight="1" x14ac:dyDescent="0.2">
      <c r="B162" s="6"/>
      <c r="C162" s="120"/>
      <c r="D162" s="75"/>
      <c r="E162" s="10"/>
      <c r="F162" s="10"/>
    </row>
    <row r="163" spans="1:6" x14ac:dyDescent="0.2">
      <c r="A163" s="51"/>
      <c r="B163" s="52"/>
      <c r="C163" s="118"/>
      <c r="D163" s="76"/>
      <c r="E163" s="47"/>
    </row>
    <row r="164" spans="1:6" x14ac:dyDescent="0.2">
      <c r="A164" s="53" t="s">
        <v>70</v>
      </c>
      <c r="B164" s="54" t="str">
        <f>+B86</f>
        <v>Description</v>
      </c>
      <c r="C164" s="122" t="s">
        <v>99</v>
      </c>
      <c r="D164" s="96">
        <v>2002</v>
      </c>
      <c r="E164" s="42">
        <v>2002</v>
      </c>
    </row>
    <row r="165" spans="1:6" x14ac:dyDescent="0.2">
      <c r="A165" s="55"/>
      <c r="B165" s="56"/>
      <c r="C165" s="98"/>
      <c r="D165" s="64"/>
      <c r="E165" s="43"/>
    </row>
    <row r="166" spans="1:6" x14ac:dyDescent="0.2">
      <c r="A166" s="3"/>
      <c r="B166" s="2"/>
      <c r="C166" s="65" t="s">
        <v>98</v>
      </c>
      <c r="D166" s="65" t="s">
        <v>98</v>
      </c>
      <c r="E166" s="44"/>
    </row>
    <row r="167" spans="1:6" x14ac:dyDescent="0.2">
      <c r="A167" s="32" t="s">
        <v>93</v>
      </c>
      <c r="B167" s="19" t="s">
        <v>159</v>
      </c>
      <c r="C167" s="103">
        <v>0</v>
      </c>
      <c r="D167" s="66">
        <v>0</v>
      </c>
      <c r="E167" s="44"/>
    </row>
    <row r="168" spans="1:6" x14ac:dyDescent="0.2">
      <c r="A168" s="22" t="s">
        <v>94</v>
      </c>
      <c r="B168" s="19" t="s">
        <v>97</v>
      </c>
      <c r="C168" s="103"/>
      <c r="D168" s="67"/>
      <c r="E168" s="44"/>
    </row>
    <row r="169" spans="1:6" x14ac:dyDescent="0.2">
      <c r="A169" s="3"/>
      <c r="B169" s="19"/>
      <c r="C169" s="103"/>
      <c r="D169" s="67"/>
      <c r="E169" s="44"/>
    </row>
    <row r="170" spans="1:6" x14ac:dyDescent="0.2">
      <c r="A170" s="48" t="s">
        <v>95</v>
      </c>
      <c r="B170" s="58"/>
      <c r="C170" s="101">
        <v>0</v>
      </c>
      <c r="D170" s="68">
        <v>0</v>
      </c>
      <c r="E170" s="44"/>
    </row>
    <row r="171" spans="1:6" x14ac:dyDescent="0.2">
      <c r="A171" s="8"/>
      <c r="B171" s="20"/>
      <c r="C171" s="102"/>
      <c r="D171" s="69"/>
      <c r="E171" s="34"/>
    </row>
    <row r="172" spans="1:6" x14ac:dyDescent="0.2">
      <c r="A172" s="28"/>
      <c r="B172" s="29"/>
      <c r="C172" s="111"/>
      <c r="D172" s="79"/>
      <c r="E172" s="45"/>
    </row>
    <row r="173" spans="1:6" x14ac:dyDescent="0.2">
      <c r="A173" s="22" t="s">
        <v>71</v>
      </c>
      <c r="B173" s="19" t="s">
        <v>73</v>
      </c>
      <c r="C173" s="103">
        <v>163</v>
      </c>
      <c r="D173" s="92">
        <v>150</v>
      </c>
      <c r="E173" s="44"/>
    </row>
    <row r="174" spans="1:6" x14ac:dyDescent="0.2">
      <c r="A174" s="7"/>
      <c r="B174" s="19"/>
      <c r="C174" s="103"/>
      <c r="D174" s="66"/>
      <c r="E174" s="44"/>
    </row>
    <row r="175" spans="1:6" x14ac:dyDescent="0.2">
      <c r="A175" s="4"/>
      <c r="B175" s="4"/>
      <c r="C175" s="116"/>
      <c r="D175" s="78"/>
      <c r="E175" s="34"/>
    </row>
    <row r="176" spans="1:6" x14ac:dyDescent="0.2">
      <c r="A176" s="28"/>
      <c r="B176" s="29"/>
      <c r="C176" s="111"/>
      <c r="D176" s="79"/>
      <c r="E176" s="45"/>
    </row>
    <row r="177" spans="1:5" x14ac:dyDescent="0.2">
      <c r="A177" s="22" t="s">
        <v>72</v>
      </c>
      <c r="B177" s="19" t="s">
        <v>75</v>
      </c>
      <c r="C177" s="103">
        <v>8555609</v>
      </c>
      <c r="D177" s="66">
        <f>8072207+519145</f>
        <v>8591352</v>
      </c>
      <c r="E177" s="44"/>
    </row>
    <row r="178" spans="1:5" ht="25.5" x14ac:dyDescent="0.2">
      <c r="A178" s="50" t="s">
        <v>157</v>
      </c>
      <c r="B178" s="89" t="s">
        <v>74</v>
      </c>
      <c r="C178" s="100"/>
      <c r="D178" s="66"/>
      <c r="E178" s="44"/>
    </row>
    <row r="179" spans="1:5" x14ac:dyDescent="0.2">
      <c r="A179" s="4"/>
      <c r="B179" s="4"/>
      <c r="C179" s="116"/>
      <c r="D179" s="78"/>
      <c r="E179" s="34"/>
    </row>
    <row r="180" spans="1:5" x14ac:dyDescent="0.2">
      <c r="C180" s="97"/>
    </row>
    <row r="181" spans="1:5" x14ac:dyDescent="0.2">
      <c r="A181" s="95" t="s">
        <v>136</v>
      </c>
      <c r="C181" s="97"/>
    </row>
    <row r="182" spans="1:5" x14ac:dyDescent="0.2">
      <c r="C182" s="97"/>
    </row>
    <row r="183" spans="1:5" x14ac:dyDescent="0.2">
      <c r="C183" s="97"/>
    </row>
    <row r="184" spans="1:5" x14ac:dyDescent="0.2">
      <c r="C184" s="97"/>
    </row>
    <row r="185" spans="1:5" x14ac:dyDescent="0.2">
      <c r="C185" s="97"/>
    </row>
    <row r="186" spans="1:5" x14ac:dyDescent="0.2">
      <c r="C186" s="97"/>
    </row>
    <row r="187" spans="1:5" x14ac:dyDescent="0.2">
      <c r="C187" s="97"/>
    </row>
    <row r="188" spans="1:5" x14ac:dyDescent="0.2">
      <c r="C188" s="97"/>
    </row>
    <row r="189" spans="1:5" x14ac:dyDescent="0.2">
      <c r="C189" s="97"/>
    </row>
    <row r="190" spans="1:5" x14ac:dyDescent="0.2">
      <c r="C190" s="97"/>
    </row>
    <row r="191" spans="1:5" x14ac:dyDescent="0.2">
      <c r="C191" s="97"/>
    </row>
    <row r="192" spans="1:5" x14ac:dyDescent="0.2">
      <c r="C192" s="97"/>
    </row>
    <row r="193" spans="3:3" x14ac:dyDescent="0.2">
      <c r="C193" s="97"/>
    </row>
    <row r="194" spans="3:3" x14ac:dyDescent="0.2">
      <c r="C194" s="97"/>
    </row>
    <row r="195" spans="3:3" x14ac:dyDescent="0.2">
      <c r="C195" s="97"/>
    </row>
    <row r="196" spans="3:3" x14ac:dyDescent="0.2">
      <c r="C196" s="97"/>
    </row>
    <row r="197" spans="3:3" x14ac:dyDescent="0.2">
      <c r="C197" s="97"/>
    </row>
    <row r="198" spans="3:3" x14ac:dyDescent="0.2">
      <c r="C198" s="97"/>
    </row>
    <row r="199" spans="3:3" x14ac:dyDescent="0.2">
      <c r="C199" s="97"/>
    </row>
    <row r="200" spans="3:3" x14ac:dyDescent="0.2">
      <c r="C200" s="97"/>
    </row>
    <row r="201" spans="3:3" x14ac:dyDescent="0.2">
      <c r="C201" s="97"/>
    </row>
    <row r="202" spans="3:3" x14ac:dyDescent="0.2">
      <c r="C202" s="97"/>
    </row>
    <row r="203" spans="3:3" x14ac:dyDescent="0.2">
      <c r="C203" s="97"/>
    </row>
    <row r="204" spans="3:3" x14ac:dyDescent="0.2">
      <c r="C204" s="97"/>
    </row>
    <row r="205" spans="3:3" x14ac:dyDescent="0.2">
      <c r="C205" s="97"/>
    </row>
    <row r="206" spans="3:3" x14ac:dyDescent="0.2">
      <c r="C206" s="97"/>
    </row>
    <row r="207" spans="3:3" x14ac:dyDescent="0.2">
      <c r="C207" s="97"/>
    </row>
    <row r="208" spans="3:3" x14ac:dyDescent="0.2">
      <c r="C208" s="97"/>
    </row>
    <row r="209" spans="3:3" x14ac:dyDescent="0.2">
      <c r="C209" s="97"/>
    </row>
    <row r="210" spans="3:3" x14ac:dyDescent="0.2">
      <c r="C210" s="97"/>
    </row>
    <row r="211" spans="3:3" x14ac:dyDescent="0.2">
      <c r="C211" s="97"/>
    </row>
    <row r="212" spans="3:3" x14ac:dyDescent="0.2">
      <c r="C212" s="97"/>
    </row>
    <row r="213" spans="3:3" x14ac:dyDescent="0.2">
      <c r="C213" s="97"/>
    </row>
    <row r="214" spans="3:3" x14ac:dyDescent="0.2">
      <c r="C214" s="97"/>
    </row>
    <row r="215" spans="3:3" x14ac:dyDescent="0.2">
      <c r="C215" s="97"/>
    </row>
    <row r="216" spans="3:3" x14ac:dyDescent="0.2">
      <c r="C216" s="97"/>
    </row>
    <row r="217" spans="3:3" x14ac:dyDescent="0.2">
      <c r="C217" s="97"/>
    </row>
    <row r="218" spans="3:3" x14ac:dyDescent="0.2">
      <c r="C218" s="97"/>
    </row>
    <row r="219" spans="3:3" x14ac:dyDescent="0.2">
      <c r="C219" s="97"/>
    </row>
    <row r="220" spans="3:3" x14ac:dyDescent="0.2">
      <c r="C220" s="97"/>
    </row>
    <row r="221" spans="3:3" x14ac:dyDescent="0.2">
      <c r="C221" s="97"/>
    </row>
    <row r="222" spans="3:3" x14ac:dyDescent="0.2">
      <c r="C222" s="97"/>
    </row>
    <row r="223" spans="3:3" x14ac:dyDescent="0.2">
      <c r="C223" s="97"/>
    </row>
    <row r="224" spans="3:3" x14ac:dyDescent="0.2">
      <c r="C224" s="97"/>
    </row>
    <row r="225" spans="3:3" x14ac:dyDescent="0.2">
      <c r="C225" s="97"/>
    </row>
    <row r="226" spans="3:3" x14ac:dyDescent="0.2">
      <c r="C226" s="97"/>
    </row>
    <row r="227" spans="3:3" x14ac:dyDescent="0.2">
      <c r="C227" s="97"/>
    </row>
    <row r="228" spans="3:3" x14ac:dyDescent="0.2">
      <c r="C228" s="97"/>
    </row>
    <row r="229" spans="3:3" x14ac:dyDescent="0.2">
      <c r="C229" s="97"/>
    </row>
    <row r="230" spans="3:3" x14ac:dyDescent="0.2">
      <c r="C230" s="97"/>
    </row>
    <row r="231" spans="3:3" x14ac:dyDescent="0.2">
      <c r="C231" s="97"/>
    </row>
    <row r="232" spans="3:3" x14ac:dyDescent="0.2">
      <c r="C232" s="97"/>
    </row>
    <row r="233" spans="3:3" x14ac:dyDescent="0.2">
      <c r="C233" s="97"/>
    </row>
    <row r="234" spans="3:3" x14ac:dyDescent="0.2">
      <c r="C234" s="97"/>
    </row>
    <row r="235" spans="3:3" x14ac:dyDescent="0.2">
      <c r="C235" s="97"/>
    </row>
    <row r="236" spans="3:3" x14ac:dyDescent="0.2">
      <c r="C236" s="97"/>
    </row>
    <row r="237" spans="3:3" x14ac:dyDescent="0.2">
      <c r="C237" s="97"/>
    </row>
    <row r="238" spans="3:3" x14ac:dyDescent="0.2">
      <c r="C238" s="97"/>
    </row>
    <row r="239" spans="3:3" x14ac:dyDescent="0.2">
      <c r="C239" s="97"/>
    </row>
    <row r="240" spans="3:3" x14ac:dyDescent="0.2">
      <c r="C240" s="97"/>
    </row>
    <row r="241" spans="3:3" x14ac:dyDescent="0.2">
      <c r="C241" s="97"/>
    </row>
    <row r="242" spans="3:3" x14ac:dyDescent="0.2">
      <c r="C242" s="97"/>
    </row>
    <row r="243" spans="3:3" x14ac:dyDescent="0.2">
      <c r="C243" s="97"/>
    </row>
    <row r="244" spans="3:3" x14ac:dyDescent="0.2">
      <c r="C244" s="97"/>
    </row>
    <row r="245" spans="3:3" x14ac:dyDescent="0.2">
      <c r="C245" s="97"/>
    </row>
    <row r="246" spans="3:3" x14ac:dyDescent="0.2">
      <c r="C246" s="97"/>
    </row>
    <row r="247" spans="3:3" x14ac:dyDescent="0.2">
      <c r="C247" s="97"/>
    </row>
    <row r="248" spans="3:3" x14ac:dyDescent="0.2">
      <c r="C248" s="97"/>
    </row>
    <row r="249" spans="3:3" x14ac:dyDescent="0.2">
      <c r="C249" s="97"/>
    </row>
    <row r="250" spans="3:3" x14ac:dyDescent="0.2">
      <c r="C250" s="97"/>
    </row>
    <row r="251" spans="3:3" x14ac:dyDescent="0.2">
      <c r="C251" s="97"/>
    </row>
    <row r="252" spans="3:3" x14ac:dyDescent="0.2">
      <c r="C252" s="97"/>
    </row>
    <row r="253" spans="3:3" x14ac:dyDescent="0.2">
      <c r="C253" s="97"/>
    </row>
    <row r="254" spans="3:3" x14ac:dyDescent="0.2">
      <c r="C254" s="97"/>
    </row>
    <row r="255" spans="3:3" x14ac:dyDescent="0.2">
      <c r="C255" s="97"/>
    </row>
    <row r="256" spans="3:3" x14ac:dyDescent="0.2">
      <c r="C256" s="97"/>
    </row>
    <row r="257" spans="3:3" x14ac:dyDescent="0.2">
      <c r="C257" s="97"/>
    </row>
    <row r="258" spans="3:3" x14ac:dyDescent="0.2">
      <c r="C258" s="97"/>
    </row>
    <row r="259" spans="3:3" x14ac:dyDescent="0.2">
      <c r="C259" s="97"/>
    </row>
    <row r="260" spans="3:3" x14ac:dyDescent="0.2">
      <c r="C260" s="97"/>
    </row>
    <row r="261" spans="3:3" x14ac:dyDescent="0.2">
      <c r="C261" s="97"/>
    </row>
    <row r="262" spans="3:3" x14ac:dyDescent="0.2">
      <c r="C262" s="97"/>
    </row>
    <row r="263" spans="3:3" x14ac:dyDescent="0.2">
      <c r="C263" s="97"/>
    </row>
    <row r="264" spans="3:3" x14ac:dyDescent="0.2">
      <c r="C264" s="97"/>
    </row>
    <row r="265" spans="3:3" x14ac:dyDescent="0.2">
      <c r="C265" s="97"/>
    </row>
    <row r="266" spans="3:3" x14ac:dyDescent="0.2">
      <c r="C266" s="97"/>
    </row>
    <row r="267" spans="3:3" x14ac:dyDescent="0.2">
      <c r="C267" s="97"/>
    </row>
    <row r="268" spans="3:3" x14ac:dyDescent="0.2">
      <c r="C268" s="97"/>
    </row>
    <row r="269" spans="3:3" x14ac:dyDescent="0.2">
      <c r="C269" s="97"/>
    </row>
    <row r="270" spans="3:3" x14ac:dyDescent="0.2">
      <c r="C270" s="97"/>
    </row>
    <row r="271" spans="3:3" x14ac:dyDescent="0.2">
      <c r="C271" s="97"/>
    </row>
    <row r="272" spans="3:3" x14ac:dyDescent="0.2">
      <c r="C272" s="97"/>
    </row>
    <row r="273" spans="3:3" x14ac:dyDescent="0.2">
      <c r="C273" s="97"/>
    </row>
    <row r="274" spans="3:3" x14ac:dyDescent="0.2">
      <c r="C274" s="97"/>
    </row>
    <row r="275" spans="3:3" x14ac:dyDescent="0.2">
      <c r="C275" s="97"/>
    </row>
    <row r="276" spans="3:3" x14ac:dyDescent="0.2">
      <c r="C276" s="97"/>
    </row>
    <row r="277" spans="3:3" x14ac:dyDescent="0.2">
      <c r="C277" s="97"/>
    </row>
    <row r="278" spans="3:3" x14ac:dyDescent="0.2">
      <c r="C278" s="97"/>
    </row>
    <row r="279" spans="3:3" x14ac:dyDescent="0.2">
      <c r="C279" s="97"/>
    </row>
    <row r="280" spans="3:3" x14ac:dyDescent="0.2">
      <c r="C280" s="97"/>
    </row>
    <row r="281" spans="3:3" x14ac:dyDescent="0.2">
      <c r="C281" s="97"/>
    </row>
    <row r="282" spans="3:3" x14ac:dyDescent="0.2">
      <c r="C282" s="97"/>
    </row>
    <row r="283" spans="3:3" x14ac:dyDescent="0.2">
      <c r="C283" s="97"/>
    </row>
    <row r="284" spans="3:3" x14ac:dyDescent="0.2">
      <c r="C284" s="97"/>
    </row>
    <row r="285" spans="3:3" x14ac:dyDescent="0.2">
      <c r="C285" s="97"/>
    </row>
    <row r="286" spans="3:3" x14ac:dyDescent="0.2">
      <c r="C286" s="97"/>
    </row>
    <row r="287" spans="3:3" x14ac:dyDescent="0.2">
      <c r="C287" s="97"/>
    </row>
    <row r="288" spans="3:3" x14ac:dyDescent="0.2">
      <c r="C288" s="97"/>
    </row>
    <row r="289" spans="3:3" x14ac:dyDescent="0.2">
      <c r="C289" s="97"/>
    </row>
    <row r="290" spans="3:3" x14ac:dyDescent="0.2">
      <c r="C290" s="97"/>
    </row>
    <row r="291" spans="3:3" x14ac:dyDescent="0.2">
      <c r="C291" s="97"/>
    </row>
    <row r="292" spans="3:3" x14ac:dyDescent="0.2">
      <c r="C292" s="97"/>
    </row>
    <row r="293" spans="3:3" x14ac:dyDescent="0.2">
      <c r="C293" s="97"/>
    </row>
    <row r="294" spans="3:3" x14ac:dyDescent="0.2">
      <c r="C294" s="97"/>
    </row>
    <row r="295" spans="3:3" x14ac:dyDescent="0.2">
      <c r="C295" s="97"/>
    </row>
    <row r="296" spans="3:3" x14ac:dyDescent="0.2">
      <c r="C296" s="97"/>
    </row>
    <row r="297" spans="3:3" x14ac:dyDescent="0.2">
      <c r="C297" s="97"/>
    </row>
    <row r="298" spans="3:3" x14ac:dyDescent="0.2">
      <c r="C298" s="97"/>
    </row>
    <row r="299" spans="3:3" x14ac:dyDescent="0.2">
      <c r="C299" s="97"/>
    </row>
    <row r="300" spans="3:3" x14ac:dyDescent="0.2">
      <c r="C300" s="97"/>
    </row>
    <row r="301" spans="3:3" x14ac:dyDescent="0.2">
      <c r="C301" s="97"/>
    </row>
    <row r="302" spans="3:3" x14ac:dyDescent="0.2">
      <c r="C302" s="97"/>
    </row>
    <row r="303" spans="3:3" x14ac:dyDescent="0.2">
      <c r="C303" s="97"/>
    </row>
    <row r="304" spans="3:3" x14ac:dyDescent="0.2">
      <c r="C304" s="97"/>
    </row>
    <row r="305" spans="3:3" x14ac:dyDescent="0.2">
      <c r="C305" s="97"/>
    </row>
    <row r="306" spans="3:3" x14ac:dyDescent="0.2">
      <c r="C306" s="97"/>
    </row>
    <row r="307" spans="3:3" x14ac:dyDescent="0.2">
      <c r="C307" s="97"/>
    </row>
    <row r="308" spans="3:3" x14ac:dyDescent="0.2">
      <c r="C308" s="97"/>
    </row>
    <row r="309" spans="3:3" x14ac:dyDescent="0.2">
      <c r="C309" s="97"/>
    </row>
    <row r="310" spans="3:3" x14ac:dyDescent="0.2">
      <c r="C310" s="97"/>
    </row>
    <row r="311" spans="3:3" x14ac:dyDescent="0.2">
      <c r="C311" s="97"/>
    </row>
    <row r="312" spans="3:3" x14ac:dyDescent="0.2">
      <c r="C312" s="97"/>
    </row>
    <row r="313" spans="3:3" x14ac:dyDescent="0.2">
      <c r="C313" s="97"/>
    </row>
    <row r="314" spans="3:3" x14ac:dyDescent="0.2">
      <c r="C314" s="97"/>
    </row>
    <row r="315" spans="3:3" x14ac:dyDescent="0.2">
      <c r="C315" s="97"/>
    </row>
    <row r="316" spans="3:3" x14ac:dyDescent="0.2">
      <c r="C316" s="97"/>
    </row>
    <row r="317" spans="3:3" x14ac:dyDescent="0.2">
      <c r="C317" s="97"/>
    </row>
    <row r="318" spans="3:3" x14ac:dyDescent="0.2">
      <c r="C318" s="97"/>
    </row>
    <row r="319" spans="3:3" x14ac:dyDescent="0.2">
      <c r="C319" s="97"/>
    </row>
    <row r="320" spans="3:3" x14ac:dyDescent="0.2">
      <c r="C320" s="97"/>
    </row>
    <row r="321" spans="3:3" x14ac:dyDescent="0.2">
      <c r="C321" s="97"/>
    </row>
    <row r="322" spans="3:3" x14ac:dyDescent="0.2">
      <c r="C322" s="97"/>
    </row>
    <row r="323" spans="3:3" x14ac:dyDescent="0.2">
      <c r="C323" s="97"/>
    </row>
    <row r="324" spans="3:3" x14ac:dyDescent="0.2">
      <c r="C324" s="97"/>
    </row>
    <row r="325" spans="3:3" x14ac:dyDescent="0.2">
      <c r="C325" s="97"/>
    </row>
    <row r="326" spans="3:3" x14ac:dyDescent="0.2">
      <c r="C326" s="97"/>
    </row>
    <row r="327" spans="3:3" x14ac:dyDescent="0.2">
      <c r="C327" s="97"/>
    </row>
    <row r="328" spans="3:3" x14ac:dyDescent="0.2">
      <c r="C328" s="97"/>
    </row>
    <row r="329" spans="3:3" x14ac:dyDescent="0.2">
      <c r="C329" s="97"/>
    </row>
    <row r="330" spans="3:3" x14ac:dyDescent="0.2">
      <c r="C330" s="97"/>
    </row>
    <row r="331" spans="3:3" x14ac:dyDescent="0.2">
      <c r="C331" s="97"/>
    </row>
    <row r="332" spans="3:3" x14ac:dyDescent="0.2">
      <c r="C332" s="97"/>
    </row>
    <row r="333" spans="3:3" x14ac:dyDescent="0.2">
      <c r="C333" s="97"/>
    </row>
    <row r="334" spans="3:3" x14ac:dyDescent="0.2">
      <c r="C334" s="97"/>
    </row>
    <row r="335" spans="3:3" x14ac:dyDescent="0.2">
      <c r="C335" s="97"/>
    </row>
    <row r="336" spans="3:3" x14ac:dyDescent="0.2">
      <c r="C336" s="97"/>
    </row>
    <row r="337" spans="3:3" x14ac:dyDescent="0.2">
      <c r="C337" s="97"/>
    </row>
    <row r="338" spans="3:3" x14ac:dyDescent="0.2">
      <c r="C338" s="97"/>
    </row>
    <row r="339" spans="3:3" x14ac:dyDescent="0.2">
      <c r="C339" s="97"/>
    </row>
    <row r="340" spans="3:3" x14ac:dyDescent="0.2">
      <c r="C340" s="97"/>
    </row>
    <row r="341" spans="3:3" x14ac:dyDescent="0.2">
      <c r="C341" s="97"/>
    </row>
    <row r="342" spans="3:3" x14ac:dyDescent="0.2">
      <c r="C342" s="97"/>
    </row>
    <row r="343" spans="3:3" x14ac:dyDescent="0.2">
      <c r="C343" s="97"/>
    </row>
    <row r="344" spans="3:3" x14ac:dyDescent="0.2">
      <c r="C344" s="97"/>
    </row>
    <row r="345" spans="3:3" x14ac:dyDescent="0.2">
      <c r="C345" s="97"/>
    </row>
    <row r="346" spans="3:3" x14ac:dyDescent="0.2">
      <c r="C346" s="97"/>
    </row>
    <row r="347" spans="3:3" x14ac:dyDescent="0.2">
      <c r="C347" s="97"/>
    </row>
    <row r="348" spans="3:3" x14ac:dyDescent="0.2">
      <c r="C348" s="97"/>
    </row>
    <row r="349" spans="3:3" x14ac:dyDescent="0.2">
      <c r="C349" s="97"/>
    </row>
    <row r="350" spans="3:3" x14ac:dyDescent="0.2">
      <c r="C350" s="97"/>
    </row>
    <row r="351" spans="3:3" x14ac:dyDescent="0.2">
      <c r="C351" s="97"/>
    </row>
    <row r="352" spans="3:3" x14ac:dyDescent="0.2">
      <c r="C352" s="97"/>
    </row>
    <row r="353" spans="3:3" x14ac:dyDescent="0.2">
      <c r="C353" s="97"/>
    </row>
    <row r="354" spans="3:3" x14ac:dyDescent="0.2">
      <c r="C354" s="97"/>
    </row>
    <row r="355" spans="3:3" x14ac:dyDescent="0.2">
      <c r="C355" s="97"/>
    </row>
    <row r="356" spans="3:3" x14ac:dyDescent="0.2">
      <c r="C356" s="97"/>
    </row>
    <row r="357" spans="3:3" x14ac:dyDescent="0.2">
      <c r="C357" s="97"/>
    </row>
    <row r="358" spans="3:3" x14ac:dyDescent="0.2">
      <c r="C358" s="97"/>
    </row>
    <row r="359" spans="3:3" x14ac:dyDescent="0.2">
      <c r="C359" s="97"/>
    </row>
    <row r="360" spans="3:3" x14ac:dyDescent="0.2">
      <c r="C360" s="97"/>
    </row>
    <row r="361" spans="3:3" x14ac:dyDescent="0.2">
      <c r="C361" s="97"/>
    </row>
    <row r="362" spans="3:3" x14ac:dyDescent="0.2">
      <c r="C362" s="97"/>
    </row>
    <row r="363" spans="3:3" x14ac:dyDescent="0.2">
      <c r="C363" s="97"/>
    </row>
    <row r="364" spans="3:3" x14ac:dyDescent="0.2">
      <c r="C364" s="97"/>
    </row>
    <row r="365" spans="3:3" x14ac:dyDescent="0.2">
      <c r="C365" s="97"/>
    </row>
    <row r="366" spans="3:3" x14ac:dyDescent="0.2">
      <c r="C366" s="97"/>
    </row>
    <row r="367" spans="3:3" x14ac:dyDescent="0.2">
      <c r="C367" s="97"/>
    </row>
    <row r="368" spans="3:3" x14ac:dyDescent="0.2">
      <c r="C368" s="97"/>
    </row>
    <row r="369" spans="3:3" x14ac:dyDescent="0.2">
      <c r="C369" s="97"/>
    </row>
    <row r="370" spans="3:3" x14ac:dyDescent="0.2">
      <c r="C370" s="97"/>
    </row>
    <row r="371" spans="3:3" x14ac:dyDescent="0.2">
      <c r="C371" s="97"/>
    </row>
    <row r="372" spans="3:3" x14ac:dyDescent="0.2">
      <c r="C372" s="97"/>
    </row>
    <row r="373" spans="3:3" x14ac:dyDescent="0.2">
      <c r="C373" s="97"/>
    </row>
    <row r="374" spans="3:3" x14ac:dyDescent="0.2">
      <c r="C374" s="97"/>
    </row>
    <row r="375" spans="3:3" x14ac:dyDescent="0.2">
      <c r="C375" s="97"/>
    </row>
    <row r="376" spans="3:3" x14ac:dyDescent="0.2">
      <c r="C376" s="97"/>
    </row>
    <row r="377" spans="3:3" x14ac:dyDescent="0.2">
      <c r="C377" s="97"/>
    </row>
    <row r="378" spans="3:3" x14ac:dyDescent="0.2">
      <c r="C378" s="97"/>
    </row>
    <row r="379" spans="3:3" x14ac:dyDescent="0.2">
      <c r="C379" s="97"/>
    </row>
    <row r="380" spans="3:3" x14ac:dyDescent="0.2">
      <c r="C380" s="97"/>
    </row>
    <row r="381" spans="3:3" x14ac:dyDescent="0.2">
      <c r="C381" s="97"/>
    </row>
    <row r="382" spans="3:3" x14ac:dyDescent="0.2">
      <c r="C382" s="97"/>
    </row>
    <row r="383" spans="3:3" x14ac:dyDescent="0.2">
      <c r="C383" s="97"/>
    </row>
    <row r="384" spans="3:3" x14ac:dyDescent="0.2">
      <c r="C384" s="97"/>
    </row>
    <row r="385" spans="3:3" x14ac:dyDescent="0.2">
      <c r="C385" s="97"/>
    </row>
    <row r="386" spans="3:3" x14ac:dyDescent="0.2">
      <c r="C386" s="97"/>
    </row>
    <row r="387" spans="3:3" x14ac:dyDescent="0.2">
      <c r="C387" s="97"/>
    </row>
    <row r="388" spans="3:3" x14ac:dyDescent="0.2">
      <c r="C388" s="97"/>
    </row>
    <row r="389" spans="3:3" x14ac:dyDescent="0.2">
      <c r="C389" s="97"/>
    </row>
    <row r="390" spans="3:3" x14ac:dyDescent="0.2">
      <c r="C390" s="97"/>
    </row>
    <row r="391" spans="3:3" x14ac:dyDescent="0.2">
      <c r="C391" s="97"/>
    </row>
    <row r="392" spans="3:3" x14ac:dyDescent="0.2">
      <c r="C392" s="97"/>
    </row>
    <row r="393" spans="3:3" x14ac:dyDescent="0.2">
      <c r="C393" s="97"/>
    </row>
    <row r="394" spans="3:3" x14ac:dyDescent="0.2">
      <c r="C394" s="97"/>
    </row>
    <row r="395" spans="3:3" x14ac:dyDescent="0.2">
      <c r="C395" s="97"/>
    </row>
    <row r="396" spans="3:3" x14ac:dyDescent="0.2">
      <c r="C396" s="97"/>
    </row>
    <row r="397" spans="3:3" x14ac:dyDescent="0.2">
      <c r="C397" s="97"/>
    </row>
    <row r="398" spans="3:3" x14ac:dyDescent="0.2">
      <c r="C398" s="97"/>
    </row>
    <row r="399" spans="3:3" x14ac:dyDescent="0.2">
      <c r="C399" s="97"/>
    </row>
    <row r="400" spans="3:3" x14ac:dyDescent="0.2">
      <c r="C400" s="97"/>
    </row>
    <row r="401" spans="3:3" x14ac:dyDescent="0.2">
      <c r="C401" s="97"/>
    </row>
    <row r="402" spans="3:3" x14ac:dyDescent="0.2">
      <c r="C402" s="97"/>
    </row>
    <row r="403" spans="3:3" x14ac:dyDescent="0.2">
      <c r="C403" s="97"/>
    </row>
    <row r="404" spans="3:3" x14ac:dyDescent="0.2">
      <c r="C404" s="97"/>
    </row>
    <row r="405" spans="3:3" x14ac:dyDescent="0.2">
      <c r="C405" s="97"/>
    </row>
    <row r="406" spans="3:3" x14ac:dyDescent="0.2">
      <c r="C406" s="97"/>
    </row>
    <row r="407" spans="3:3" x14ac:dyDescent="0.2">
      <c r="C407" s="97"/>
    </row>
    <row r="408" spans="3:3" x14ac:dyDescent="0.2">
      <c r="C408" s="97"/>
    </row>
    <row r="409" spans="3:3" x14ac:dyDescent="0.2">
      <c r="C409" s="97"/>
    </row>
    <row r="410" spans="3:3" x14ac:dyDescent="0.2">
      <c r="C410" s="97"/>
    </row>
    <row r="411" spans="3:3" x14ac:dyDescent="0.2">
      <c r="C411" s="97"/>
    </row>
    <row r="412" spans="3:3" x14ac:dyDescent="0.2">
      <c r="C412" s="97"/>
    </row>
    <row r="413" spans="3:3" x14ac:dyDescent="0.2">
      <c r="C413" s="97"/>
    </row>
    <row r="414" spans="3:3" x14ac:dyDescent="0.2">
      <c r="C414" s="97"/>
    </row>
    <row r="415" spans="3:3" x14ac:dyDescent="0.2">
      <c r="C415" s="97"/>
    </row>
    <row r="416" spans="3:3" x14ac:dyDescent="0.2">
      <c r="C416" s="97"/>
    </row>
    <row r="417" spans="3:3" x14ac:dyDescent="0.2">
      <c r="C417" s="97"/>
    </row>
    <row r="418" spans="3:3" x14ac:dyDescent="0.2">
      <c r="C418" s="97"/>
    </row>
    <row r="419" spans="3:3" x14ac:dyDescent="0.2">
      <c r="C419" s="97"/>
    </row>
    <row r="420" spans="3:3" x14ac:dyDescent="0.2">
      <c r="C420" s="97"/>
    </row>
    <row r="421" spans="3:3" x14ac:dyDescent="0.2">
      <c r="C421" s="97"/>
    </row>
    <row r="422" spans="3:3" x14ac:dyDescent="0.2">
      <c r="C422" s="97"/>
    </row>
    <row r="423" spans="3:3" x14ac:dyDescent="0.2">
      <c r="C423" s="97"/>
    </row>
    <row r="424" spans="3:3" x14ac:dyDescent="0.2">
      <c r="C424" s="97"/>
    </row>
    <row r="425" spans="3:3" x14ac:dyDescent="0.2">
      <c r="C425" s="97"/>
    </row>
    <row r="426" spans="3:3" x14ac:dyDescent="0.2">
      <c r="C426" s="97"/>
    </row>
    <row r="427" spans="3:3" x14ac:dyDescent="0.2">
      <c r="C427" s="97"/>
    </row>
    <row r="428" spans="3:3" x14ac:dyDescent="0.2">
      <c r="C428" s="97"/>
    </row>
    <row r="429" spans="3:3" x14ac:dyDescent="0.2">
      <c r="C429" s="97"/>
    </row>
    <row r="430" spans="3:3" x14ac:dyDescent="0.2">
      <c r="C430" s="97"/>
    </row>
    <row r="431" spans="3:3" x14ac:dyDescent="0.2">
      <c r="C431" s="97"/>
    </row>
    <row r="432" spans="3:3" x14ac:dyDescent="0.2">
      <c r="C432" s="97"/>
    </row>
    <row r="433" spans="3:3" x14ac:dyDescent="0.2">
      <c r="C433" s="97"/>
    </row>
    <row r="434" spans="3:3" x14ac:dyDescent="0.2">
      <c r="C434" s="97"/>
    </row>
    <row r="435" spans="3:3" x14ac:dyDescent="0.2">
      <c r="C435" s="97"/>
    </row>
    <row r="436" spans="3:3" x14ac:dyDescent="0.2">
      <c r="C436" s="97"/>
    </row>
    <row r="437" spans="3:3" x14ac:dyDescent="0.2">
      <c r="C437" s="97"/>
    </row>
    <row r="438" spans="3:3" x14ac:dyDescent="0.2">
      <c r="C438" s="97"/>
    </row>
    <row r="439" spans="3:3" x14ac:dyDescent="0.2">
      <c r="C439" s="97"/>
    </row>
    <row r="440" spans="3:3" x14ac:dyDescent="0.2">
      <c r="C440" s="97"/>
    </row>
    <row r="441" spans="3:3" x14ac:dyDescent="0.2">
      <c r="C441" s="97"/>
    </row>
    <row r="442" spans="3:3" x14ac:dyDescent="0.2">
      <c r="C442" s="97"/>
    </row>
    <row r="443" spans="3:3" x14ac:dyDescent="0.2">
      <c r="C443" s="97"/>
    </row>
    <row r="444" spans="3:3" x14ac:dyDescent="0.2">
      <c r="C444" s="97"/>
    </row>
    <row r="445" spans="3:3" x14ac:dyDescent="0.2">
      <c r="C445" s="97"/>
    </row>
    <row r="446" spans="3:3" x14ac:dyDescent="0.2">
      <c r="C446" s="97"/>
    </row>
    <row r="447" spans="3:3" x14ac:dyDescent="0.2">
      <c r="C447" s="97"/>
    </row>
    <row r="448" spans="3:3" x14ac:dyDescent="0.2">
      <c r="C448" s="97"/>
    </row>
    <row r="449" spans="3:3" x14ac:dyDescent="0.2">
      <c r="C449" s="97"/>
    </row>
    <row r="450" spans="3:3" x14ac:dyDescent="0.2">
      <c r="C450" s="97"/>
    </row>
    <row r="451" spans="3:3" x14ac:dyDescent="0.2">
      <c r="C451" s="97"/>
    </row>
    <row r="452" spans="3:3" x14ac:dyDescent="0.2">
      <c r="C452" s="97"/>
    </row>
    <row r="453" spans="3:3" x14ac:dyDescent="0.2">
      <c r="C453" s="97"/>
    </row>
    <row r="454" spans="3:3" x14ac:dyDescent="0.2">
      <c r="C454" s="97"/>
    </row>
    <row r="455" spans="3:3" x14ac:dyDescent="0.2">
      <c r="C455" s="97"/>
    </row>
    <row r="456" spans="3:3" x14ac:dyDescent="0.2">
      <c r="C456" s="97"/>
    </row>
    <row r="457" spans="3:3" x14ac:dyDescent="0.2">
      <c r="C457" s="97"/>
    </row>
    <row r="458" spans="3:3" x14ac:dyDescent="0.2">
      <c r="C458" s="97"/>
    </row>
    <row r="459" spans="3:3" x14ac:dyDescent="0.2">
      <c r="C459" s="97"/>
    </row>
    <row r="460" spans="3:3" x14ac:dyDescent="0.2">
      <c r="C460" s="97"/>
    </row>
    <row r="461" spans="3:3" x14ac:dyDescent="0.2">
      <c r="C461" s="97"/>
    </row>
    <row r="462" spans="3:3" x14ac:dyDescent="0.2">
      <c r="C462" s="97"/>
    </row>
    <row r="463" spans="3:3" x14ac:dyDescent="0.2">
      <c r="C463" s="97"/>
    </row>
    <row r="464" spans="3:3" x14ac:dyDescent="0.2">
      <c r="C464" s="97"/>
    </row>
    <row r="465" spans="3:3" x14ac:dyDescent="0.2">
      <c r="C465" s="97"/>
    </row>
    <row r="466" spans="3:3" x14ac:dyDescent="0.2">
      <c r="C466" s="97"/>
    </row>
    <row r="467" spans="3:3" x14ac:dyDescent="0.2">
      <c r="C467" s="97"/>
    </row>
    <row r="468" spans="3:3" x14ac:dyDescent="0.2">
      <c r="C468" s="97"/>
    </row>
    <row r="469" spans="3:3" x14ac:dyDescent="0.2">
      <c r="C469" s="97"/>
    </row>
    <row r="470" spans="3:3" x14ac:dyDescent="0.2">
      <c r="C470" s="97"/>
    </row>
    <row r="471" spans="3:3" x14ac:dyDescent="0.2">
      <c r="C471" s="97"/>
    </row>
    <row r="472" spans="3:3" x14ac:dyDescent="0.2">
      <c r="C472" s="97"/>
    </row>
    <row r="473" spans="3:3" x14ac:dyDescent="0.2">
      <c r="C473" s="97"/>
    </row>
    <row r="474" spans="3:3" x14ac:dyDescent="0.2">
      <c r="C474" s="97"/>
    </row>
    <row r="475" spans="3:3" x14ac:dyDescent="0.2">
      <c r="C475" s="97"/>
    </row>
    <row r="476" spans="3:3" x14ac:dyDescent="0.2">
      <c r="C476" s="97"/>
    </row>
    <row r="477" spans="3:3" x14ac:dyDescent="0.2">
      <c r="C477" s="97"/>
    </row>
    <row r="478" spans="3:3" x14ac:dyDescent="0.2">
      <c r="C478" s="97"/>
    </row>
    <row r="479" spans="3:3" x14ac:dyDescent="0.2">
      <c r="C479" s="97"/>
    </row>
    <row r="480" spans="3:3" x14ac:dyDescent="0.2">
      <c r="C480" s="97"/>
    </row>
    <row r="481" spans="3:3" x14ac:dyDescent="0.2">
      <c r="C481" s="97"/>
    </row>
    <row r="482" spans="3:3" x14ac:dyDescent="0.2">
      <c r="C482" s="97"/>
    </row>
    <row r="483" spans="3:3" x14ac:dyDescent="0.2">
      <c r="C483" s="97"/>
    </row>
    <row r="484" spans="3:3" x14ac:dyDescent="0.2">
      <c r="C484" s="97"/>
    </row>
    <row r="485" spans="3:3" x14ac:dyDescent="0.2">
      <c r="C485" s="97"/>
    </row>
    <row r="486" spans="3:3" x14ac:dyDescent="0.2">
      <c r="C486" s="97"/>
    </row>
    <row r="487" spans="3:3" x14ac:dyDescent="0.2">
      <c r="C487" s="97"/>
    </row>
    <row r="488" spans="3:3" x14ac:dyDescent="0.2">
      <c r="C488" s="97"/>
    </row>
    <row r="489" spans="3:3" x14ac:dyDescent="0.2">
      <c r="C489" s="97"/>
    </row>
    <row r="490" spans="3:3" x14ac:dyDescent="0.2">
      <c r="C490" s="97"/>
    </row>
    <row r="491" spans="3:3" x14ac:dyDescent="0.2">
      <c r="C491" s="97"/>
    </row>
    <row r="492" spans="3:3" x14ac:dyDescent="0.2">
      <c r="C492" s="97"/>
    </row>
    <row r="493" spans="3:3" x14ac:dyDescent="0.2">
      <c r="C493" s="97"/>
    </row>
    <row r="494" spans="3:3" x14ac:dyDescent="0.2">
      <c r="C494" s="97"/>
    </row>
    <row r="495" spans="3:3" x14ac:dyDescent="0.2">
      <c r="C495" s="97"/>
    </row>
    <row r="496" spans="3:3" x14ac:dyDescent="0.2">
      <c r="C496" s="97"/>
    </row>
    <row r="497" spans="3:3" x14ac:dyDescent="0.2">
      <c r="C497" s="97"/>
    </row>
    <row r="498" spans="3:3" x14ac:dyDescent="0.2">
      <c r="C498" s="97"/>
    </row>
    <row r="499" spans="3:3" x14ac:dyDescent="0.2">
      <c r="C499" s="97"/>
    </row>
    <row r="500" spans="3:3" x14ac:dyDescent="0.2">
      <c r="C500" s="97"/>
    </row>
    <row r="501" spans="3:3" x14ac:dyDescent="0.2">
      <c r="C501" s="97"/>
    </row>
    <row r="502" spans="3:3" x14ac:dyDescent="0.2">
      <c r="C502" s="97"/>
    </row>
    <row r="503" spans="3:3" x14ac:dyDescent="0.2">
      <c r="C503" s="97"/>
    </row>
    <row r="504" spans="3:3" x14ac:dyDescent="0.2">
      <c r="C504" s="97"/>
    </row>
    <row r="505" spans="3:3" x14ac:dyDescent="0.2">
      <c r="C505" s="97"/>
    </row>
    <row r="506" spans="3:3" x14ac:dyDescent="0.2">
      <c r="C506" s="97"/>
    </row>
    <row r="507" spans="3:3" x14ac:dyDescent="0.2">
      <c r="C507" s="97"/>
    </row>
    <row r="508" spans="3:3" x14ac:dyDescent="0.2">
      <c r="C508" s="97"/>
    </row>
    <row r="509" spans="3:3" x14ac:dyDescent="0.2">
      <c r="C509" s="97"/>
    </row>
    <row r="510" spans="3:3" x14ac:dyDescent="0.2">
      <c r="C510" s="97"/>
    </row>
    <row r="511" spans="3:3" x14ac:dyDescent="0.2">
      <c r="C511" s="97"/>
    </row>
    <row r="512" spans="3:3" x14ac:dyDescent="0.2">
      <c r="C512" s="97"/>
    </row>
    <row r="513" spans="3:3" x14ac:dyDescent="0.2">
      <c r="C513" s="97"/>
    </row>
    <row r="514" spans="3:3" x14ac:dyDescent="0.2">
      <c r="C514" s="97"/>
    </row>
    <row r="515" spans="3:3" x14ac:dyDescent="0.2">
      <c r="C515" s="97"/>
    </row>
    <row r="516" spans="3:3" x14ac:dyDescent="0.2">
      <c r="C516" s="97"/>
    </row>
    <row r="517" spans="3:3" x14ac:dyDescent="0.2">
      <c r="C517" s="97"/>
    </row>
    <row r="518" spans="3:3" x14ac:dyDescent="0.2">
      <c r="C518" s="97"/>
    </row>
    <row r="519" spans="3:3" x14ac:dyDescent="0.2">
      <c r="C519" s="97"/>
    </row>
    <row r="520" spans="3:3" x14ac:dyDescent="0.2">
      <c r="C520" s="97"/>
    </row>
    <row r="521" spans="3:3" x14ac:dyDescent="0.2">
      <c r="C521" s="97"/>
    </row>
    <row r="522" spans="3:3" x14ac:dyDescent="0.2">
      <c r="C522" s="97"/>
    </row>
    <row r="523" spans="3:3" x14ac:dyDescent="0.2">
      <c r="C523" s="97"/>
    </row>
    <row r="524" spans="3:3" x14ac:dyDescent="0.2">
      <c r="C524" s="97"/>
    </row>
    <row r="525" spans="3:3" x14ac:dyDescent="0.2">
      <c r="C525" s="97"/>
    </row>
    <row r="526" spans="3:3" x14ac:dyDescent="0.2">
      <c r="C526" s="97"/>
    </row>
    <row r="527" spans="3:3" x14ac:dyDescent="0.2">
      <c r="C527" s="97"/>
    </row>
    <row r="528" spans="3:3" x14ac:dyDescent="0.2">
      <c r="C528" s="97"/>
    </row>
    <row r="529" spans="3:3" x14ac:dyDescent="0.2">
      <c r="C529" s="97"/>
    </row>
    <row r="530" spans="3:3" x14ac:dyDescent="0.2">
      <c r="C530" s="97"/>
    </row>
    <row r="531" spans="3:3" x14ac:dyDescent="0.2">
      <c r="C531" s="97"/>
    </row>
    <row r="532" spans="3:3" x14ac:dyDescent="0.2">
      <c r="C532" s="97"/>
    </row>
    <row r="533" spans="3:3" x14ac:dyDescent="0.2">
      <c r="C533" s="97"/>
    </row>
    <row r="534" spans="3:3" x14ac:dyDescent="0.2">
      <c r="C534" s="97"/>
    </row>
    <row r="535" spans="3:3" x14ac:dyDescent="0.2">
      <c r="C535" s="97"/>
    </row>
    <row r="536" spans="3:3" x14ac:dyDescent="0.2">
      <c r="C536" s="97"/>
    </row>
    <row r="537" spans="3:3" x14ac:dyDescent="0.2">
      <c r="C537" s="97"/>
    </row>
    <row r="538" spans="3:3" x14ac:dyDescent="0.2">
      <c r="C538" s="97"/>
    </row>
    <row r="539" spans="3:3" x14ac:dyDescent="0.2">
      <c r="C539" s="97"/>
    </row>
    <row r="540" spans="3:3" x14ac:dyDescent="0.2">
      <c r="C540" s="97"/>
    </row>
    <row r="541" spans="3:3" x14ac:dyDescent="0.2">
      <c r="C541" s="97"/>
    </row>
    <row r="542" spans="3:3" x14ac:dyDescent="0.2">
      <c r="C542" s="97"/>
    </row>
    <row r="543" spans="3:3" x14ac:dyDescent="0.2">
      <c r="C543" s="97"/>
    </row>
    <row r="544" spans="3:3" x14ac:dyDescent="0.2">
      <c r="C544" s="97"/>
    </row>
    <row r="545" spans="3:3" x14ac:dyDescent="0.2">
      <c r="C545" s="97"/>
    </row>
    <row r="546" spans="3:3" x14ac:dyDescent="0.2">
      <c r="C546" s="97"/>
    </row>
    <row r="547" spans="3:3" x14ac:dyDescent="0.2">
      <c r="C547" s="97"/>
    </row>
    <row r="548" spans="3:3" x14ac:dyDescent="0.2">
      <c r="C548" s="97"/>
    </row>
    <row r="549" spans="3:3" x14ac:dyDescent="0.2">
      <c r="C549" s="97"/>
    </row>
    <row r="550" spans="3:3" x14ac:dyDescent="0.2">
      <c r="C550" s="97"/>
    </row>
    <row r="551" spans="3:3" x14ac:dyDescent="0.2">
      <c r="C551" s="97"/>
    </row>
    <row r="552" spans="3:3" x14ac:dyDescent="0.2">
      <c r="C552" s="97"/>
    </row>
    <row r="553" spans="3:3" x14ac:dyDescent="0.2">
      <c r="C553" s="97"/>
    </row>
    <row r="554" spans="3:3" x14ac:dyDescent="0.2">
      <c r="C554" s="97"/>
    </row>
    <row r="555" spans="3:3" x14ac:dyDescent="0.2">
      <c r="C555" s="97"/>
    </row>
    <row r="556" spans="3:3" x14ac:dyDescent="0.2">
      <c r="C556" s="97"/>
    </row>
    <row r="557" spans="3:3" x14ac:dyDescent="0.2">
      <c r="C557" s="97"/>
    </row>
    <row r="558" spans="3:3" x14ac:dyDescent="0.2">
      <c r="C558" s="97"/>
    </row>
    <row r="559" spans="3:3" x14ac:dyDescent="0.2">
      <c r="C559" s="97"/>
    </row>
    <row r="560" spans="3:3" x14ac:dyDescent="0.2">
      <c r="C560" s="97"/>
    </row>
    <row r="561" spans="3:3" x14ac:dyDescent="0.2">
      <c r="C561" s="97"/>
    </row>
    <row r="562" spans="3:3" x14ac:dyDescent="0.2">
      <c r="C562" s="97"/>
    </row>
    <row r="563" spans="3:3" x14ac:dyDescent="0.2">
      <c r="C563" s="97"/>
    </row>
    <row r="564" spans="3:3" x14ac:dyDescent="0.2">
      <c r="C564" s="97"/>
    </row>
    <row r="565" spans="3:3" x14ac:dyDescent="0.2">
      <c r="C565" s="97"/>
    </row>
    <row r="566" spans="3:3" x14ac:dyDescent="0.2">
      <c r="C566" s="97"/>
    </row>
    <row r="567" spans="3:3" x14ac:dyDescent="0.2">
      <c r="C567" s="97"/>
    </row>
    <row r="568" spans="3:3" x14ac:dyDescent="0.2">
      <c r="C568" s="97"/>
    </row>
    <row r="569" spans="3:3" x14ac:dyDescent="0.2">
      <c r="C569" s="97"/>
    </row>
    <row r="570" spans="3:3" x14ac:dyDescent="0.2">
      <c r="C570" s="97"/>
    </row>
    <row r="571" spans="3:3" x14ac:dyDescent="0.2">
      <c r="C571" s="97"/>
    </row>
    <row r="572" spans="3:3" x14ac:dyDescent="0.2">
      <c r="C572" s="97"/>
    </row>
    <row r="573" spans="3:3" x14ac:dyDescent="0.2">
      <c r="C573" s="97"/>
    </row>
    <row r="574" spans="3:3" x14ac:dyDescent="0.2">
      <c r="C574" s="97"/>
    </row>
    <row r="575" spans="3:3" x14ac:dyDescent="0.2">
      <c r="C575" s="97"/>
    </row>
    <row r="576" spans="3:3" x14ac:dyDescent="0.2">
      <c r="C576" s="97"/>
    </row>
    <row r="577" spans="3:3" x14ac:dyDescent="0.2">
      <c r="C577" s="97"/>
    </row>
    <row r="578" spans="3:3" x14ac:dyDescent="0.2">
      <c r="C578" s="97"/>
    </row>
    <row r="579" spans="3:3" x14ac:dyDescent="0.2">
      <c r="C579" s="97"/>
    </row>
    <row r="580" spans="3:3" x14ac:dyDescent="0.2">
      <c r="C580" s="97"/>
    </row>
    <row r="581" spans="3:3" x14ac:dyDescent="0.2">
      <c r="C581" s="97"/>
    </row>
    <row r="582" spans="3:3" x14ac:dyDescent="0.2">
      <c r="C582" s="97"/>
    </row>
    <row r="583" spans="3:3" x14ac:dyDescent="0.2">
      <c r="C583" s="97"/>
    </row>
    <row r="584" spans="3:3" x14ac:dyDescent="0.2">
      <c r="C584" s="97"/>
    </row>
    <row r="585" spans="3:3" x14ac:dyDescent="0.2">
      <c r="C585" s="97"/>
    </row>
    <row r="586" spans="3:3" x14ac:dyDescent="0.2">
      <c r="C586" s="97"/>
    </row>
    <row r="587" spans="3:3" x14ac:dyDescent="0.2">
      <c r="C587" s="97"/>
    </row>
    <row r="588" spans="3:3" x14ac:dyDescent="0.2">
      <c r="C588" s="97"/>
    </row>
    <row r="589" spans="3:3" x14ac:dyDescent="0.2">
      <c r="C589" s="97"/>
    </row>
    <row r="590" spans="3:3" x14ac:dyDescent="0.2">
      <c r="C590" s="97"/>
    </row>
    <row r="591" spans="3:3" x14ac:dyDescent="0.2">
      <c r="C591" s="97"/>
    </row>
    <row r="592" spans="3:3" x14ac:dyDescent="0.2">
      <c r="C592" s="97"/>
    </row>
    <row r="593" spans="3:3" x14ac:dyDescent="0.2">
      <c r="C593" s="97"/>
    </row>
    <row r="594" spans="3:3" x14ac:dyDescent="0.2">
      <c r="C594" s="97"/>
    </row>
    <row r="595" spans="3:3" x14ac:dyDescent="0.2">
      <c r="C595" s="97"/>
    </row>
    <row r="596" spans="3:3" x14ac:dyDescent="0.2">
      <c r="C596" s="97"/>
    </row>
    <row r="597" spans="3:3" x14ac:dyDescent="0.2">
      <c r="C597" s="97"/>
    </row>
    <row r="598" spans="3:3" x14ac:dyDescent="0.2">
      <c r="C598" s="97"/>
    </row>
    <row r="599" spans="3:3" x14ac:dyDescent="0.2">
      <c r="C599" s="97"/>
    </row>
    <row r="600" spans="3:3" x14ac:dyDescent="0.2">
      <c r="C600" s="97"/>
    </row>
    <row r="601" spans="3:3" x14ac:dyDescent="0.2">
      <c r="C601" s="97"/>
    </row>
    <row r="602" spans="3:3" x14ac:dyDescent="0.2">
      <c r="C602" s="97"/>
    </row>
    <row r="603" spans="3:3" x14ac:dyDescent="0.2">
      <c r="C603" s="97"/>
    </row>
    <row r="604" spans="3:3" x14ac:dyDescent="0.2">
      <c r="C604" s="97"/>
    </row>
    <row r="605" spans="3:3" x14ac:dyDescent="0.2">
      <c r="C605" s="97"/>
    </row>
    <row r="606" spans="3:3" x14ac:dyDescent="0.2">
      <c r="C606" s="97"/>
    </row>
    <row r="607" spans="3:3" x14ac:dyDescent="0.2">
      <c r="C607" s="97"/>
    </row>
    <row r="608" spans="3:3" x14ac:dyDescent="0.2">
      <c r="C608" s="97"/>
    </row>
    <row r="609" spans="3:3" x14ac:dyDescent="0.2">
      <c r="C609" s="97"/>
    </row>
    <row r="610" spans="3:3" x14ac:dyDescent="0.2">
      <c r="C610" s="97"/>
    </row>
    <row r="611" spans="3:3" x14ac:dyDescent="0.2">
      <c r="C611" s="97"/>
    </row>
    <row r="612" spans="3:3" x14ac:dyDescent="0.2">
      <c r="C612" s="97"/>
    </row>
    <row r="613" spans="3:3" x14ac:dyDescent="0.2">
      <c r="C613" s="97"/>
    </row>
    <row r="614" spans="3:3" x14ac:dyDescent="0.2">
      <c r="C614" s="97"/>
    </row>
    <row r="615" spans="3:3" x14ac:dyDescent="0.2">
      <c r="C615" s="97"/>
    </row>
    <row r="616" spans="3:3" x14ac:dyDescent="0.2">
      <c r="C616" s="97"/>
    </row>
    <row r="617" spans="3:3" x14ac:dyDescent="0.2">
      <c r="C617" s="97"/>
    </row>
    <row r="618" spans="3:3" x14ac:dyDescent="0.2">
      <c r="C618" s="97"/>
    </row>
    <row r="619" spans="3:3" x14ac:dyDescent="0.2">
      <c r="C619" s="97"/>
    </row>
    <row r="620" spans="3:3" x14ac:dyDescent="0.2">
      <c r="C620" s="97"/>
    </row>
    <row r="621" spans="3:3" x14ac:dyDescent="0.2">
      <c r="C621" s="97"/>
    </row>
    <row r="622" spans="3:3" x14ac:dyDescent="0.2">
      <c r="C622" s="97"/>
    </row>
    <row r="623" spans="3:3" x14ac:dyDescent="0.2">
      <c r="C623" s="97"/>
    </row>
    <row r="624" spans="3:3" x14ac:dyDescent="0.2">
      <c r="C624" s="97"/>
    </row>
    <row r="625" spans="3:3" x14ac:dyDescent="0.2">
      <c r="C625" s="97"/>
    </row>
    <row r="626" spans="3:3" x14ac:dyDescent="0.2">
      <c r="C626" s="97"/>
    </row>
    <row r="627" spans="3:3" x14ac:dyDescent="0.2">
      <c r="C627" s="97"/>
    </row>
    <row r="628" spans="3:3" x14ac:dyDescent="0.2">
      <c r="C628" s="97"/>
    </row>
    <row r="629" spans="3:3" x14ac:dyDescent="0.2">
      <c r="C629" s="97"/>
    </row>
    <row r="630" spans="3:3" x14ac:dyDescent="0.2">
      <c r="C630" s="97"/>
    </row>
    <row r="631" spans="3:3" x14ac:dyDescent="0.2">
      <c r="C631" s="97"/>
    </row>
    <row r="632" spans="3:3" x14ac:dyDescent="0.2">
      <c r="C632" s="97"/>
    </row>
    <row r="633" spans="3:3" x14ac:dyDescent="0.2">
      <c r="C633" s="97"/>
    </row>
    <row r="634" spans="3:3" x14ac:dyDescent="0.2">
      <c r="C634" s="97"/>
    </row>
    <row r="635" spans="3:3" x14ac:dyDescent="0.2">
      <c r="C635" s="97"/>
    </row>
    <row r="636" spans="3:3" x14ac:dyDescent="0.2">
      <c r="C636" s="97"/>
    </row>
    <row r="637" spans="3:3" x14ac:dyDescent="0.2">
      <c r="C637" s="97"/>
    </row>
    <row r="638" spans="3:3" x14ac:dyDescent="0.2">
      <c r="C638" s="97"/>
    </row>
    <row r="639" spans="3:3" x14ac:dyDescent="0.2">
      <c r="C639" s="97"/>
    </row>
    <row r="640" spans="3:3" x14ac:dyDescent="0.2">
      <c r="C640" s="97"/>
    </row>
    <row r="641" spans="3:3" x14ac:dyDescent="0.2">
      <c r="C641" s="97"/>
    </row>
    <row r="642" spans="3:3" x14ac:dyDescent="0.2">
      <c r="C642" s="97"/>
    </row>
    <row r="643" spans="3:3" x14ac:dyDescent="0.2">
      <c r="C643" s="97"/>
    </row>
    <row r="644" spans="3:3" x14ac:dyDescent="0.2">
      <c r="C644" s="97"/>
    </row>
    <row r="645" spans="3:3" x14ac:dyDescent="0.2">
      <c r="C645" s="97"/>
    </row>
    <row r="646" spans="3:3" x14ac:dyDescent="0.2">
      <c r="C646" s="97"/>
    </row>
    <row r="647" spans="3:3" x14ac:dyDescent="0.2">
      <c r="C647" s="97"/>
    </row>
    <row r="648" spans="3:3" x14ac:dyDescent="0.2">
      <c r="C648" s="97"/>
    </row>
    <row r="649" spans="3:3" x14ac:dyDescent="0.2">
      <c r="C649" s="97"/>
    </row>
    <row r="650" spans="3:3" x14ac:dyDescent="0.2">
      <c r="C650" s="97"/>
    </row>
    <row r="651" spans="3:3" x14ac:dyDescent="0.2">
      <c r="C651" s="97"/>
    </row>
    <row r="652" spans="3:3" x14ac:dyDescent="0.2">
      <c r="C652" s="97"/>
    </row>
    <row r="653" spans="3:3" x14ac:dyDescent="0.2">
      <c r="C653" s="97"/>
    </row>
    <row r="654" spans="3:3" x14ac:dyDescent="0.2">
      <c r="C654" s="97"/>
    </row>
    <row r="655" spans="3:3" x14ac:dyDescent="0.2">
      <c r="C655" s="97"/>
    </row>
    <row r="656" spans="3:3" x14ac:dyDescent="0.2">
      <c r="C656" s="97"/>
    </row>
    <row r="657" spans="3:3" x14ac:dyDescent="0.2">
      <c r="C657" s="97"/>
    </row>
    <row r="658" spans="3:3" x14ac:dyDescent="0.2">
      <c r="C658" s="97"/>
    </row>
    <row r="659" spans="3:3" x14ac:dyDescent="0.2">
      <c r="C659" s="97"/>
    </row>
    <row r="660" spans="3:3" x14ac:dyDescent="0.2">
      <c r="C660" s="97"/>
    </row>
    <row r="661" spans="3:3" x14ac:dyDescent="0.2">
      <c r="C661" s="97"/>
    </row>
    <row r="662" spans="3:3" x14ac:dyDescent="0.2">
      <c r="C662" s="97"/>
    </row>
    <row r="663" spans="3:3" x14ac:dyDescent="0.2">
      <c r="C663" s="97"/>
    </row>
    <row r="664" spans="3:3" x14ac:dyDescent="0.2">
      <c r="C664" s="97"/>
    </row>
    <row r="665" spans="3:3" x14ac:dyDescent="0.2">
      <c r="C665" s="97"/>
    </row>
    <row r="666" spans="3:3" x14ac:dyDescent="0.2">
      <c r="C666" s="97"/>
    </row>
    <row r="667" spans="3:3" x14ac:dyDescent="0.2">
      <c r="C667" s="97"/>
    </row>
    <row r="668" spans="3:3" x14ac:dyDescent="0.2">
      <c r="C668" s="97"/>
    </row>
    <row r="669" spans="3:3" x14ac:dyDescent="0.2">
      <c r="C669" s="97"/>
    </row>
    <row r="670" spans="3:3" x14ac:dyDescent="0.2">
      <c r="C670" s="97"/>
    </row>
    <row r="671" spans="3:3" x14ac:dyDescent="0.2">
      <c r="C671" s="97"/>
    </row>
    <row r="672" spans="3:3" x14ac:dyDescent="0.2">
      <c r="C672" s="97"/>
    </row>
    <row r="673" spans="3:3" x14ac:dyDescent="0.2">
      <c r="C673" s="97"/>
    </row>
    <row r="674" spans="3:3" x14ac:dyDescent="0.2">
      <c r="C674" s="97"/>
    </row>
    <row r="675" spans="3:3" x14ac:dyDescent="0.2">
      <c r="C675" s="97"/>
    </row>
    <row r="676" spans="3:3" x14ac:dyDescent="0.2">
      <c r="C676" s="97"/>
    </row>
    <row r="677" spans="3:3" x14ac:dyDescent="0.2">
      <c r="C677" s="97"/>
    </row>
    <row r="678" spans="3:3" x14ac:dyDescent="0.2">
      <c r="C678" s="97"/>
    </row>
    <row r="679" spans="3:3" x14ac:dyDescent="0.2">
      <c r="C679" s="97"/>
    </row>
    <row r="680" spans="3:3" x14ac:dyDescent="0.2">
      <c r="C680" s="97"/>
    </row>
    <row r="681" spans="3:3" x14ac:dyDescent="0.2">
      <c r="C681" s="97"/>
    </row>
    <row r="682" spans="3:3" x14ac:dyDescent="0.2">
      <c r="C682" s="97"/>
    </row>
    <row r="683" spans="3:3" x14ac:dyDescent="0.2">
      <c r="C683" s="97"/>
    </row>
    <row r="684" spans="3:3" x14ac:dyDescent="0.2">
      <c r="C684" s="97"/>
    </row>
    <row r="685" spans="3:3" x14ac:dyDescent="0.2">
      <c r="C685" s="97"/>
    </row>
    <row r="686" spans="3:3" x14ac:dyDescent="0.2">
      <c r="C686" s="97"/>
    </row>
    <row r="687" spans="3:3" x14ac:dyDescent="0.2">
      <c r="C687" s="97"/>
    </row>
    <row r="688" spans="3:3" x14ac:dyDescent="0.2">
      <c r="C688" s="97"/>
    </row>
    <row r="689" spans="3:3" x14ac:dyDescent="0.2">
      <c r="C689" s="97"/>
    </row>
    <row r="690" spans="3:3" x14ac:dyDescent="0.2">
      <c r="C690" s="97"/>
    </row>
    <row r="691" spans="3:3" x14ac:dyDescent="0.2">
      <c r="C691" s="97"/>
    </row>
    <row r="692" spans="3:3" x14ac:dyDescent="0.2">
      <c r="C692" s="97"/>
    </row>
    <row r="693" spans="3:3" x14ac:dyDescent="0.2">
      <c r="C693" s="97"/>
    </row>
    <row r="694" spans="3:3" x14ac:dyDescent="0.2">
      <c r="C694" s="97"/>
    </row>
    <row r="695" spans="3:3" x14ac:dyDescent="0.2">
      <c r="C695" s="97"/>
    </row>
    <row r="696" spans="3:3" x14ac:dyDescent="0.2">
      <c r="C696" s="97"/>
    </row>
    <row r="697" spans="3:3" x14ac:dyDescent="0.2">
      <c r="C697" s="97"/>
    </row>
    <row r="698" spans="3:3" x14ac:dyDescent="0.2">
      <c r="C698" s="97"/>
    </row>
    <row r="699" spans="3:3" x14ac:dyDescent="0.2">
      <c r="C699" s="97"/>
    </row>
    <row r="700" spans="3:3" x14ac:dyDescent="0.2">
      <c r="C700" s="97"/>
    </row>
    <row r="701" spans="3:3" x14ac:dyDescent="0.2">
      <c r="C701" s="97"/>
    </row>
    <row r="702" spans="3:3" x14ac:dyDescent="0.2">
      <c r="C702" s="97"/>
    </row>
    <row r="703" spans="3:3" x14ac:dyDescent="0.2">
      <c r="C703" s="97"/>
    </row>
    <row r="704" spans="3:3" x14ac:dyDescent="0.2">
      <c r="C704" s="97"/>
    </row>
    <row r="705" spans="3:3" x14ac:dyDescent="0.2">
      <c r="C705" s="97"/>
    </row>
    <row r="706" spans="3:3" x14ac:dyDescent="0.2">
      <c r="C706" s="97"/>
    </row>
    <row r="707" spans="3:3" x14ac:dyDescent="0.2">
      <c r="C707" s="97"/>
    </row>
    <row r="708" spans="3:3" x14ac:dyDescent="0.2">
      <c r="C708" s="97"/>
    </row>
    <row r="709" spans="3:3" x14ac:dyDescent="0.2">
      <c r="C709" s="97"/>
    </row>
    <row r="710" spans="3:3" x14ac:dyDescent="0.2">
      <c r="C710" s="97"/>
    </row>
    <row r="711" spans="3:3" x14ac:dyDescent="0.2">
      <c r="C711" s="97"/>
    </row>
    <row r="712" spans="3:3" x14ac:dyDescent="0.2">
      <c r="C712" s="97"/>
    </row>
    <row r="713" spans="3:3" x14ac:dyDescent="0.2">
      <c r="C713" s="97"/>
    </row>
    <row r="714" spans="3:3" x14ac:dyDescent="0.2">
      <c r="C714" s="97"/>
    </row>
    <row r="715" spans="3:3" x14ac:dyDescent="0.2">
      <c r="C715" s="97"/>
    </row>
    <row r="716" spans="3:3" x14ac:dyDescent="0.2">
      <c r="C716" s="97"/>
    </row>
    <row r="717" spans="3:3" x14ac:dyDescent="0.2">
      <c r="C717" s="97"/>
    </row>
    <row r="718" spans="3:3" x14ac:dyDescent="0.2">
      <c r="C718" s="97"/>
    </row>
    <row r="719" spans="3:3" x14ac:dyDescent="0.2">
      <c r="C719" s="97"/>
    </row>
    <row r="720" spans="3:3" x14ac:dyDescent="0.2">
      <c r="C720" s="97"/>
    </row>
    <row r="721" spans="3:3" x14ac:dyDescent="0.2">
      <c r="C721" s="97"/>
    </row>
    <row r="722" spans="3:3" x14ac:dyDescent="0.2">
      <c r="C722" s="97"/>
    </row>
    <row r="723" spans="3:3" x14ac:dyDescent="0.2">
      <c r="C723" s="97"/>
    </row>
    <row r="724" spans="3:3" x14ac:dyDescent="0.2">
      <c r="C724" s="97"/>
    </row>
    <row r="725" spans="3:3" x14ac:dyDescent="0.2">
      <c r="C725" s="97"/>
    </row>
    <row r="726" spans="3:3" x14ac:dyDescent="0.2">
      <c r="C726" s="97"/>
    </row>
    <row r="727" spans="3:3" x14ac:dyDescent="0.2">
      <c r="C727" s="97"/>
    </row>
    <row r="728" spans="3:3" x14ac:dyDescent="0.2">
      <c r="C728" s="97"/>
    </row>
    <row r="729" spans="3:3" x14ac:dyDescent="0.2">
      <c r="C729" s="97"/>
    </row>
    <row r="730" spans="3:3" x14ac:dyDescent="0.2">
      <c r="C730" s="97"/>
    </row>
    <row r="731" spans="3:3" x14ac:dyDescent="0.2">
      <c r="C731" s="97"/>
    </row>
    <row r="732" spans="3:3" x14ac:dyDescent="0.2">
      <c r="C732" s="97"/>
    </row>
    <row r="733" spans="3:3" x14ac:dyDescent="0.2">
      <c r="C733" s="97"/>
    </row>
    <row r="734" spans="3:3" x14ac:dyDescent="0.2">
      <c r="C734" s="97"/>
    </row>
    <row r="735" spans="3:3" x14ac:dyDescent="0.2">
      <c r="C735" s="97"/>
    </row>
    <row r="736" spans="3:3" x14ac:dyDescent="0.2">
      <c r="C736" s="97"/>
    </row>
    <row r="737" spans="3:3" x14ac:dyDescent="0.2">
      <c r="C737" s="97"/>
    </row>
    <row r="738" spans="3:3" x14ac:dyDescent="0.2">
      <c r="C738" s="97"/>
    </row>
    <row r="739" spans="3:3" x14ac:dyDescent="0.2">
      <c r="C739" s="97"/>
    </row>
    <row r="740" spans="3:3" x14ac:dyDescent="0.2">
      <c r="C740" s="97"/>
    </row>
    <row r="741" spans="3:3" x14ac:dyDescent="0.2">
      <c r="C741" s="97"/>
    </row>
    <row r="742" spans="3:3" x14ac:dyDescent="0.2">
      <c r="C742" s="97"/>
    </row>
    <row r="743" spans="3:3" x14ac:dyDescent="0.2">
      <c r="C743" s="97"/>
    </row>
    <row r="744" spans="3:3" x14ac:dyDescent="0.2">
      <c r="C744" s="97"/>
    </row>
    <row r="745" spans="3:3" x14ac:dyDescent="0.2">
      <c r="C745" s="97"/>
    </row>
    <row r="746" spans="3:3" x14ac:dyDescent="0.2">
      <c r="C746" s="97"/>
    </row>
    <row r="747" spans="3:3" x14ac:dyDescent="0.2">
      <c r="C747" s="97"/>
    </row>
    <row r="748" spans="3:3" x14ac:dyDescent="0.2">
      <c r="C748" s="97"/>
    </row>
    <row r="749" spans="3:3" x14ac:dyDescent="0.2">
      <c r="C749" s="97"/>
    </row>
    <row r="750" spans="3:3" x14ac:dyDescent="0.2">
      <c r="C750" s="97"/>
    </row>
    <row r="751" spans="3:3" x14ac:dyDescent="0.2">
      <c r="C751" s="97"/>
    </row>
    <row r="752" spans="3:3" x14ac:dyDescent="0.2">
      <c r="C752" s="97"/>
    </row>
    <row r="753" spans="3:3" x14ac:dyDescent="0.2">
      <c r="C753" s="97"/>
    </row>
    <row r="754" spans="3:3" x14ac:dyDescent="0.2">
      <c r="C754" s="97"/>
    </row>
    <row r="755" spans="3:3" x14ac:dyDescent="0.2">
      <c r="C755" s="97"/>
    </row>
    <row r="756" spans="3:3" x14ac:dyDescent="0.2">
      <c r="C756" s="97"/>
    </row>
    <row r="757" spans="3:3" x14ac:dyDescent="0.2">
      <c r="C757" s="97"/>
    </row>
    <row r="758" spans="3:3" x14ac:dyDescent="0.2">
      <c r="C758" s="97"/>
    </row>
    <row r="759" spans="3:3" x14ac:dyDescent="0.2">
      <c r="C759" s="97"/>
    </row>
    <row r="760" spans="3:3" x14ac:dyDescent="0.2">
      <c r="C760" s="97"/>
    </row>
    <row r="761" spans="3:3" x14ac:dyDescent="0.2">
      <c r="C761" s="97"/>
    </row>
    <row r="762" spans="3:3" x14ac:dyDescent="0.2">
      <c r="C762" s="97"/>
    </row>
    <row r="763" spans="3:3" x14ac:dyDescent="0.2">
      <c r="C763" s="97"/>
    </row>
    <row r="764" spans="3:3" x14ac:dyDescent="0.2">
      <c r="C764" s="97"/>
    </row>
    <row r="765" spans="3:3" x14ac:dyDescent="0.2">
      <c r="C765" s="97"/>
    </row>
    <row r="766" spans="3:3" x14ac:dyDescent="0.2">
      <c r="C766" s="97"/>
    </row>
    <row r="767" spans="3:3" x14ac:dyDescent="0.2">
      <c r="C767" s="97"/>
    </row>
    <row r="768" spans="3:3" x14ac:dyDescent="0.2">
      <c r="C768" s="97"/>
    </row>
    <row r="769" spans="3:3" x14ac:dyDescent="0.2">
      <c r="C769" s="97"/>
    </row>
    <row r="770" spans="3:3" x14ac:dyDescent="0.2">
      <c r="C770" s="97"/>
    </row>
    <row r="771" spans="3:3" x14ac:dyDescent="0.2">
      <c r="C771" s="97"/>
    </row>
    <row r="772" spans="3:3" x14ac:dyDescent="0.2">
      <c r="C772" s="97"/>
    </row>
    <row r="773" spans="3:3" x14ac:dyDescent="0.2">
      <c r="C773" s="97"/>
    </row>
    <row r="774" spans="3:3" x14ac:dyDescent="0.2">
      <c r="C774" s="97"/>
    </row>
    <row r="775" spans="3:3" x14ac:dyDescent="0.2">
      <c r="C775" s="97"/>
    </row>
    <row r="776" spans="3:3" x14ac:dyDescent="0.2">
      <c r="C776" s="97"/>
    </row>
    <row r="777" spans="3:3" x14ac:dyDescent="0.2">
      <c r="C777" s="97"/>
    </row>
    <row r="778" spans="3:3" x14ac:dyDescent="0.2">
      <c r="C778" s="97"/>
    </row>
    <row r="779" spans="3:3" x14ac:dyDescent="0.2">
      <c r="C779" s="97"/>
    </row>
    <row r="780" spans="3:3" x14ac:dyDescent="0.2">
      <c r="C780" s="97"/>
    </row>
    <row r="781" spans="3:3" x14ac:dyDescent="0.2">
      <c r="C781" s="97"/>
    </row>
    <row r="782" spans="3:3" x14ac:dyDescent="0.2">
      <c r="C782" s="97"/>
    </row>
    <row r="783" spans="3:3" x14ac:dyDescent="0.2">
      <c r="C783" s="97"/>
    </row>
    <row r="784" spans="3:3" x14ac:dyDescent="0.2">
      <c r="C784" s="97"/>
    </row>
    <row r="785" spans="3:3" x14ac:dyDescent="0.2">
      <c r="C785" s="97"/>
    </row>
    <row r="786" spans="3:3" x14ac:dyDescent="0.2">
      <c r="C786" s="97"/>
    </row>
    <row r="787" spans="3:3" x14ac:dyDescent="0.2">
      <c r="C787" s="97"/>
    </row>
    <row r="788" spans="3:3" x14ac:dyDescent="0.2">
      <c r="C788" s="97"/>
    </row>
    <row r="789" spans="3:3" x14ac:dyDescent="0.2">
      <c r="C789" s="97"/>
    </row>
    <row r="790" spans="3:3" x14ac:dyDescent="0.2">
      <c r="C790" s="97"/>
    </row>
    <row r="791" spans="3:3" x14ac:dyDescent="0.2">
      <c r="C791" s="97"/>
    </row>
    <row r="792" spans="3:3" x14ac:dyDescent="0.2">
      <c r="C792" s="97"/>
    </row>
    <row r="793" spans="3:3" x14ac:dyDescent="0.2">
      <c r="C793" s="97"/>
    </row>
    <row r="794" spans="3:3" x14ac:dyDescent="0.2">
      <c r="C794" s="97"/>
    </row>
    <row r="795" spans="3:3" x14ac:dyDescent="0.2">
      <c r="C795" s="97"/>
    </row>
    <row r="796" spans="3:3" x14ac:dyDescent="0.2">
      <c r="C796" s="97"/>
    </row>
    <row r="797" spans="3:3" x14ac:dyDescent="0.2">
      <c r="C797" s="97"/>
    </row>
    <row r="798" spans="3:3" x14ac:dyDescent="0.2">
      <c r="C798" s="97"/>
    </row>
    <row r="799" spans="3:3" x14ac:dyDescent="0.2">
      <c r="C799" s="97"/>
    </row>
    <row r="800" spans="3:3" x14ac:dyDescent="0.2">
      <c r="C800" s="97"/>
    </row>
    <row r="801" spans="3:3" x14ac:dyDescent="0.2">
      <c r="C801" s="97"/>
    </row>
    <row r="802" spans="3:3" x14ac:dyDescent="0.2">
      <c r="C802" s="97"/>
    </row>
    <row r="803" spans="3:3" x14ac:dyDescent="0.2">
      <c r="C803" s="97"/>
    </row>
    <row r="804" spans="3:3" x14ac:dyDescent="0.2">
      <c r="C804" s="97"/>
    </row>
    <row r="805" spans="3:3" x14ac:dyDescent="0.2">
      <c r="C805" s="97"/>
    </row>
    <row r="806" spans="3:3" x14ac:dyDescent="0.2">
      <c r="C806" s="97"/>
    </row>
    <row r="807" spans="3:3" x14ac:dyDescent="0.2">
      <c r="C807" s="97"/>
    </row>
    <row r="808" spans="3:3" x14ac:dyDescent="0.2">
      <c r="C808" s="97"/>
    </row>
    <row r="809" spans="3:3" x14ac:dyDescent="0.2">
      <c r="C809" s="97"/>
    </row>
    <row r="810" spans="3:3" x14ac:dyDescent="0.2">
      <c r="C810" s="97"/>
    </row>
    <row r="811" spans="3:3" x14ac:dyDescent="0.2">
      <c r="C811" s="97"/>
    </row>
    <row r="812" spans="3:3" x14ac:dyDescent="0.2">
      <c r="C812" s="97"/>
    </row>
    <row r="813" spans="3:3" x14ac:dyDescent="0.2">
      <c r="C813" s="97"/>
    </row>
    <row r="814" spans="3:3" x14ac:dyDescent="0.2">
      <c r="C814" s="97"/>
    </row>
    <row r="815" spans="3:3" x14ac:dyDescent="0.2">
      <c r="C815" s="97"/>
    </row>
    <row r="816" spans="3:3" x14ac:dyDescent="0.2">
      <c r="C816" s="97"/>
    </row>
    <row r="817" spans="3:3" x14ac:dyDescent="0.2">
      <c r="C817" s="97"/>
    </row>
    <row r="818" spans="3:3" x14ac:dyDescent="0.2">
      <c r="C818" s="97"/>
    </row>
    <row r="819" spans="3:3" x14ac:dyDescent="0.2">
      <c r="C819" s="97"/>
    </row>
    <row r="820" spans="3:3" x14ac:dyDescent="0.2">
      <c r="C820" s="97"/>
    </row>
    <row r="821" spans="3:3" x14ac:dyDescent="0.2">
      <c r="C821" s="97"/>
    </row>
    <row r="822" spans="3:3" x14ac:dyDescent="0.2">
      <c r="C822" s="97"/>
    </row>
    <row r="823" spans="3:3" x14ac:dyDescent="0.2">
      <c r="C823" s="97"/>
    </row>
    <row r="824" spans="3:3" x14ac:dyDescent="0.2">
      <c r="C824" s="97"/>
    </row>
    <row r="825" spans="3:3" x14ac:dyDescent="0.2">
      <c r="C825" s="97"/>
    </row>
    <row r="826" spans="3:3" x14ac:dyDescent="0.2">
      <c r="C826" s="97"/>
    </row>
    <row r="827" spans="3:3" x14ac:dyDescent="0.2">
      <c r="C827" s="97"/>
    </row>
    <row r="828" spans="3:3" x14ac:dyDescent="0.2">
      <c r="C828" s="97"/>
    </row>
    <row r="829" spans="3:3" x14ac:dyDescent="0.2">
      <c r="C829" s="97"/>
    </row>
    <row r="830" spans="3:3" x14ac:dyDescent="0.2">
      <c r="C830" s="97"/>
    </row>
    <row r="831" spans="3:3" x14ac:dyDescent="0.2">
      <c r="C831" s="97"/>
    </row>
    <row r="832" spans="3:3" x14ac:dyDescent="0.2">
      <c r="C832" s="97"/>
    </row>
    <row r="833" spans="3:3" x14ac:dyDescent="0.2">
      <c r="C833" s="97"/>
    </row>
    <row r="834" spans="3:3" x14ac:dyDescent="0.2">
      <c r="C834" s="97"/>
    </row>
    <row r="835" spans="3:3" x14ac:dyDescent="0.2">
      <c r="C835" s="97"/>
    </row>
    <row r="836" spans="3:3" x14ac:dyDescent="0.2">
      <c r="C836" s="97"/>
    </row>
    <row r="837" spans="3:3" x14ac:dyDescent="0.2">
      <c r="C837" s="97"/>
    </row>
    <row r="838" spans="3:3" x14ac:dyDescent="0.2">
      <c r="C838" s="97"/>
    </row>
    <row r="839" spans="3:3" x14ac:dyDescent="0.2">
      <c r="C839" s="97"/>
    </row>
    <row r="840" spans="3:3" x14ac:dyDescent="0.2">
      <c r="C840" s="97"/>
    </row>
    <row r="841" spans="3:3" x14ac:dyDescent="0.2">
      <c r="C841" s="97"/>
    </row>
    <row r="842" spans="3:3" x14ac:dyDescent="0.2">
      <c r="C842" s="97"/>
    </row>
    <row r="843" spans="3:3" x14ac:dyDescent="0.2">
      <c r="C843" s="97"/>
    </row>
    <row r="844" spans="3:3" x14ac:dyDescent="0.2">
      <c r="C844" s="97"/>
    </row>
    <row r="845" spans="3:3" x14ac:dyDescent="0.2">
      <c r="C845" s="97"/>
    </row>
    <row r="846" spans="3:3" x14ac:dyDescent="0.2">
      <c r="C846" s="97"/>
    </row>
    <row r="847" spans="3:3" x14ac:dyDescent="0.2">
      <c r="C847" s="97"/>
    </row>
    <row r="848" spans="3:3" x14ac:dyDescent="0.2">
      <c r="C848" s="97"/>
    </row>
    <row r="849" spans="3:3" x14ac:dyDescent="0.2">
      <c r="C849" s="97"/>
    </row>
    <row r="850" spans="3:3" x14ac:dyDescent="0.2">
      <c r="C850" s="97"/>
    </row>
    <row r="851" spans="3:3" x14ac:dyDescent="0.2">
      <c r="C851" s="97"/>
    </row>
    <row r="852" spans="3:3" x14ac:dyDescent="0.2">
      <c r="C852" s="97"/>
    </row>
    <row r="853" spans="3:3" x14ac:dyDescent="0.2">
      <c r="C853" s="97"/>
    </row>
    <row r="854" spans="3:3" x14ac:dyDescent="0.2">
      <c r="C854" s="97"/>
    </row>
    <row r="855" spans="3:3" x14ac:dyDescent="0.2">
      <c r="C855" s="97"/>
    </row>
    <row r="856" spans="3:3" x14ac:dyDescent="0.2">
      <c r="C856" s="97"/>
    </row>
    <row r="857" spans="3:3" x14ac:dyDescent="0.2">
      <c r="C857" s="97"/>
    </row>
    <row r="858" spans="3:3" x14ac:dyDescent="0.2">
      <c r="C858" s="97"/>
    </row>
    <row r="859" spans="3:3" x14ac:dyDescent="0.2">
      <c r="C859" s="97"/>
    </row>
    <row r="860" spans="3:3" x14ac:dyDescent="0.2">
      <c r="C860" s="97"/>
    </row>
    <row r="861" spans="3:3" x14ac:dyDescent="0.2">
      <c r="C861" s="97"/>
    </row>
    <row r="862" spans="3:3" x14ac:dyDescent="0.2">
      <c r="C862" s="97"/>
    </row>
    <row r="863" spans="3:3" x14ac:dyDescent="0.2">
      <c r="C863" s="97"/>
    </row>
    <row r="864" spans="3:3" x14ac:dyDescent="0.2">
      <c r="C864" s="97"/>
    </row>
    <row r="865" spans="3:3" x14ac:dyDescent="0.2">
      <c r="C865" s="97"/>
    </row>
    <row r="866" spans="3:3" x14ac:dyDescent="0.2">
      <c r="C866" s="97"/>
    </row>
    <row r="867" spans="3:3" x14ac:dyDescent="0.2">
      <c r="C867" s="97"/>
    </row>
    <row r="868" spans="3:3" x14ac:dyDescent="0.2">
      <c r="C868" s="97"/>
    </row>
    <row r="869" spans="3:3" x14ac:dyDescent="0.2">
      <c r="C869" s="97"/>
    </row>
    <row r="870" spans="3:3" x14ac:dyDescent="0.2">
      <c r="C870" s="97"/>
    </row>
    <row r="871" spans="3:3" x14ac:dyDescent="0.2">
      <c r="C871" s="97"/>
    </row>
    <row r="872" spans="3:3" x14ac:dyDescent="0.2">
      <c r="C872" s="97"/>
    </row>
    <row r="873" spans="3:3" x14ac:dyDescent="0.2">
      <c r="C873" s="97"/>
    </row>
    <row r="874" spans="3:3" x14ac:dyDescent="0.2">
      <c r="C874" s="97"/>
    </row>
    <row r="875" spans="3:3" x14ac:dyDescent="0.2">
      <c r="C875" s="97"/>
    </row>
    <row r="876" spans="3:3" x14ac:dyDescent="0.2">
      <c r="C876" s="97"/>
    </row>
    <row r="877" spans="3:3" x14ac:dyDescent="0.2">
      <c r="C877" s="97"/>
    </row>
    <row r="878" spans="3:3" x14ac:dyDescent="0.2">
      <c r="C878" s="97"/>
    </row>
    <row r="879" spans="3:3" x14ac:dyDescent="0.2">
      <c r="C879" s="97"/>
    </row>
    <row r="880" spans="3:3" x14ac:dyDescent="0.2">
      <c r="C880" s="97"/>
    </row>
    <row r="881" spans="3:3" x14ac:dyDescent="0.2">
      <c r="C881" s="97"/>
    </row>
    <row r="882" spans="3:3" x14ac:dyDescent="0.2">
      <c r="C882" s="97"/>
    </row>
    <row r="883" spans="3:3" x14ac:dyDescent="0.2">
      <c r="C883" s="97"/>
    </row>
    <row r="884" spans="3:3" x14ac:dyDescent="0.2">
      <c r="C884" s="97"/>
    </row>
    <row r="885" spans="3:3" x14ac:dyDescent="0.2">
      <c r="C885" s="97"/>
    </row>
    <row r="886" spans="3:3" x14ac:dyDescent="0.2">
      <c r="C886" s="97"/>
    </row>
    <row r="887" spans="3:3" x14ac:dyDescent="0.2">
      <c r="C887" s="97"/>
    </row>
    <row r="888" spans="3:3" x14ac:dyDescent="0.2">
      <c r="C888" s="97"/>
    </row>
    <row r="889" spans="3:3" x14ac:dyDescent="0.2">
      <c r="C889" s="97"/>
    </row>
    <row r="890" spans="3:3" x14ac:dyDescent="0.2">
      <c r="C890" s="97"/>
    </row>
    <row r="891" spans="3:3" x14ac:dyDescent="0.2">
      <c r="C891" s="97"/>
    </row>
    <row r="892" spans="3:3" x14ac:dyDescent="0.2">
      <c r="C892" s="97"/>
    </row>
    <row r="893" spans="3:3" x14ac:dyDescent="0.2">
      <c r="C893" s="97"/>
    </row>
    <row r="894" spans="3:3" x14ac:dyDescent="0.2">
      <c r="C894" s="97"/>
    </row>
    <row r="895" spans="3:3" x14ac:dyDescent="0.2">
      <c r="C895" s="97"/>
    </row>
    <row r="896" spans="3:3" x14ac:dyDescent="0.2">
      <c r="C896" s="97"/>
    </row>
    <row r="897" spans="3:3" x14ac:dyDescent="0.2">
      <c r="C897" s="97"/>
    </row>
    <row r="898" spans="3:3" x14ac:dyDescent="0.2">
      <c r="C898" s="97"/>
    </row>
    <row r="899" spans="3:3" x14ac:dyDescent="0.2">
      <c r="C899" s="97"/>
    </row>
    <row r="900" spans="3:3" x14ac:dyDescent="0.2">
      <c r="C900" s="97"/>
    </row>
    <row r="901" spans="3:3" x14ac:dyDescent="0.2">
      <c r="C901" s="97"/>
    </row>
    <row r="902" spans="3:3" x14ac:dyDescent="0.2">
      <c r="C902" s="97"/>
    </row>
    <row r="903" spans="3:3" x14ac:dyDescent="0.2">
      <c r="C903" s="97"/>
    </row>
    <row r="904" spans="3:3" x14ac:dyDescent="0.2">
      <c r="C904" s="97"/>
    </row>
    <row r="905" spans="3:3" x14ac:dyDescent="0.2">
      <c r="C905" s="97"/>
    </row>
    <row r="906" spans="3:3" x14ac:dyDescent="0.2">
      <c r="C906" s="97"/>
    </row>
    <row r="907" spans="3:3" x14ac:dyDescent="0.2">
      <c r="C907" s="97"/>
    </row>
    <row r="908" spans="3:3" x14ac:dyDescent="0.2">
      <c r="C908" s="97"/>
    </row>
    <row r="909" spans="3:3" x14ac:dyDescent="0.2">
      <c r="C909" s="97"/>
    </row>
    <row r="910" spans="3:3" x14ac:dyDescent="0.2">
      <c r="C910" s="97"/>
    </row>
    <row r="911" spans="3:3" x14ac:dyDescent="0.2">
      <c r="C911" s="97"/>
    </row>
    <row r="912" spans="3:3" x14ac:dyDescent="0.2">
      <c r="C912" s="97"/>
    </row>
    <row r="913" spans="3:3" x14ac:dyDescent="0.2">
      <c r="C913" s="97"/>
    </row>
    <row r="914" spans="3:3" x14ac:dyDescent="0.2">
      <c r="C914" s="97"/>
    </row>
    <row r="915" spans="3:3" x14ac:dyDescent="0.2">
      <c r="C915" s="97"/>
    </row>
    <row r="916" spans="3:3" x14ac:dyDescent="0.2">
      <c r="C916" s="97"/>
    </row>
    <row r="917" spans="3:3" x14ac:dyDescent="0.2">
      <c r="C917" s="97"/>
    </row>
    <row r="918" spans="3:3" x14ac:dyDescent="0.2">
      <c r="C918" s="97"/>
    </row>
    <row r="919" spans="3:3" x14ac:dyDescent="0.2">
      <c r="C919" s="97"/>
    </row>
    <row r="920" spans="3:3" x14ac:dyDescent="0.2">
      <c r="C920" s="97"/>
    </row>
    <row r="921" spans="3:3" x14ac:dyDescent="0.2">
      <c r="C921" s="97"/>
    </row>
    <row r="922" spans="3:3" x14ac:dyDescent="0.2">
      <c r="C922" s="97"/>
    </row>
    <row r="923" spans="3:3" x14ac:dyDescent="0.2">
      <c r="C923" s="97"/>
    </row>
    <row r="924" spans="3:3" x14ac:dyDescent="0.2">
      <c r="C924" s="97"/>
    </row>
    <row r="925" spans="3:3" x14ac:dyDescent="0.2">
      <c r="C925" s="97"/>
    </row>
    <row r="926" spans="3:3" x14ac:dyDescent="0.2">
      <c r="C926" s="97"/>
    </row>
    <row r="927" spans="3:3" x14ac:dyDescent="0.2">
      <c r="C927" s="97"/>
    </row>
    <row r="928" spans="3:3" x14ac:dyDescent="0.2">
      <c r="C928" s="97"/>
    </row>
    <row r="929" spans="3:3" x14ac:dyDescent="0.2">
      <c r="C929" s="97"/>
    </row>
    <row r="930" spans="3:3" x14ac:dyDescent="0.2">
      <c r="C930" s="97"/>
    </row>
    <row r="931" spans="3:3" x14ac:dyDescent="0.2">
      <c r="C931" s="97"/>
    </row>
    <row r="932" spans="3:3" x14ac:dyDescent="0.2">
      <c r="C932" s="97"/>
    </row>
    <row r="933" spans="3:3" x14ac:dyDescent="0.2">
      <c r="C933" s="97"/>
    </row>
    <row r="934" spans="3:3" x14ac:dyDescent="0.2">
      <c r="C934" s="97"/>
    </row>
    <row r="935" spans="3:3" x14ac:dyDescent="0.2">
      <c r="C935" s="97"/>
    </row>
    <row r="936" spans="3:3" x14ac:dyDescent="0.2">
      <c r="C936" s="97"/>
    </row>
    <row r="937" spans="3:3" x14ac:dyDescent="0.2">
      <c r="C937" s="97"/>
    </row>
    <row r="938" spans="3:3" x14ac:dyDescent="0.2">
      <c r="C938" s="97"/>
    </row>
    <row r="939" spans="3:3" x14ac:dyDescent="0.2">
      <c r="C939" s="97"/>
    </row>
    <row r="940" spans="3:3" x14ac:dyDescent="0.2">
      <c r="C940" s="97"/>
    </row>
    <row r="941" spans="3:3" x14ac:dyDescent="0.2">
      <c r="C941" s="97"/>
    </row>
    <row r="942" spans="3:3" x14ac:dyDescent="0.2">
      <c r="C942" s="97"/>
    </row>
    <row r="943" spans="3:3" x14ac:dyDescent="0.2">
      <c r="C943" s="97"/>
    </row>
    <row r="944" spans="3:3" x14ac:dyDescent="0.2">
      <c r="C944" s="97"/>
    </row>
    <row r="945" spans="3:3" x14ac:dyDescent="0.2">
      <c r="C945" s="97"/>
    </row>
    <row r="946" spans="3:3" x14ac:dyDescent="0.2">
      <c r="C946" s="97"/>
    </row>
    <row r="947" spans="3:3" x14ac:dyDescent="0.2">
      <c r="C947" s="97"/>
    </row>
    <row r="948" spans="3:3" x14ac:dyDescent="0.2">
      <c r="C948" s="97"/>
    </row>
    <row r="949" spans="3:3" x14ac:dyDescent="0.2">
      <c r="C949" s="97"/>
    </row>
    <row r="950" spans="3:3" x14ac:dyDescent="0.2">
      <c r="C950" s="97"/>
    </row>
    <row r="951" spans="3:3" x14ac:dyDescent="0.2">
      <c r="C951" s="97"/>
    </row>
    <row r="952" spans="3:3" x14ac:dyDescent="0.2">
      <c r="C952" s="97"/>
    </row>
    <row r="953" spans="3:3" x14ac:dyDescent="0.2">
      <c r="C953" s="97"/>
    </row>
    <row r="954" spans="3:3" x14ac:dyDescent="0.2">
      <c r="C954" s="97"/>
    </row>
    <row r="955" spans="3:3" x14ac:dyDescent="0.2">
      <c r="C955" s="97"/>
    </row>
    <row r="956" spans="3:3" x14ac:dyDescent="0.2">
      <c r="C956" s="97"/>
    </row>
    <row r="957" spans="3:3" x14ac:dyDescent="0.2">
      <c r="C957" s="97"/>
    </row>
    <row r="958" spans="3:3" x14ac:dyDescent="0.2">
      <c r="C958" s="97"/>
    </row>
    <row r="959" spans="3:3" x14ac:dyDescent="0.2">
      <c r="C959" s="97"/>
    </row>
    <row r="960" spans="3:3" x14ac:dyDescent="0.2">
      <c r="C960" s="97"/>
    </row>
    <row r="961" spans="3:3" x14ac:dyDescent="0.2">
      <c r="C961" s="97"/>
    </row>
    <row r="962" spans="3:3" x14ac:dyDescent="0.2">
      <c r="C962" s="97"/>
    </row>
    <row r="963" spans="3:3" x14ac:dyDescent="0.2">
      <c r="C963" s="97"/>
    </row>
    <row r="964" spans="3:3" x14ac:dyDescent="0.2">
      <c r="C964" s="97"/>
    </row>
    <row r="965" spans="3:3" x14ac:dyDescent="0.2">
      <c r="C965" s="97"/>
    </row>
    <row r="966" spans="3:3" x14ac:dyDescent="0.2">
      <c r="C966" s="97"/>
    </row>
    <row r="967" spans="3:3" x14ac:dyDescent="0.2">
      <c r="C967" s="97"/>
    </row>
    <row r="968" spans="3:3" x14ac:dyDescent="0.2">
      <c r="C968" s="97"/>
    </row>
    <row r="969" spans="3:3" x14ac:dyDescent="0.2">
      <c r="C969" s="97"/>
    </row>
    <row r="970" spans="3:3" x14ac:dyDescent="0.2">
      <c r="C970" s="97"/>
    </row>
    <row r="971" spans="3:3" x14ac:dyDescent="0.2">
      <c r="C971" s="97"/>
    </row>
    <row r="972" spans="3:3" x14ac:dyDescent="0.2">
      <c r="C972" s="97"/>
    </row>
    <row r="973" spans="3:3" x14ac:dyDescent="0.2">
      <c r="C973" s="97"/>
    </row>
    <row r="974" spans="3:3" x14ac:dyDescent="0.2">
      <c r="C974" s="97"/>
    </row>
    <row r="975" spans="3:3" x14ac:dyDescent="0.2">
      <c r="C975" s="97"/>
    </row>
    <row r="976" spans="3:3" x14ac:dyDescent="0.2">
      <c r="C976" s="97"/>
    </row>
    <row r="977" spans="3:3" x14ac:dyDescent="0.2">
      <c r="C977" s="97"/>
    </row>
    <row r="978" spans="3:3" x14ac:dyDescent="0.2">
      <c r="C978" s="97"/>
    </row>
    <row r="979" spans="3:3" x14ac:dyDescent="0.2">
      <c r="C979" s="97"/>
    </row>
    <row r="980" spans="3:3" x14ac:dyDescent="0.2">
      <c r="C980" s="97"/>
    </row>
    <row r="981" spans="3:3" x14ac:dyDescent="0.2">
      <c r="C981" s="97"/>
    </row>
    <row r="982" spans="3:3" x14ac:dyDescent="0.2">
      <c r="C982" s="97"/>
    </row>
    <row r="983" spans="3:3" x14ac:dyDescent="0.2">
      <c r="C983" s="97"/>
    </row>
    <row r="984" spans="3:3" x14ac:dyDescent="0.2">
      <c r="C984" s="97"/>
    </row>
    <row r="985" spans="3:3" x14ac:dyDescent="0.2">
      <c r="C985" s="97"/>
    </row>
    <row r="986" spans="3:3" x14ac:dyDescent="0.2">
      <c r="C986" s="97"/>
    </row>
    <row r="987" spans="3:3" x14ac:dyDescent="0.2">
      <c r="C987" s="97"/>
    </row>
    <row r="988" spans="3:3" x14ac:dyDescent="0.2">
      <c r="C988" s="97"/>
    </row>
    <row r="989" spans="3:3" x14ac:dyDescent="0.2">
      <c r="C989" s="97"/>
    </row>
    <row r="990" spans="3:3" x14ac:dyDescent="0.2">
      <c r="C990" s="97"/>
    </row>
    <row r="991" spans="3:3" x14ac:dyDescent="0.2">
      <c r="C991" s="97"/>
    </row>
    <row r="992" spans="3:3" x14ac:dyDescent="0.2">
      <c r="C992" s="97"/>
    </row>
    <row r="993" spans="3:3" x14ac:dyDescent="0.2">
      <c r="C993" s="97"/>
    </row>
    <row r="994" spans="3:3" x14ac:dyDescent="0.2">
      <c r="C994" s="97"/>
    </row>
    <row r="995" spans="3:3" x14ac:dyDescent="0.2">
      <c r="C995" s="97"/>
    </row>
    <row r="996" spans="3:3" x14ac:dyDescent="0.2">
      <c r="C996" s="97"/>
    </row>
    <row r="997" spans="3:3" x14ac:dyDescent="0.2">
      <c r="C997" s="97"/>
    </row>
    <row r="998" spans="3:3" x14ac:dyDescent="0.2">
      <c r="C998" s="97"/>
    </row>
    <row r="999" spans="3:3" x14ac:dyDescent="0.2">
      <c r="C999" s="97"/>
    </row>
    <row r="1000" spans="3:3" x14ac:dyDescent="0.2">
      <c r="C1000" s="97"/>
    </row>
    <row r="1001" spans="3:3" x14ac:dyDescent="0.2">
      <c r="C1001" s="97"/>
    </row>
    <row r="1002" spans="3:3" x14ac:dyDescent="0.2">
      <c r="C1002" s="97"/>
    </row>
    <row r="1003" spans="3:3" x14ac:dyDescent="0.2">
      <c r="C1003" s="97"/>
    </row>
    <row r="1004" spans="3:3" x14ac:dyDescent="0.2">
      <c r="C1004" s="97"/>
    </row>
    <row r="1005" spans="3:3" x14ac:dyDescent="0.2">
      <c r="C1005" s="97"/>
    </row>
    <row r="1006" spans="3:3" x14ac:dyDescent="0.2">
      <c r="C1006" s="97"/>
    </row>
    <row r="1007" spans="3:3" x14ac:dyDescent="0.2">
      <c r="C1007" s="97"/>
    </row>
    <row r="1008" spans="3:3" x14ac:dyDescent="0.2">
      <c r="C1008" s="97"/>
    </row>
    <row r="1009" spans="3:3" x14ac:dyDescent="0.2">
      <c r="C1009" s="97"/>
    </row>
    <row r="1010" spans="3:3" x14ac:dyDescent="0.2">
      <c r="C1010" s="97"/>
    </row>
    <row r="1011" spans="3:3" x14ac:dyDescent="0.2">
      <c r="C1011" s="97"/>
    </row>
    <row r="1012" spans="3:3" x14ac:dyDescent="0.2">
      <c r="C1012" s="97"/>
    </row>
    <row r="1013" spans="3:3" x14ac:dyDescent="0.2">
      <c r="C1013" s="97"/>
    </row>
    <row r="1014" spans="3:3" x14ac:dyDescent="0.2">
      <c r="C1014" s="97"/>
    </row>
    <row r="1015" spans="3:3" x14ac:dyDescent="0.2">
      <c r="C1015" s="97"/>
    </row>
    <row r="1016" spans="3:3" x14ac:dyDescent="0.2">
      <c r="C1016" s="97"/>
    </row>
    <row r="1017" spans="3:3" x14ac:dyDescent="0.2">
      <c r="C1017" s="97"/>
    </row>
    <row r="1018" spans="3:3" x14ac:dyDescent="0.2">
      <c r="C1018" s="97"/>
    </row>
    <row r="1019" spans="3:3" x14ac:dyDescent="0.2">
      <c r="C1019" s="97"/>
    </row>
    <row r="1020" spans="3:3" x14ac:dyDescent="0.2">
      <c r="C1020" s="97"/>
    </row>
    <row r="1021" spans="3:3" x14ac:dyDescent="0.2">
      <c r="C1021" s="97"/>
    </row>
    <row r="1022" spans="3:3" x14ac:dyDescent="0.2">
      <c r="C1022" s="97"/>
    </row>
    <row r="1023" spans="3:3" x14ac:dyDescent="0.2">
      <c r="C1023" s="97"/>
    </row>
    <row r="1024" spans="3:3" x14ac:dyDescent="0.2">
      <c r="C1024" s="97"/>
    </row>
    <row r="1025" spans="3:3" x14ac:dyDescent="0.2">
      <c r="C1025" s="97"/>
    </row>
    <row r="1026" spans="3:3" x14ac:dyDescent="0.2">
      <c r="C1026" s="97"/>
    </row>
    <row r="1027" spans="3:3" x14ac:dyDescent="0.2">
      <c r="C1027" s="97"/>
    </row>
    <row r="1028" spans="3:3" x14ac:dyDescent="0.2">
      <c r="C1028" s="97"/>
    </row>
    <row r="1029" spans="3:3" x14ac:dyDescent="0.2">
      <c r="C1029" s="97"/>
    </row>
    <row r="1030" spans="3:3" x14ac:dyDescent="0.2">
      <c r="C1030" s="97"/>
    </row>
    <row r="1031" spans="3:3" x14ac:dyDescent="0.2">
      <c r="C1031" s="97"/>
    </row>
    <row r="1032" spans="3:3" x14ac:dyDescent="0.2">
      <c r="C1032" s="97"/>
    </row>
    <row r="1033" spans="3:3" x14ac:dyDescent="0.2">
      <c r="C1033" s="97"/>
    </row>
    <row r="1034" spans="3:3" x14ac:dyDescent="0.2">
      <c r="C1034" s="97"/>
    </row>
    <row r="1035" spans="3:3" x14ac:dyDescent="0.2">
      <c r="C1035" s="97"/>
    </row>
    <row r="1036" spans="3:3" x14ac:dyDescent="0.2">
      <c r="C1036" s="97"/>
    </row>
    <row r="1037" spans="3:3" x14ac:dyDescent="0.2">
      <c r="C1037" s="97"/>
    </row>
    <row r="1038" spans="3:3" x14ac:dyDescent="0.2">
      <c r="C1038" s="97"/>
    </row>
    <row r="1039" spans="3:3" x14ac:dyDescent="0.2">
      <c r="C1039" s="97"/>
    </row>
    <row r="1040" spans="3:3" x14ac:dyDescent="0.2">
      <c r="C1040" s="97"/>
    </row>
    <row r="1041" spans="3:3" x14ac:dyDescent="0.2">
      <c r="C1041" s="97"/>
    </row>
    <row r="1042" spans="3:3" x14ac:dyDescent="0.2">
      <c r="C1042" s="97"/>
    </row>
    <row r="1043" spans="3:3" x14ac:dyDescent="0.2">
      <c r="C1043" s="97"/>
    </row>
    <row r="1044" spans="3:3" x14ac:dyDescent="0.2">
      <c r="C1044" s="97"/>
    </row>
    <row r="1045" spans="3:3" x14ac:dyDescent="0.2">
      <c r="C1045" s="97"/>
    </row>
    <row r="1046" spans="3:3" x14ac:dyDescent="0.2">
      <c r="C1046" s="97"/>
    </row>
    <row r="1047" spans="3:3" x14ac:dyDescent="0.2">
      <c r="C1047" s="97"/>
    </row>
    <row r="1048" spans="3:3" x14ac:dyDescent="0.2">
      <c r="C1048" s="97"/>
    </row>
    <row r="1049" spans="3:3" x14ac:dyDescent="0.2">
      <c r="C1049" s="97"/>
    </row>
    <row r="1050" spans="3:3" x14ac:dyDescent="0.2">
      <c r="C1050" s="97"/>
    </row>
    <row r="1051" spans="3:3" x14ac:dyDescent="0.2">
      <c r="C1051" s="97"/>
    </row>
    <row r="1052" spans="3:3" x14ac:dyDescent="0.2">
      <c r="C1052" s="97"/>
    </row>
    <row r="1053" spans="3:3" x14ac:dyDescent="0.2">
      <c r="C1053" s="97"/>
    </row>
    <row r="1054" spans="3:3" x14ac:dyDescent="0.2">
      <c r="C1054" s="97"/>
    </row>
    <row r="1055" spans="3:3" x14ac:dyDescent="0.2">
      <c r="C1055" s="97"/>
    </row>
    <row r="1056" spans="3:3" x14ac:dyDescent="0.2">
      <c r="C1056" s="97"/>
    </row>
    <row r="1057" spans="3:3" x14ac:dyDescent="0.2">
      <c r="C1057" s="97"/>
    </row>
    <row r="1058" spans="3:3" x14ac:dyDescent="0.2">
      <c r="C1058" s="97"/>
    </row>
    <row r="1059" spans="3:3" x14ac:dyDescent="0.2">
      <c r="C1059" s="97"/>
    </row>
    <row r="1060" spans="3:3" x14ac:dyDescent="0.2">
      <c r="C1060" s="97"/>
    </row>
    <row r="1061" spans="3:3" x14ac:dyDescent="0.2">
      <c r="C1061" s="97"/>
    </row>
    <row r="1062" spans="3:3" x14ac:dyDescent="0.2">
      <c r="C1062" s="97"/>
    </row>
    <row r="1063" spans="3:3" x14ac:dyDescent="0.2">
      <c r="C1063" s="97"/>
    </row>
    <row r="1064" spans="3:3" x14ac:dyDescent="0.2">
      <c r="C1064" s="97"/>
    </row>
    <row r="1065" spans="3:3" x14ac:dyDescent="0.2">
      <c r="C1065" s="97"/>
    </row>
    <row r="1066" spans="3:3" x14ac:dyDescent="0.2">
      <c r="C1066" s="97"/>
    </row>
    <row r="1067" spans="3:3" x14ac:dyDescent="0.2">
      <c r="C1067" s="97"/>
    </row>
    <row r="1068" spans="3:3" x14ac:dyDescent="0.2">
      <c r="C1068" s="97"/>
    </row>
    <row r="1069" spans="3:3" x14ac:dyDescent="0.2">
      <c r="C1069" s="97"/>
    </row>
    <row r="1070" spans="3:3" x14ac:dyDescent="0.2">
      <c r="C1070" s="97"/>
    </row>
    <row r="1071" spans="3:3" x14ac:dyDescent="0.2">
      <c r="C1071" s="97"/>
    </row>
    <row r="1072" spans="3:3" x14ac:dyDescent="0.2">
      <c r="C1072" s="97"/>
    </row>
    <row r="1073" spans="3:3" x14ac:dyDescent="0.2">
      <c r="C1073" s="97"/>
    </row>
    <row r="1074" spans="3:3" x14ac:dyDescent="0.2">
      <c r="C1074" s="97"/>
    </row>
    <row r="1075" spans="3:3" x14ac:dyDescent="0.2">
      <c r="C1075" s="97"/>
    </row>
    <row r="1076" spans="3:3" x14ac:dyDescent="0.2">
      <c r="C1076" s="97"/>
    </row>
    <row r="1077" spans="3:3" x14ac:dyDescent="0.2">
      <c r="C1077" s="97"/>
    </row>
    <row r="1078" spans="3:3" x14ac:dyDescent="0.2">
      <c r="C1078" s="97"/>
    </row>
    <row r="1079" spans="3:3" x14ac:dyDescent="0.2">
      <c r="C1079" s="97"/>
    </row>
    <row r="1080" spans="3:3" x14ac:dyDescent="0.2">
      <c r="C1080" s="97"/>
    </row>
    <row r="1081" spans="3:3" x14ac:dyDescent="0.2">
      <c r="C1081" s="97"/>
    </row>
    <row r="1082" spans="3:3" x14ac:dyDescent="0.2">
      <c r="C1082" s="97"/>
    </row>
    <row r="1083" spans="3:3" x14ac:dyDescent="0.2">
      <c r="C1083" s="97"/>
    </row>
    <row r="1084" spans="3:3" x14ac:dyDescent="0.2">
      <c r="C1084" s="97"/>
    </row>
    <row r="1085" spans="3:3" x14ac:dyDescent="0.2">
      <c r="C1085" s="97"/>
    </row>
    <row r="1086" spans="3:3" x14ac:dyDescent="0.2">
      <c r="C1086" s="97"/>
    </row>
    <row r="1087" spans="3:3" x14ac:dyDescent="0.2">
      <c r="C1087" s="97"/>
    </row>
    <row r="1088" spans="3:3" x14ac:dyDescent="0.2">
      <c r="C1088" s="97"/>
    </row>
    <row r="1089" spans="3:3" x14ac:dyDescent="0.2">
      <c r="C1089" s="97"/>
    </row>
    <row r="1090" spans="3:3" x14ac:dyDescent="0.2">
      <c r="C1090" s="97"/>
    </row>
    <row r="1091" spans="3:3" x14ac:dyDescent="0.2">
      <c r="C1091" s="97"/>
    </row>
    <row r="1092" spans="3:3" x14ac:dyDescent="0.2">
      <c r="C1092" s="97"/>
    </row>
    <row r="1093" spans="3:3" x14ac:dyDescent="0.2">
      <c r="C1093" s="97"/>
    </row>
    <row r="1094" spans="3:3" x14ac:dyDescent="0.2">
      <c r="C1094" s="97"/>
    </row>
    <row r="1095" spans="3:3" x14ac:dyDescent="0.2">
      <c r="C1095" s="97"/>
    </row>
    <row r="1096" spans="3:3" x14ac:dyDescent="0.2">
      <c r="C1096" s="97"/>
    </row>
    <row r="1097" spans="3:3" x14ac:dyDescent="0.2">
      <c r="C1097" s="97"/>
    </row>
    <row r="1098" spans="3:3" x14ac:dyDescent="0.2">
      <c r="C1098" s="97"/>
    </row>
    <row r="1099" spans="3:3" x14ac:dyDescent="0.2">
      <c r="C1099" s="97"/>
    </row>
    <row r="1100" spans="3:3" x14ac:dyDescent="0.2">
      <c r="C1100" s="97"/>
    </row>
    <row r="1101" spans="3:3" x14ac:dyDescent="0.2">
      <c r="C1101" s="97"/>
    </row>
    <row r="1102" spans="3:3" x14ac:dyDescent="0.2">
      <c r="C1102" s="97"/>
    </row>
    <row r="1103" spans="3:3" x14ac:dyDescent="0.2">
      <c r="C1103" s="97"/>
    </row>
    <row r="1104" spans="3:3" x14ac:dyDescent="0.2">
      <c r="C1104" s="97"/>
    </row>
    <row r="1105" spans="3:3" x14ac:dyDescent="0.2">
      <c r="C1105" s="97"/>
    </row>
    <row r="1106" spans="3:3" x14ac:dyDescent="0.2">
      <c r="C1106" s="97"/>
    </row>
    <row r="1107" spans="3:3" x14ac:dyDescent="0.2">
      <c r="C1107" s="97"/>
    </row>
    <row r="1108" spans="3:3" x14ac:dyDescent="0.2">
      <c r="C1108" s="97"/>
    </row>
    <row r="1109" spans="3:3" x14ac:dyDescent="0.2">
      <c r="C1109" s="97"/>
    </row>
    <row r="1110" spans="3:3" x14ac:dyDescent="0.2">
      <c r="C1110" s="97"/>
    </row>
    <row r="1111" spans="3:3" x14ac:dyDescent="0.2">
      <c r="C1111" s="97"/>
    </row>
    <row r="1112" spans="3:3" x14ac:dyDescent="0.2">
      <c r="C1112" s="97"/>
    </row>
    <row r="1113" spans="3:3" x14ac:dyDescent="0.2">
      <c r="C1113" s="97"/>
    </row>
    <row r="1114" spans="3:3" x14ac:dyDescent="0.2">
      <c r="C1114" s="97"/>
    </row>
    <row r="1115" spans="3:3" x14ac:dyDescent="0.2">
      <c r="C1115" s="97"/>
    </row>
    <row r="1116" spans="3:3" x14ac:dyDescent="0.2">
      <c r="C1116" s="97"/>
    </row>
    <row r="1117" spans="3:3" x14ac:dyDescent="0.2">
      <c r="C1117" s="97"/>
    </row>
    <row r="1118" spans="3:3" x14ac:dyDescent="0.2">
      <c r="C1118" s="97"/>
    </row>
    <row r="1119" spans="3:3" x14ac:dyDescent="0.2">
      <c r="C1119" s="97"/>
    </row>
    <row r="1120" spans="3:3" x14ac:dyDescent="0.2">
      <c r="C1120" s="97"/>
    </row>
    <row r="1121" spans="3:3" x14ac:dyDescent="0.2">
      <c r="C1121" s="97"/>
    </row>
    <row r="1122" spans="3:3" x14ac:dyDescent="0.2">
      <c r="C1122" s="97"/>
    </row>
    <row r="1123" spans="3:3" x14ac:dyDescent="0.2">
      <c r="C1123" s="97"/>
    </row>
    <row r="1124" spans="3:3" x14ac:dyDescent="0.2">
      <c r="C1124" s="97"/>
    </row>
    <row r="1125" spans="3:3" x14ac:dyDescent="0.2">
      <c r="C1125" s="97"/>
    </row>
    <row r="1126" spans="3:3" x14ac:dyDescent="0.2">
      <c r="C1126" s="97"/>
    </row>
    <row r="1127" spans="3:3" x14ac:dyDescent="0.2">
      <c r="C1127" s="97"/>
    </row>
    <row r="1128" spans="3:3" x14ac:dyDescent="0.2">
      <c r="C1128" s="97"/>
    </row>
    <row r="1129" spans="3:3" x14ac:dyDescent="0.2">
      <c r="C1129" s="97"/>
    </row>
    <row r="1130" spans="3:3" x14ac:dyDescent="0.2">
      <c r="C1130" s="97"/>
    </row>
    <row r="1131" spans="3:3" x14ac:dyDescent="0.2">
      <c r="C1131" s="97"/>
    </row>
    <row r="1132" spans="3:3" x14ac:dyDescent="0.2">
      <c r="C1132" s="97"/>
    </row>
    <row r="1133" spans="3:3" x14ac:dyDescent="0.2">
      <c r="C1133" s="97"/>
    </row>
    <row r="1134" spans="3:3" x14ac:dyDescent="0.2">
      <c r="C1134" s="97"/>
    </row>
    <row r="1135" spans="3:3" x14ac:dyDescent="0.2">
      <c r="C1135" s="97"/>
    </row>
    <row r="1136" spans="3:3" x14ac:dyDescent="0.2">
      <c r="C1136" s="97"/>
    </row>
    <row r="1137" spans="3:3" x14ac:dyDescent="0.2">
      <c r="C1137" s="97"/>
    </row>
    <row r="1138" spans="3:3" x14ac:dyDescent="0.2">
      <c r="C1138" s="97"/>
    </row>
    <row r="1139" spans="3:3" x14ac:dyDescent="0.2">
      <c r="C1139" s="97"/>
    </row>
    <row r="1140" spans="3:3" x14ac:dyDescent="0.2">
      <c r="C1140" s="97"/>
    </row>
    <row r="1141" spans="3:3" x14ac:dyDescent="0.2">
      <c r="C1141" s="97"/>
    </row>
    <row r="1142" spans="3:3" x14ac:dyDescent="0.2">
      <c r="C1142" s="97"/>
    </row>
    <row r="1143" spans="3:3" x14ac:dyDescent="0.2">
      <c r="C1143" s="97"/>
    </row>
    <row r="1144" spans="3:3" x14ac:dyDescent="0.2">
      <c r="C1144" s="97"/>
    </row>
    <row r="1145" spans="3:3" x14ac:dyDescent="0.2">
      <c r="C1145" s="97"/>
    </row>
    <row r="1146" spans="3:3" x14ac:dyDescent="0.2">
      <c r="C1146" s="97"/>
    </row>
    <row r="1147" spans="3:3" x14ac:dyDescent="0.2">
      <c r="C1147" s="97"/>
    </row>
    <row r="1148" spans="3:3" x14ac:dyDescent="0.2">
      <c r="C1148" s="97"/>
    </row>
    <row r="1149" spans="3:3" x14ac:dyDescent="0.2">
      <c r="C1149" s="97"/>
    </row>
    <row r="1150" spans="3:3" x14ac:dyDescent="0.2">
      <c r="C1150" s="97"/>
    </row>
    <row r="1151" spans="3:3" x14ac:dyDescent="0.2">
      <c r="C1151" s="97"/>
    </row>
    <row r="1152" spans="3:3" x14ac:dyDescent="0.2">
      <c r="C1152" s="97"/>
    </row>
    <row r="1153" spans="3:3" x14ac:dyDescent="0.2">
      <c r="C1153" s="97"/>
    </row>
    <row r="1154" spans="3:3" x14ac:dyDescent="0.2">
      <c r="C1154" s="97"/>
    </row>
    <row r="1155" spans="3:3" x14ac:dyDescent="0.2">
      <c r="C1155" s="97"/>
    </row>
    <row r="1156" spans="3:3" x14ac:dyDescent="0.2">
      <c r="C1156" s="97"/>
    </row>
    <row r="1157" spans="3:3" x14ac:dyDescent="0.2">
      <c r="C1157" s="97"/>
    </row>
    <row r="1158" spans="3:3" x14ac:dyDescent="0.2">
      <c r="C1158" s="97"/>
    </row>
    <row r="1159" spans="3:3" x14ac:dyDescent="0.2">
      <c r="C1159" s="97"/>
    </row>
    <row r="1160" spans="3:3" x14ac:dyDescent="0.2">
      <c r="C1160" s="97"/>
    </row>
    <row r="1161" spans="3:3" x14ac:dyDescent="0.2">
      <c r="C1161" s="97"/>
    </row>
    <row r="1162" spans="3:3" x14ac:dyDescent="0.2">
      <c r="C1162" s="97"/>
    </row>
    <row r="1163" spans="3:3" x14ac:dyDescent="0.2">
      <c r="C1163" s="97"/>
    </row>
    <row r="1164" spans="3:3" x14ac:dyDescent="0.2">
      <c r="C1164" s="97"/>
    </row>
    <row r="1165" spans="3:3" x14ac:dyDescent="0.2">
      <c r="C1165" s="97"/>
    </row>
    <row r="1166" spans="3:3" x14ac:dyDescent="0.2">
      <c r="C1166" s="97"/>
    </row>
    <row r="1167" spans="3:3" x14ac:dyDescent="0.2">
      <c r="C1167" s="97"/>
    </row>
    <row r="1168" spans="3:3" x14ac:dyDescent="0.2">
      <c r="C1168" s="97"/>
    </row>
    <row r="1169" spans="3:3" x14ac:dyDescent="0.2">
      <c r="C1169" s="97"/>
    </row>
    <row r="1170" spans="3:3" x14ac:dyDescent="0.2">
      <c r="C1170" s="97"/>
    </row>
    <row r="1171" spans="3:3" x14ac:dyDescent="0.2">
      <c r="C1171" s="97"/>
    </row>
    <row r="1172" spans="3:3" x14ac:dyDescent="0.2">
      <c r="C1172" s="97"/>
    </row>
    <row r="1173" spans="3:3" x14ac:dyDescent="0.2">
      <c r="C1173" s="97"/>
    </row>
    <row r="1174" spans="3:3" x14ac:dyDescent="0.2">
      <c r="C1174" s="97"/>
    </row>
    <row r="1175" spans="3:3" x14ac:dyDescent="0.2">
      <c r="C1175" s="97"/>
    </row>
    <row r="1176" spans="3:3" x14ac:dyDescent="0.2">
      <c r="C1176" s="97"/>
    </row>
    <row r="1177" spans="3:3" x14ac:dyDescent="0.2">
      <c r="C1177" s="97"/>
    </row>
    <row r="1178" spans="3:3" x14ac:dyDescent="0.2">
      <c r="C1178" s="97"/>
    </row>
    <row r="1179" spans="3:3" x14ac:dyDescent="0.2">
      <c r="C1179" s="97"/>
    </row>
    <row r="1180" spans="3:3" x14ac:dyDescent="0.2">
      <c r="C1180" s="97"/>
    </row>
    <row r="1181" spans="3:3" x14ac:dyDescent="0.2">
      <c r="C1181" s="97"/>
    </row>
    <row r="1182" spans="3:3" x14ac:dyDescent="0.2">
      <c r="C1182" s="97"/>
    </row>
    <row r="1183" spans="3:3" x14ac:dyDescent="0.2">
      <c r="C1183" s="97"/>
    </row>
    <row r="1184" spans="3:3" x14ac:dyDescent="0.2">
      <c r="C1184" s="97"/>
    </row>
    <row r="1185" spans="3:3" x14ac:dyDescent="0.2">
      <c r="C1185" s="97"/>
    </row>
    <row r="1186" spans="3:3" x14ac:dyDescent="0.2">
      <c r="C1186" s="97"/>
    </row>
    <row r="1187" spans="3:3" x14ac:dyDescent="0.2">
      <c r="C1187" s="97"/>
    </row>
    <row r="1188" spans="3:3" x14ac:dyDescent="0.2">
      <c r="C1188" s="97"/>
    </row>
    <row r="1189" spans="3:3" x14ac:dyDescent="0.2">
      <c r="C1189" s="97"/>
    </row>
    <row r="1190" spans="3:3" x14ac:dyDescent="0.2">
      <c r="C1190" s="97"/>
    </row>
    <row r="1191" spans="3:3" x14ac:dyDescent="0.2">
      <c r="C1191" s="97"/>
    </row>
    <row r="1192" spans="3:3" x14ac:dyDescent="0.2">
      <c r="C1192" s="97"/>
    </row>
    <row r="1193" spans="3:3" x14ac:dyDescent="0.2">
      <c r="C1193" s="97"/>
    </row>
    <row r="1194" spans="3:3" x14ac:dyDescent="0.2">
      <c r="C1194" s="97"/>
    </row>
    <row r="1195" spans="3:3" x14ac:dyDescent="0.2">
      <c r="C1195" s="97"/>
    </row>
    <row r="1196" spans="3:3" x14ac:dyDescent="0.2">
      <c r="C1196" s="97"/>
    </row>
    <row r="1197" spans="3:3" x14ac:dyDescent="0.2">
      <c r="C1197" s="97"/>
    </row>
    <row r="1198" spans="3:3" x14ac:dyDescent="0.2">
      <c r="C1198" s="97"/>
    </row>
    <row r="1199" spans="3:3" x14ac:dyDescent="0.2">
      <c r="C1199" s="97"/>
    </row>
    <row r="1200" spans="3:3" x14ac:dyDescent="0.2">
      <c r="C1200" s="97"/>
    </row>
    <row r="1201" spans="3:3" x14ac:dyDescent="0.2">
      <c r="C1201" s="97"/>
    </row>
    <row r="1202" spans="3:3" x14ac:dyDescent="0.2">
      <c r="C1202" s="97"/>
    </row>
    <row r="1203" spans="3:3" x14ac:dyDescent="0.2">
      <c r="C1203" s="97"/>
    </row>
    <row r="1204" spans="3:3" x14ac:dyDescent="0.2">
      <c r="C1204" s="97"/>
    </row>
    <row r="1205" spans="3:3" x14ac:dyDescent="0.2">
      <c r="C1205" s="97"/>
    </row>
    <row r="1206" spans="3:3" x14ac:dyDescent="0.2">
      <c r="C1206" s="97"/>
    </row>
    <row r="1207" spans="3:3" x14ac:dyDescent="0.2">
      <c r="C1207" s="97"/>
    </row>
    <row r="1208" spans="3:3" x14ac:dyDescent="0.2">
      <c r="C1208" s="97"/>
    </row>
    <row r="1209" spans="3:3" x14ac:dyDescent="0.2">
      <c r="C1209" s="97"/>
    </row>
    <row r="1210" spans="3:3" x14ac:dyDescent="0.2">
      <c r="C1210" s="97"/>
    </row>
    <row r="1211" spans="3:3" x14ac:dyDescent="0.2">
      <c r="C1211" s="97"/>
    </row>
    <row r="1212" spans="3:3" x14ac:dyDescent="0.2">
      <c r="C1212" s="97"/>
    </row>
    <row r="1213" spans="3:3" x14ac:dyDescent="0.2">
      <c r="C1213" s="97"/>
    </row>
    <row r="1214" spans="3:3" x14ac:dyDescent="0.2">
      <c r="C1214" s="97"/>
    </row>
    <row r="1215" spans="3:3" x14ac:dyDescent="0.2">
      <c r="C1215" s="97"/>
    </row>
    <row r="1216" spans="3:3" x14ac:dyDescent="0.2">
      <c r="C1216" s="97"/>
    </row>
    <row r="1217" spans="3:3" x14ac:dyDescent="0.2">
      <c r="C1217" s="97"/>
    </row>
    <row r="1218" spans="3:3" x14ac:dyDescent="0.2">
      <c r="C1218" s="97"/>
    </row>
    <row r="1219" spans="3:3" x14ac:dyDescent="0.2">
      <c r="C1219" s="97"/>
    </row>
    <row r="1220" spans="3:3" x14ac:dyDescent="0.2">
      <c r="C1220" s="97"/>
    </row>
    <row r="1221" spans="3:3" x14ac:dyDescent="0.2">
      <c r="C1221" s="97"/>
    </row>
    <row r="1222" spans="3:3" x14ac:dyDescent="0.2">
      <c r="C1222" s="97"/>
    </row>
    <row r="1223" spans="3:3" x14ac:dyDescent="0.2">
      <c r="C1223" s="97"/>
    </row>
    <row r="1224" spans="3:3" x14ac:dyDescent="0.2">
      <c r="C1224" s="97"/>
    </row>
    <row r="1225" spans="3:3" x14ac:dyDescent="0.2">
      <c r="C1225" s="97"/>
    </row>
    <row r="1226" spans="3:3" x14ac:dyDescent="0.2">
      <c r="C1226" s="97"/>
    </row>
    <row r="1227" spans="3:3" x14ac:dyDescent="0.2">
      <c r="C1227" s="97"/>
    </row>
    <row r="1228" spans="3:3" x14ac:dyDescent="0.2">
      <c r="C1228" s="97"/>
    </row>
    <row r="1229" spans="3:3" x14ac:dyDescent="0.2">
      <c r="C1229" s="97"/>
    </row>
    <row r="1230" spans="3:3" x14ac:dyDescent="0.2">
      <c r="C1230" s="97"/>
    </row>
    <row r="1231" spans="3:3" x14ac:dyDescent="0.2">
      <c r="C1231" s="97"/>
    </row>
    <row r="1232" spans="3:3" x14ac:dyDescent="0.2">
      <c r="C1232" s="97"/>
    </row>
    <row r="1233" spans="3:3" x14ac:dyDescent="0.2">
      <c r="C1233" s="97"/>
    </row>
    <row r="1234" spans="3:3" x14ac:dyDescent="0.2">
      <c r="C1234" s="97"/>
    </row>
    <row r="1235" spans="3:3" x14ac:dyDescent="0.2">
      <c r="C1235" s="97"/>
    </row>
    <row r="1236" spans="3:3" x14ac:dyDescent="0.2">
      <c r="C1236" s="97"/>
    </row>
    <row r="1237" spans="3:3" x14ac:dyDescent="0.2">
      <c r="C1237" s="97"/>
    </row>
    <row r="1238" spans="3:3" x14ac:dyDescent="0.2">
      <c r="C1238" s="97"/>
    </row>
    <row r="1239" spans="3:3" x14ac:dyDescent="0.2">
      <c r="C1239" s="97"/>
    </row>
    <row r="1240" spans="3:3" x14ac:dyDescent="0.2">
      <c r="C1240" s="97"/>
    </row>
    <row r="1241" spans="3:3" x14ac:dyDescent="0.2">
      <c r="C1241" s="97"/>
    </row>
    <row r="1242" spans="3:3" x14ac:dyDescent="0.2">
      <c r="C1242" s="97"/>
    </row>
    <row r="1243" spans="3:3" x14ac:dyDescent="0.2">
      <c r="C1243" s="97"/>
    </row>
    <row r="1244" spans="3:3" x14ac:dyDescent="0.2">
      <c r="C1244" s="97"/>
    </row>
    <row r="1245" spans="3:3" x14ac:dyDescent="0.2">
      <c r="C1245" s="97"/>
    </row>
    <row r="1246" spans="3:3" x14ac:dyDescent="0.2">
      <c r="C1246" s="97"/>
    </row>
    <row r="1247" spans="3:3" x14ac:dyDescent="0.2">
      <c r="C1247" s="97"/>
    </row>
    <row r="1248" spans="3:3" x14ac:dyDescent="0.2">
      <c r="C1248" s="97"/>
    </row>
    <row r="1249" spans="3:3" x14ac:dyDescent="0.2">
      <c r="C1249" s="97"/>
    </row>
    <row r="1250" spans="3:3" x14ac:dyDescent="0.2">
      <c r="C1250" s="97"/>
    </row>
    <row r="1251" spans="3:3" x14ac:dyDescent="0.2">
      <c r="C1251" s="97"/>
    </row>
    <row r="1252" spans="3:3" x14ac:dyDescent="0.2">
      <c r="C1252" s="97"/>
    </row>
    <row r="1253" spans="3:3" x14ac:dyDescent="0.2">
      <c r="C1253" s="97"/>
    </row>
    <row r="1254" spans="3:3" x14ac:dyDescent="0.2">
      <c r="C1254" s="97"/>
    </row>
    <row r="1255" spans="3:3" x14ac:dyDescent="0.2">
      <c r="C1255" s="97"/>
    </row>
    <row r="1256" spans="3:3" x14ac:dyDescent="0.2">
      <c r="C1256" s="97"/>
    </row>
    <row r="1257" spans="3:3" x14ac:dyDescent="0.2">
      <c r="C1257" s="97"/>
    </row>
    <row r="1258" spans="3:3" x14ac:dyDescent="0.2">
      <c r="C1258" s="97"/>
    </row>
    <row r="1259" spans="3:3" x14ac:dyDescent="0.2">
      <c r="C1259" s="97"/>
    </row>
    <row r="1260" spans="3:3" x14ac:dyDescent="0.2">
      <c r="C1260" s="97"/>
    </row>
    <row r="1261" spans="3:3" x14ac:dyDescent="0.2">
      <c r="C1261" s="97"/>
    </row>
    <row r="1262" spans="3:3" x14ac:dyDescent="0.2">
      <c r="C1262" s="97"/>
    </row>
    <row r="1263" spans="3:3" x14ac:dyDescent="0.2">
      <c r="C1263" s="97"/>
    </row>
    <row r="1264" spans="3:3" x14ac:dyDescent="0.2">
      <c r="C1264" s="97"/>
    </row>
    <row r="1265" spans="3:3" x14ac:dyDescent="0.2">
      <c r="C1265" s="97"/>
    </row>
    <row r="1266" spans="3:3" x14ac:dyDescent="0.2">
      <c r="C1266" s="97"/>
    </row>
    <row r="1267" spans="3:3" x14ac:dyDescent="0.2">
      <c r="C1267" s="97"/>
    </row>
    <row r="1268" spans="3:3" x14ac:dyDescent="0.2">
      <c r="C1268" s="97"/>
    </row>
    <row r="1269" spans="3:3" x14ac:dyDescent="0.2">
      <c r="C1269" s="97"/>
    </row>
    <row r="1270" spans="3:3" x14ac:dyDescent="0.2">
      <c r="C1270" s="97"/>
    </row>
    <row r="1271" spans="3:3" x14ac:dyDescent="0.2">
      <c r="C1271" s="97"/>
    </row>
    <row r="1272" spans="3:3" x14ac:dyDescent="0.2">
      <c r="C1272" s="97"/>
    </row>
    <row r="1273" spans="3:3" x14ac:dyDescent="0.2">
      <c r="C1273" s="97"/>
    </row>
    <row r="1274" spans="3:3" x14ac:dyDescent="0.2">
      <c r="C1274" s="97"/>
    </row>
    <row r="1275" spans="3:3" x14ac:dyDescent="0.2">
      <c r="C1275" s="97"/>
    </row>
    <row r="1276" spans="3:3" x14ac:dyDescent="0.2">
      <c r="C1276" s="97"/>
    </row>
    <row r="1277" spans="3:3" x14ac:dyDescent="0.2">
      <c r="C1277" s="97"/>
    </row>
    <row r="1278" spans="3:3" x14ac:dyDescent="0.2">
      <c r="C1278" s="97"/>
    </row>
    <row r="1279" spans="3:3" x14ac:dyDescent="0.2">
      <c r="C1279" s="97"/>
    </row>
    <row r="1280" spans="3:3" x14ac:dyDescent="0.2">
      <c r="C1280" s="97"/>
    </row>
    <row r="1281" spans="3:3" x14ac:dyDescent="0.2">
      <c r="C1281" s="97"/>
    </row>
    <row r="1282" spans="3:3" x14ac:dyDescent="0.2">
      <c r="C1282" s="97"/>
    </row>
    <row r="1283" spans="3:3" x14ac:dyDescent="0.2">
      <c r="C1283" s="97"/>
    </row>
    <row r="1284" spans="3:3" x14ac:dyDescent="0.2">
      <c r="C1284" s="97"/>
    </row>
    <row r="1285" spans="3:3" x14ac:dyDescent="0.2">
      <c r="C1285" s="97"/>
    </row>
    <row r="1286" spans="3:3" x14ac:dyDescent="0.2">
      <c r="C1286" s="97"/>
    </row>
    <row r="1287" spans="3:3" x14ac:dyDescent="0.2">
      <c r="C1287" s="97"/>
    </row>
    <row r="1288" spans="3:3" x14ac:dyDescent="0.2">
      <c r="C1288" s="97"/>
    </row>
    <row r="1289" spans="3:3" x14ac:dyDescent="0.2">
      <c r="C1289" s="97"/>
    </row>
    <row r="1290" spans="3:3" x14ac:dyDescent="0.2">
      <c r="C1290" s="97"/>
    </row>
    <row r="1291" spans="3:3" x14ac:dyDescent="0.2">
      <c r="C1291" s="97"/>
    </row>
    <row r="1292" spans="3:3" x14ac:dyDescent="0.2">
      <c r="C1292" s="97"/>
    </row>
    <row r="1293" spans="3:3" x14ac:dyDescent="0.2">
      <c r="C1293" s="97"/>
    </row>
    <row r="1294" spans="3:3" x14ac:dyDescent="0.2">
      <c r="C1294" s="97"/>
    </row>
    <row r="1295" spans="3:3" x14ac:dyDescent="0.2">
      <c r="C1295" s="97"/>
    </row>
    <row r="1296" spans="3:3" x14ac:dyDescent="0.2">
      <c r="C1296" s="97"/>
    </row>
    <row r="1297" spans="3:3" x14ac:dyDescent="0.2">
      <c r="C1297" s="97"/>
    </row>
    <row r="1298" spans="3:3" x14ac:dyDescent="0.2">
      <c r="C1298" s="97"/>
    </row>
    <row r="1299" spans="3:3" x14ac:dyDescent="0.2">
      <c r="C1299" s="97"/>
    </row>
    <row r="1300" spans="3:3" x14ac:dyDescent="0.2">
      <c r="C1300" s="97"/>
    </row>
    <row r="1301" spans="3:3" x14ac:dyDescent="0.2">
      <c r="C1301" s="97"/>
    </row>
    <row r="1302" spans="3:3" x14ac:dyDescent="0.2">
      <c r="C1302" s="97"/>
    </row>
    <row r="1303" spans="3:3" x14ac:dyDescent="0.2">
      <c r="C1303" s="97"/>
    </row>
    <row r="1304" spans="3:3" x14ac:dyDescent="0.2">
      <c r="C1304" s="97"/>
    </row>
    <row r="1305" spans="3:3" x14ac:dyDescent="0.2">
      <c r="C1305" s="97"/>
    </row>
    <row r="1306" spans="3:3" x14ac:dyDescent="0.2">
      <c r="C1306" s="97"/>
    </row>
    <row r="1307" spans="3:3" x14ac:dyDescent="0.2">
      <c r="C1307" s="97"/>
    </row>
    <row r="1308" spans="3:3" x14ac:dyDescent="0.2">
      <c r="C1308" s="97"/>
    </row>
    <row r="1309" spans="3:3" x14ac:dyDescent="0.2">
      <c r="C1309" s="97"/>
    </row>
    <row r="1310" spans="3:3" x14ac:dyDescent="0.2">
      <c r="C1310" s="97"/>
    </row>
    <row r="1311" spans="3:3" x14ac:dyDescent="0.2">
      <c r="C1311" s="97"/>
    </row>
    <row r="1312" spans="3:3" x14ac:dyDescent="0.2">
      <c r="C1312" s="97"/>
    </row>
    <row r="1313" spans="3:3" x14ac:dyDescent="0.2">
      <c r="C1313" s="97"/>
    </row>
    <row r="1314" spans="3:3" x14ac:dyDescent="0.2">
      <c r="C1314" s="97"/>
    </row>
    <row r="1315" spans="3:3" x14ac:dyDescent="0.2">
      <c r="C1315" s="97"/>
    </row>
    <row r="1316" spans="3:3" x14ac:dyDescent="0.2">
      <c r="C1316" s="97"/>
    </row>
    <row r="1317" spans="3:3" x14ac:dyDescent="0.2">
      <c r="C1317" s="97"/>
    </row>
    <row r="1318" spans="3:3" x14ac:dyDescent="0.2">
      <c r="C1318" s="97"/>
    </row>
    <row r="1319" spans="3:3" x14ac:dyDescent="0.2">
      <c r="C1319" s="97"/>
    </row>
    <row r="1320" spans="3:3" x14ac:dyDescent="0.2">
      <c r="C1320" s="97"/>
    </row>
    <row r="1321" spans="3:3" x14ac:dyDescent="0.2">
      <c r="C1321" s="97"/>
    </row>
    <row r="1322" spans="3:3" x14ac:dyDescent="0.2">
      <c r="C1322" s="97"/>
    </row>
    <row r="1323" spans="3:3" x14ac:dyDescent="0.2">
      <c r="C1323" s="97"/>
    </row>
    <row r="1324" spans="3:3" x14ac:dyDescent="0.2">
      <c r="C1324" s="97"/>
    </row>
    <row r="1325" spans="3:3" x14ac:dyDescent="0.2">
      <c r="C1325" s="97"/>
    </row>
    <row r="1326" spans="3:3" x14ac:dyDescent="0.2">
      <c r="C1326" s="97"/>
    </row>
    <row r="1327" spans="3:3" x14ac:dyDescent="0.2">
      <c r="C1327" s="97"/>
    </row>
    <row r="1328" spans="3:3" x14ac:dyDescent="0.2">
      <c r="C1328" s="97"/>
    </row>
    <row r="1329" spans="3:3" x14ac:dyDescent="0.2">
      <c r="C1329" s="97"/>
    </row>
    <row r="1330" spans="3:3" x14ac:dyDescent="0.2">
      <c r="C1330" s="97"/>
    </row>
    <row r="1331" spans="3:3" x14ac:dyDescent="0.2">
      <c r="C1331" s="97"/>
    </row>
    <row r="1332" spans="3:3" x14ac:dyDescent="0.2">
      <c r="C1332" s="97"/>
    </row>
    <row r="1333" spans="3:3" x14ac:dyDescent="0.2">
      <c r="C1333" s="97"/>
    </row>
    <row r="1334" spans="3:3" x14ac:dyDescent="0.2">
      <c r="C1334" s="97"/>
    </row>
    <row r="1335" spans="3:3" x14ac:dyDescent="0.2">
      <c r="C1335" s="97"/>
    </row>
    <row r="1336" spans="3:3" x14ac:dyDescent="0.2">
      <c r="C1336" s="97"/>
    </row>
    <row r="1337" spans="3:3" x14ac:dyDescent="0.2">
      <c r="C1337" s="97"/>
    </row>
    <row r="1338" spans="3:3" x14ac:dyDescent="0.2">
      <c r="C1338" s="97"/>
    </row>
    <row r="1339" spans="3:3" x14ac:dyDescent="0.2">
      <c r="C1339" s="97"/>
    </row>
    <row r="1340" spans="3:3" x14ac:dyDescent="0.2">
      <c r="C1340" s="97"/>
    </row>
    <row r="1341" spans="3:3" x14ac:dyDescent="0.2">
      <c r="C1341" s="97"/>
    </row>
    <row r="1342" spans="3:3" x14ac:dyDescent="0.2">
      <c r="C1342" s="97"/>
    </row>
    <row r="1343" spans="3:3" x14ac:dyDescent="0.2">
      <c r="C1343" s="97"/>
    </row>
    <row r="1344" spans="3:3" x14ac:dyDescent="0.2">
      <c r="C1344" s="97"/>
    </row>
    <row r="1345" spans="3:3" x14ac:dyDescent="0.2">
      <c r="C1345" s="97"/>
    </row>
    <row r="1346" spans="3:3" x14ac:dyDescent="0.2">
      <c r="C1346" s="97"/>
    </row>
    <row r="1347" spans="3:3" x14ac:dyDescent="0.2">
      <c r="C1347" s="97"/>
    </row>
    <row r="1348" spans="3:3" x14ac:dyDescent="0.2">
      <c r="C1348" s="97"/>
    </row>
    <row r="1349" spans="3:3" x14ac:dyDescent="0.2">
      <c r="C1349" s="97"/>
    </row>
    <row r="1350" spans="3:3" x14ac:dyDescent="0.2">
      <c r="C1350" s="97"/>
    </row>
    <row r="1351" spans="3:3" x14ac:dyDescent="0.2">
      <c r="C1351" s="97"/>
    </row>
    <row r="1352" spans="3:3" x14ac:dyDescent="0.2">
      <c r="C1352" s="97"/>
    </row>
    <row r="1353" spans="3:3" x14ac:dyDescent="0.2">
      <c r="C1353" s="97"/>
    </row>
    <row r="1354" spans="3:3" x14ac:dyDescent="0.2">
      <c r="C1354" s="97"/>
    </row>
    <row r="1355" spans="3:3" x14ac:dyDescent="0.2">
      <c r="C1355" s="97"/>
    </row>
    <row r="1356" spans="3:3" x14ac:dyDescent="0.2">
      <c r="C1356" s="97"/>
    </row>
    <row r="1357" spans="3:3" x14ac:dyDescent="0.2">
      <c r="C1357" s="97"/>
    </row>
    <row r="1358" spans="3:3" x14ac:dyDescent="0.2">
      <c r="C1358" s="97"/>
    </row>
    <row r="1359" spans="3:3" x14ac:dyDescent="0.2">
      <c r="C1359" s="97"/>
    </row>
    <row r="1360" spans="3:3" x14ac:dyDescent="0.2">
      <c r="C1360" s="97"/>
    </row>
    <row r="1361" spans="3:3" x14ac:dyDescent="0.2">
      <c r="C1361" s="97"/>
    </row>
    <row r="1362" spans="3:3" x14ac:dyDescent="0.2">
      <c r="C1362" s="97"/>
    </row>
    <row r="1363" spans="3:3" x14ac:dyDescent="0.2">
      <c r="C1363" s="97"/>
    </row>
    <row r="1364" spans="3:3" x14ac:dyDescent="0.2">
      <c r="C1364" s="97"/>
    </row>
    <row r="1365" spans="3:3" x14ac:dyDescent="0.2">
      <c r="C1365" s="97"/>
    </row>
    <row r="1366" spans="3:3" x14ac:dyDescent="0.2">
      <c r="C1366" s="97"/>
    </row>
    <row r="1367" spans="3:3" x14ac:dyDescent="0.2">
      <c r="C1367" s="97"/>
    </row>
    <row r="1368" spans="3:3" x14ac:dyDescent="0.2">
      <c r="C1368" s="97"/>
    </row>
    <row r="1369" spans="3:3" x14ac:dyDescent="0.2">
      <c r="C1369" s="97"/>
    </row>
    <row r="1370" spans="3:3" x14ac:dyDescent="0.2">
      <c r="C1370" s="97"/>
    </row>
    <row r="1371" spans="3:3" x14ac:dyDescent="0.2">
      <c r="C1371" s="97"/>
    </row>
    <row r="1372" spans="3:3" x14ac:dyDescent="0.2">
      <c r="C1372" s="97"/>
    </row>
    <row r="1373" spans="3:3" x14ac:dyDescent="0.2">
      <c r="C1373" s="97"/>
    </row>
    <row r="1374" spans="3:3" x14ac:dyDescent="0.2">
      <c r="C1374" s="97"/>
    </row>
    <row r="1375" spans="3:3" x14ac:dyDescent="0.2">
      <c r="C1375" s="97"/>
    </row>
    <row r="1376" spans="3:3" x14ac:dyDescent="0.2">
      <c r="C1376" s="97"/>
    </row>
    <row r="1377" spans="3:3" x14ac:dyDescent="0.2">
      <c r="C1377" s="97"/>
    </row>
    <row r="1378" spans="3:3" x14ac:dyDescent="0.2">
      <c r="C1378" s="97"/>
    </row>
    <row r="1379" spans="3:3" x14ac:dyDescent="0.2">
      <c r="C1379" s="97"/>
    </row>
    <row r="1380" spans="3:3" x14ac:dyDescent="0.2">
      <c r="C1380" s="97"/>
    </row>
    <row r="1381" spans="3:3" x14ac:dyDescent="0.2">
      <c r="C1381" s="97"/>
    </row>
    <row r="1382" spans="3:3" x14ac:dyDescent="0.2">
      <c r="C1382" s="97"/>
    </row>
    <row r="1383" spans="3:3" x14ac:dyDescent="0.2">
      <c r="C1383" s="97"/>
    </row>
    <row r="1384" spans="3:3" x14ac:dyDescent="0.2">
      <c r="C1384" s="97"/>
    </row>
    <row r="1385" spans="3:3" x14ac:dyDescent="0.2">
      <c r="C1385" s="97"/>
    </row>
    <row r="1386" spans="3:3" x14ac:dyDescent="0.2">
      <c r="C1386" s="97"/>
    </row>
    <row r="1387" spans="3:3" x14ac:dyDescent="0.2">
      <c r="C1387" s="97"/>
    </row>
    <row r="1388" spans="3:3" x14ac:dyDescent="0.2">
      <c r="C1388" s="97"/>
    </row>
    <row r="1389" spans="3:3" x14ac:dyDescent="0.2">
      <c r="C1389" s="97"/>
    </row>
    <row r="1390" spans="3:3" x14ac:dyDescent="0.2">
      <c r="C1390" s="97"/>
    </row>
    <row r="1391" spans="3:3" x14ac:dyDescent="0.2">
      <c r="C1391" s="97"/>
    </row>
    <row r="1392" spans="3:3" x14ac:dyDescent="0.2">
      <c r="C1392" s="97"/>
    </row>
    <row r="1393" spans="3:3" x14ac:dyDescent="0.2">
      <c r="C1393" s="97"/>
    </row>
    <row r="1394" spans="3:3" x14ac:dyDescent="0.2">
      <c r="C1394" s="97"/>
    </row>
    <row r="1395" spans="3:3" x14ac:dyDescent="0.2">
      <c r="C1395" s="97"/>
    </row>
    <row r="1396" spans="3:3" x14ac:dyDescent="0.2">
      <c r="C1396" s="97"/>
    </row>
    <row r="1397" spans="3:3" x14ac:dyDescent="0.2">
      <c r="C1397" s="97"/>
    </row>
    <row r="1398" spans="3:3" x14ac:dyDescent="0.2">
      <c r="C1398" s="97"/>
    </row>
    <row r="1399" spans="3:3" x14ac:dyDescent="0.2">
      <c r="C1399" s="97"/>
    </row>
    <row r="1400" spans="3:3" x14ac:dyDescent="0.2">
      <c r="C1400" s="97"/>
    </row>
    <row r="1401" spans="3:3" x14ac:dyDescent="0.2">
      <c r="C1401" s="97"/>
    </row>
    <row r="1402" spans="3:3" x14ac:dyDescent="0.2">
      <c r="C1402" s="97"/>
    </row>
    <row r="1403" spans="3:3" x14ac:dyDescent="0.2">
      <c r="C1403" s="97"/>
    </row>
    <row r="1404" spans="3:3" x14ac:dyDescent="0.2">
      <c r="C1404" s="97"/>
    </row>
    <row r="1405" spans="3:3" x14ac:dyDescent="0.2">
      <c r="C1405" s="97"/>
    </row>
    <row r="1406" spans="3:3" x14ac:dyDescent="0.2">
      <c r="C1406" s="97"/>
    </row>
    <row r="1407" spans="3:3" x14ac:dyDescent="0.2">
      <c r="C1407" s="97"/>
    </row>
    <row r="1408" spans="3:3" x14ac:dyDescent="0.2">
      <c r="C1408" s="97"/>
    </row>
    <row r="1409" spans="3:3" x14ac:dyDescent="0.2">
      <c r="C1409" s="97"/>
    </row>
    <row r="1410" spans="3:3" x14ac:dyDescent="0.2">
      <c r="C1410" s="97"/>
    </row>
    <row r="1411" spans="3:3" x14ac:dyDescent="0.2">
      <c r="C1411" s="97"/>
    </row>
    <row r="1412" spans="3:3" x14ac:dyDescent="0.2">
      <c r="C1412" s="97"/>
    </row>
    <row r="1413" spans="3:3" x14ac:dyDescent="0.2">
      <c r="C1413" s="97"/>
    </row>
    <row r="1414" spans="3:3" x14ac:dyDescent="0.2">
      <c r="C1414" s="97"/>
    </row>
    <row r="1415" spans="3:3" x14ac:dyDescent="0.2">
      <c r="C1415" s="97"/>
    </row>
    <row r="1416" spans="3:3" x14ac:dyDescent="0.2">
      <c r="C1416" s="97"/>
    </row>
    <row r="1417" spans="3:3" x14ac:dyDescent="0.2">
      <c r="C1417" s="97"/>
    </row>
    <row r="1418" spans="3:3" x14ac:dyDescent="0.2">
      <c r="C1418" s="97"/>
    </row>
    <row r="1419" spans="3:3" x14ac:dyDescent="0.2">
      <c r="C1419" s="97"/>
    </row>
    <row r="1420" spans="3:3" x14ac:dyDescent="0.2">
      <c r="C1420" s="97"/>
    </row>
    <row r="1421" spans="3:3" x14ac:dyDescent="0.2">
      <c r="C1421" s="97"/>
    </row>
    <row r="1422" spans="3:3" x14ac:dyDescent="0.2">
      <c r="C1422" s="97"/>
    </row>
    <row r="1423" spans="3:3" x14ac:dyDescent="0.2">
      <c r="C1423" s="97"/>
    </row>
    <row r="1424" spans="3:3" x14ac:dyDescent="0.2">
      <c r="C1424" s="97"/>
    </row>
    <row r="1425" spans="3:3" x14ac:dyDescent="0.2">
      <c r="C1425" s="97"/>
    </row>
    <row r="1426" spans="3:3" x14ac:dyDescent="0.2">
      <c r="C1426" s="97"/>
    </row>
    <row r="1427" spans="3:3" x14ac:dyDescent="0.2">
      <c r="C1427" s="97"/>
    </row>
    <row r="1428" spans="3:3" x14ac:dyDescent="0.2">
      <c r="C1428" s="97"/>
    </row>
    <row r="1429" spans="3:3" x14ac:dyDescent="0.2">
      <c r="C1429" s="97"/>
    </row>
    <row r="1430" spans="3:3" x14ac:dyDescent="0.2">
      <c r="C1430" s="97"/>
    </row>
    <row r="1431" spans="3:3" x14ac:dyDescent="0.2">
      <c r="C1431" s="97"/>
    </row>
    <row r="1432" spans="3:3" x14ac:dyDescent="0.2">
      <c r="C1432" s="97"/>
    </row>
    <row r="1433" spans="3:3" x14ac:dyDescent="0.2">
      <c r="C1433" s="97"/>
    </row>
    <row r="1434" spans="3:3" x14ac:dyDescent="0.2">
      <c r="C1434" s="97"/>
    </row>
    <row r="1435" spans="3:3" x14ac:dyDescent="0.2">
      <c r="C1435" s="97"/>
    </row>
    <row r="1436" spans="3:3" x14ac:dyDescent="0.2">
      <c r="C1436" s="97"/>
    </row>
    <row r="1437" spans="3:3" x14ac:dyDescent="0.2">
      <c r="C1437" s="97"/>
    </row>
    <row r="1438" spans="3:3" x14ac:dyDescent="0.2">
      <c r="C1438" s="97"/>
    </row>
    <row r="1439" spans="3:3" x14ac:dyDescent="0.2">
      <c r="C1439" s="97"/>
    </row>
    <row r="1440" spans="3:3" x14ac:dyDescent="0.2">
      <c r="C1440" s="97"/>
    </row>
    <row r="1441" spans="3:3" x14ac:dyDescent="0.2">
      <c r="C1441" s="97"/>
    </row>
    <row r="1442" spans="3:3" x14ac:dyDescent="0.2">
      <c r="C1442" s="97"/>
    </row>
    <row r="1443" spans="3:3" x14ac:dyDescent="0.2">
      <c r="C1443" s="97"/>
    </row>
    <row r="1444" spans="3:3" x14ac:dyDescent="0.2">
      <c r="C1444" s="97"/>
    </row>
    <row r="1445" spans="3:3" x14ac:dyDescent="0.2">
      <c r="C1445" s="97"/>
    </row>
    <row r="1446" spans="3:3" x14ac:dyDescent="0.2">
      <c r="C1446" s="97"/>
    </row>
    <row r="1447" spans="3:3" x14ac:dyDescent="0.2">
      <c r="C1447" s="97"/>
    </row>
    <row r="1448" spans="3:3" x14ac:dyDescent="0.2">
      <c r="C1448" s="97"/>
    </row>
    <row r="1449" spans="3:3" x14ac:dyDescent="0.2">
      <c r="C1449" s="97"/>
    </row>
    <row r="1450" spans="3:3" x14ac:dyDescent="0.2">
      <c r="C1450" s="97"/>
    </row>
    <row r="1451" spans="3:3" x14ac:dyDescent="0.2">
      <c r="C1451" s="97"/>
    </row>
    <row r="1452" spans="3:3" x14ac:dyDescent="0.2">
      <c r="C1452" s="97"/>
    </row>
    <row r="1453" spans="3:3" x14ac:dyDescent="0.2">
      <c r="C1453" s="97"/>
    </row>
    <row r="1454" spans="3:3" x14ac:dyDescent="0.2">
      <c r="C1454" s="97"/>
    </row>
    <row r="1455" spans="3:3" x14ac:dyDescent="0.2">
      <c r="C1455" s="97"/>
    </row>
    <row r="1456" spans="3:3" x14ac:dyDescent="0.2">
      <c r="C1456" s="97"/>
    </row>
    <row r="1457" spans="3:3" x14ac:dyDescent="0.2">
      <c r="C1457" s="97"/>
    </row>
    <row r="1458" spans="3:3" x14ac:dyDescent="0.2">
      <c r="C1458" s="97"/>
    </row>
    <row r="1459" spans="3:3" x14ac:dyDescent="0.2">
      <c r="C1459" s="97"/>
    </row>
    <row r="1460" spans="3:3" x14ac:dyDescent="0.2">
      <c r="C1460" s="97"/>
    </row>
    <row r="1461" spans="3:3" x14ac:dyDescent="0.2">
      <c r="C1461" s="97"/>
    </row>
    <row r="1462" spans="3:3" x14ac:dyDescent="0.2">
      <c r="C1462" s="97"/>
    </row>
    <row r="1463" spans="3:3" x14ac:dyDescent="0.2">
      <c r="C1463" s="97"/>
    </row>
    <row r="1464" spans="3:3" x14ac:dyDescent="0.2">
      <c r="C1464" s="97"/>
    </row>
    <row r="1465" spans="3:3" x14ac:dyDescent="0.2">
      <c r="C1465" s="97"/>
    </row>
    <row r="1466" spans="3:3" x14ac:dyDescent="0.2">
      <c r="C1466" s="97"/>
    </row>
    <row r="1467" spans="3:3" x14ac:dyDescent="0.2">
      <c r="C1467" s="97"/>
    </row>
    <row r="1468" spans="3:3" x14ac:dyDescent="0.2">
      <c r="C1468" s="97"/>
    </row>
    <row r="1469" spans="3:3" x14ac:dyDescent="0.2">
      <c r="C1469" s="97"/>
    </row>
    <row r="1470" spans="3:3" x14ac:dyDescent="0.2">
      <c r="C1470" s="97"/>
    </row>
    <row r="1471" spans="3:3" x14ac:dyDescent="0.2">
      <c r="C1471" s="97"/>
    </row>
    <row r="1472" spans="3:3" x14ac:dyDescent="0.2">
      <c r="C1472" s="97"/>
    </row>
    <row r="1473" spans="3:3" x14ac:dyDescent="0.2">
      <c r="C1473" s="97"/>
    </row>
    <row r="1474" spans="3:3" x14ac:dyDescent="0.2">
      <c r="C1474" s="97"/>
    </row>
    <row r="1475" spans="3:3" x14ac:dyDescent="0.2">
      <c r="C1475" s="97"/>
    </row>
    <row r="1476" spans="3:3" x14ac:dyDescent="0.2">
      <c r="C1476" s="97"/>
    </row>
    <row r="1477" spans="3:3" x14ac:dyDescent="0.2">
      <c r="C1477" s="97"/>
    </row>
    <row r="1478" spans="3:3" x14ac:dyDescent="0.2">
      <c r="C1478" s="97"/>
    </row>
    <row r="1479" spans="3:3" x14ac:dyDescent="0.2">
      <c r="C1479" s="97"/>
    </row>
    <row r="1480" spans="3:3" x14ac:dyDescent="0.2">
      <c r="C1480" s="97"/>
    </row>
    <row r="1481" spans="3:3" x14ac:dyDescent="0.2">
      <c r="C1481" s="97"/>
    </row>
    <row r="1482" spans="3:3" x14ac:dyDescent="0.2">
      <c r="C1482" s="97"/>
    </row>
    <row r="1483" spans="3:3" x14ac:dyDescent="0.2">
      <c r="C1483" s="97"/>
    </row>
    <row r="1484" spans="3:3" x14ac:dyDescent="0.2">
      <c r="C1484" s="97"/>
    </row>
    <row r="1485" spans="3:3" x14ac:dyDescent="0.2">
      <c r="C1485" s="97"/>
    </row>
    <row r="1486" spans="3:3" x14ac:dyDescent="0.2">
      <c r="C1486" s="97"/>
    </row>
    <row r="1487" spans="3:3" x14ac:dyDescent="0.2">
      <c r="C1487" s="97"/>
    </row>
    <row r="1488" spans="3:3" x14ac:dyDescent="0.2">
      <c r="C1488" s="97"/>
    </row>
    <row r="1489" spans="3:3" x14ac:dyDescent="0.2">
      <c r="C1489" s="97"/>
    </row>
    <row r="1490" spans="3:3" x14ac:dyDescent="0.2">
      <c r="C1490" s="97"/>
    </row>
    <row r="1491" spans="3:3" x14ac:dyDescent="0.2">
      <c r="C1491" s="97"/>
    </row>
    <row r="1492" spans="3:3" x14ac:dyDescent="0.2">
      <c r="C1492" s="97"/>
    </row>
    <row r="1493" spans="3:3" x14ac:dyDescent="0.2">
      <c r="C1493" s="97"/>
    </row>
    <row r="1494" spans="3:3" x14ac:dyDescent="0.2">
      <c r="C1494" s="97"/>
    </row>
    <row r="1495" spans="3:3" x14ac:dyDescent="0.2">
      <c r="C1495" s="97"/>
    </row>
    <row r="1496" spans="3:3" x14ac:dyDescent="0.2">
      <c r="C1496" s="97"/>
    </row>
    <row r="1497" spans="3:3" x14ac:dyDescent="0.2">
      <c r="C1497" s="97"/>
    </row>
    <row r="1498" spans="3:3" x14ac:dyDescent="0.2">
      <c r="C1498" s="97"/>
    </row>
    <row r="1499" spans="3:3" x14ac:dyDescent="0.2">
      <c r="C1499" s="97"/>
    </row>
    <row r="1500" spans="3:3" x14ac:dyDescent="0.2">
      <c r="C1500" s="97"/>
    </row>
    <row r="1501" spans="3:3" x14ac:dyDescent="0.2">
      <c r="C1501" s="97"/>
    </row>
    <row r="1502" spans="3:3" x14ac:dyDescent="0.2">
      <c r="C1502" s="97"/>
    </row>
    <row r="1503" spans="3:3" x14ac:dyDescent="0.2">
      <c r="C1503" s="97"/>
    </row>
    <row r="1504" spans="3:3" x14ac:dyDescent="0.2">
      <c r="C1504" s="97"/>
    </row>
    <row r="1505" spans="3:3" x14ac:dyDescent="0.2">
      <c r="C1505" s="97"/>
    </row>
    <row r="1506" spans="3:3" x14ac:dyDescent="0.2">
      <c r="C1506" s="97"/>
    </row>
    <row r="1507" spans="3:3" x14ac:dyDescent="0.2">
      <c r="C1507" s="97"/>
    </row>
    <row r="1508" spans="3:3" x14ac:dyDescent="0.2">
      <c r="C1508" s="97"/>
    </row>
    <row r="1509" spans="3:3" x14ac:dyDescent="0.2">
      <c r="C1509" s="97"/>
    </row>
    <row r="1510" spans="3:3" x14ac:dyDescent="0.2">
      <c r="C1510" s="97"/>
    </row>
    <row r="1511" spans="3:3" x14ac:dyDescent="0.2">
      <c r="C1511" s="97"/>
    </row>
    <row r="1512" spans="3:3" x14ac:dyDescent="0.2">
      <c r="C1512" s="97"/>
    </row>
    <row r="1513" spans="3:3" x14ac:dyDescent="0.2">
      <c r="C1513" s="97"/>
    </row>
    <row r="1514" spans="3:3" x14ac:dyDescent="0.2">
      <c r="C1514" s="97"/>
    </row>
    <row r="1515" spans="3:3" x14ac:dyDescent="0.2">
      <c r="C1515" s="97"/>
    </row>
    <row r="1516" spans="3:3" x14ac:dyDescent="0.2">
      <c r="C1516" s="97"/>
    </row>
    <row r="1517" spans="3:3" x14ac:dyDescent="0.2">
      <c r="C1517" s="97"/>
    </row>
    <row r="1518" spans="3:3" x14ac:dyDescent="0.2">
      <c r="C1518" s="97"/>
    </row>
    <row r="1519" spans="3:3" x14ac:dyDescent="0.2">
      <c r="C1519" s="97"/>
    </row>
    <row r="1520" spans="3:3" x14ac:dyDescent="0.2">
      <c r="C1520" s="97"/>
    </row>
    <row r="1521" spans="3:3" x14ac:dyDescent="0.2">
      <c r="C1521" s="97"/>
    </row>
    <row r="1522" spans="3:3" x14ac:dyDescent="0.2">
      <c r="C1522" s="97"/>
    </row>
    <row r="1523" spans="3:3" x14ac:dyDescent="0.2">
      <c r="C1523" s="97"/>
    </row>
    <row r="1524" spans="3:3" x14ac:dyDescent="0.2">
      <c r="C1524" s="97"/>
    </row>
    <row r="1525" spans="3:3" x14ac:dyDescent="0.2">
      <c r="C1525" s="97"/>
    </row>
    <row r="1526" spans="3:3" x14ac:dyDescent="0.2">
      <c r="C1526" s="97"/>
    </row>
    <row r="1527" spans="3:3" x14ac:dyDescent="0.2">
      <c r="C1527" s="97"/>
    </row>
    <row r="1528" spans="3:3" x14ac:dyDescent="0.2">
      <c r="C1528" s="97"/>
    </row>
    <row r="1529" spans="3:3" x14ac:dyDescent="0.2">
      <c r="C1529" s="97"/>
    </row>
    <row r="1530" spans="3:3" x14ac:dyDescent="0.2">
      <c r="C1530" s="97"/>
    </row>
    <row r="1531" spans="3:3" x14ac:dyDescent="0.2">
      <c r="C1531" s="97"/>
    </row>
    <row r="1532" spans="3:3" x14ac:dyDescent="0.2">
      <c r="C1532" s="97"/>
    </row>
    <row r="1533" spans="3:3" x14ac:dyDescent="0.2">
      <c r="C1533" s="97"/>
    </row>
    <row r="1534" spans="3:3" x14ac:dyDescent="0.2">
      <c r="C1534" s="97"/>
    </row>
    <row r="1535" spans="3:3" x14ac:dyDescent="0.2">
      <c r="C1535" s="97"/>
    </row>
    <row r="1536" spans="3:3" x14ac:dyDescent="0.2">
      <c r="C1536" s="97"/>
    </row>
    <row r="1537" spans="3:3" x14ac:dyDescent="0.2">
      <c r="C1537" s="97"/>
    </row>
    <row r="1538" spans="3:3" x14ac:dyDescent="0.2">
      <c r="C1538" s="97"/>
    </row>
    <row r="1539" spans="3:3" x14ac:dyDescent="0.2">
      <c r="C1539" s="97"/>
    </row>
    <row r="1540" spans="3:3" x14ac:dyDescent="0.2">
      <c r="C1540" s="97"/>
    </row>
    <row r="1541" spans="3:3" x14ac:dyDescent="0.2">
      <c r="C1541" s="97"/>
    </row>
    <row r="1542" spans="3:3" x14ac:dyDescent="0.2">
      <c r="C1542" s="97"/>
    </row>
    <row r="1543" spans="3:3" x14ac:dyDescent="0.2">
      <c r="C1543" s="97"/>
    </row>
    <row r="1544" spans="3:3" x14ac:dyDescent="0.2">
      <c r="C1544" s="97"/>
    </row>
    <row r="1545" spans="3:3" x14ac:dyDescent="0.2">
      <c r="C1545" s="97"/>
    </row>
    <row r="1546" spans="3:3" x14ac:dyDescent="0.2">
      <c r="C1546" s="97"/>
    </row>
    <row r="1547" spans="3:3" x14ac:dyDescent="0.2">
      <c r="C1547" s="97"/>
    </row>
    <row r="1548" spans="3:3" x14ac:dyDescent="0.2">
      <c r="C1548" s="97"/>
    </row>
    <row r="1549" spans="3:3" x14ac:dyDescent="0.2">
      <c r="C1549" s="97"/>
    </row>
    <row r="1550" spans="3:3" x14ac:dyDescent="0.2">
      <c r="C1550" s="97"/>
    </row>
    <row r="1551" spans="3:3" x14ac:dyDescent="0.2">
      <c r="C1551" s="97"/>
    </row>
    <row r="1552" spans="3:3" x14ac:dyDescent="0.2">
      <c r="C1552" s="97"/>
    </row>
    <row r="1553" spans="3:3" x14ac:dyDescent="0.2">
      <c r="C1553" s="97"/>
    </row>
    <row r="1554" spans="3:3" x14ac:dyDescent="0.2">
      <c r="C1554" s="97"/>
    </row>
    <row r="1555" spans="3:3" x14ac:dyDescent="0.2">
      <c r="C1555" s="97"/>
    </row>
    <row r="1556" spans="3:3" x14ac:dyDescent="0.2">
      <c r="C1556" s="97"/>
    </row>
    <row r="1557" spans="3:3" x14ac:dyDescent="0.2">
      <c r="C1557" s="97"/>
    </row>
    <row r="1558" spans="3:3" x14ac:dyDescent="0.2">
      <c r="C1558" s="97"/>
    </row>
    <row r="1559" spans="3:3" x14ac:dyDescent="0.2">
      <c r="C1559" s="97"/>
    </row>
    <row r="1560" spans="3:3" x14ac:dyDescent="0.2">
      <c r="C1560" s="97"/>
    </row>
    <row r="1561" spans="3:3" x14ac:dyDescent="0.2">
      <c r="C1561" s="97"/>
    </row>
    <row r="1562" spans="3:3" x14ac:dyDescent="0.2">
      <c r="C1562" s="97"/>
    </row>
    <row r="1563" spans="3:3" x14ac:dyDescent="0.2">
      <c r="C1563" s="97"/>
    </row>
    <row r="1564" spans="3:3" x14ac:dyDescent="0.2">
      <c r="C1564" s="97"/>
    </row>
    <row r="1565" spans="3:3" x14ac:dyDescent="0.2">
      <c r="C1565" s="97"/>
    </row>
    <row r="1566" spans="3:3" x14ac:dyDescent="0.2">
      <c r="C1566" s="97"/>
    </row>
    <row r="1567" spans="3:3" x14ac:dyDescent="0.2">
      <c r="C1567" s="97"/>
    </row>
    <row r="1568" spans="3:3" x14ac:dyDescent="0.2">
      <c r="C1568" s="97"/>
    </row>
    <row r="1569" spans="3:3" x14ac:dyDescent="0.2">
      <c r="C1569" s="97"/>
    </row>
    <row r="1570" spans="3:3" x14ac:dyDescent="0.2">
      <c r="C1570" s="97"/>
    </row>
    <row r="1571" spans="3:3" x14ac:dyDescent="0.2">
      <c r="C1571" s="97"/>
    </row>
    <row r="1572" spans="3:3" x14ac:dyDescent="0.2">
      <c r="C1572" s="97"/>
    </row>
    <row r="1573" spans="3:3" x14ac:dyDescent="0.2">
      <c r="C1573" s="97"/>
    </row>
    <row r="1574" spans="3:3" x14ac:dyDescent="0.2">
      <c r="C1574" s="97"/>
    </row>
    <row r="1575" spans="3:3" x14ac:dyDescent="0.2">
      <c r="C1575" s="97"/>
    </row>
    <row r="1576" spans="3:3" x14ac:dyDescent="0.2">
      <c r="C1576" s="97"/>
    </row>
    <row r="1577" spans="3:3" x14ac:dyDescent="0.2">
      <c r="C1577" s="97"/>
    </row>
    <row r="1578" spans="3:3" x14ac:dyDescent="0.2">
      <c r="C1578" s="97"/>
    </row>
    <row r="1579" spans="3:3" x14ac:dyDescent="0.2">
      <c r="C1579" s="97"/>
    </row>
    <row r="1580" spans="3:3" x14ac:dyDescent="0.2">
      <c r="C1580" s="97"/>
    </row>
    <row r="1581" spans="3:3" x14ac:dyDescent="0.2">
      <c r="C1581" s="97"/>
    </row>
    <row r="1582" spans="3:3" x14ac:dyDescent="0.2">
      <c r="C1582" s="97"/>
    </row>
    <row r="1583" spans="3:3" x14ac:dyDescent="0.2">
      <c r="C1583" s="97"/>
    </row>
    <row r="1584" spans="3:3" x14ac:dyDescent="0.2">
      <c r="C1584" s="97"/>
    </row>
    <row r="1585" spans="3:3" x14ac:dyDescent="0.2">
      <c r="C1585" s="97"/>
    </row>
    <row r="1586" spans="3:3" x14ac:dyDescent="0.2">
      <c r="C1586" s="97"/>
    </row>
    <row r="1587" spans="3:3" x14ac:dyDescent="0.2">
      <c r="C1587" s="97"/>
    </row>
    <row r="1588" spans="3:3" x14ac:dyDescent="0.2">
      <c r="C1588" s="97"/>
    </row>
    <row r="1589" spans="3:3" x14ac:dyDescent="0.2">
      <c r="C1589" s="97"/>
    </row>
    <row r="1590" spans="3:3" x14ac:dyDescent="0.2">
      <c r="C1590" s="97"/>
    </row>
    <row r="1591" spans="3:3" x14ac:dyDescent="0.2">
      <c r="C1591" s="97"/>
    </row>
    <row r="1592" spans="3:3" x14ac:dyDescent="0.2">
      <c r="C1592" s="97"/>
    </row>
    <row r="1593" spans="3:3" x14ac:dyDescent="0.2">
      <c r="C1593" s="97"/>
    </row>
    <row r="1594" spans="3:3" x14ac:dyDescent="0.2">
      <c r="C1594" s="97"/>
    </row>
    <row r="1595" spans="3:3" x14ac:dyDescent="0.2">
      <c r="C1595" s="97"/>
    </row>
    <row r="1596" spans="3:3" x14ac:dyDescent="0.2">
      <c r="C1596" s="97"/>
    </row>
    <row r="1597" spans="3:3" x14ac:dyDescent="0.2">
      <c r="C1597" s="97"/>
    </row>
    <row r="1598" spans="3:3" x14ac:dyDescent="0.2">
      <c r="C1598" s="97"/>
    </row>
    <row r="1599" spans="3:3" x14ac:dyDescent="0.2">
      <c r="C1599" s="97"/>
    </row>
    <row r="1600" spans="3:3" x14ac:dyDescent="0.2">
      <c r="C1600" s="97"/>
    </row>
    <row r="1601" spans="3:3" x14ac:dyDescent="0.2">
      <c r="C1601" s="97"/>
    </row>
    <row r="1602" spans="3:3" x14ac:dyDescent="0.2">
      <c r="C1602" s="97"/>
    </row>
    <row r="1603" spans="3:3" x14ac:dyDescent="0.2">
      <c r="C1603" s="97"/>
    </row>
    <row r="1604" spans="3:3" x14ac:dyDescent="0.2">
      <c r="C1604" s="97"/>
    </row>
    <row r="1605" spans="3:3" x14ac:dyDescent="0.2">
      <c r="C1605" s="97"/>
    </row>
    <row r="1606" spans="3:3" x14ac:dyDescent="0.2">
      <c r="C1606" s="97"/>
    </row>
    <row r="1607" spans="3:3" x14ac:dyDescent="0.2">
      <c r="C1607" s="97"/>
    </row>
    <row r="1608" spans="3:3" x14ac:dyDescent="0.2">
      <c r="C1608" s="97"/>
    </row>
    <row r="1609" spans="3:3" x14ac:dyDescent="0.2">
      <c r="C1609" s="97"/>
    </row>
    <row r="1610" spans="3:3" x14ac:dyDescent="0.2">
      <c r="C1610" s="97"/>
    </row>
    <row r="1611" spans="3:3" x14ac:dyDescent="0.2">
      <c r="C1611" s="97"/>
    </row>
    <row r="1612" spans="3:3" x14ac:dyDescent="0.2">
      <c r="C1612" s="97"/>
    </row>
    <row r="1613" spans="3:3" x14ac:dyDescent="0.2">
      <c r="C1613" s="97"/>
    </row>
    <row r="1614" spans="3:3" x14ac:dyDescent="0.2">
      <c r="C1614" s="97"/>
    </row>
    <row r="1615" spans="3:3" x14ac:dyDescent="0.2">
      <c r="C1615" s="97"/>
    </row>
    <row r="1616" spans="3:3" x14ac:dyDescent="0.2">
      <c r="C1616" s="97"/>
    </row>
    <row r="1617" spans="3:3" x14ac:dyDescent="0.2">
      <c r="C1617" s="97"/>
    </row>
    <row r="1618" spans="3:3" x14ac:dyDescent="0.2">
      <c r="C1618" s="97"/>
    </row>
    <row r="1619" spans="3:3" x14ac:dyDescent="0.2">
      <c r="C1619" s="97"/>
    </row>
    <row r="1620" spans="3:3" x14ac:dyDescent="0.2">
      <c r="C1620" s="97"/>
    </row>
    <row r="1621" spans="3:3" x14ac:dyDescent="0.2">
      <c r="C1621" s="97"/>
    </row>
    <row r="1622" spans="3:3" x14ac:dyDescent="0.2">
      <c r="C1622" s="97"/>
    </row>
    <row r="1623" spans="3:3" x14ac:dyDescent="0.2">
      <c r="C1623" s="97"/>
    </row>
    <row r="1624" spans="3:3" x14ac:dyDescent="0.2">
      <c r="C1624" s="97"/>
    </row>
    <row r="1625" spans="3:3" x14ac:dyDescent="0.2">
      <c r="C1625" s="97"/>
    </row>
    <row r="1626" spans="3:3" x14ac:dyDescent="0.2">
      <c r="C1626" s="97"/>
    </row>
    <row r="1627" spans="3:3" x14ac:dyDescent="0.2">
      <c r="C1627" s="97"/>
    </row>
    <row r="1628" spans="3:3" x14ac:dyDescent="0.2">
      <c r="C1628" s="97"/>
    </row>
    <row r="1629" spans="3:3" x14ac:dyDescent="0.2">
      <c r="C1629" s="97"/>
    </row>
    <row r="1630" spans="3:3" x14ac:dyDescent="0.2">
      <c r="C1630" s="97"/>
    </row>
    <row r="1631" spans="3:3" x14ac:dyDescent="0.2">
      <c r="C1631" s="97"/>
    </row>
    <row r="1632" spans="3:3" x14ac:dyDescent="0.2">
      <c r="C1632" s="97"/>
    </row>
    <row r="1633" spans="3:3" x14ac:dyDescent="0.2">
      <c r="C1633" s="97"/>
    </row>
    <row r="1634" spans="3:3" x14ac:dyDescent="0.2">
      <c r="C1634" s="97"/>
    </row>
    <row r="1635" spans="3:3" x14ac:dyDescent="0.2">
      <c r="C1635" s="97"/>
    </row>
    <row r="1636" spans="3:3" x14ac:dyDescent="0.2">
      <c r="C1636" s="97"/>
    </row>
    <row r="1637" spans="3:3" x14ac:dyDescent="0.2">
      <c r="C1637" s="97"/>
    </row>
    <row r="1638" spans="3:3" x14ac:dyDescent="0.2">
      <c r="C1638" s="97"/>
    </row>
    <row r="1639" spans="3:3" x14ac:dyDescent="0.2">
      <c r="C1639" s="97"/>
    </row>
    <row r="1640" spans="3:3" x14ac:dyDescent="0.2">
      <c r="C1640" s="97"/>
    </row>
    <row r="1641" spans="3:3" x14ac:dyDescent="0.2">
      <c r="C1641" s="97"/>
    </row>
    <row r="1642" spans="3:3" x14ac:dyDescent="0.2">
      <c r="C1642" s="97"/>
    </row>
    <row r="1643" spans="3:3" x14ac:dyDescent="0.2">
      <c r="C1643" s="97"/>
    </row>
    <row r="1644" spans="3:3" x14ac:dyDescent="0.2">
      <c r="C1644" s="97"/>
    </row>
    <row r="1645" spans="3:3" x14ac:dyDescent="0.2">
      <c r="C1645" s="97"/>
    </row>
    <row r="1646" spans="3:3" x14ac:dyDescent="0.2">
      <c r="C1646" s="97"/>
    </row>
    <row r="1647" spans="3:3" x14ac:dyDescent="0.2">
      <c r="C1647" s="97"/>
    </row>
    <row r="1648" spans="3:3" x14ac:dyDescent="0.2">
      <c r="C1648" s="97"/>
    </row>
    <row r="1649" spans="3:3" x14ac:dyDescent="0.2">
      <c r="C1649" s="97"/>
    </row>
    <row r="1650" spans="3:3" x14ac:dyDescent="0.2">
      <c r="C1650" s="97"/>
    </row>
    <row r="1651" spans="3:3" x14ac:dyDescent="0.2">
      <c r="C1651" s="97"/>
    </row>
    <row r="1652" spans="3:3" x14ac:dyDescent="0.2">
      <c r="C1652" s="97"/>
    </row>
    <row r="1653" spans="3:3" x14ac:dyDescent="0.2">
      <c r="C1653" s="97"/>
    </row>
    <row r="1654" spans="3:3" x14ac:dyDescent="0.2">
      <c r="C1654" s="97"/>
    </row>
    <row r="1655" spans="3:3" x14ac:dyDescent="0.2">
      <c r="C1655" s="97"/>
    </row>
    <row r="1656" spans="3:3" x14ac:dyDescent="0.2">
      <c r="C1656" s="97"/>
    </row>
    <row r="1657" spans="3:3" x14ac:dyDescent="0.2">
      <c r="C1657" s="97"/>
    </row>
    <row r="1658" spans="3:3" x14ac:dyDescent="0.2">
      <c r="C1658" s="97"/>
    </row>
    <row r="1659" spans="3:3" x14ac:dyDescent="0.2">
      <c r="C1659" s="97"/>
    </row>
    <row r="1660" spans="3:3" x14ac:dyDescent="0.2">
      <c r="C1660" s="97"/>
    </row>
    <row r="1661" spans="3:3" x14ac:dyDescent="0.2">
      <c r="C1661" s="97"/>
    </row>
    <row r="1662" spans="3:3" x14ac:dyDescent="0.2">
      <c r="C1662" s="97"/>
    </row>
    <row r="1663" spans="3:3" x14ac:dyDescent="0.2">
      <c r="C1663" s="97"/>
    </row>
    <row r="1664" spans="3:3" x14ac:dyDescent="0.2">
      <c r="C1664" s="97"/>
    </row>
    <row r="1665" spans="3:3" x14ac:dyDescent="0.2">
      <c r="C1665" s="97"/>
    </row>
    <row r="1666" spans="3:3" x14ac:dyDescent="0.2">
      <c r="C1666" s="97"/>
    </row>
    <row r="1667" spans="3:3" x14ac:dyDescent="0.2">
      <c r="C1667" s="97"/>
    </row>
    <row r="1668" spans="3:3" x14ac:dyDescent="0.2">
      <c r="C1668" s="97"/>
    </row>
    <row r="1669" spans="3:3" x14ac:dyDescent="0.2">
      <c r="C1669" s="97"/>
    </row>
    <row r="1670" spans="3:3" x14ac:dyDescent="0.2">
      <c r="C1670" s="97"/>
    </row>
    <row r="1671" spans="3:3" x14ac:dyDescent="0.2">
      <c r="C1671" s="97"/>
    </row>
    <row r="1672" spans="3:3" x14ac:dyDescent="0.2">
      <c r="C1672" s="97"/>
    </row>
    <row r="1673" spans="3:3" x14ac:dyDescent="0.2">
      <c r="C1673" s="97"/>
    </row>
    <row r="1674" spans="3:3" x14ac:dyDescent="0.2">
      <c r="C1674" s="97"/>
    </row>
    <row r="1675" spans="3:3" x14ac:dyDescent="0.2">
      <c r="C1675" s="97"/>
    </row>
    <row r="1676" spans="3:3" x14ac:dyDescent="0.2">
      <c r="C1676" s="97"/>
    </row>
    <row r="1677" spans="3:3" x14ac:dyDescent="0.2">
      <c r="C1677" s="97"/>
    </row>
    <row r="1678" spans="3:3" x14ac:dyDescent="0.2">
      <c r="C1678" s="97"/>
    </row>
    <row r="1679" spans="3:3" x14ac:dyDescent="0.2">
      <c r="C1679" s="97"/>
    </row>
    <row r="1680" spans="3:3" x14ac:dyDescent="0.2">
      <c r="C1680" s="97"/>
    </row>
    <row r="1681" spans="3:3" x14ac:dyDescent="0.2">
      <c r="C1681" s="97"/>
    </row>
    <row r="1682" spans="3:3" x14ac:dyDescent="0.2">
      <c r="C1682" s="97"/>
    </row>
    <row r="1683" spans="3:3" x14ac:dyDescent="0.2">
      <c r="C1683" s="97"/>
    </row>
    <row r="1684" spans="3:3" x14ac:dyDescent="0.2">
      <c r="C1684" s="97"/>
    </row>
    <row r="1685" spans="3:3" x14ac:dyDescent="0.2">
      <c r="C1685" s="97"/>
    </row>
    <row r="1686" spans="3:3" x14ac:dyDescent="0.2">
      <c r="C1686" s="97"/>
    </row>
    <row r="1687" spans="3:3" x14ac:dyDescent="0.2">
      <c r="C1687" s="97"/>
    </row>
    <row r="1688" spans="3:3" x14ac:dyDescent="0.2">
      <c r="C1688" s="97"/>
    </row>
    <row r="1689" spans="3:3" x14ac:dyDescent="0.2">
      <c r="C1689" s="97"/>
    </row>
    <row r="1690" spans="3:3" x14ac:dyDescent="0.2">
      <c r="C1690" s="97"/>
    </row>
    <row r="1691" spans="3:3" x14ac:dyDescent="0.2">
      <c r="C1691" s="97"/>
    </row>
    <row r="1692" spans="3:3" x14ac:dyDescent="0.2">
      <c r="C1692" s="97"/>
    </row>
    <row r="1693" spans="3:3" x14ac:dyDescent="0.2">
      <c r="C1693" s="97"/>
    </row>
    <row r="1694" spans="3:3" x14ac:dyDescent="0.2">
      <c r="C1694" s="97"/>
    </row>
    <row r="1695" spans="3:3" x14ac:dyDescent="0.2">
      <c r="C1695" s="97"/>
    </row>
    <row r="1696" spans="3:3" x14ac:dyDescent="0.2">
      <c r="C1696" s="97"/>
    </row>
    <row r="1697" spans="3:3" x14ac:dyDescent="0.2">
      <c r="C1697" s="97"/>
    </row>
    <row r="1698" spans="3:3" x14ac:dyDescent="0.2">
      <c r="C1698" s="97"/>
    </row>
    <row r="1699" spans="3:3" x14ac:dyDescent="0.2">
      <c r="C1699" s="97"/>
    </row>
    <row r="1700" spans="3:3" x14ac:dyDescent="0.2">
      <c r="C1700" s="97"/>
    </row>
    <row r="1701" spans="3:3" x14ac:dyDescent="0.2">
      <c r="C1701" s="97"/>
    </row>
    <row r="1702" spans="3:3" x14ac:dyDescent="0.2">
      <c r="C1702" s="97"/>
    </row>
    <row r="1703" spans="3:3" x14ac:dyDescent="0.2">
      <c r="C1703" s="97"/>
    </row>
    <row r="1704" spans="3:3" x14ac:dyDescent="0.2">
      <c r="C1704" s="97"/>
    </row>
    <row r="1705" spans="3:3" x14ac:dyDescent="0.2">
      <c r="C1705" s="97"/>
    </row>
    <row r="1706" spans="3:3" x14ac:dyDescent="0.2">
      <c r="C1706" s="97"/>
    </row>
    <row r="1707" spans="3:3" x14ac:dyDescent="0.2">
      <c r="C1707" s="97"/>
    </row>
    <row r="1708" spans="3:3" x14ac:dyDescent="0.2">
      <c r="C1708" s="97"/>
    </row>
    <row r="1709" spans="3:3" x14ac:dyDescent="0.2">
      <c r="C1709" s="97"/>
    </row>
    <row r="1710" spans="3:3" x14ac:dyDescent="0.2">
      <c r="C1710" s="97"/>
    </row>
    <row r="1711" spans="3:3" x14ac:dyDescent="0.2">
      <c r="C1711" s="97"/>
    </row>
    <row r="1712" spans="3:3" x14ac:dyDescent="0.2">
      <c r="C1712" s="97"/>
    </row>
    <row r="1713" spans="3:3" x14ac:dyDescent="0.2">
      <c r="C1713" s="97"/>
    </row>
    <row r="1714" spans="3:3" x14ac:dyDescent="0.2">
      <c r="C1714" s="97"/>
    </row>
    <row r="1715" spans="3:3" x14ac:dyDescent="0.2">
      <c r="C1715" s="97"/>
    </row>
    <row r="1716" spans="3:3" x14ac:dyDescent="0.2">
      <c r="C1716" s="97"/>
    </row>
    <row r="1717" spans="3:3" x14ac:dyDescent="0.2">
      <c r="C1717" s="97"/>
    </row>
    <row r="1718" spans="3:3" x14ac:dyDescent="0.2">
      <c r="C1718" s="97"/>
    </row>
    <row r="1719" spans="3:3" x14ac:dyDescent="0.2">
      <c r="C1719" s="97"/>
    </row>
    <row r="1720" spans="3:3" x14ac:dyDescent="0.2">
      <c r="C1720" s="97"/>
    </row>
    <row r="1721" spans="3:3" x14ac:dyDescent="0.2">
      <c r="C1721" s="97"/>
    </row>
    <row r="1722" spans="3:3" x14ac:dyDescent="0.2">
      <c r="C1722" s="97"/>
    </row>
    <row r="1723" spans="3:3" x14ac:dyDescent="0.2">
      <c r="C1723" s="97"/>
    </row>
    <row r="1724" spans="3:3" x14ac:dyDescent="0.2">
      <c r="C1724" s="97"/>
    </row>
    <row r="1725" spans="3:3" x14ac:dyDescent="0.2">
      <c r="C1725" s="97"/>
    </row>
    <row r="1726" spans="3:3" x14ac:dyDescent="0.2">
      <c r="C1726" s="97"/>
    </row>
    <row r="1727" spans="3:3" x14ac:dyDescent="0.2">
      <c r="C1727" s="97"/>
    </row>
    <row r="1728" spans="3:3" x14ac:dyDescent="0.2">
      <c r="C1728" s="97"/>
    </row>
    <row r="1729" spans="3:3" x14ac:dyDescent="0.2">
      <c r="C1729" s="97"/>
    </row>
    <row r="1730" spans="3:3" x14ac:dyDescent="0.2">
      <c r="C1730" s="97"/>
    </row>
    <row r="1731" spans="3:3" x14ac:dyDescent="0.2">
      <c r="C1731" s="97"/>
    </row>
    <row r="1732" spans="3:3" x14ac:dyDescent="0.2">
      <c r="C1732" s="97"/>
    </row>
    <row r="1733" spans="3:3" x14ac:dyDescent="0.2">
      <c r="C1733" s="97"/>
    </row>
    <row r="1734" spans="3:3" x14ac:dyDescent="0.2">
      <c r="C1734" s="97"/>
    </row>
    <row r="1735" spans="3:3" x14ac:dyDescent="0.2">
      <c r="C1735" s="97"/>
    </row>
    <row r="1736" spans="3:3" x14ac:dyDescent="0.2">
      <c r="C1736" s="97"/>
    </row>
    <row r="1737" spans="3:3" x14ac:dyDescent="0.2">
      <c r="C1737" s="97"/>
    </row>
    <row r="1738" spans="3:3" x14ac:dyDescent="0.2">
      <c r="C1738" s="97"/>
    </row>
    <row r="1739" spans="3:3" x14ac:dyDescent="0.2">
      <c r="C1739" s="97"/>
    </row>
    <row r="1740" spans="3:3" x14ac:dyDescent="0.2">
      <c r="C1740" s="97"/>
    </row>
    <row r="1741" spans="3:3" x14ac:dyDescent="0.2">
      <c r="C1741" s="97"/>
    </row>
    <row r="1742" spans="3:3" x14ac:dyDescent="0.2">
      <c r="C1742" s="97"/>
    </row>
    <row r="1743" spans="3:3" x14ac:dyDescent="0.2">
      <c r="C1743" s="97"/>
    </row>
    <row r="1744" spans="3:3" x14ac:dyDescent="0.2">
      <c r="C1744" s="97"/>
    </row>
    <row r="1745" spans="3:3" x14ac:dyDescent="0.2">
      <c r="C1745" s="97"/>
    </row>
    <row r="1746" spans="3:3" x14ac:dyDescent="0.2">
      <c r="C1746" s="97"/>
    </row>
    <row r="1747" spans="3:3" x14ac:dyDescent="0.2">
      <c r="C1747" s="97"/>
    </row>
    <row r="1748" spans="3:3" x14ac:dyDescent="0.2">
      <c r="C1748" s="97"/>
    </row>
    <row r="1749" spans="3:3" x14ac:dyDescent="0.2">
      <c r="C1749" s="97"/>
    </row>
    <row r="1750" spans="3:3" x14ac:dyDescent="0.2">
      <c r="C1750" s="97"/>
    </row>
    <row r="1751" spans="3:3" x14ac:dyDescent="0.2">
      <c r="C1751" s="97"/>
    </row>
    <row r="1752" spans="3:3" x14ac:dyDescent="0.2">
      <c r="C1752" s="97"/>
    </row>
    <row r="1753" spans="3:3" x14ac:dyDescent="0.2">
      <c r="C1753" s="97"/>
    </row>
    <row r="1754" spans="3:3" x14ac:dyDescent="0.2">
      <c r="C1754" s="97"/>
    </row>
    <row r="1755" spans="3:3" x14ac:dyDescent="0.2">
      <c r="C1755" s="97"/>
    </row>
    <row r="1756" spans="3:3" x14ac:dyDescent="0.2">
      <c r="C1756" s="97"/>
    </row>
    <row r="1757" spans="3:3" x14ac:dyDescent="0.2">
      <c r="C1757" s="97"/>
    </row>
    <row r="1758" spans="3:3" x14ac:dyDescent="0.2">
      <c r="C1758" s="97"/>
    </row>
    <row r="1759" spans="3:3" x14ac:dyDescent="0.2">
      <c r="C1759" s="97"/>
    </row>
    <row r="1760" spans="3:3" x14ac:dyDescent="0.2">
      <c r="C1760" s="97"/>
    </row>
    <row r="1761" spans="3:3" x14ac:dyDescent="0.2">
      <c r="C1761" s="97"/>
    </row>
    <row r="1762" spans="3:3" x14ac:dyDescent="0.2">
      <c r="C1762" s="97"/>
    </row>
    <row r="1763" spans="3:3" x14ac:dyDescent="0.2">
      <c r="C1763" s="97"/>
    </row>
    <row r="1764" spans="3:3" x14ac:dyDescent="0.2">
      <c r="C1764" s="97"/>
    </row>
    <row r="1765" spans="3:3" x14ac:dyDescent="0.2">
      <c r="C1765" s="97"/>
    </row>
    <row r="1766" spans="3:3" x14ac:dyDescent="0.2">
      <c r="C1766" s="97"/>
    </row>
    <row r="1767" spans="3:3" x14ac:dyDescent="0.2">
      <c r="C1767" s="97"/>
    </row>
    <row r="1768" spans="3:3" x14ac:dyDescent="0.2">
      <c r="C1768" s="97"/>
    </row>
    <row r="1769" spans="3:3" x14ac:dyDescent="0.2">
      <c r="C1769" s="97"/>
    </row>
    <row r="1770" spans="3:3" x14ac:dyDescent="0.2">
      <c r="C1770" s="97"/>
    </row>
    <row r="1771" spans="3:3" x14ac:dyDescent="0.2">
      <c r="C1771" s="97"/>
    </row>
    <row r="1772" spans="3:3" x14ac:dyDescent="0.2">
      <c r="C1772" s="97"/>
    </row>
    <row r="1773" spans="3:3" x14ac:dyDescent="0.2">
      <c r="C1773" s="97"/>
    </row>
    <row r="1774" spans="3:3" x14ac:dyDescent="0.2">
      <c r="C1774" s="97"/>
    </row>
    <row r="1775" spans="3:3" x14ac:dyDescent="0.2">
      <c r="C1775" s="97"/>
    </row>
    <row r="1776" spans="3:3" x14ac:dyDescent="0.2">
      <c r="C1776" s="97"/>
    </row>
    <row r="1777" spans="3:3" x14ac:dyDescent="0.2">
      <c r="C1777" s="97"/>
    </row>
    <row r="1778" spans="3:3" x14ac:dyDescent="0.2">
      <c r="C1778" s="97"/>
    </row>
    <row r="1779" spans="3:3" x14ac:dyDescent="0.2">
      <c r="C1779" s="97"/>
    </row>
    <row r="1780" spans="3:3" x14ac:dyDescent="0.2">
      <c r="C1780" s="97"/>
    </row>
    <row r="1781" spans="3:3" x14ac:dyDescent="0.2">
      <c r="C1781" s="97"/>
    </row>
    <row r="1782" spans="3:3" x14ac:dyDescent="0.2">
      <c r="C1782" s="97"/>
    </row>
    <row r="1783" spans="3:3" x14ac:dyDescent="0.2">
      <c r="C1783" s="97"/>
    </row>
    <row r="1784" spans="3:3" x14ac:dyDescent="0.2">
      <c r="C1784" s="97"/>
    </row>
    <row r="1785" spans="3:3" x14ac:dyDescent="0.2">
      <c r="C1785" s="97"/>
    </row>
    <row r="1786" spans="3:3" x14ac:dyDescent="0.2">
      <c r="C1786" s="97"/>
    </row>
    <row r="1787" spans="3:3" x14ac:dyDescent="0.2">
      <c r="C1787" s="97"/>
    </row>
    <row r="1788" spans="3:3" x14ac:dyDescent="0.2">
      <c r="C1788" s="97"/>
    </row>
    <row r="1789" spans="3:3" x14ac:dyDescent="0.2">
      <c r="C1789" s="97"/>
    </row>
    <row r="1790" spans="3:3" x14ac:dyDescent="0.2">
      <c r="C1790" s="97"/>
    </row>
    <row r="1791" spans="3:3" x14ac:dyDescent="0.2">
      <c r="C1791" s="97"/>
    </row>
    <row r="1792" spans="3:3" x14ac:dyDescent="0.2">
      <c r="C1792" s="97"/>
    </row>
    <row r="1793" spans="3:3" x14ac:dyDescent="0.2">
      <c r="C1793" s="97"/>
    </row>
    <row r="1794" spans="3:3" x14ac:dyDescent="0.2">
      <c r="C1794" s="97"/>
    </row>
    <row r="1795" spans="3:3" x14ac:dyDescent="0.2">
      <c r="C1795" s="97"/>
    </row>
    <row r="1796" spans="3:3" x14ac:dyDescent="0.2">
      <c r="C1796" s="97"/>
    </row>
    <row r="1797" spans="3:3" x14ac:dyDescent="0.2">
      <c r="C1797" s="97"/>
    </row>
    <row r="1798" spans="3:3" x14ac:dyDescent="0.2">
      <c r="C1798" s="97"/>
    </row>
    <row r="1799" spans="3:3" x14ac:dyDescent="0.2">
      <c r="C1799" s="97"/>
    </row>
    <row r="1800" spans="3:3" x14ac:dyDescent="0.2">
      <c r="C1800" s="97"/>
    </row>
    <row r="1801" spans="3:3" x14ac:dyDescent="0.2">
      <c r="C1801" s="97"/>
    </row>
    <row r="1802" spans="3:3" x14ac:dyDescent="0.2">
      <c r="C1802" s="97"/>
    </row>
    <row r="1803" spans="3:3" x14ac:dyDescent="0.2">
      <c r="C1803" s="97"/>
    </row>
    <row r="1804" spans="3:3" x14ac:dyDescent="0.2">
      <c r="C1804" s="97"/>
    </row>
    <row r="1805" spans="3:3" x14ac:dyDescent="0.2">
      <c r="C1805" s="97"/>
    </row>
    <row r="1806" spans="3:3" x14ac:dyDescent="0.2">
      <c r="C1806" s="97"/>
    </row>
    <row r="1807" spans="3:3" x14ac:dyDescent="0.2">
      <c r="C1807" s="97"/>
    </row>
    <row r="1808" spans="3:3" x14ac:dyDescent="0.2">
      <c r="C1808" s="97"/>
    </row>
    <row r="1809" spans="3:3" x14ac:dyDescent="0.2">
      <c r="C1809" s="97"/>
    </row>
    <row r="1810" spans="3:3" x14ac:dyDescent="0.2">
      <c r="C1810" s="97"/>
    </row>
    <row r="1811" spans="3:3" x14ac:dyDescent="0.2">
      <c r="C1811" s="97"/>
    </row>
    <row r="1812" spans="3:3" x14ac:dyDescent="0.2">
      <c r="C1812" s="97"/>
    </row>
    <row r="1813" spans="3:3" x14ac:dyDescent="0.2">
      <c r="C1813" s="97"/>
    </row>
    <row r="1814" spans="3:3" x14ac:dyDescent="0.2">
      <c r="C1814" s="97"/>
    </row>
    <row r="1815" spans="3:3" x14ac:dyDescent="0.2">
      <c r="C1815" s="97"/>
    </row>
    <row r="1816" spans="3:3" x14ac:dyDescent="0.2">
      <c r="C1816" s="97"/>
    </row>
    <row r="1817" spans="3:3" x14ac:dyDescent="0.2">
      <c r="C1817" s="97"/>
    </row>
    <row r="1818" spans="3:3" x14ac:dyDescent="0.2">
      <c r="C1818" s="97"/>
    </row>
    <row r="1819" spans="3:3" x14ac:dyDescent="0.2">
      <c r="C1819" s="97"/>
    </row>
    <row r="1820" spans="3:3" x14ac:dyDescent="0.2">
      <c r="C1820" s="97"/>
    </row>
    <row r="1821" spans="3:3" x14ac:dyDescent="0.2">
      <c r="C1821" s="97"/>
    </row>
    <row r="1822" spans="3:3" x14ac:dyDescent="0.2">
      <c r="C1822" s="97"/>
    </row>
    <row r="1823" spans="3:3" x14ac:dyDescent="0.2">
      <c r="C1823" s="97"/>
    </row>
    <row r="1824" spans="3:3" x14ac:dyDescent="0.2">
      <c r="C1824" s="97"/>
    </row>
    <row r="1825" spans="3:3" x14ac:dyDescent="0.2">
      <c r="C1825" s="97"/>
    </row>
    <row r="1826" spans="3:3" x14ac:dyDescent="0.2">
      <c r="C1826" s="97"/>
    </row>
    <row r="1827" spans="3:3" x14ac:dyDescent="0.2">
      <c r="C1827" s="97"/>
    </row>
    <row r="1828" spans="3:3" x14ac:dyDescent="0.2">
      <c r="C1828" s="97"/>
    </row>
    <row r="1829" spans="3:3" x14ac:dyDescent="0.2">
      <c r="C1829" s="97"/>
    </row>
    <row r="1830" spans="3:3" x14ac:dyDescent="0.2">
      <c r="C1830" s="97"/>
    </row>
    <row r="1831" spans="3:3" x14ac:dyDescent="0.2">
      <c r="C1831" s="97"/>
    </row>
    <row r="1832" spans="3:3" x14ac:dyDescent="0.2">
      <c r="C1832" s="97"/>
    </row>
    <row r="1833" spans="3:3" x14ac:dyDescent="0.2">
      <c r="C1833" s="97"/>
    </row>
    <row r="1834" spans="3:3" x14ac:dyDescent="0.2">
      <c r="C1834" s="97"/>
    </row>
    <row r="1835" spans="3:3" x14ac:dyDescent="0.2">
      <c r="C1835" s="97"/>
    </row>
    <row r="1836" spans="3:3" x14ac:dyDescent="0.2">
      <c r="C1836" s="97"/>
    </row>
    <row r="1837" spans="3:3" x14ac:dyDescent="0.2">
      <c r="C1837" s="97"/>
    </row>
    <row r="1838" spans="3:3" x14ac:dyDescent="0.2">
      <c r="C1838" s="97"/>
    </row>
    <row r="1839" spans="3:3" x14ac:dyDescent="0.2">
      <c r="C1839" s="97"/>
    </row>
    <row r="1840" spans="3:3" x14ac:dyDescent="0.2">
      <c r="C1840" s="97"/>
    </row>
    <row r="1841" spans="3:3" x14ac:dyDescent="0.2">
      <c r="C1841" s="97"/>
    </row>
    <row r="1842" spans="3:3" x14ac:dyDescent="0.2">
      <c r="C1842" s="97"/>
    </row>
    <row r="1843" spans="3:3" x14ac:dyDescent="0.2">
      <c r="C1843" s="97"/>
    </row>
    <row r="1844" spans="3:3" x14ac:dyDescent="0.2">
      <c r="C1844" s="97"/>
    </row>
    <row r="1845" spans="3:3" x14ac:dyDescent="0.2">
      <c r="C1845" s="97"/>
    </row>
    <row r="1846" spans="3:3" x14ac:dyDescent="0.2">
      <c r="C1846" s="97"/>
    </row>
    <row r="1847" spans="3:3" x14ac:dyDescent="0.2">
      <c r="C1847" s="97"/>
    </row>
    <row r="1848" spans="3:3" x14ac:dyDescent="0.2">
      <c r="C1848" s="97"/>
    </row>
    <row r="1849" spans="3:3" x14ac:dyDescent="0.2">
      <c r="C1849" s="97"/>
    </row>
    <row r="1850" spans="3:3" x14ac:dyDescent="0.2">
      <c r="C1850" s="97"/>
    </row>
    <row r="1851" spans="3:3" x14ac:dyDescent="0.2">
      <c r="C1851" s="97"/>
    </row>
    <row r="1852" spans="3:3" x14ac:dyDescent="0.2">
      <c r="C1852" s="97"/>
    </row>
    <row r="1853" spans="3:3" x14ac:dyDescent="0.2">
      <c r="C1853" s="97"/>
    </row>
    <row r="1854" spans="3:3" x14ac:dyDescent="0.2">
      <c r="C1854" s="97"/>
    </row>
    <row r="1855" spans="3:3" x14ac:dyDescent="0.2">
      <c r="C1855" s="97"/>
    </row>
    <row r="1856" spans="3:3" x14ac:dyDescent="0.2">
      <c r="C1856" s="97"/>
    </row>
    <row r="1857" spans="3:3" x14ac:dyDescent="0.2">
      <c r="C1857" s="97"/>
    </row>
    <row r="1858" spans="3:3" x14ac:dyDescent="0.2">
      <c r="C1858" s="97"/>
    </row>
    <row r="1859" spans="3:3" x14ac:dyDescent="0.2">
      <c r="C1859" s="97"/>
    </row>
    <row r="1860" spans="3:3" x14ac:dyDescent="0.2">
      <c r="C1860" s="97"/>
    </row>
    <row r="1861" spans="3:3" x14ac:dyDescent="0.2">
      <c r="C1861" s="97"/>
    </row>
    <row r="1862" spans="3:3" x14ac:dyDescent="0.2">
      <c r="C1862" s="97"/>
    </row>
    <row r="1863" spans="3:3" x14ac:dyDescent="0.2">
      <c r="C1863" s="97"/>
    </row>
    <row r="1864" spans="3:3" x14ac:dyDescent="0.2">
      <c r="C1864" s="97"/>
    </row>
    <row r="1865" spans="3:3" x14ac:dyDescent="0.2">
      <c r="C1865" s="97"/>
    </row>
    <row r="1866" spans="3:3" x14ac:dyDescent="0.2">
      <c r="C1866" s="97"/>
    </row>
    <row r="1867" spans="3:3" x14ac:dyDescent="0.2">
      <c r="C1867" s="97"/>
    </row>
    <row r="1868" spans="3:3" x14ac:dyDescent="0.2">
      <c r="C1868" s="97"/>
    </row>
    <row r="1869" spans="3:3" x14ac:dyDescent="0.2">
      <c r="C1869" s="97"/>
    </row>
    <row r="1870" spans="3:3" x14ac:dyDescent="0.2">
      <c r="C1870" s="97"/>
    </row>
    <row r="1871" spans="3:3" x14ac:dyDescent="0.2">
      <c r="C1871" s="97"/>
    </row>
    <row r="1872" spans="3:3" x14ac:dyDescent="0.2">
      <c r="C1872" s="97"/>
    </row>
    <row r="1873" spans="3:3" x14ac:dyDescent="0.2">
      <c r="C1873" s="97"/>
    </row>
    <row r="1874" spans="3:3" x14ac:dyDescent="0.2">
      <c r="C1874" s="97"/>
    </row>
    <row r="1875" spans="3:3" x14ac:dyDescent="0.2">
      <c r="C1875" s="97"/>
    </row>
    <row r="1876" spans="3:3" x14ac:dyDescent="0.2">
      <c r="C1876" s="97"/>
    </row>
    <row r="1877" spans="3:3" x14ac:dyDescent="0.2">
      <c r="C1877" s="97"/>
    </row>
    <row r="1878" spans="3:3" x14ac:dyDescent="0.2">
      <c r="C1878" s="97"/>
    </row>
    <row r="1879" spans="3:3" x14ac:dyDescent="0.2">
      <c r="C1879" s="97"/>
    </row>
    <row r="1880" spans="3:3" x14ac:dyDescent="0.2">
      <c r="C1880" s="97"/>
    </row>
    <row r="1881" spans="3:3" x14ac:dyDescent="0.2">
      <c r="C1881" s="97"/>
    </row>
    <row r="1882" spans="3:3" x14ac:dyDescent="0.2">
      <c r="C1882" s="97"/>
    </row>
    <row r="1883" spans="3:3" x14ac:dyDescent="0.2">
      <c r="C1883" s="97"/>
    </row>
    <row r="1884" spans="3:3" x14ac:dyDescent="0.2">
      <c r="C1884" s="97"/>
    </row>
    <row r="1885" spans="3:3" x14ac:dyDescent="0.2">
      <c r="C1885" s="97"/>
    </row>
    <row r="1886" spans="3:3" x14ac:dyDescent="0.2">
      <c r="C1886" s="97"/>
    </row>
    <row r="1887" spans="3:3" x14ac:dyDescent="0.2">
      <c r="C1887" s="97"/>
    </row>
    <row r="1888" spans="3:3" x14ac:dyDescent="0.2">
      <c r="C1888" s="97"/>
    </row>
    <row r="1889" spans="3:3" x14ac:dyDescent="0.2">
      <c r="C1889" s="97"/>
    </row>
    <row r="1890" spans="3:3" x14ac:dyDescent="0.2">
      <c r="C1890" s="97"/>
    </row>
    <row r="1891" spans="3:3" x14ac:dyDescent="0.2">
      <c r="C1891" s="97"/>
    </row>
    <row r="1892" spans="3:3" x14ac:dyDescent="0.2">
      <c r="C1892" s="97"/>
    </row>
    <row r="1893" spans="3:3" x14ac:dyDescent="0.2">
      <c r="C1893" s="97"/>
    </row>
    <row r="1894" spans="3:3" x14ac:dyDescent="0.2">
      <c r="C1894" s="97"/>
    </row>
    <row r="1895" spans="3:3" x14ac:dyDescent="0.2">
      <c r="C1895" s="97"/>
    </row>
    <row r="1896" spans="3:3" x14ac:dyDescent="0.2">
      <c r="C1896" s="97"/>
    </row>
    <row r="1897" spans="3:3" x14ac:dyDescent="0.2">
      <c r="C1897" s="97"/>
    </row>
    <row r="1898" spans="3:3" x14ac:dyDescent="0.2">
      <c r="C1898" s="97"/>
    </row>
    <row r="1899" spans="3:3" x14ac:dyDescent="0.2">
      <c r="C1899" s="97"/>
    </row>
    <row r="1900" spans="3:3" x14ac:dyDescent="0.2">
      <c r="C1900" s="97"/>
    </row>
    <row r="1901" spans="3:3" x14ac:dyDescent="0.2">
      <c r="C1901" s="97"/>
    </row>
    <row r="1902" spans="3:3" x14ac:dyDescent="0.2">
      <c r="C1902" s="97"/>
    </row>
    <row r="1903" spans="3:3" x14ac:dyDescent="0.2">
      <c r="C1903" s="97"/>
    </row>
    <row r="1904" spans="3:3" x14ac:dyDescent="0.2">
      <c r="C1904" s="97"/>
    </row>
    <row r="1905" spans="3:3" x14ac:dyDescent="0.2">
      <c r="C1905" s="97"/>
    </row>
    <row r="1906" spans="3:3" x14ac:dyDescent="0.2">
      <c r="C1906" s="97"/>
    </row>
    <row r="1907" spans="3:3" x14ac:dyDescent="0.2">
      <c r="C1907" s="97"/>
    </row>
    <row r="1908" spans="3:3" x14ac:dyDescent="0.2">
      <c r="C1908" s="97"/>
    </row>
    <row r="1909" spans="3:3" x14ac:dyDescent="0.2">
      <c r="C1909" s="97"/>
    </row>
    <row r="1910" spans="3:3" x14ac:dyDescent="0.2">
      <c r="C1910" s="97"/>
    </row>
    <row r="1911" spans="3:3" x14ac:dyDescent="0.2">
      <c r="C1911" s="97"/>
    </row>
    <row r="1912" spans="3:3" x14ac:dyDescent="0.2">
      <c r="C1912" s="97"/>
    </row>
    <row r="1913" spans="3:3" x14ac:dyDescent="0.2">
      <c r="C1913" s="97"/>
    </row>
    <row r="1914" spans="3:3" x14ac:dyDescent="0.2">
      <c r="C1914" s="97"/>
    </row>
    <row r="1915" spans="3:3" x14ac:dyDescent="0.2">
      <c r="C1915" s="97"/>
    </row>
    <row r="1916" spans="3:3" x14ac:dyDescent="0.2">
      <c r="C1916" s="97"/>
    </row>
    <row r="1917" spans="3:3" x14ac:dyDescent="0.2">
      <c r="C1917" s="97"/>
    </row>
    <row r="1918" spans="3:3" x14ac:dyDescent="0.2">
      <c r="C1918" s="97"/>
    </row>
    <row r="1919" spans="3:3" x14ac:dyDescent="0.2">
      <c r="C1919" s="97"/>
    </row>
    <row r="1920" spans="3:3" x14ac:dyDescent="0.2">
      <c r="C1920" s="97"/>
    </row>
    <row r="1921" spans="3:3" x14ac:dyDescent="0.2">
      <c r="C1921" s="97"/>
    </row>
    <row r="1922" spans="3:3" x14ac:dyDescent="0.2">
      <c r="C1922" s="97"/>
    </row>
    <row r="1923" spans="3:3" x14ac:dyDescent="0.2">
      <c r="C1923" s="97"/>
    </row>
    <row r="1924" spans="3:3" x14ac:dyDescent="0.2">
      <c r="C1924" s="97"/>
    </row>
    <row r="1925" spans="3:3" x14ac:dyDescent="0.2">
      <c r="C1925" s="97"/>
    </row>
    <row r="1926" spans="3:3" x14ac:dyDescent="0.2">
      <c r="C1926" s="97"/>
    </row>
    <row r="1927" spans="3:3" x14ac:dyDescent="0.2">
      <c r="C1927" s="97"/>
    </row>
    <row r="1928" spans="3:3" x14ac:dyDescent="0.2">
      <c r="C1928" s="97"/>
    </row>
    <row r="1929" spans="3:3" x14ac:dyDescent="0.2">
      <c r="C1929" s="97"/>
    </row>
    <row r="1930" spans="3:3" x14ac:dyDescent="0.2">
      <c r="C1930" s="97"/>
    </row>
    <row r="1931" spans="3:3" x14ac:dyDescent="0.2">
      <c r="C1931" s="97"/>
    </row>
    <row r="1932" spans="3:3" x14ac:dyDescent="0.2">
      <c r="C1932" s="97"/>
    </row>
    <row r="1933" spans="3:3" x14ac:dyDescent="0.2">
      <c r="C1933" s="97"/>
    </row>
    <row r="1934" spans="3:3" x14ac:dyDescent="0.2">
      <c r="C1934" s="97"/>
    </row>
    <row r="1935" spans="3:3" x14ac:dyDescent="0.2">
      <c r="C1935" s="97"/>
    </row>
    <row r="1936" spans="3:3" x14ac:dyDescent="0.2">
      <c r="C1936" s="97"/>
    </row>
    <row r="1937" spans="3:3" x14ac:dyDescent="0.2">
      <c r="C1937" s="97"/>
    </row>
    <row r="1938" spans="3:3" x14ac:dyDescent="0.2">
      <c r="C1938" s="97"/>
    </row>
    <row r="1939" spans="3:3" x14ac:dyDescent="0.2">
      <c r="C1939" s="97"/>
    </row>
    <row r="1940" spans="3:3" x14ac:dyDescent="0.2">
      <c r="C1940" s="97"/>
    </row>
    <row r="1941" spans="3:3" x14ac:dyDescent="0.2">
      <c r="C1941" s="97"/>
    </row>
    <row r="1942" spans="3:3" x14ac:dyDescent="0.2">
      <c r="C1942" s="97"/>
    </row>
    <row r="1943" spans="3:3" x14ac:dyDescent="0.2">
      <c r="C1943" s="97"/>
    </row>
    <row r="1944" spans="3:3" x14ac:dyDescent="0.2">
      <c r="C1944" s="97"/>
    </row>
    <row r="1945" spans="3:3" x14ac:dyDescent="0.2">
      <c r="C1945" s="97"/>
    </row>
    <row r="1946" spans="3:3" x14ac:dyDescent="0.2">
      <c r="C1946" s="97"/>
    </row>
    <row r="1947" spans="3:3" x14ac:dyDescent="0.2">
      <c r="C1947" s="97"/>
    </row>
    <row r="1948" spans="3:3" x14ac:dyDescent="0.2">
      <c r="C1948" s="97"/>
    </row>
    <row r="1949" spans="3:3" x14ac:dyDescent="0.2">
      <c r="C1949" s="97"/>
    </row>
    <row r="1950" spans="3:3" x14ac:dyDescent="0.2">
      <c r="C1950" s="97"/>
    </row>
    <row r="1951" spans="3:3" x14ac:dyDescent="0.2">
      <c r="C1951" s="97"/>
    </row>
    <row r="1952" spans="3:3" x14ac:dyDescent="0.2">
      <c r="C1952" s="97"/>
    </row>
    <row r="1953" spans="3:3" x14ac:dyDescent="0.2">
      <c r="C1953" s="97"/>
    </row>
    <row r="1954" spans="3:3" x14ac:dyDescent="0.2">
      <c r="C1954" s="97"/>
    </row>
    <row r="1955" spans="3:3" x14ac:dyDescent="0.2">
      <c r="C1955" s="97"/>
    </row>
    <row r="1956" spans="3:3" x14ac:dyDescent="0.2">
      <c r="C1956" s="97"/>
    </row>
    <row r="1957" spans="3:3" x14ac:dyDescent="0.2">
      <c r="C1957" s="97"/>
    </row>
    <row r="1958" spans="3:3" x14ac:dyDescent="0.2">
      <c r="C1958" s="97"/>
    </row>
    <row r="1959" spans="3:3" x14ac:dyDescent="0.2">
      <c r="C1959" s="97"/>
    </row>
    <row r="1960" spans="3:3" x14ac:dyDescent="0.2">
      <c r="C1960" s="97"/>
    </row>
    <row r="1961" spans="3:3" x14ac:dyDescent="0.2">
      <c r="C1961" s="97"/>
    </row>
    <row r="1962" spans="3:3" x14ac:dyDescent="0.2">
      <c r="C1962" s="97"/>
    </row>
    <row r="1963" spans="3:3" x14ac:dyDescent="0.2">
      <c r="C1963" s="97"/>
    </row>
    <row r="1964" spans="3:3" x14ac:dyDescent="0.2">
      <c r="C1964" s="97"/>
    </row>
    <row r="1965" spans="3:3" x14ac:dyDescent="0.2">
      <c r="C1965" s="97"/>
    </row>
    <row r="1966" spans="3:3" x14ac:dyDescent="0.2">
      <c r="C1966" s="97"/>
    </row>
    <row r="1967" spans="3:3" x14ac:dyDescent="0.2">
      <c r="C1967" s="97"/>
    </row>
    <row r="1968" spans="3:3" x14ac:dyDescent="0.2">
      <c r="C1968" s="97"/>
    </row>
    <row r="1969" spans="3:3" x14ac:dyDescent="0.2">
      <c r="C1969" s="97"/>
    </row>
    <row r="1970" spans="3:3" x14ac:dyDescent="0.2">
      <c r="C1970" s="97"/>
    </row>
    <row r="1971" spans="3:3" x14ac:dyDescent="0.2">
      <c r="C1971" s="97"/>
    </row>
    <row r="1972" spans="3:3" x14ac:dyDescent="0.2">
      <c r="C1972" s="97"/>
    </row>
    <row r="1973" spans="3:3" x14ac:dyDescent="0.2">
      <c r="C1973" s="97"/>
    </row>
    <row r="1974" spans="3:3" x14ac:dyDescent="0.2">
      <c r="C1974" s="97"/>
    </row>
    <row r="1975" spans="3:3" x14ac:dyDescent="0.2">
      <c r="C1975" s="97"/>
    </row>
    <row r="1976" spans="3:3" x14ac:dyDescent="0.2">
      <c r="C1976" s="97"/>
    </row>
    <row r="1977" spans="3:3" x14ac:dyDescent="0.2">
      <c r="C1977" s="97"/>
    </row>
    <row r="1978" spans="3:3" x14ac:dyDescent="0.2">
      <c r="C1978" s="97"/>
    </row>
    <row r="1979" spans="3:3" x14ac:dyDescent="0.2">
      <c r="C1979" s="97"/>
    </row>
    <row r="1980" spans="3:3" x14ac:dyDescent="0.2">
      <c r="C1980" s="97"/>
    </row>
    <row r="1981" spans="3:3" x14ac:dyDescent="0.2">
      <c r="C1981" s="97"/>
    </row>
    <row r="1982" spans="3:3" x14ac:dyDescent="0.2">
      <c r="C1982" s="97"/>
    </row>
    <row r="1983" spans="3:3" x14ac:dyDescent="0.2">
      <c r="C1983" s="97"/>
    </row>
    <row r="1984" spans="3:3" x14ac:dyDescent="0.2">
      <c r="C1984" s="97"/>
    </row>
    <row r="1985" spans="3:3" x14ac:dyDescent="0.2">
      <c r="C1985" s="97"/>
    </row>
    <row r="1986" spans="3:3" x14ac:dyDescent="0.2">
      <c r="C1986" s="97"/>
    </row>
    <row r="1987" spans="3:3" x14ac:dyDescent="0.2">
      <c r="C1987" s="97"/>
    </row>
    <row r="1988" spans="3:3" x14ac:dyDescent="0.2">
      <c r="C1988" s="97"/>
    </row>
    <row r="1989" spans="3:3" x14ac:dyDescent="0.2">
      <c r="C1989" s="97"/>
    </row>
    <row r="1990" spans="3:3" x14ac:dyDescent="0.2">
      <c r="C1990" s="97"/>
    </row>
    <row r="1991" spans="3:3" x14ac:dyDescent="0.2">
      <c r="C1991" s="97"/>
    </row>
    <row r="1992" spans="3:3" x14ac:dyDescent="0.2">
      <c r="C1992" s="97"/>
    </row>
    <row r="1993" spans="3:3" x14ac:dyDescent="0.2">
      <c r="C1993" s="97"/>
    </row>
    <row r="1994" spans="3:3" x14ac:dyDescent="0.2">
      <c r="C1994" s="97"/>
    </row>
    <row r="1995" spans="3:3" x14ac:dyDescent="0.2">
      <c r="C1995" s="97"/>
    </row>
    <row r="1996" spans="3:3" x14ac:dyDescent="0.2">
      <c r="C1996" s="97"/>
    </row>
    <row r="1997" spans="3:3" x14ac:dyDescent="0.2">
      <c r="C1997" s="97"/>
    </row>
    <row r="1998" spans="3:3" x14ac:dyDescent="0.2">
      <c r="C1998" s="97"/>
    </row>
    <row r="1999" spans="3:3" x14ac:dyDescent="0.2">
      <c r="C1999" s="97"/>
    </row>
    <row r="2000" spans="3:3" x14ac:dyDescent="0.2">
      <c r="C2000" s="97"/>
    </row>
    <row r="2001" spans="3:3" x14ac:dyDescent="0.2">
      <c r="C2001" s="97"/>
    </row>
    <row r="2002" spans="3:3" x14ac:dyDescent="0.2">
      <c r="C2002" s="97"/>
    </row>
    <row r="2003" spans="3:3" x14ac:dyDescent="0.2">
      <c r="C2003" s="97"/>
    </row>
    <row r="2004" spans="3:3" x14ac:dyDescent="0.2">
      <c r="C2004" s="97"/>
    </row>
    <row r="2005" spans="3:3" x14ac:dyDescent="0.2">
      <c r="C2005" s="97"/>
    </row>
    <row r="2006" spans="3:3" x14ac:dyDescent="0.2">
      <c r="C2006" s="97"/>
    </row>
    <row r="2007" spans="3:3" x14ac:dyDescent="0.2">
      <c r="C2007" s="97"/>
    </row>
    <row r="2008" spans="3:3" x14ac:dyDescent="0.2">
      <c r="C2008" s="97"/>
    </row>
    <row r="2009" spans="3:3" x14ac:dyDescent="0.2">
      <c r="C2009" s="97"/>
    </row>
    <row r="2010" spans="3:3" x14ac:dyDescent="0.2">
      <c r="C2010" s="97"/>
    </row>
    <row r="2011" spans="3:3" x14ac:dyDescent="0.2">
      <c r="C2011" s="97"/>
    </row>
    <row r="2012" spans="3:3" x14ac:dyDescent="0.2">
      <c r="C2012" s="97"/>
    </row>
    <row r="2013" spans="3:3" x14ac:dyDescent="0.2">
      <c r="C2013" s="97"/>
    </row>
    <row r="2014" spans="3:3" x14ac:dyDescent="0.2">
      <c r="C2014" s="97"/>
    </row>
    <row r="2015" spans="3:3" x14ac:dyDescent="0.2">
      <c r="C2015" s="97"/>
    </row>
    <row r="2016" spans="3:3" x14ac:dyDescent="0.2">
      <c r="C2016" s="97"/>
    </row>
    <row r="2017" spans="3:3" x14ac:dyDescent="0.2">
      <c r="C2017" s="97"/>
    </row>
    <row r="2018" spans="3:3" x14ac:dyDescent="0.2">
      <c r="C2018" s="97"/>
    </row>
    <row r="2019" spans="3:3" x14ac:dyDescent="0.2">
      <c r="C2019" s="97"/>
    </row>
    <row r="2020" spans="3:3" x14ac:dyDescent="0.2">
      <c r="C2020" s="97"/>
    </row>
    <row r="2021" spans="3:3" x14ac:dyDescent="0.2">
      <c r="C2021" s="97"/>
    </row>
    <row r="2022" spans="3:3" x14ac:dyDescent="0.2">
      <c r="C2022" s="97"/>
    </row>
    <row r="2023" spans="3:3" x14ac:dyDescent="0.2">
      <c r="C2023" s="97"/>
    </row>
    <row r="2024" spans="3:3" x14ac:dyDescent="0.2">
      <c r="C2024" s="97"/>
    </row>
    <row r="2025" spans="3:3" x14ac:dyDescent="0.2">
      <c r="C2025" s="97"/>
    </row>
    <row r="2026" spans="3:3" x14ac:dyDescent="0.2">
      <c r="C2026" s="97"/>
    </row>
    <row r="2027" spans="3:3" x14ac:dyDescent="0.2">
      <c r="C2027" s="97"/>
    </row>
    <row r="2028" spans="3:3" x14ac:dyDescent="0.2">
      <c r="C2028" s="97"/>
    </row>
    <row r="2029" spans="3:3" x14ac:dyDescent="0.2">
      <c r="C2029" s="97"/>
    </row>
    <row r="2030" spans="3:3" x14ac:dyDescent="0.2">
      <c r="C2030" s="97"/>
    </row>
    <row r="2031" spans="3:3" x14ac:dyDescent="0.2">
      <c r="C2031" s="97"/>
    </row>
    <row r="2032" spans="3:3" x14ac:dyDescent="0.2">
      <c r="C2032" s="97"/>
    </row>
    <row r="2033" spans="3:3" x14ac:dyDescent="0.2">
      <c r="C2033" s="97"/>
    </row>
    <row r="2034" spans="3:3" x14ac:dyDescent="0.2">
      <c r="C2034" s="97"/>
    </row>
    <row r="2035" spans="3:3" x14ac:dyDescent="0.2">
      <c r="C2035" s="97"/>
    </row>
    <row r="2036" spans="3:3" x14ac:dyDescent="0.2">
      <c r="C2036" s="97"/>
    </row>
    <row r="2037" spans="3:3" x14ac:dyDescent="0.2">
      <c r="C2037" s="97"/>
    </row>
    <row r="2038" spans="3:3" x14ac:dyDescent="0.2">
      <c r="C2038" s="97"/>
    </row>
    <row r="2039" spans="3:3" x14ac:dyDescent="0.2">
      <c r="C2039" s="97"/>
    </row>
    <row r="2040" spans="3:3" x14ac:dyDescent="0.2">
      <c r="C2040" s="97"/>
    </row>
    <row r="2041" spans="3:3" x14ac:dyDescent="0.2">
      <c r="C2041" s="97"/>
    </row>
    <row r="2042" spans="3:3" x14ac:dyDescent="0.2">
      <c r="C2042" s="97"/>
    </row>
    <row r="2043" spans="3:3" x14ac:dyDescent="0.2">
      <c r="C2043" s="97"/>
    </row>
    <row r="2044" spans="3:3" x14ac:dyDescent="0.2">
      <c r="C2044" s="97"/>
    </row>
    <row r="2045" spans="3:3" x14ac:dyDescent="0.2">
      <c r="C2045" s="97"/>
    </row>
    <row r="2046" spans="3:3" x14ac:dyDescent="0.2">
      <c r="C2046" s="97"/>
    </row>
    <row r="2047" spans="3:3" x14ac:dyDescent="0.2">
      <c r="C2047" s="97"/>
    </row>
    <row r="2048" spans="3:3" x14ac:dyDescent="0.2">
      <c r="C2048" s="97"/>
    </row>
    <row r="2049" spans="3:3" x14ac:dyDescent="0.2">
      <c r="C2049" s="97"/>
    </row>
    <row r="2050" spans="3:3" x14ac:dyDescent="0.2">
      <c r="C2050" s="97"/>
    </row>
    <row r="2051" spans="3:3" x14ac:dyDescent="0.2">
      <c r="C2051" s="97"/>
    </row>
    <row r="2052" spans="3:3" x14ac:dyDescent="0.2">
      <c r="C2052" s="97"/>
    </row>
    <row r="2053" spans="3:3" x14ac:dyDescent="0.2">
      <c r="C2053" s="97"/>
    </row>
    <row r="2054" spans="3:3" x14ac:dyDescent="0.2">
      <c r="C2054" s="97"/>
    </row>
    <row r="2055" spans="3:3" x14ac:dyDescent="0.2">
      <c r="C2055" s="97"/>
    </row>
    <row r="2056" spans="3:3" x14ac:dyDescent="0.2">
      <c r="C2056" s="97"/>
    </row>
    <row r="2057" spans="3:3" x14ac:dyDescent="0.2">
      <c r="C2057" s="97"/>
    </row>
    <row r="2058" spans="3:3" x14ac:dyDescent="0.2">
      <c r="C2058" s="97"/>
    </row>
    <row r="2059" spans="3:3" x14ac:dyDescent="0.2">
      <c r="C2059" s="97"/>
    </row>
    <row r="2060" spans="3:3" x14ac:dyDescent="0.2">
      <c r="C2060" s="97"/>
    </row>
    <row r="2061" spans="3:3" x14ac:dyDescent="0.2">
      <c r="C2061" s="97"/>
    </row>
    <row r="2062" spans="3:3" x14ac:dyDescent="0.2">
      <c r="C2062" s="97"/>
    </row>
    <row r="2063" spans="3:3" x14ac:dyDescent="0.2">
      <c r="C2063" s="97"/>
    </row>
    <row r="2064" spans="3:3" x14ac:dyDescent="0.2">
      <c r="C2064" s="97"/>
    </row>
    <row r="2065" spans="3:3" x14ac:dyDescent="0.2">
      <c r="C2065" s="97"/>
    </row>
    <row r="2066" spans="3:3" x14ac:dyDescent="0.2">
      <c r="C2066" s="97"/>
    </row>
    <row r="2067" spans="3:3" x14ac:dyDescent="0.2">
      <c r="C2067" s="97"/>
    </row>
    <row r="2068" spans="3:3" x14ac:dyDescent="0.2">
      <c r="C2068" s="97"/>
    </row>
    <row r="2069" spans="3:3" x14ac:dyDescent="0.2">
      <c r="C2069" s="97"/>
    </row>
    <row r="2070" spans="3:3" x14ac:dyDescent="0.2">
      <c r="C2070" s="97"/>
    </row>
    <row r="2071" spans="3:3" x14ac:dyDescent="0.2">
      <c r="C2071" s="97"/>
    </row>
    <row r="2072" spans="3:3" x14ac:dyDescent="0.2">
      <c r="C2072" s="97"/>
    </row>
    <row r="2073" spans="3:3" x14ac:dyDescent="0.2">
      <c r="C2073" s="97"/>
    </row>
    <row r="2074" spans="3:3" x14ac:dyDescent="0.2">
      <c r="C2074" s="97"/>
    </row>
    <row r="2075" spans="3:3" x14ac:dyDescent="0.2">
      <c r="C2075" s="97"/>
    </row>
    <row r="2076" spans="3:3" x14ac:dyDescent="0.2">
      <c r="C2076" s="97"/>
    </row>
    <row r="2077" spans="3:3" x14ac:dyDescent="0.2">
      <c r="C2077" s="97"/>
    </row>
    <row r="2078" spans="3:3" x14ac:dyDescent="0.2">
      <c r="C2078" s="97"/>
    </row>
    <row r="2079" spans="3:3" x14ac:dyDescent="0.2">
      <c r="C2079" s="97"/>
    </row>
    <row r="2080" spans="3:3" x14ac:dyDescent="0.2">
      <c r="C2080" s="97"/>
    </row>
    <row r="2081" spans="3:3" x14ac:dyDescent="0.2">
      <c r="C2081" s="97"/>
    </row>
    <row r="2082" spans="3:3" x14ac:dyDescent="0.2">
      <c r="C2082" s="97"/>
    </row>
    <row r="2083" spans="3:3" x14ac:dyDescent="0.2">
      <c r="C2083" s="97"/>
    </row>
    <row r="2084" spans="3:3" x14ac:dyDescent="0.2">
      <c r="C2084" s="97"/>
    </row>
    <row r="2085" spans="3:3" x14ac:dyDescent="0.2">
      <c r="C2085" s="97"/>
    </row>
    <row r="2086" spans="3:3" x14ac:dyDescent="0.2">
      <c r="C2086" s="97"/>
    </row>
    <row r="2087" spans="3:3" x14ac:dyDescent="0.2">
      <c r="C2087" s="97"/>
    </row>
    <row r="2088" spans="3:3" x14ac:dyDescent="0.2">
      <c r="C2088" s="97"/>
    </row>
    <row r="2089" spans="3:3" x14ac:dyDescent="0.2">
      <c r="C2089" s="97"/>
    </row>
    <row r="2090" spans="3:3" x14ac:dyDescent="0.2">
      <c r="C2090" s="97"/>
    </row>
    <row r="2091" spans="3:3" x14ac:dyDescent="0.2">
      <c r="C2091" s="97"/>
    </row>
    <row r="2092" spans="3:3" x14ac:dyDescent="0.2">
      <c r="C2092" s="97"/>
    </row>
    <row r="2093" spans="3:3" x14ac:dyDescent="0.2">
      <c r="C2093" s="97"/>
    </row>
    <row r="2094" spans="3:3" x14ac:dyDescent="0.2">
      <c r="C2094" s="97"/>
    </row>
    <row r="2095" spans="3:3" x14ac:dyDescent="0.2">
      <c r="C2095" s="97"/>
    </row>
    <row r="2096" spans="3:3" x14ac:dyDescent="0.2">
      <c r="C2096" s="97"/>
    </row>
    <row r="2097" spans="3:3" x14ac:dyDescent="0.2">
      <c r="C2097" s="97"/>
    </row>
    <row r="2098" spans="3:3" x14ac:dyDescent="0.2">
      <c r="C2098" s="97"/>
    </row>
    <row r="2099" spans="3:3" x14ac:dyDescent="0.2">
      <c r="C2099" s="97"/>
    </row>
    <row r="2100" spans="3:3" x14ac:dyDescent="0.2">
      <c r="C2100" s="97"/>
    </row>
    <row r="2101" spans="3:3" x14ac:dyDescent="0.2">
      <c r="C2101" s="97"/>
    </row>
    <row r="2102" spans="3:3" x14ac:dyDescent="0.2">
      <c r="C2102" s="97"/>
    </row>
    <row r="2103" spans="3:3" x14ac:dyDescent="0.2">
      <c r="C2103" s="97"/>
    </row>
    <row r="2104" spans="3:3" x14ac:dyDescent="0.2">
      <c r="C2104" s="97"/>
    </row>
    <row r="2105" spans="3:3" x14ac:dyDescent="0.2">
      <c r="C2105" s="97"/>
    </row>
    <row r="2106" spans="3:3" x14ac:dyDescent="0.2">
      <c r="C2106" s="97"/>
    </row>
    <row r="2107" spans="3:3" x14ac:dyDescent="0.2">
      <c r="C2107" s="97"/>
    </row>
    <row r="2108" spans="3:3" x14ac:dyDescent="0.2">
      <c r="C2108" s="97"/>
    </row>
    <row r="2109" spans="3:3" x14ac:dyDescent="0.2">
      <c r="C2109" s="97"/>
    </row>
    <row r="2110" spans="3:3" x14ac:dyDescent="0.2">
      <c r="C2110" s="97"/>
    </row>
    <row r="2111" spans="3:3" x14ac:dyDescent="0.2">
      <c r="C2111" s="97"/>
    </row>
    <row r="2112" spans="3:3" x14ac:dyDescent="0.2">
      <c r="C2112" s="97"/>
    </row>
    <row r="2113" spans="3:3" x14ac:dyDescent="0.2">
      <c r="C2113" s="97"/>
    </row>
    <row r="2114" spans="3:3" x14ac:dyDescent="0.2">
      <c r="C2114" s="97"/>
    </row>
    <row r="2115" spans="3:3" x14ac:dyDescent="0.2">
      <c r="C2115" s="97"/>
    </row>
    <row r="2116" spans="3:3" x14ac:dyDescent="0.2">
      <c r="C2116" s="97"/>
    </row>
    <row r="2117" spans="3:3" x14ac:dyDescent="0.2">
      <c r="C2117" s="97"/>
    </row>
    <row r="2118" spans="3:3" x14ac:dyDescent="0.2">
      <c r="C2118" s="97"/>
    </row>
    <row r="2119" spans="3:3" x14ac:dyDescent="0.2">
      <c r="C2119" s="97"/>
    </row>
    <row r="2120" spans="3:3" x14ac:dyDescent="0.2">
      <c r="C2120" s="97"/>
    </row>
    <row r="2121" spans="3:3" x14ac:dyDescent="0.2">
      <c r="C2121" s="97"/>
    </row>
    <row r="2122" spans="3:3" x14ac:dyDescent="0.2">
      <c r="C2122" s="97"/>
    </row>
    <row r="2123" spans="3:3" x14ac:dyDescent="0.2">
      <c r="C2123" s="97"/>
    </row>
    <row r="2124" spans="3:3" x14ac:dyDescent="0.2">
      <c r="C2124" s="97"/>
    </row>
    <row r="2125" spans="3:3" x14ac:dyDescent="0.2">
      <c r="C2125" s="97"/>
    </row>
    <row r="2126" spans="3:3" x14ac:dyDescent="0.2">
      <c r="C2126" s="97"/>
    </row>
    <row r="2127" spans="3:3" x14ac:dyDescent="0.2">
      <c r="C2127" s="97"/>
    </row>
    <row r="2128" spans="3:3" x14ac:dyDescent="0.2">
      <c r="C2128" s="97"/>
    </row>
    <row r="2129" spans="3:3" x14ac:dyDescent="0.2">
      <c r="C2129" s="97"/>
    </row>
    <row r="2130" spans="3:3" x14ac:dyDescent="0.2">
      <c r="C2130" s="97"/>
    </row>
    <row r="2131" spans="3:3" x14ac:dyDescent="0.2">
      <c r="C2131" s="97"/>
    </row>
    <row r="2132" spans="3:3" x14ac:dyDescent="0.2">
      <c r="C2132" s="97"/>
    </row>
    <row r="2133" spans="3:3" x14ac:dyDescent="0.2">
      <c r="C2133" s="97"/>
    </row>
    <row r="2134" spans="3:3" x14ac:dyDescent="0.2">
      <c r="C2134" s="97"/>
    </row>
    <row r="2135" spans="3:3" x14ac:dyDescent="0.2">
      <c r="C2135" s="97"/>
    </row>
    <row r="2136" spans="3:3" x14ac:dyDescent="0.2">
      <c r="C2136" s="97"/>
    </row>
    <row r="2137" spans="3:3" x14ac:dyDescent="0.2">
      <c r="C2137" s="97"/>
    </row>
    <row r="2138" spans="3:3" x14ac:dyDescent="0.2">
      <c r="C2138" s="97"/>
    </row>
    <row r="2139" spans="3:3" x14ac:dyDescent="0.2">
      <c r="C2139" s="97"/>
    </row>
    <row r="2140" spans="3:3" x14ac:dyDescent="0.2">
      <c r="C2140" s="97"/>
    </row>
    <row r="2141" spans="3:3" x14ac:dyDescent="0.2">
      <c r="C2141" s="97"/>
    </row>
    <row r="2142" spans="3:3" x14ac:dyDescent="0.2">
      <c r="C2142" s="97"/>
    </row>
    <row r="2143" spans="3:3" x14ac:dyDescent="0.2">
      <c r="C2143" s="97"/>
    </row>
    <row r="2144" spans="3:3" x14ac:dyDescent="0.2">
      <c r="C2144" s="97"/>
    </row>
    <row r="2145" spans="3:3" x14ac:dyDescent="0.2">
      <c r="C2145" s="97"/>
    </row>
    <row r="2146" spans="3:3" x14ac:dyDescent="0.2">
      <c r="C2146" s="97"/>
    </row>
    <row r="2147" spans="3:3" x14ac:dyDescent="0.2">
      <c r="C2147" s="97"/>
    </row>
    <row r="2148" spans="3:3" x14ac:dyDescent="0.2">
      <c r="C2148" s="97"/>
    </row>
    <row r="2149" spans="3:3" x14ac:dyDescent="0.2">
      <c r="C2149" s="97"/>
    </row>
    <row r="2150" spans="3:3" x14ac:dyDescent="0.2">
      <c r="C2150" s="97"/>
    </row>
    <row r="2151" spans="3:3" x14ac:dyDescent="0.2">
      <c r="C2151" s="97"/>
    </row>
    <row r="2152" spans="3:3" x14ac:dyDescent="0.2">
      <c r="C2152" s="97"/>
    </row>
    <row r="2153" spans="3:3" x14ac:dyDescent="0.2">
      <c r="C2153" s="97"/>
    </row>
    <row r="2154" spans="3:3" x14ac:dyDescent="0.2">
      <c r="C2154" s="97"/>
    </row>
    <row r="2155" spans="3:3" x14ac:dyDescent="0.2">
      <c r="C2155" s="97"/>
    </row>
    <row r="2156" spans="3:3" x14ac:dyDescent="0.2">
      <c r="C2156" s="97"/>
    </row>
    <row r="2157" spans="3:3" x14ac:dyDescent="0.2">
      <c r="C2157" s="97"/>
    </row>
    <row r="2158" spans="3:3" x14ac:dyDescent="0.2">
      <c r="C2158" s="97"/>
    </row>
    <row r="2159" spans="3:3" x14ac:dyDescent="0.2">
      <c r="C2159" s="97"/>
    </row>
    <row r="2160" spans="3:3" x14ac:dyDescent="0.2">
      <c r="C2160" s="97"/>
    </row>
    <row r="2161" spans="3:3" x14ac:dyDescent="0.2">
      <c r="C2161" s="97"/>
    </row>
    <row r="2162" spans="3:3" x14ac:dyDescent="0.2">
      <c r="C2162" s="97"/>
    </row>
    <row r="2163" spans="3:3" x14ac:dyDescent="0.2">
      <c r="C2163" s="97"/>
    </row>
    <row r="2164" spans="3:3" x14ac:dyDescent="0.2">
      <c r="C2164" s="97"/>
    </row>
    <row r="2165" spans="3:3" x14ac:dyDescent="0.2">
      <c r="C2165" s="97"/>
    </row>
    <row r="2166" spans="3:3" x14ac:dyDescent="0.2">
      <c r="C2166" s="97"/>
    </row>
    <row r="2167" spans="3:3" x14ac:dyDescent="0.2">
      <c r="C2167" s="97"/>
    </row>
    <row r="2168" spans="3:3" x14ac:dyDescent="0.2">
      <c r="C2168" s="97"/>
    </row>
    <row r="2169" spans="3:3" x14ac:dyDescent="0.2">
      <c r="C2169" s="97"/>
    </row>
    <row r="2170" spans="3:3" x14ac:dyDescent="0.2">
      <c r="C2170" s="97"/>
    </row>
    <row r="2171" spans="3:3" x14ac:dyDescent="0.2">
      <c r="C2171" s="97"/>
    </row>
    <row r="2172" spans="3:3" x14ac:dyDescent="0.2">
      <c r="C2172" s="97"/>
    </row>
    <row r="2173" spans="3:3" x14ac:dyDescent="0.2">
      <c r="C2173" s="97"/>
    </row>
    <row r="2174" spans="3:3" x14ac:dyDescent="0.2">
      <c r="C2174" s="97"/>
    </row>
    <row r="2175" spans="3:3" x14ac:dyDescent="0.2">
      <c r="C2175" s="97"/>
    </row>
    <row r="2176" spans="3:3" x14ac:dyDescent="0.2">
      <c r="C2176" s="97"/>
    </row>
    <row r="2177" spans="3:3" x14ac:dyDescent="0.2">
      <c r="C2177" s="97"/>
    </row>
    <row r="2178" spans="3:3" x14ac:dyDescent="0.2">
      <c r="C2178" s="97"/>
    </row>
    <row r="2179" spans="3:3" x14ac:dyDescent="0.2">
      <c r="C2179" s="97"/>
    </row>
    <row r="2180" spans="3:3" x14ac:dyDescent="0.2">
      <c r="C2180" s="97"/>
    </row>
    <row r="2181" spans="3:3" x14ac:dyDescent="0.2">
      <c r="C2181" s="97"/>
    </row>
    <row r="2182" spans="3:3" x14ac:dyDescent="0.2">
      <c r="C2182" s="97"/>
    </row>
    <row r="2183" spans="3:3" x14ac:dyDescent="0.2">
      <c r="C2183" s="97"/>
    </row>
    <row r="2184" spans="3:3" x14ac:dyDescent="0.2">
      <c r="C2184" s="97"/>
    </row>
    <row r="2185" spans="3:3" x14ac:dyDescent="0.2">
      <c r="C2185" s="97"/>
    </row>
    <row r="2186" spans="3:3" x14ac:dyDescent="0.2">
      <c r="C2186" s="97"/>
    </row>
    <row r="2187" spans="3:3" x14ac:dyDescent="0.2">
      <c r="C2187" s="97"/>
    </row>
    <row r="2188" spans="3:3" x14ac:dyDescent="0.2">
      <c r="C2188" s="97"/>
    </row>
    <row r="2189" spans="3:3" x14ac:dyDescent="0.2">
      <c r="C2189" s="97"/>
    </row>
    <row r="2190" spans="3:3" x14ac:dyDescent="0.2">
      <c r="C2190" s="97"/>
    </row>
    <row r="2191" spans="3:3" x14ac:dyDescent="0.2">
      <c r="C2191" s="97"/>
    </row>
    <row r="2192" spans="3:3" x14ac:dyDescent="0.2">
      <c r="C2192" s="97"/>
    </row>
    <row r="2193" spans="3:3" x14ac:dyDescent="0.2">
      <c r="C2193" s="97"/>
    </row>
    <row r="2194" spans="3:3" x14ac:dyDescent="0.2">
      <c r="C2194" s="97"/>
    </row>
    <row r="2195" spans="3:3" x14ac:dyDescent="0.2">
      <c r="C2195" s="97"/>
    </row>
    <row r="2196" spans="3:3" x14ac:dyDescent="0.2">
      <c r="C2196" s="97"/>
    </row>
    <row r="2197" spans="3:3" x14ac:dyDescent="0.2">
      <c r="C2197" s="97"/>
    </row>
    <row r="2198" spans="3:3" x14ac:dyDescent="0.2">
      <c r="C2198" s="97"/>
    </row>
    <row r="2199" spans="3:3" x14ac:dyDescent="0.2">
      <c r="C2199" s="97"/>
    </row>
    <row r="2200" spans="3:3" x14ac:dyDescent="0.2">
      <c r="C2200" s="97"/>
    </row>
    <row r="2201" spans="3:3" x14ac:dyDescent="0.2">
      <c r="C2201" s="97"/>
    </row>
    <row r="2202" spans="3:3" x14ac:dyDescent="0.2">
      <c r="C2202" s="97"/>
    </row>
    <row r="2203" spans="3:3" x14ac:dyDescent="0.2">
      <c r="C2203" s="97"/>
    </row>
    <row r="2204" spans="3:3" x14ac:dyDescent="0.2">
      <c r="C2204" s="97"/>
    </row>
    <row r="2205" spans="3:3" x14ac:dyDescent="0.2">
      <c r="C2205" s="97"/>
    </row>
    <row r="2206" spans="3:3" x14ac:dyDescent="0.2">
      <c r="C2206" s="97"/>
    </row>
    <row r="2207" spans="3:3" x14ac:dyDescent="0.2">
      <c r="C2207" s="97"/>
    </row>
    <row r="2208" spans="3:3" x14ac:dyDescent="0.2">
      <c r="C2208" s="97"/>
    </row>
    <row r="2209" spans="3:3" x14ac:dyDescent="0.2">
      <c r="C2209" s="97"/>
    </row>
    <row r="2210" spans="3:3" x14ac:dyDescent="0.2">
      <c r="C2210" s="97"/>
    </row>
    <row r="2211" spans="3:3" x14ac:dyDescent="0.2">
      <c r="C2211" s="97"/>
    </row>
    <row r="2212" spans="3:3" x14ac:dyDescent="0.2">
      <c r="C2212" s="97"/>
    </row>
    <row r="2213" spans="3:3" x14ac:dyDescent="0.2">
      <c r="C2213" s="97"/>
    </row>
    <row r="2214" spans="3:3" x14ac:dyDescent="0.2">
      <c r="C2214" s="97"/>
    </row>
    <row r="2215" spans="3:3" x14ac:dyDescent="0.2">
      <c r="C2215" s="97"/>
    </row>
    <row r="2216" spans="3:3" x14ac:dyDescent="0.2">
      <c r="C2216" s="97"/>
    </row>
    <row r="2217" spans="3:3" x14ac:dyDescent="0.2">
      <c r="C2217" s="97"/>
    </row>
    <row r="2218" spans="3:3" x14ac:dyDescent="0.2">
      <c r="C2218" s="97"/>
    </row>
    <row r="2219" spans="3:3" x14ac:dyDescent="0.2">
      <c r="C2219" s="97"/>
    </row>
    <row r="2220" spans="3:3" x14ac:dyDescent="0.2">
      <c r="C2220" s="97"/>
    </row>
    <row r="2221" spans="3:3" x14ac:dyDescent="0.2">
      <c r="C2221" s="97"/>
    </row>
    <row r="2222" spans="3:3" x14ac:dyDescent="0.2">
      <c r="C2222" s="97"/>
    </row>
    <row r="2223" spans="3:3" x14ac:dyDescent="0.2">
      <c r="C2223" s="97"/>
    </row>
    <row r="2224" spans="3:3" x14ac:dyDescent="0.2">
      <c r="C2224" s="97"/>
    </row>
    <row r="2225" spans="3:3" x14ac:dyDescent="0.2">
      <c r="C2225" s="97"/>
    </row>
    <row r="2226" spans="3:3" x14ac:dyDescent="0.2">
      <c r="C2226" s="97"/>
    </row>
    <row r="2227" spans="3:3" x14ac:dyDescent="0.2">
      <c r="C2227" s="97"/>
    </row>
    <row r="2228" spans="3:3" x14ac:dyDescent="0.2">
      <c r="C2228" s="97"/>
    </row>
    <row r="2229" spans="3:3" x14ac:dyDescent="0.2">
      <c r="C2229" s="97"/>
    </row>
    <row r="2230" spans="3:3" x14ac:dyDescent="0.2">
      <c r="C2230" s="97"/>
    </row>
    <row r="2231" spans="3:3" x14ac:dyDescent="0.2">
      <c r="C2231" s="97"/>
    </row>
    <row r="2232" spans="3:3" x14ac:dyDescent="0.2">
      <c r="C2232" s="97"/>
    </row>
    <row r="2233" spans="3:3" x14ac:dyDescent="0.2">
      <c r="C2233" s="97"/>
    </row>
    <row r="2234" spans="3:3" x14ac:dyDescent="0.2">
      <c r="C2234" s="97"/>
    </row>
    <row r="2235" spans="3:3" x14ac:dyDescent="0.2">
      <c r="C2235" s="97"/>
    </row>
    <row r="2236" spans="3:3" x14ac:dyDescent="0.2">
      <c r="C2236" s="97"/>
    </row>
    <row r="2237" spans="3:3" x14ac:dyDescent="0.2">
      <c r="C2237" s="97"/>
    </row>
    <row r="2238" spans="3:3" x14ac:dyDescent="0.2">
      <c r="C2238" s="97"/>
    </row>
    <row r="2239" spans="3:3" x14ac:dyDescent="0.2">
      <c r="C2239" s="97"/>
    </row>
    <row r="2240" spans="3:3" x14ac:dyDescent="0.2">
      <c r="C2240" s="97"/>
    </row>
    <row r="2241" spans="3:3" x14ac:dyDescent="0.2">
      <c r="C2241" s="97"/>
    </row>
    <row r="2242" spans="3:3" x14ac:dyDescent="0.2">
      <c r="C2242" s="97"/>
    </row>
    <row r="2243" spans="3:3" x14ac:dyDescent="0.2">
      <c r="C2243" s="97"/>
    </row>
    <row r="2244" spans="3:3" x14ac:dyDescent="0.2">
      <c r="C2244" s="97"/>
    </row>
    <row r="2245" spans="3:3" x14ac:dyDescent="0.2">
      <c r="C2245" s="97"/>
    </row>
    <row r="2246" spans="3:3" x14ac:dyDescent="0.2">
      <c r="C2246" s="97"/>
    </row>
    <row r="2247" spans="3:3" x14ac:dyDescent="0.2">
      <c r="C2247" s="97"/>
    </row>
    <row r="2248" spans="3:3" x14ac:dyDescent="0.2">
      <c r="C2248" s="97"/>
    </row>
    <row r="2249" spans="3:3" x14ac:dyDescent="0.2">
      <c r="C2249" s="97"/>
    </row>
    <row r="2250" spans="3:3" x14ac:dyDescent="0.2">
      <c r="C2250" s="97"/>
    </row>
    <row r="2251" spans="3:3" x14ac:dyDescent="0.2">
      <c r="C2251" s="97"/>
    </row>
    <row r="2252" spans="3:3" x14ac:dyDescent="0.2">
      <c r="C2252" s="97"/>
    </row>
    <row r="2253" spans="3:3" x14ac:dyDescent="0.2">
      <c r="C2253" s="97"/>
    </row>
    <row r="2254" spans="3:3" x14ac:dyDescent="0.2">
      <c r="C2254" s="97"/>
    </row>
    <row r="2255" spans="3:3" x14ac:dyDescent="0.2">
      <c r="C2255" s="97"/>
    </row>
    <row r="2256" spans="3:3" x14ac:dyDescent="0.2">
      <c r="C2256" s="97"/>
    </row>
    <row r="2257" spans="3:3" x14ac:dyDescent="0.2">
      <c r="C2257" s="97"/>
    </row>
    <row r="2258" spans="3:3" x14ac:dyDescent="0.2">
      <c r="C2258" s="97"/>
    </row>
    <row r="2259" spans="3:3" x14ac:dyDescent="0.2">
      <c r="C2259" s="97"/>
    </row>
    <row r="2260" spans="3:3" x14ac:dyDescent="0.2">
      <c r="C2260" s="97"/>
    </row>
    <row r="2261" spans="3:3" x14ac:dyDescent="0.2">
      <c r="C2261" s="97"/>
    </row>
    <row r="2262" spans="3:3" x14ac:dyDescent="0.2">
      <c r="C2262" s="97"/>
    </row>
    <row r="2263" spans="3:3" x14ac:dyDescent="0.2">
      <c r="C2263" s="97"/>
    </row>
    <row r="2264" spans="3:3" x14ac:dyDescent="0.2">
      <c r="C2264" s="97"/>
    </row>
    <row r="2265" spans="3:3" x14ac:dyDescent="0.2">
      <c r="C2265" s="97"/>
    </row>
    <row r="2266" spans="3:3" x14ac:dyDescent="0.2">
      <c r="C2266" s="97"/>
    </row>
    <row r="2267" spans="3:3" x14ac:dyDescent="0.2">
      <c r="C2267" s="97"/>
    </row>
    <row r="2268" spans="3:3" x14ac:dyDescent="0.2">
      <c r="C2268" s="97"/>
    </row>
    <row r="2269" spans="3:3" x14ac:dyDescent="0.2">
      <c r="C2269" s="97"/>
    </row>
    <row r="2270" spans="3:3" x14ac:dyDescent="0.2">
      <c r="C2270" s="97"/>
    </row>
    <row r="2271" spans="3:3" x14ac:dyDescent="0.2">
      <c r="C2271" s="97"/>
    </row>
    <row r="2272" spans="3:3" x14ac:dyDescent="0.2">
      <c r="C2272" s="97"/>
    </row>
    <row r="2273" spans="3:3" x14ac:dyDescent="0.2">
      <c r="C2273" s="97"/>
    </row>
    <row r="2274" spans="3:3" x14ac:dyDescent="0.2">
      <c r="C2274" s="97"/>
    </row>
    <row r="2275" spans="3:3" x14ac:dyDescent="0.2">
      <c r="C2275" s="97"/>
    </row>
    <row r="2276" spans="3:3" x14ac:dyDescent="0.2">
      <c r="C2276" s="97"/>
    </row>
    <row r="2277" spans="3:3" x14ac:dyDescent="0.2">
      <c r="C2277" s="97"/>
    </row>
    <row r="2278" spans="3:3" x14ac:dyDescent="0.2">
      <c r="C2278" s="97"/>
    </row>
    <row r="2279" spans="3:3" x14ac:dyDescent="0.2">
      <c r="C2279" s="97"/>
    </row>
    <row r="2280" spans="3:3" x14ac:dyDescent="0.2">
      <c r="C2280" s="97"/>
    </row>
    <row r="2281" spans="3:3" x14ac:dyDescent="0.2">
      <c r="C2281" s="97"/>
    </row>
    <row r="2282" spans="3:3" x14ac:dyDescent="0.2">
      <c r="C2282" s="97"/>
    </row>
    <row r="2283" spans="3:3" x14ac:dyDescent="0.2">
      <c r="C2283" s="97"/>
    </row>
    <row r="2284" spans="3:3" x14ac:dyDescent="0.2">
      <c r="C2284" s="97"/>
    </row>
    <row r="2285" spans="3:3" x14ac:dyDescent="0.2">
      <c r="C2285" s="97"/>
    </row>
    <row r="2286" spans="3:3" x14ac:dyDescent="0.2">
      <c r="C2286" s="97"/>
    </row>
    <row r="2287" spans="3:3" x14ac:dyDescent="0.2">
      <c r="C2287" s="97"/>
    </row>
    <row r="2288" spans="3:3" x14ac:dyDescent="0.2">
      <c r="C2288" s="97"/>
    </row>
    <row r="2289" spans="3:3" x14ac:dyDescent="0.2">
      <c r="C2289" s="97"/>
    </row>
    <row r="2290" spans="3:3" x14ac:dyDescent="0.2">
      <c r="C2290" s="97"/>
    </row>
    <row r="2291" spans="3:3" x14ac:dyDescent="0.2">
      <c r="C2291" s="97"/>
    </row>
    <row r="2292" spans="3:3" x14ac:dyDescent="0.2">
      <c r="C2292" s="97"/>
    </row>
    <row r="2293" spans="3:3" x14ac:dyDescent="0.2">
      <c r="C2293" s="97"/>
    </row>
    <row r="2294" spans="3:3" x14ac:dyDescent="0.2">
      <c r="C2294" s="97"/>
    </row>
    <row r="2295" spans="3:3" x14ac:dyDescent="0.2">
      <c r="C2295" s="97"/>
    </row>
    <row r="2296" spans="3:3" x14ac:dyDescent="0.2">
      <c r="C2296" s="97"/>
    </row>
    <row r="2297" spans="3:3" x14ac:dyDescent="0.2">
      <c r="C2297" s="97"/>
    </row>
    <row r="2298" spans="3:3" x14ac:dyDescent="0.2">
      <c r="C2298" s="97"/>
    </row>
    <row r="2299" spans="3:3" x14ac:dyDescent="0.2">
      <c r="C2299" s="97"/>
    </row>
    <row r="2300" spans="3:3" x14ac:dyDescent="0.2">
      <c r="C2300" s="97"/>
    </row>
    <row r="2301" spans="3:3" x14ac:dyDescent="0.2">
      <c r="C2301" s="97"/>
    </row>
    <row r="2302" spans="3:3" x14ac:dyDescent="0.2">
      <c r="C2302" s="97"/>
    </row>
    <row r="2303" spans="3:3" x14ac:dyDescent="0.2">
      <c r="C2303" s="97"/>
    </row>
    <row r="2304" spans="3:3" x14ac:dyDescent="0.2">
      <c r="C2304" s="97"/>
    </row>
    <row r="2305" spans="3:3" x14ac:dyDescent="0.2">
      <c r="C2305" s="97"/>
    </row>
    <row r="2306" spans="3:3" x14ac:dyDescent="0.2">
      <c r="C2306" s="97"/>
    </row>
    <row r="2307" spans="3:3" x14ac:dyDescent="0.2">
      <c r="C2307" s="97"/>
    </row>
    <row r="2308" spans="3:3" x14ac:dyDescent="0.2">
      <c r="C2308" s="97"/>
    </row>
    <row r="2309" spans="3:3" x14ac:dyDescent="0.2">
      <c r="C2309" s="97"/>
    </row>
    <row r="2310" spans="3:3" x14ac:dyDescent="0.2">
      <c r="C2310" s="97"/>
    </row>
    <row r="2311" spans="3:3" x14ac:dyDescent="0.2">
      <c r="C2311" s="97"/>
    </row>
    <row r="2312" spans="3:3" x14ac:dyDescent="0.2">
      <c r="C2312" s="97"/>
    </row>
    <row r="2313" spans="3:3" x14ac:dyDescent="0.2">
      <c r="C2313" s="97"/>
    </row>
    <row r="2314" spans="3:3" x14ac:dyDescent="0.2">
      <c r="C2314" s="97"/>
    </row>
    <row r="2315" spans="3:3" x14ac:dyDescent="0.2">
      <c r="C2315" s="97"/>
    </row>
    <row r="2316" spans="3:3" x14ac:dyDescent="0.2">
      <c r="C2316" s="97"/>
    </row>
    <row r="2317" spans="3:3" x14ac:dyDescent="0.2">
      <c r="C2317" s="97"/>
    </row>
    <row r="2318" spans="3:3" x14ac:dyDescent="0.2">
      <c r="C2318" s="97"/>
    </row>
    <row r="2319" spans="3:3" x14ac:dyDescent="0.2">
      <c r="C2319" s="97"/>
    </row>
    <row r="2320" spans="3:3" x14ac:dyDescent="0.2">
      <c r="C2320" s="97"/>
    </row>
    <row r="2321" spans="3:3" x14ac:dyDescent="0.2">
      <c r="C2321" s="97"/>
    </row>
    <row r="2322" spans="3:3" x14ac:dyDescent="0.2">
      <c r="C2322" s="97"/>
    </row>
    <row r="2323" spans="3:3" x14ac:dyDescent="0.2">
      <c r="C2323" s="97"/>
    </row>
    <row r="2324" spans="3:3" x14ac:dyDescent="0.2">
      <c r="C2324" s="97"/>
    </row>
    <row r="2325" spans="3:3" x14ac:dyDescent="0.2">
      <c r="C2325" s="97"/>
    </row>
    <row r="2326" spans="3:3" x14ac:dyDescent="0.2">
      <c r="C2326" s="97"/>
    </row>
    <row r="2327" spans="3:3" x14ac:dyDescent="0.2">
      <c r="C2327" s="97"/>
    </row>
    <row r="2328" spans="3:3" x14ac:dyDescent="0.2">
      <c r="C2328" s="97"/>
    </row>
    <row r="2329" spans="3:3" x14ac:dyDescent="0.2">
      <c r="C2329" s="97"/>
    </row>
    <row r="2330" spans="3:3" x14ac:dyDescent="0.2">
      <c r="C2330" s="97"/>
    </row>
    <row r="2331" spans="3:3" x14ac:dyDescent="0.2">
      <c r="C2331" s="97"/>
    </row>
    <row r="2332" spans="3:3" x14ac:dyDescent="0.2">
      <c r="C2332" s="97"/>
    </row>
    <row r="2333" spans="3:3" x14ac:dyDescent="0.2">
      <c r="C2333" s="97"/>
    </row>
    <row r="2334" spans="3:3" x14ac:dyDescent="0.2">
      <c r="C2334" s="97"/>
    </row>
    <row r="2335" spans="3:3" x14ac:dyDescent="0.2">
      <c r="C2335" s="97"/>
    </row>
    <row r="2336" spans="3:3" x14ac:dyDescent="0.2">
      <c r="C2336" s="97"/>
    </row>
    <row r="2337" spans="3:3" x14ac:dyDescent="0.2">
      <c r="C2337" s="97"/>
    </row>
    <row r="2338" spans="3:3" x14ac:dyDescent="0.2">
      <c r="C2338" s="97"/>
    </row>
    <row r="2339" spans="3:3" x14ac:dyDescent="0.2">
      <c r="C2339" s="97"/>
    </row>
    <row r="2340" spans="3:3" x14ac:dyDescent="0.2">
      <c r="C2340" s="97"/>
    </row>
    <row r="2341" spans="3:3" x14ac:dyDescent="0.2">
      <c r="C2341" s="97"/>
    </row>
    <row r="2342" spans="3:3" x14ac:dyDescent="0.2">
      <c r="C2342" s="97"/>
    </row>
    <row r="2343" spans="3:3" x14ac:dyDescent="0.2">
      <c r="C2343" s="97"/>
    </row>
    <row r="2344" spans="3:3" x14ac:dyDescent="0.2">
      <c r="C2344" s="97"/>
    </row>
    <row r="2345" spans="3:3" x14ac:dyDescent="0.2">
      <c r="C2345" s="97"/>
    </row>
    <row r="2346" spans="3:3" x14ac:dyDescent="0.2">
      <c r="C2346" s="97"/>
    </row>
    <row r="2347" spans="3:3" x14ac:dyDescent="0.2">
      <c r="C2347" s="97"/>
    </row>
    <row r="2348" spans="3:3" x14ac:dyDescent="0.2">
      <c r="C2348" s="97"/>
    </row>
    <row r="2349" spans="3:3" x14ac:dyDescent="0.2">
      <c r="C2349" s="97"/>
    </row>
    <row r="2350" spans="3:3" x14ac:dyDescent="0.2">
      <c r="C2350" s="97"/>
    </row>
    <row r="2351" spans="3:3" x14ac:dyDescent="0.2">
      <c r="C2351" s="97"/>
    </row>
    <row r="2352" spans="3:3" x14ac:dyDescent="0.2">
      <c r="C2352" s="97"/>
    </row>
    <row r="2353" spans="3:3" x14ac:dyDescent="0.2">
      <c r="C2353" s="97"/>
    </row>
    <row r="2354" spans="3:3" x14ac:dyDescent="0.2">
      <c r="C2354" s="97"/>
    </row>
    <row r="2355" spans="3:3" x14ac:dyDescent="0.2">
      <c r="C2355" s="97"/>
    </row>
    <row r="2356" spans="3:3" x14ac:dyDescent="0.2">
      <c r="C2356" s="97"/>
    </row>
    <row r="2357" spans="3:3" x14ac:dyDescent="0.2">
      <c r="C2357" s="97"/>
    </row>
    <row r="2358" spans="3:3" x14ac:dyDescent="0.2">
      <c r="C2358" s="97"/>
    </row>
    <row r="2359" spans="3:3" x14ac:dyDescent="0.2">
      <c r="C2359" s="97"/>
    </row>
    <row r="2360" spans="3:3" x14ac:dyDescent="0.2">
      <c r="C2360" s="97"/>
    </row>
    <row r="2361" spans="3:3" x14ac:dyDescent="0.2">
      <c r="C2361" s="97"/>
    </row>
    <row r="2362" spans="3:3" x14ac:dyDescent="0.2">
      <c r="C2362" s="97"/>
    </row>
    <row r="2363" spans="3:3" x14ac:dyDescent="0.2">
      <c r="C2363" s="97"/>
    </row>
    <row r="2364" spans="3:3" x14ac:dyDescent="0.2">
      <c r="C2364" s="97"/>
    </row>
    <row r="2365" spans="3:3" x14ac:dyDescent="0.2">
      <c r="C2365" s="97"/>
    </row>
    <row r="2366" spans="3:3" x14ac:dyDescent="0.2">
      <c r="C2366" s="97"/>
    </row>
    <row r="2367" spans="3:3" x14ac:dyDescent="0.2">
      <c r="C2367" s="97"/>
    </row>
    <row r="2368" spans="3:3" x14ac:dyDescent="0.2">
      <c r="C2368" s="97"/>
    </row>
    <row r="2369" spans="3:3" x14ac:dyDescent="0.2">
      <c r="C2369" s="97"/>
    </row>
    <row r="2370" spans="3:3" x14ac:dyDescent="0.2">
      <c r="C2370" s="97"/>
    </row>
    <row r="2371" spans="3:3" x14ac:dyDescent="0.2">
      <c r="C2371" s="97"/>
    </row>
    <row r="2372" spans="3:3" x14ac:dyDescent="0.2">
      <c r="C2372" s="97"/>
    </row>
    <row r="2373" spans="3:3" x14ac:dyDescent="0.2">
      <c r="C2373" s="97"/>
    </row>
    <row r="2374" spans="3:3" x14ac:dyDescent="0.2">
      <c r="C2374" s="97"/>
    </row>
    <row r="2375" spans="3:3" x14ac:dyDescent="0.2">
      <c r="C2375" s="97"/>
    </row>
    <row r="2376" spans="3:3" x14ac:dyDescent="0.2">
      <c r="C2376" s="97"/>
    </row>
    <row r="2377" spans="3:3" x14ac:dyDescent="0.2">
      <c r="C2377" s="97"/>
    </row>
    <row r="2378" spans="3:3" x14ac:dyDescent="0.2">
      <c r="C2378" s="97"/>
    </row>
    <row r="2379" spans="3:3" x14ac:dyDescent="0.2">
      <c r="C2379" s="97"/>
    </row>
    <row r="2380" spans="3:3" x14ac:dyDescent="0.2">
      <c r="C2380" s="97"/>
    </row>
    <row r="2381" spans="3:3" x14ac:dyDescent="0.2">
      <c r="C2381" s="97"/>
    </row>
    <row r="2382" spans="3:3" x14ac:dyDescent="0.2">
      <c r="C2382" s="97"/>
    </row>
    <row r="2383" spans="3:3" x14ac:dyDescent="0.2">
      <c r="C2383" s="97"/>
    </row>
    <row r="2384" spans="3:3" x14ac:dyDescent="0.2">
      <c r="C2384" s="97"/>
    </row>
    <row r="2385" spans="3:3" x14ac:dyDescent="0.2">
      <c r="C2385" s="97"/>
    </row>
    <row r="2386" spans="3:3" x14ac:dyDescent="0.2">
      <c r="C2386" s="97"/>
    </row>
    <row r="2387" spans="3:3" x14ac:dyDescent="0.2">
      <c r="C2387" s="97"/>
    </row>
    <row r="2388" spans="3:3" x14ac:dyDescent="0.2">
      <c r="C2388" s="97"/>
    </row>
    <row r="2389" spans="3:3" x14ac:dyDescent="0.2">
      <c r="C2389" s="97"/>
    </row>
    <row r="2390" spans="3:3" x14ac:dyDescent="0.2">
      <c r="C2390" s="97"/>
    </row>
    <row r="2391" spans="3:3" x14ac:dyDescent="0.2">
      <c r="C2391" s="97"/>
    </row>
    <row r="2392" spans="3:3" x14ac:dyDescent="0.2">
      <c r="C2392" s="97"/>
    </row>
    <row r="2393" spans="3:3" x14ac:dyDescent="0.2">
      <c r="C2393" s="97"/>
    </row>
    <row r="2394" spans="3:3" x14ac:dyDescent="0.2">
      <c r="C2394" s="97"/>
    </row>
    <row r="2395" spans="3:3" x14ac:dyDescent="0.2">
      <c r="C2395" s="97"/>
    </row>
    <row r="2396" spans="3:3" x14ac:dyDescent="0.2">
      <c r="C2396" s="97"/>
    </row>
    <row r="2397" spans="3:3" x14ac:dyDescent="0.2">
      <c r="C2397" s="97"/>
    </row>
    <row r="2398" spans="3:3" x14ac:dyDescent="0.2">
      <c r="C2398" s="97"/>
    </row>
    <row r="2399" spans="3:3" x14ac:dyDescent="0.2">
      <c r="C2399" s="97"/>
    </row>
    <row r="2400" spans="3:3" x14ac:dyDescent="0.2">
      <c r="C2400" s="97"/>
    </row>
    <row r="2401" spans="3:3" x14ac:dyDescent="0.2">
      <c r="C2401" s="97"/>
    </row>
    <row r="2402" spans="3:3" x14ac:dyDescent="0.2">
      <c r="C2402" s="97"/>
    </row>
    <row r="2403" spans="3:3" x14ac:dyDescent="0.2">
      <c r="C2403" s="97"/>
    </row>
    <row r="2404" spans="3:3" x14ac:dyDescent="0.2">
      <c r="C2404" s="97"/>
    </row>
    <row r="2405" spans="3:3" x14ac:dyDescent="0.2">
      <c r="C2405" s="97"/>
    </row>
    <row r="2406" spans="3:3" x14ac:dyDescent="0.2">
      <c r="C2406" s="97"/>
    </row>
    <row r="2407" spans="3:3" x14ac:dyDescent="0.2">
      <c r="C2407" s="97"/>
    </row>
    <row r="2408" spans="3:3" x14ac:dyDescent="0.2">
      <c r="C2408" s="97"/>
    </row>
    <row r="2409" spans="3:3" x14ac:dyDescent="0.2">
      <c r="C2409" s="97"/>
    </row>
    <row r="2410" spans="3:3" x14ac:dyDescent="0.2">
      <c r="C2410" s="97"/>
    </row>
    <row r="2411" spans="3:3" x14ac:dyDescent="0.2">
      <c r="C2411" s="97"/>
    </row>
    <row r="2412" spans="3:3" x14ac:dyDescent="0.2">
      <c r="C2412" s="97"/>
    </row>
    <row r="2413" spans="3:3" x14ac:dyDescent="0.2">
      <c r="C2413" s="97"/>
    </row>
    <row r="2414" spans="3:3" x14ac:dyDescent="0.2">
      <c r="C2414" s="97"/>
    </row>
    <row r="2415" spans="3:3" x14ac:dyDescent="0.2">
      <c r="C2415" s="97"/>
    </row>
    <row r="2416" spans="3:3" x14ac:dyDescent="0.2">
      <c r="C2416" s="97"/>
    </row>
    <row r="2417" spans="3:3" x14ac:dyDescent="0.2">
      <c r="C2417" s="97"/>
    </row>
    <row r="2418" spans="3:3" x14ac:dyDescent="0.2">
      <c r="C2418" s="97"/>
    </row>
    <row r="2419" spans="3:3" x14ac:dyDescent="0.2">
      <c r="C2419" s="97"/>
    </row>
    <row r="2420" spans="3:3" x14ac:dyDescent="0.2">
      <c r="C2420" s="97"/>
    </row>
    <row r="2421" spans="3:3" x14ac:dyDescent="0.2">
      <c r="C2421" s="97"/>
    </row>
    <row r="2422" spans="3:3" x14ac:dyDescent="0.2">
      <c r="C2422" s="97"/>
    </row>
    <row r="2423" spans="3:3" x14ac:dyDescent="0.2">
      <c r="C2423" s="97"/>
    </row>
    <row r="2424" spans="3:3" x14ac:dyDescent="0.2">
      <c r="C2424" s="97"/>
    </row>
    <row r="2425" spans="3:3" x14ac:dyDescent="0.2">
      <c r="C2425" s="97"/>
    </row>
    <row r="2426" spans="3:3" x14ac:dyDescent="0.2">
      <c r="C2426" s="97"/>
    </row>
    <row r="2427" spans="3:3" x14ac:dyDescent="0.2">
      <c r="C2427" s="97"/>
    </row>
    <row r="2428" spans="3:3" x14ac:dyDescent="0.2">
      <c r="C2428" s="97"/>
    </row>
    <row r="2429" spans="3:3" x14ac:dyDescent="0.2">
      <c r="C2429" s="97"/>
    </row>
    <row r="2430" spans="3:3" x14ac:dyDescent="0.2">
      <c r="C2430" s="97"/>
    </row>
    <row r="2431" spans="3:3" x14ac:dyDescent="0.2">
      <c r="C2431" s="97"/>
    </row>
    <row r="2432" spans="3:3" x14ac:dyDescent="0.2">
      <c r="C2432" s="97"/>
    </row>
    <row r="2433" spans="3:3" x14ac:dyDescent="0.2">
      <c r="C2433" s="97"/>
    </row>
    <row r="2434" spans="3:3" x14ac:dyDescent="0.2">
      <c r="C2434" s="97"/>
    </row>
    <row r="2435" spans="3:3" x14ac:dyDescent="0.2">
      <c r="C2435" s="97"/>
    </row>
    <row r="2436" spans="3:3" x14ac:dyDescent="0.2">
      <c r="C2436" s="97"/>
    </row>
    <row r="2437" spans="3:3" x14ac:dyDescent="0.2">
      <c r="C2437" s="97"/>
    </row>
    <row r="2438" spans="3:3" x14ac:dyDescent="0.2">
      <c r="C2438" s="97"/>
    </row>
    <row r="2439" spans="3:3" x14ac:dyDescent="0.2">
      <c r="C2439" s="97"/>
    </row>
    <row r="2440" spans="3:3" x14ac:dyDescent="0.2">
      <c r="C2440" s="97"/>
    </row>
    <row r="2441" spans="3:3" x14ac:dyDescent="0.2">
      <c r="C2441" s="97"/>
    </row>
    <row r="2442" spans="3:3" x14ac:dyDescent="0.2">
      <c r="C2442" s="97"/>
    </row>
    <row r="2443" spans="3:3" x14ac:dyDescent="0.2">
      <c r="C2443" s="97"/>
    </row>
    <row r="2444" spans="3:3" x14ac:dyDescent="0.2">
      <c r="C2444" s="97"/>
    </row>
    <row r="2445" spans="3:3" x14ac:dyDescent="0.2">
      <c r="C2445" s="97"/>
    </row>
    <row r="2446" spans="3:3" x14ac:dyDescent="0.2">
      <c r="C2446" s="97"/>
    </row>
    <row r="2447" spans="3:3" x14ac:dyDescent="0.2">
      <c r="C2447" s="97"/>
    </row>
    <row r="2448" spans="3:3" x14ac:dyDescent="0.2">
      <c r="C2448" s="97"/>
    </row>
    <row r="2449" spans="3:3" x14ac:dyDescent="0.2">
      <c r="C2449" s="97"/>
    </row>
    <row r="2450" spans="3:3" x14ac:dyDescent="0.2">
      <c r="C2450" s="97"/>
    </row>
    <row r="2451" spans="3:3" x14ac:dyDescent="0.2">
      <c r="C2451" s="97"/>
    </row>
    <row r="2452" spans="3:3" x14ac:dyDescent="0.2">
      <c r="C2452" s="97"/>
    </row>
    <row r="2453" spans="3:3" x14ac:dyDescent="0.2">
      <c r="C2453" s="97"/>
    </row>
    <row r="2454" spans="3:3" x14ac:dyDescent="0.2">
      <c r="C2454" s="97"/>
    </row>
    <row r="2455" spans="3:3" x14ac:dyDescent="0.2">
      <c r="C2455" s="97"/>
    </row>
    <row r="2456" spans="3:3" x14ac:dyDescent="0.2">
      <c r="C2456" s="97"/>
    </row>
    <row r="2457" spans="3:3" x14ac:dyDescent="0.2">
      <c r="C2457" s="97"/>
    </row>
    <row r="2458" spans="3:3" x14ac:dyDescent="0.2">
      <c r="C2458" s="97"/>
    </row>
    <row r="2459" spans="3:3" x14ac:dyDescent="0.2">
      <c r="C2459" s="97"/>
    </row>
    <row r="2460" spans="3:3" x14ac:dyDescent="0.2">
      <c r="C2460" s="97"/>
    </row>
    <row r="2461" spans="3:3" x14ac:dyDescent="0.2">
      <c r="C2461" s="97"/>
    </row>
    <row r="2462" spans="3:3" x14ac:dyDescent="0.2">
      <c r="C2462" s="97"/>
    </row>
    <row r="2463" spans="3:3" x14ac:dyDescent="0.2">
      <c r="C2463" s="97"/>
    </row>
    <row r="2464" spans="3:3" x14ac:dyDescent="0.2">
      <c r="C2464" s="97"/>
    </row>
    <row r="2465" spans="3:3" x14ac:dyDescent="0.2">
      <c r="C2465" s="97"/>
    </row>
    <row r="2466" spans="3:3" x14ac:dyDescent="0.2">
      <c r="C2466" s="97"/>
    </row>
    <row r="2467" spans="3:3" x14ac:dyDescent="0.2">
      <c r="C2467" s="97"/>
    </row>
    <row r="2468" spans="3:3" x14ac:dyDescent="0.2">
      <c r="C2468" s="97"/>
    </row>
    <row r="2469" spans="3:3" x14ac:dyDescent="0.2">
      <c r="C2469" s="97"/>
    </row>
    <row r="2470" spans="3:3" x14ac:dyDescent="0.2">
      <c r="C2470" s="97"/>
    </row>
    <row r="2471" spans="3:3" x14ac:dyDescent="0.2">
      <c r="C2471" s="97"/>
    </row>
    <row r="2472" spans="3:3" x14ac:dyDescent="0.2">
      <c r="C2472" s="97"/>
    </row>
  </sheetData>
  <phoneticPr fontId="0" type="noConversion"/>
  <pageMargins left="0.53" right="0.19" top="0.43" bottom="0.43" header="0.38" footer="0.37"/>
  <pageSetup paperSize="9" scale="72" orientation="portrait" r:id="rId1"/>
  <headerFooter alignWithMargins="0">
    <oddFooter>&amp;R&amp;P</oddFooter>
  </headerFooter>
  <rowBreaks count="1" manualBreakCount="1">
    <brk id="1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Placed online</vt:lpstr>
      <vt:lpstr>'Placed online'!Print_Area</vt:lpstr>
      <vt:lpstr>Sheet1!Print_Area</vt:lpstr>
      <vt:lpstr>Sheet2!Print_Area</vt:lpstr>
      <vt:lpstr>'Placed online'!Print_Titles</vt:lpstr>
    </vt:vector>
  </TitlesOfParts>
  <Company>National Arts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 Staff</dc:creator>
  <cp:lastModifiedBy>Ben Zorn</cp:lastModifiedBy>
  <cp:lastPrinted>2003-12-16T01:38:54Z</cp:lastPrinted>
  <dcterms:created xsi:type="dcterms:W3CDTF">2000-09-18T02:13:27Z</dcterms:created>
  <dcterms:modified xsi:type="dcterms:W3CDTF">2018-06-14T00:27:45Z</dcterms:modified>
</cp:coreProperties>
</file>