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883E82C8-FC7C-427E-BE0D-ED29D1C17E55}" xr6:coauthVersionLast="34" xr6:coauthVersionMax="34" xr10:uidLastSave="{00000000-0000-0000-0000-000000000000}"/>
  <bookViews>
    <workbookView xWindow="480" yWindow="30" windowWidth="11310" windowHeight="6945"/>
  </bookViews>
  <sheets>
    <sheet name="Sayfa1" sheetId="1" r:id="rId1"/>
  </sheets>
  <definedNames>
    <definedName name="_xlnm.Print_Area" localSheetId="0">Sayfa1!$A$1:$H$37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C12" i="1"/>
  <c r="D12" i="1"/>
  <c r="E12" i="1"/>
  <c r="F12" i="1"/>
  <c r="G12" i="1"/>
  <c r="C17" i="1"/>
  <c r="D17" i="1"/>
  <c r="E17" i="1"/>
  <c r="F17" i="1"/>
  <c r="G17" i="1"/>
  <c r="H17" i="1"/>
  <c r="C21" i="1"/>
  <c r="D21" i="1"/>
  <c r="E21" i="1"/>
  <c r="F21" i="1"/>
  <c r="G23" i="1"/>
  <c r="G21" i="1" s="1"/>
  <c r="G25" i="1" s="1"/>
  <c r="G24" i="1" s="1"/>
  <c r="G28" i="1" s="1"/>
  <c r="G27" i="1" s="1"/>
  <c r="H23" i="1"/>
  <c r="H21" i="1" s="1"/>
  <c r="H25" i="1" s="1"/>
  <c r="H24" i="1" s="1"/>
  <c r="H28" i="1" s="1"/>
  <c r="H27" i="1" s="1"/>
  <c r="E24" i="1"/>
  <c r="F24" i="1"/>
  <c r="C25" i="1"/>
  <c r="C24" i="1" s="1"/>
  <c r="C28" i="1" s="1"/>
  <c r="C27" i="1" s="1"/>
  <c r="D25" i="1"/>
  <c r="D24" i="1" s="1"/>
  <c r="D28" i="1" s="1"/>
  <c r="D27" i="1" s="1"/>
  <c r="G26" i="1"/>
  <c r="H26" i="1"/>
  <c r="E27" i="1"/>
  <c r="F27" i="1"/>
  <c r="G30" i="1"/>
  <c r="H30" i="1"/>
</calcChain>
</file>

<file path=xl/sharedStrings.xml><?xml version="1.0" encoding="utf-8"?>
<sst xmlns="http://schemas.openxmlformats.org/spreadsheetml/2006/main" count="41" uniqueCount="37">
  <si>
    <t>Money and banking (TL Billion)</t>
  </si>
  <si>
    <t>Parasal Taban</t>
  </si>
  <si>
    <t>Currency issued</t>
  </si>
  <si>
    <t>M1</t>
  </si>
  <si>
    <t>M2</t>
  </si>
  <si>
    <t>M2Y</t>
  </si>
  <si>
    <t>Credit stock</t>
  </si>
  <si>
    <t>Deposits</t>
  </si>
  <si>
    <t>PUBLIC FINANCE - FINANCIAL SECTOR</t>
  </si>
  <si>
    <t xml:space="preserve">          Revenues</t>
  </si>
  <si>
    <t xml:space="preserve">          Expenditures</t>
  </si>
  <si>
    <t xml:space="preserve">          Balance</t>
  </si>
  <si>
    <t xml:space="preserve">          Medium and long term</t>
  </si>
  <si>
    <t xml:space="preserve">          Short term</t>
  </si>
  <si>
    <t xml:space="preserve">          Liabilities due to open market operation</t>
  </si>
  <si>
    <t xml:space="preserve">          Reserve money</t>
  </si>
  <si>
    <t xml:space="preserve">          Currency in Circulation</t>
  </si>
  <si>
    <t xml:space="preserve">          Demand Deposits</t>
  </si>
  <si>
    <t xml:space="preserve">           M1</t>
  </si>
  <si>
    <t xml:space="preserve">           Time Deposits</t>
  </si>
  <si>
    <t xml:space="preserve">           M2</t>
  </si>
  <si>
    <t xml:space="preserve">           Resident Foreign Exchange Deposits</t>
  </si>
  <si>
    <t xml:space="preserve">           Volume of transaction (TL Billion)</t>
  </si>
  <si>
    <t xml:space="preserve">            Index of Istanbul Stock Exchange (1986=1) </t>
  </si>
  <si>
    <t xml:space="preserve">          Bonds + Treasury bills + Advances</t>
  </si>
  <si>
    <t xml:space="preserve">          Foreign Exchange Differences</t>
  </si>
  <si>
    <t xml:space="preserve">Foreign capital ($ Million) </t>
  </si>
  <si>
    <r>
      <t xml:space="preserve">Outstanding external debt ($ Million) </t>
    </r>
    <r>
      <rPr>
        <b/>
        <sz val="9"/>
        <rFont val="Times New Roman TUR"/>
        <family val="1"/>
        <charset val="162"/>
      </rPr>
      <t xml:space="preserve">(2003 Q3) </t>
    </r>
  </si>
  <si>
    <t xml:space="preserve">Public balance (TL Trillion) (Prog.) </t>
  </si>
  <si>
    <t xml:space="preserve">Consolidated budget (TL Billion) </t>
  </si>
  <si>
    <t>...</t>
  </si>
  <si>
    <r>
      <t xml:space="preserve">Domestic debt stock (TL Billion) </t>
    </r>
    <r>
      <rPr>
        <b/>
        <sz val="9"/>
        <rFont val="Times New Roman TUR"/>
        <family val="1"/>
        <charset val="162"/>
      </rPr>
      <t>(January, 2004)</t>
    </r>
  </si>
  <si>
    <t xml:space="preserve">FINANCIAL SECTOR (January, 2004)  </t>
  </si>
  <si>
    <t xml:space="preserve">Capital market (February, 2004) </t>
  </si>
  <si>
    <r>
      <t xml:space="preserve">            Permits for foreign capital </t>
    </r>
    <r>
      <rPr>
        <b/>
        <sz val="9"/>
        <rFont val="Times New Roman TUR"/>
        <family val="1"/>
        <charset val="162"/>
      </rPr>
      <t xml:space="preserve">(January-June, 2003)  </t>
    </r>
  </si>
  <si>
    <t xml:space="preserve">PUBLIC FINANCE     Programme, 2004 (Trillion TL) </t>
  </si>
  <si>
    <r>
      <t xml:space="preserve">            Realization (Net) </t>
    </r>
    <r>
      <rPr>
        <b/>
        <sz val="9"/>
        <rFont val="Times New Roman TUR"/>
        <family val="1"/>
        <charset val="162"/>
      </rPr>
      <t xml:space="preserve">(Annual, 2003)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</si>
</sst>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.000"/>
  </numFmts>
  <fonts count="12" x14ac:knownFonts="1">
    <font>
      <sz val="10"/>
      <name val="Arial Tur"/>
      <charset val="162"/>
    </font>
    <font>
      <b/>
      <sz val="9"/>
      <name val="Times New Roman TUR"/>
      <family val="1"/>
      <charset val="162"/>
    </font>
    <font>
      <sz val="10"/>
      <name val="Times New Roman Tur"/>
      <family val="1"/>
      <charset val="162"/>
    </font>
    <font>
      <sz val="9"/>
      <name val="Times New Roman TUR"/>
      <family val="1"/>
      <charset val="162"/>
    </font>
    <font>
      <b/>
      <sz val="10"/>
      <name val="Times New Roman TUR"/>
      <family val="1"/>
      <charset val="162"/>
    </font>
    <font>
      <b/>
      <sz val="14"/>
      <name val="Times New Roman Tur"/>
      <family val="1"/>
      <charset val="162"/>
    </font>
    <font>
      <sz val="14"/>
      <name val="Arial Tur"/>
      <charset val="162"/>
    </font>
    <font>
      <sz val="9"/>
      <color indexed="8"/>
      <name val="Times New Roman Tur"/>
      <family val="1"/>
      <charset val="162"/>
    </font>
    <font>
      <sz val="9"/>
      <color indexed="10"/>
      <name val="Times New Roman Tur"/>
      <family val="1"/>
      <charset val="162"/>
    </font>
    <font>
      <b/>
      <sz val="9"/>
      <color indexed="8"/>
      <name val="Times New Roman Tur"/>
      <family val="1"/>
      <charset val="162"/>
    </font>
    <font>
      <b/>
      <i/>
      <sz val="9"/>
      <name val="Times New Roman Tur"/>
      <family val="1"/>
      <charset val="162"/>
    </font>
    <font>
      <sz val="10"/>
      <name val="Arial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6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/>
    <xf numFmtId="0" fontId="4" fillId="0" borderId="0" xfId="0" applyFont="1" applyFill="1"/>
    <xf numFmtId="0" fontId="3" fillId="0" borderId="2" xfId="0" applyFont="1" applyFill="1" applyBorder="1"/>
    <xf numFmtId="0" fontId="3" fillId="0" borderId="3" xfId="0" applyFont="1" applyFill="1" applyBorder="1"/>
    <xf numFmtId="0" fontId="1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3" fontId="1" fillId="2" borderId="1" xfId="0" applyNumberFormat="1" applyFont="1" applyFill="1" applyBorder="1"/>
    <xf numFmtId="0" fontId="3" fillId="2" borderId="1" xfId="0" applyFont="1" applyFill="1" applyBorder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7" fillId="2" borderId="0" xfId="0" applyNumberFormat="1" applyFont="1" applyFill="1" applyBorder="1"/>
    <xf numFmtId="3" fontId="7" fillId="2" borderId="0" xfId="0" applyNumberFormat="1" applyFont="1" applyFill="1" applyBorder="1" applyAlignment="1">
      <alignment horizontal="right"/>
    </xf>
    <xf numFmtId="3" fontId="9" fillId="2" borderId="1" xfId="0" applyNumberFormat="1" applyFont="1" applyFill="1" applyBorder="1"/>
    <xf numFmtId="0" fontId="8" fillId="2" borderId="1" xfId="0" applyFont="1" applyFill="1" applyBorder="1"/>
    <xf numFmtId="3" fontId="7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7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9" fillId="0" borderId="1" xfId="0" applyNumberFormat="1" applyFont="1" applyFill="1" applyBorder="1"/>
    <xf numFmtId="173" fontId="8" fillId="0" borderId="1" xfId="0" applyNumberFormat="1" applyFont="1" applyFill="1" applyBorder="1"/>
    <xf numFmtId="0" fontId="1" fillId="2" borderId="4" xfId="0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/>
    <xf numFmtId="0" fontId="1" fillId="2" borderId="4" xfId="0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3" xfId="0" applyFont="1" applyFill="1" applyBorder="1"/>
    <xf numFmtId="0" fontId="1" fillId="2" borderId="5" xfId="0" applyFont="1" applyFill="1" applyBorder="1"/>
    <xf numFmtId="0" fontId="2" fillId="2" borderId="5" xfId="0" applyFont="1" applyFill="1" applyBorder="1"/>
    <xf numFmtId="0" fontId="6" fillId="0" borderId="0" xfId="0" applyFont="1" applyFill="1" applyBorder="1"/>
    <xf numFmtId="3" fontId="7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3" fontId="7" fillId="0" borderId="0" xfId="0" applyNumberFormat="1" applyFont="1" applyFill="1" applyBorder="1"/>
    <xf numFmtId="0" fontId="3" fillId="0" borderId="0" xfId="0" applyFont="1" applyFill="1" applyBorder="1"/>
    <xf numFmtId="0" fontId="10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3" fontId="1" fillId="0" borderId="0" xfId="0" applyNumberFormat="1" applyFont="1" applyFill="1" applyBorder="1"/>
    <xf numFmtId="3" fontId="9" fillId="0" borderId="0" xfId="0" applyNumberFormat="1" applyFont="1" applyFill="1" applyBorder="1"/>
    <xf numFmtId="173" fontId="8" fillId="0" borderId="0" xfId="0" applyNumberFormat="1" applyFont="1" applyFill="1" applyBorder="1"/>
    <xf numFmtId="0" fontId="0" fillId="0" borderId="0" xfId="0" applyFill="1" applyBorder="1"/>
    <xf numFmtId="3" fontId="3" fillId="0" borderId="0" xfId="1" applyNumberFormat="1" applyFont="1" applyFill="1" applyBorder="1" applyAlignment="1"/>
    <xf numFmtId="0" fontId="1" fillId="2" borderId="0" xfId="0" applyFont="1" applyFill="1" applyBorder="1"/>
    <xf numFmtId="0" fontId="1" fillId="0" borderId="0" xfId="0" applyFont="1" applyFill="1" applyBorder="1" applyAlignment="1">
      <alignment horizontal="center"/>
    </xf>
    <xf numFmtId="3" fontId="1" fillId="2" borderId="0" xfId="0" applyNumberFormat="1" applyFont="1" applyFill="1" applyBorder="1"/>
    <xf numFmtId="3" fontId="9" fillId="2" borderId="0" xfId="0" applyNumberFormat="1" applyFont="1" applyFill="1" applyBorder="1"/>
    <xf numFmtId="0" fontId="3" fillId="2" borderId="0" xfId="0" applyFont="1" applyFill="1" applyBorder="1"/>
    <xf numFmtId="0" fontId="8" fillId="2" borderId="0" xfId="0" applyFont="1" applyFill="1" applyBorder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2">
    <cellStyle name="Normal" xfId="0" builtinId="0"/>
    <cellStyle name="Normal_Hepsi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zoomScale="75" workbookViewId="0">
      <selection activeCell="J17" sqref="J1:AR65536"/>
    </sheetView>
  </sheetViews>
  <sheetFormatPr defaultRowHeight="12.75" x14ac:dyDescent="0.2"/>
  <cols>
    <col min="1" max="1" width="9.140625" style="17"/>
    <col min="2" max="2" width="36.7109375" style="17" customWidth="1"/>
    <col min="3" max="4" width="11.85546875" style="17" customWidth="1"/>
    <col min="5" max="7" width="12" style="17" customWidth="1"/>
    <col min="8" max="8" width="10.5703125" style="17" bestFit="1" customWidth="1"/>
    <col min="9" max="9" width="9.140625" style="17"/>
    <col min="10" max="15" width="10.5703125" style="66" bestFit="1" customWidth="1"/>
    <col min="16" max="44" width="9.140625" style="66"/>
    <col min="45" max="16384" width="9.140625" style="17"/>
  </cols>
  <sheetData>
    <row r="1" spans="1:44" s="1" customFormat="1" ht="18.75" x14ac:dyDescent="0.3">
      <c r="A1" s="74" t="s">
        <v>8</v>
      </c>
      <c r="B1" s="74"/>
      <c r="C1" s="74"/>
      <c r="D1" s="74"/>
      <c r="E1" s="74"/>
      <c r="F1" s="74"/>
      <c r="G1" s="74"/>
      <c r="H1" s="48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</row>
    <row r="2" spans="1:44" s="1" customFormat="1" ht="18.75" x14ac:dyDescent="0.3">
      <c r="A2" s="46"/>
      <c r="B2" s="47"/>
      <c r="C2" s="75"/>
      <c r="D2" s="75"/>
      <c r="E2" s="75"/>
      <c r="F2" s="75"/>
      <c r="G2" s="76"/>
      <c r="H2" s="49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</row>
    <row r="3" spans="1:44" s="3" customFormat="1" x14ac:dyDescent="0.2">
      <c r="A3" s="2" t="s">
        <v>35</v>
      </c>
      <c r="B3" s="2"/>
      <c r="C3" s="18">
        <v>1999</v>
      </c>
      <c r="D3" s="18">
        <v>2000</v>
      </c>
      <c r="E3" s="18">
        <v>2001</v>
      </c>
      <c r="F3" s="18">
        <v>2002</v>
      </c>
      <c r="G3" s="39">
        <v>2003</v>
      </c>
      <c r="H3" s="18">
        <v>2004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3" customFormat="1" x14ac:dyDescent="0.2">
      <c r="A4" s="2" t="s">
        <v>29</v>
      </c>
      <c r="B4" s="2"/>
      <c r="C4" s="19"/>
      <c r="D4" s="50"/>
      <c r="E4" s="50"/>
      <c r="F4" s="50"/>
      <c r="G4" s="50"/>
      <c r="H4" s="5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3" customFormat="1" x14ac:dyDescent="0.2">
      <c r="A5" s="4" t="s">
        <v>9</v>
      </c>
      <c r="B5" s="5"/>
      <c r="C5" s="20">
        <v>18649658</v>
      </c>
      <c r="D5" s="20">
        <v>33189243</v>
      </c>
      <c r="E5" s="30">
        <v>51812542</v>
      </c>
      <c r="F5" s="30">
        <v>76400450</v>
      </c>
      <c r="G5" s="30">
        <v>100238122</v>
      </c>
      <c r="H5" s="30">
        <v>114539</v>
      </c>
      <c r="J5" s="24"/>
      <c r="K5" s="24"/>
      <c r="L5" s="53"/>
      <c r="M5" s="53"/>
      <c r="N5" s="53"/>
      <c r="O5" s="53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" customFormat="1" x14ac:dyDescent="0.2">
      <c r="A6" s="4" t="s">
        <v>10</v>
      </c>
      <c r="B6" s="5"/>
      <c r="C6" s="20">
        <v>27802308</v>
      </c>
      <c r="D6" s="20">
        <v>46192959</v>
      </c>
      <c r="E6" s="30">
        <v>80379004</v>
      </c>
      <c r="F6" s="30">
        <v>115485633</v>
      </c>
      <c r="G6" s="30">
        <v>140053981</v>
      </c>
      <c r="H6" s="30">
        <v>160938</v>
      </c>
      <c r="J6" s="24"/>
      <c r="K6" s="24"/>
      <c r="L6" s="53"/>
      <c r="M6" s="53"/>
      <c r="N6" s="53"/>
      <c r="O6" s="53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" customFormat="1" x14ac:dyDescent="0.2">
      <c r="A7" s="4" t="s">
        <v>11</v>
      </c>
      <c r="B7" s="5"/>
      <c r="C7" s="20">
        <v>-9152650</v>
      </c>
      <c r="D7" s="20">
        <v>-13003716</v>
      </c>
      <c r="E7" s="30">
        <v>-28566462</v>
      </c>
      <c r="F7" s="30">
        <v>-39085183</v>
      </c>
      <c r="G7" s="30">
        <v>-39815859</v>
      </c>
      <c r="H7" s="30">
        <v>-46399</v>
      </c>
      <c r="J7" s="24"/>
      <c r="K7" s="24"/>
      <c r="L7" s="53"/>
      <c r="M7" s="53"/>
      <c r="N7" s="53"/>
      <c r="O7" s="5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" customFormat="1" x14ac:dyDescent="0.2">
      <c r="A8" s="5" t="s">
        <v>28</v>
      </c>
      <c r="B8" s="5"/>
      <c r="C8" s="20">
        <v>-12149</v>
      </c>
      <c r="D8" s="20">
        <v>-14796</v>
      </c>
      <c r="E8" s="30">
        <v>-28927</v>
      </c>
      <c r="F8" s="30">
        <v>-34887</v>
      </c>
      <c r="G8" s="30">
        <v>-31119</v>
      </c>
      <c r="H8" s="20">
        <v>-34148</v>
      </c>
      <c r="J8" s="24"/>
      <c r="K8" s="24"/>
      <c r="L8" s="53"/>
      <c r="M8" s="53"/>
      <c r="N8" s="53"/>
      <c r="O8" s="24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" customFormat="1" x14ac:dyDescent="0.2">
      <c r="A9" s="5" t="s">
        <v>31</v>
      </c>
      <c r="B9" s="5"/>
      <c r="C9" s="20">
        <f>C10+C11</f>
        <v>22920145</v>
      </c>
      <c r="D9" s="20">
        <f>D10+D11</f>
        <v>36420620</v>
      </c>
      <c r="E9" s="31">
        <v>122157260</v>
      </c>
      <c r="F9" s="30">
        <v>149869691</v>
      </c>
      <c r="G9" s="30">
        <v>194386700</v>
      </c>
      <c r="H9" s="30">
        <v>199357865</v>
      </c>
      <c r="J9" s="24"/>
      <c r="K9" s="24"/>
      <c r="L9" s="58"/>
      <c r="M9" s="53"/>
      <c r="N9" s="53"/>
      <c r="O9" s="5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" customFormat="1" x14ac:dyDescent="0.2">
      <c r="A10" s="5" t="s">
        <v>24</v>
      </c>
      <c r="B10" s="6"/>
      <c r="C10" s="21">
        <v>22920145</v>
      </c>
      <c r="D10" s="21">
        <v>36420620</v>
      </c>
      <c r="E10" s="31">
        <v>122157260</v>
      </c>
      <c r="F10" s="32">
        <v>149869691</v>
      </c>
      <c r="G10" s="32">
        <v>194386700</v>
      </c>
      <c r="H10" s="30">
        <v>199357865</v>
      </c>
      <c r="J10" s="25"/>
      <c r="K10" s="25"/>
      <c r="L10" s="58"/>
      <c r="M10" s="54"/>
      <c r="N10" s="54"/>
      <c r="O10" s="53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" customFormat="1" x14ac:dyDescent="0.2">
      <c r="A11" s="5" t="s">
        <v>25</v>
      </c>
      <c r="B11" s="6"/>
      <c r="C11" s="20">
        <v>0</v>
      </c>
      <c r="D11" s="20">
        <v>0</v>
      </c>
      <c r="E11" s="31">
        <v>0</v>
      </c>
      <c r="F11" s="30">
        <v>0</v>
      </c>
      <c r="G11" s="30">
        <v>0</v>
      </c>
      <c r="H11" s="30">
        <v>0</v>
      </c>
      <c r="J11" s="24"/>
      <c r="K11" s="24"/>
      <c r="L11" s="58"/>
      <c r="M11" s="53"/>
      <c r="N11" s="53"/>
      <c r="O11" s="53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" customFormat="1" x14ac:dyDescent="0.2">
      <c r="A12" s="5" t="s">
        <v>27</v>
      </c>
      <c r="B12" s="5"/>
      <c r="C12" s="20">
        <f>SUM(C13:C14)</f>
        <v>102975</v>
      </c>
      <c r="D12" s="20">
        <f>SUM(D13:D14)</f>
        <v>118685</v>
      </c>
      <c r="E12" s="32">
        <f>SUM(E13:E14)</f>
        <v>113811</v>
      </c>
      <c r="F12" s="32">
        <f>SUM(F13:F14)</f>
        <v>131264</v>
      </c>
      <c r="G12" s="32">
        <f>SUM(G13:G14)</f>
        <v>142037</v>
      </c>
      <c r="H12" s="31" t="s">
        <v>30</v>
      </c>
      <c r="J12" s="24"/>
      <c r="K12" s="24"/>
      <c r="L12" s="54"/>
      <c r="M12" s="54"/>
      <c r="N12" s="54"/>
      <c r="O12" s="5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" customFormat="1" x14ac:dyDescent="0.2">
      <c r="A13" s="5" t="s">
        <v>12</v>
      </c>
      <c r="B13" s="5"/>
      <c r="C13" s="41">
        <v>80054</v>
      </c>
      <c r="D13" s="20">
        <v>90384</v>
      </c>
      <c r="E13" s="32">
        <v>97570</v>
      </c>
      <c r="F13" s="33">
        <v>116044</v>
      </c>
      <c r="G13" s="33">
        <v>123413</v>
      </c>
      <c r="H13" s="30" t="s">
        <v>30</v>
      </c>
      <c r="J13" s="24"/>
      <c r="K13" s="24"/>
      <c r="L13" s="54"/>
      <c r="M13" s="55"/>
      <c r="N13" s="55"/>
      <c r="O13" s="5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" customFormat="1" x14ac:dyDescent="0.2">
      <c r="A14" s="5" t="s">
        <v>13</v>
      </c>
      <c r="B14" s="5"/>
      <c r="C14" s="42">
        <v>22921</v>
      </c>
      <c r="D14" s="42">
        <v>28301</v>
      </c>
      <c r="E14" s="32">
        <v>16241</v>
      </c>
      <c r="F14" s="33">
        <v>15220</v>
      </c>
      <c r="G14" s="33">
        <v>18624</v>
      </c>
      <c r="H14" s="30" t="s">
        <v>30</v>
      </c>
      <c r="J14" s="67"/>
      <c r="K14" s="67"/>
      <c r="L14" s="54"/>
      <c r="M14" s="55"/>
      <c r="N14" s="55"/>
      <c r="O14" s="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" customFormat="1" x14ac:dyDescent="0.2">
      <c r="A15" s="2" t="s">
        <v>32</v>
      </c>
      <c r="B15" s="2"/>
      <c r="C15" s="43"/>
      <c r="D15" s="19"/>
      <c r="E15" s="44"/>
      <c r="F15" s="44"/>
      <c r="G15" s="44"/>
      <c r="H15" s="45"/>
      <c r="J15" s="68"/>
      <c r="K15" s="68"/>
      <c r="L15" s="69"/>
      <c r="M15" s="69"/>
      <c r="N15" s="69"/>
      <c r="O15" s="5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" customFormat="1" x14ac:dyDescent="0.2">
      <c r="A16" s="2" t="s">
        <v>0</v>
      </c>
      <c r="B16" s="2"/>
      <c r="C16" s="19"/>
      <c r="D16" s="19"/>
      <c r="E16" s="31"/>
      <c r="F16" s="31"/>
      <c r="G16" s="31"/>
      <c r="H16" s="34"/>
      <c r="J16" s="68"/>
      <c r="K16" s="68"/>
      <c r="L16" s="58"/>
      <c r="M16" s="58"/>
      <c r="N16" s="58"/>
      <c r="O16" s="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" customFormat="1" x14ac:dyDescent="0.2">
      <c r="A17" s="2" t="s">
        <v>1</v>
      </c>
      <c r="B17" s="6"/>
      <c r="C17" s="22">
        <f>SUM(C18:C19)</f>
        <v>1525270</v>
      </c>
      <c r="D17" s="22">
        <f>SUM(D18:D19)</f>
        <v>730050</v>
      </c>
      <c r="E17" s="35">
        <f>E18+E19</f>
        <v>9219856</v>
      </c>
      <c r="F17" s="35">
        <f>F18+F19</f>
        <v>20246760</v>
      </c>
      <c r="G17" s="35">
        <f>G18+G19</f>
        <v>23345134</v>
      </c>
      <c r="H17" s="40">
        <f>H18+H19</f>
        <v>22927749</v>
      </c>
      <c r="J17" s="70"/>
      <c r="K17" s="70"/>
      <c r="L17" s="60"/>
      <c r="M17" s="60"/>
      <c r="N17" s="60"/>
      <c r="O17" s="6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" customFormat="1" x14ac:dyDescent="0.2">
      <c r="A18" s="5" t="s">
        <v>14</v>
      </c>
      <c r="B18" s="5"/>
      <c r="C18" s="21">
        <v>-2406795</v>
      </c>
      <c r="D18" s="21">
        <v>-5218625</v>
      </c>
      <c r="E18" s="31">
        <v>1243969</v>
      </c>
      <c r="F18" s="31">
        <v>9578737</v>
      </c>
      <c r="G18" s="31">
        <v>7902472</v>
      </c>
      <c r="H18" s="30">
        <v>4377671</v>
      </c>
      <c r="J18" s="25"/>
      <c r="K18" s="25"/>
      <c r="L18" s="58"/>
      <c r="M18" s="58"/>
      <c r="N18" s="58"/>
      <c r="O18" s="5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" customFormat="1" x14ac:dyDescent="0.2">
      <c r="A19" s="5" t="s">
        <v>15</v>
      </c>
      <c r="B19" s="5"/>
      <c r="C19" s="21">
        <v>3932065</v>
      </c>
      <c r="D19" s="21">
        <v>5948675</v>
      </c>
      <c r="E19" s="31">
        <v>7975887</v>
      </c>
      <c r="F19" s="31">
        <v>10668023</v>
      </c>
      <c r="G19" s="31">
        <v>15442662</v>
      </c>
      <c r="H19" s="30">
        <v>18550078</v>
      </c>
      <c r="J19" s="25"/>
      <c r="K19" s="25"/>
      <c r="L19" s="58"/>
      <c r="M19" s="58"/>
      <c r="N19" s="58"/>
      <c r="O19" s="5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" customFormat="1" x14ac:dyDescent="0.2">
      <c r="A20" s="2" t="s">
        <v>2</v>
      </c>
      <c r="B20" s="2"/>
      <c r="C20" s="22">
        <v>2390748</v>
      </c>
      <c r="D20" s="22">
        <v>3772411</v>
      </c>
      <c r="E20" s="35">
        <v>5282660</v>
      </c>
      <c r="F20" s="35">
        <v>7635622</v>
      </c>
      <c r="G20" s="35">
        <v>10844508</v>
      </c>
      <c r="H20" s="40">
        <v>13537287</v>
      </c>
      <c r="J20" s="70"/>
      <c r="K20" s="70"/>
      <c r="L20" s="60"/>
      <c r="M20" s="60"/>
      <c r="N20" s="60"/>
      <c r="O20" s="6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10" customFormat="1" x14ac:dyDescent="0.2">
      <c r="A21" s="8" t="s">
        <v>3</v>
      </c>
      <c r="B21" s="9"/>
      <c r="C21" s="28">
        <f t="shared" ref="C21:H21" si="0">SUM(C22:C23)</f>
        <v>4272018</v>
      </c>
      <c r="D21" s="28">
        <f t="shared" si="0"/>
        <v>6746482</v>
      </c>
      <c r="E21" s="35">
        <f t="shared" si="0"/>
        <v>11368782</v>
      </c>
      <c r="F21" s="35">
        <f t="shared" si="0"/>
        <v>14258859</v>
      </c>
      <c r="G21" s="35">
        <f t="shared" si="0"/>
        <v>21564149</v>
      </c>
      <c r="H21" s="40">
        <f t="shared" si="0"/>
        <v>23794511</v>
      </c>
      <c r="J21" s="71"/>
      <c r="K21" s="71"/>
      <c r="L21" s="60"/>
      <c r="M21" s="60"/>
      <c r="N21" s="60"/>
      <c r="O21" s="61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</row>
    <row r="22" spans="1:44" s="3" customFormat="1" x14ac:dyDescent="0.2">
      <c r="A22" s="11" t="s">
        <v>16</v>
      </c>
      <c r="B22" s="12"/>
      <c r="C22" s="21">
        <v>1887153</v>
      </c>
      <c r="D22" s="21">
        <v>3196942</v>
      </c>
      <c r="E22" s="31">
        <v>4462913</v>
      </c>
      <c r="F22" s="31">
        <v>7208863</v>
      </c>
      <c r="G22" s="31">
        <v>10128670</v>
      </c>
      <c r="H22" s="30">
        <v>12307883</v>
      </c>
      <c r="J22" s="25"/>
      <c r="K22" s="25"/>
      <c r="L22" s="58"/>
      <c r="M22" s="58"/>
      <c r="N22" s="58"/>
      <c r="O22" s="5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3" customFormat="1" x14ac:dyDescent="0.2">
      <c r="A23" s="11" t="s">
        <v>17</v>
      </c>
      <c r="B23" s="12"/>
      <c r="C23" s="21">
        <v>2384865</v>
      </c>
      <c r="D23" s="21">
        <v>3549540</v>
      </c>
      <c r="E23" s="32">
        <v>6905869</v>
      </c>
      <c r="F23" s="32">
        <v>7049996</v>
      </c>
      <c r="G23" s="32">
        <f>5580690+3719120+2134246+1423</f>
        <v>11435479</v>
      </c>
      <c r="H23" s="30">
        <f>5158926+4296684+2029977+1041</f>
        <v>11486628</v>
      </c>
      <c r="J23" s="25"/>
      <c r="K23" s="25"/>
      <c r="L23" s="54"/>
      <c r="M23" s="54"/>
      <c r="N23" s="54"/>
      <c r="O23" s="53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" customFormat="1" x14ac:dyDescent="0.2">
      <c r="A24" s="13" t="s">
        <v>4</v>
      </c>
      <c r="B24" s="9"/>
      <c r="C24" s="22">
        <f t="shared" ref="C24:H24" si="1">SUM(C25:C26)</f>
        <v>21992654</v>
      </c>
      <c r="D24" s="22">
        <f t="shared" si="1"/>
        <v>31109334</v>
      </c>
      <c r="E24" s="36">
        <f t="shared" si="1"/>
        <v>47241075</v>
      </c>
      <c r="F24" s="36">
        <f t="shared" si="1"/>
        <v>61195274</v>
      </c>
      <c r="G24" s="36">
        <f t="shared" si="1"/>
        <v>80922936</v>
      </c>
      <c r="H24" s="37">
        <f t="shared" si="1"/>
        <v>90185819</v>
      </c>
      <c r="J24" s="70"/>
      <c r="K24" s="70"/>
      <c r="L24" s="63"/>
      <c r="M24" s="63"/>
      <c r="N24" s="63"/>
      <c r="O24" s="64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" customFormat="1" x14ac:dyDescent="0.2">
      <c r="A25" s="11" t="s">
        <v>18</v>
      </c>
      <c r="B25" s="12"/>
      <c r="C25" s="20">
        <f>C21</f>
        <v>4272018</v>
      </c>
      <c r="D25" s="20">
        <f>D21</f>
        <v>6746482</v>
      </c>
      <c r="E25" s="32">
        <v>11368782</v>
      </c>
      <c r="F25" s="32">
        <v>14258859</v>
      </c>
      <c r="G25" s="32">
        <f>G21</f>
        <v>21564149</v>
      </c>
      <c r="H25" s="30">
        <f>H21</f>
        <v>23794511</v>
      </c>
      <c r="J25" s="24"/>
      <c r="K25" s="24"/>
      <c r="L25" s="54"/>
      <c r="M25" s="54"/>
      <c r="N25" s="54"/>
      <c r="O25" s="53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" customFormat="1" x14ac:dyDescent="0.2">
      <c r="A26" s="11" t="s">
        <v>19</v>
      </c>
      <c r="B26" s="12"/>
      <c r="C26" s="21">
        <v>17720636</v>
      </c>
      <c r="D26" s="21">
        <v>24362852</v>
      </c>
      <c r="E26" s="32">
        <v>35872293</v>
      </c>
      <c r="F26" s="32">
        <v>46936415</v>
      </c>
      <c r="G26" s="32">
        <f>9184744+41396994+8777049</f>
        <v>59358787</v>
      </c>
      <c r="H26" s="30">
        <f>9607008+48115484+8668816</f>
        <v>66391308</v>
      </c>
      <c r="J26" s="25"/>
      <c r="K26" s="25"/>
      <c r="L26" s="54"/>
      <c r="M26" s="54"/>
      <c r="N26" s="54"/>
      <c r="O26" s="5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" customFormat="1" x14ac:dyDescent="0.2">
      <c r="A27" s="13" t="s">
        <v>5</v>
      </c>
      <c r="B27" s="9"/>
      <c r="C27" s="22">
        <f>C28+C29</f>
        <v>40153557</v>
      </c>
      <c r="D27" s="22">
        <f>D28+D29</f>
        <v>56046300</v>
      </c>
      <c r="E27" s="36">
        <f>SUM(E28:E29)</f>
        <v>107638991</v>
      </c>
      <c r="F27" s="36">
        <f>SUM(F28:F29)</f>
        <v>133450272</v>
      </c>
      <c r="G27" s="36">
        <f>SUM(G28:G29)</f>
        <v>149854800</v>
      </c>
      <c r="H27" s="37">
        <f>SUM(H28:H29)</f>
        <v>154124156</v>
      </c>
      <c r="J27" s="70"/>
      <c r="K27" s="70"/>
      <c r="L27" s="63"/>
      <c r="M27" s="63"/>
      <c r="N27" s="63"/>
      <c r="O27" s="64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" customFormat="1" x14ac:dyDescent="0.2">
      <c r="A28" s="11" t="s">
        <v>20</v>
      </c>
      <c r="B28" s="12"/>
      <c r="C28" s="20">
        <f>C24</f>
        <v>21992654</v>
      </c>
      <c r="D28" s="20">
        <f>D24</f>
        <v>31109334</v>
      </c>
      <c r="E28" s="32">
        <v>47241075</v>
      </c>
      <c r="F28" s="32">
        <v>61195274</v>
      </c>
      <c r="G28" s="32">
        <f>G24</f>
        <v>80922936</v>
      </c>
      <c r="H28" s="33">
        <f>H24</f>
        <v>90185819</v>
      </c>
      <c r="J28" s="24"/>
      <c r="K28" s="24"/>
      <c r="L28" s="54"/>
      <c r="M28" s="54"/>
      <c r="N28" s="54"/>
      <c r="O28" s="55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" customFormat="1" x14ac:dyDescent="0.2">
      <c r="A29" s="11" t="s">
        <v>21</v>
      </c>
      <c r="B29" s="12"/>
      <c r="C29" s="21">
        <v>18160903</v>
      </c>
      <c r="D29" s="21">
        <v>24936966</v>
      </c>
      <c r="E29" s="32">
        <v>60397916</v>
      </c>
      <c r="F29" s="32">
        <v>72254998</v>
      </c>
      <c r="G29" s="32">
        <v>68931864</v>
      </c>
      <c r="H29" s="33">
        <v>63938337</v>
      </c>
      <c r="J29" s="25"/>
      <c r="K29" s="25"/>
      <c r="L29" s="54"/>
      <c r="M29" s="54"/>
      <c r="N29" s="54"/>
      <c r="O29" s="55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" customFormat="1" x14ac:dyDescent="0.2">
      <c r="A30" s="13" t="s">
        <v>6</v>
      </c>
      <c r="B30" s="9"/>
      <c r="C30" s="22">
        <v>17370922</v>
      </c>
      <c r="D30" s="22">
        <v>28152549</v>
      </c>
      <c r="E30" s="36">
        <v>35361033</v>
      </c>
      <c r="F30" s="36">
        <v>34909807</v>
      </c>
      <c r="G30" s="36">
        <f>49877748+3729695</f>
        <v>53607443</v>
      </c>
      <c r="H30" s="37">
        <f>51155238+4026582</f>
        <v>55181820</v>
      </c>
      <c r="J30" s="70"/>
      <c r="K30" s="70"/>
      <c r="L30" s="63"/>
      <c r="M30" s="63"/>
      <c r="N30" s="63"/>
      <c r="O30" s="64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" customFormat="1" x14ac:dyDescent="0.2">
      <c r="A31" s="13" t="s">
        <v>7</v>
      </c>
      <c r="B31" s="9"/>
      <c r="C31" s="22">
        <v>21693374</v>
      </c>
      <c r="D31" s="22">
        <v>30660830</v>
      </c>
      <c r="E31" s="36">
        <v>44517572</v>
      </c>
      <c r="F31" s="36">
        <v>56480704</v>
      </c>
      <c r="G31" s="36">
        <v>75978794</v>
      </c>
      <c r="H31" s="37">
        <v>82470296</v>
      </c>
      <c r="J31" s="70"/>
      <c r="K31" s="70"/>
      <c r="L31" s="63"/>
      <c r="M31" s="63"/>
      <c r="N31" s="63"/>
      <c r="O31" s="64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" customFormat="1" x14ac:dyDescent="0.2">
      <c r="A32" s="13" t="s">
        <v>33</v>
      </c>
      <c r="B32" s="9"/>
      <c r="C32" s="23"/>
      <c r="D32" s="23"/>
      <c r="E32" s="5"/>
      <c r="F32" s="5"/>
      <c r="G32" s="5"/>
      <c r="H32" s="32"/>
      <c r="J32" s="72"/>
      <c r="K32" s="72"/>
      <c r="L32" s="56"/>
      <c r="M32" s="56"/>
      <c r="N32" s="56"/>
      <c r="O32" s="54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" customFormat="1" x14ac:dyDescent="0.2">
      <c r="A33" s="11" t="s">
        <v>22</v>
      </c>
      <c r="B33" s="12"/>
      <c r="C33" s="21">
        <v>36877335</v>
      </c>
      <c r="D33" s="21">
        <v>111165396</v>
      </c>
      <c r="E33" s="32">
        <v>93118834</v>
      </c>
      <c r="F33" s="32">
        <v>106302343</v>
      </c>
      <c r="G33" s="32">
        <v>146644967</v>
      </c>
      <c r="H33" s="32">
        <v>15137963</v>
      </c>
      <c r="J33" s="25"/>
      <c r="K33" s="25"/>
      <c r="L33" s="54"/>
      <c r="M33" s="54"/>
      <c r="N33" s="54"/>
      <c r="O33" s="54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" customFormat="1" x14ac:dyDescent="0.2">
      <c r="A34" s="11" t="s">
        <v>23</v>
      </c>
      <c r="B34" s="12"/>
      <c r="C34" s="21">
        <v>15208.78</v>
      </c>
      <c r="D34" s="21">
        <v>9437.2099999999991</v>
      </c>
      <c r="E34" s="32">
        <v>13783</v>
      </c>
      <c r="F34" s="32">
        <v>10369.92</v>
      </c>
      <c r="G34" s="32">
        <v>18625.02</v>
      </c>
      <c r="H34" s="32">
        <v>18889.2</v>
      </c>
      <c r="J34" s="25"/>
      <c r="K34" s="25"/>
      <c r="L34" s="54"/>
      <c r="M34" s="54"/>
      <c r="N34" s="54"/>
      <c r="O34" s="54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" customFormat="1" x14ac:dyDescent="0.2">
      <c r="A35" s="13" t="s">
        <v>26</v>
      </c>
      <c r="B35" s="9"/>
      <c r="C35" s="23"/>
      <c r="D35" s="29"/>
      <c r="E35" s="32"/>
      <c r="F35" s="32"/>
      <c r="G35" s="32"/>
      <c r="H35" s="38"/>
      <c r="J35" s="72"/>
      <c r="K35" s="73"/>
      <c r="L35" s="54"/>
      <c r="M35" s="54"/>
      <c r="N35" s="54"/>
      <c r="O35" s="6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" customFormat="1" x14ac:dyDescent="0.2">
      <c r="A36" s="11" t="s">
        <v>34</v>
      </c>
      <c r="B36" s="12"/>
      <c r="C36" s="21">
        <v>1700</v>
      </c>
      <c r="D36" s="21">
        <v>3477</v>
      </c>
      <c r="E36" s="32">
        <v>2725</v>
      </c>
      <c r="F36" s="33">
        <v>2243</v>
      </c>
      <c r="G36" s="30">
        <v>1207.921</v>
      </c>
      <c r="H36" s="30" t="s">
        <v>30</v>
      </c>
      <c r="J36" s="25"/>
      <c r="K36" s="25"/>
      <c r="L36" s="54"/>
      <c r="M36" s="55"/>
      <c r="N36" s="53"/>
      <c r="O36" s="53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" customFormat="1" x14ac:dyDescent="0.2">
      <c r="A37" s="11" t="s">
        <v>36</v>
      </c>
      <c r="B37" s="12"/>
      <c r="C37" s="21">
        <v>138</v>
      </c>
      <c r="D37" s="21">
        <v>112</v>
      </c>
      <c r="E37" s="32">
        <v>2769</v>
      </c>
      <c r="F37" s="33">
        <v>863</v>
      </c>
      <c r="G37" s="30">
        <v>79</v>
      </c>
      <c r="H37" s="30" t="s">
        <v>30</v>
      </c>
      <c r="J37" s="25"/>
      <c r="K37" s="25"/>
      <c r="L37" s="54"/>
      <c r="M37" s="55"/>
      <c r="N37" s="53"/>
      <c r="O37" s="53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">
      <c r="A38" s="14"/>
      <c r="B38" s="15"/>
      <c r="C38" s="16"/>
      <c r="D38" s="16"/>
      <c r="E38" s="16"/>
      <c r="F38" s="16"/>
      <c r="G38" s="16"/>
    </row>
    <row r="39" spans="1:44" x14ac:dyDescent="0.2">
      <c r="A39" s="15"/>
      <c r="B39" s="15"/>
      <c r="C39" s="15"/>
      <c r="D39" s="15"/>
      <c r="E39" s="15"/>
      <c r="F39" s="15"/>
      <c r="G39" s="15"/>
    </row>
    <row r="40" spans="1:44" x14ac:dyDescent="0.2">
      <c r="A40" s="15"/>
      <c r="B40" s="3"/>
      <c r="C40" s="25"/>
      <c r="D40" s="25"/>
      <c r="E40" s="26"/>
      <c r="F40" s="27"/>
      <c r="G40" s="3"/>
    </row>
    <row r="41" spans="1:44" x14ac:dyDescent="0.2">
      <c r="A41" s="15"/>
      <c r="B41" s="15"/>
      <c r="C41" s="15"/>
      <c r="D41" s="15"/>
      <c r="E41" s="15"/>
      <c r="F41" s="15"/>
      <c r="G41" s="15"/>
    </row>
    <row r="42" spans="1:44" x14ac:dyDescent="0.2">
      <c r="A42" s="15"/>
      <c r="B42" s="15"/>
      <c r="C42" s="15"/>
      <c r="D42" s="15"/>
      <c r="E42" s="15"/>
      <c r="F42" s="15"/>
      <c r="G42" s="15"/>
    </row>
  </sheetData>
  <mergeCells count="2">
    <mergeCell ref="A1:G1"/>
    <mergeCell ref="C2:G2"/>
  </mergeCells>
  <phoneticPr fontId="0" type="noConversion"/>
  <printOptions horizontalCentered="1" verticalCentered="1"/>
  <pageMargins left="0.94488188976377963" right="0.94488188976377963" top="0.98425196850393704" bottom="0.98425196850393704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Sayfa1</vt:lpstr>
      <vt:lpstr>Sayfa1!Print_Area</vt:lpstr>
    </vt:vector>
  </TitlesOfParts>
  <Company>DTM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</dc:creator>
  <cp:lastModifiedBy>Ben Zorn</cp:lastModifiedBy>
  <cp:lastPrinted>2004-03-10T09:11:12Z</cp:lastPrinted>
  <dcterms:created xsi:type="dcterms:W3CDTF">2002-01-10T15:13:41Z</dcterms:created>
  <dcterms:modified xsi:type="dcterms:W3CDTF">2018-06-14T00:27:55Z</dcterms:modified>
</cp:coreProperties>
</file>