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4D786A59-123C-43D6-9739-FF18AA5EFF61}" xr6:coauthVersionLast="34" xr6:coauthVersionMax="34" xr10:uidLastSave="{00000000-0000-0000-0000-000000000000}"/>
  <bookViews>
    <workbookView xWindow="360" yWindow="90" windowWidth="11325" windowHeight="6780" firstSheet="5" activeTab="7"/>
  </bookViews>
  <sheets>
    <sheet name="Summary for CSU" sheetId="1" r:id="rId1"/>
    <sheet name="Summary A&amp;S" sheetId="16" r:id="rId2"/>
    <sheet name="Detail for the College of A&amp;S" sheetId="2" r:id="rId3"/>
    <sheet name="Summary Business" sheetId="15" r:id="rId4"/>
    <sheet name="Detail for College of Business" sheetId="4" r:id="rId5"/>
    <sheet name="Summary Education" sheetId="14" r:id="rId6"/>
    <sheet name="Detail for College of Education" sheetId="3" r:id="rId7"/>
    <sheet name="Summary Engineering" sheetId="13" r:id="rId8"/>
    <sheet name="Detail for College of Eng" sheetId="9" r:id="rId9"/>
    <sheet name="Summary Inst" sheetId="12" r:id="rId10"/>
    <sheet name="Detail for Inst" sheetId="8" r:id="rId11"/>
    <sheet name="Summary Law" sheetId="11" r:id="rId12"/>
    <sheet name="Detail for Law" sheetId="7" r:id="rId13"/>
    <sheet name="Summary Urban" sheetId="10" r:id="rId14"/>
    <sheet name="Detail for Urban" sheetId="6" r:id="rId15"/>
  </sheet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4" l="1"/>
  <c r="J11" i="4"/>
  <c r="D23" i="4"/>
  <c r="E19" i="4" s="1"/>
  <c r="G19" i="4" s="1"/>
  <c r="J17" i="3"/>
  <c r="J25" i="3"/>
  <c r="J28" i="3"/>
  <c r="J32" i="3"/>
  <c r="J46" i="3"/>
  <c r="J34" i="9"/>
  <c r="J37" i="9"/>
  <c r="J44" i="9"/>
  <c r="D57" i="9"/>
  <c r="E55" i="9" s="1"/>
  <c r="G55" i="9" s="1"/>
  <c r="J15" i="8"/>
  <c r="J19" i="8"/>
  <c r="C13" i="1" s="1"/>
  <c r="J24" i="8"/>
  <c r="D13" i="1" s="1"/>
  <c r="J27" i="8"/>
  <c r="J30" i="8"/>
  <c r="J34" i="8"/>
  <c r="J10" i="7"/>
  <c r="J19" i="2"/>
  <c r="J29" i="2"/>
  <c r="J33" i="2"/>
  <c r="E7" i="1" s="1"/>
  <c r="J40" i="2"/>
  <c r="F7" i="1" s="1"/>
  <c r="F16" i="1" s="1"/>
  <c r="J58" i="2"/>
  <c r="G7" i="1" s="1"/>
  <c r="G16" i="1" s="1"/>
  <c r="E66" i="2"/>
  <c r="F62" i="2" s="1"/>
  <c r="J188" i="2"/>
  <c r="J189" i="2"/>
  <c r="J190" i="2"/>
  <c r="J191" i="2"/>
  <c r="J14" i="6"/>
  <c r="J20" i="6"/>
  <c r="D15" i="1" s="1"/>
  <c r="J28" i="6"/>
  <c r="E15" i="1" s="1"/>
  <c r="K30" i="6"/>
  <c r="K32" i="6"/>
  <c r="K43" i="6"/>
  <c r="K44" i="6"/>
  <c r="J45" i="6"/>
  <c r="K47" i="6"/>
  <c r="K48" i="6"/>
  <c r="K54" i="6"/>
  <c r="K55" i="6"/>
  <c r="J56" i="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B22" i="16"/>
  <c r="C22" i="16"/>
  <c r="D22" i="16"/>
  <c r="E22" i="16"/>
  <c r="F22" i="16"/>
  <c r="G22" i="16"/>
  <c r="G6" i="15"/>
  <c r="B7" i="15"/>
  <c r="G7" i="15" s="1"/>
  <c r="C8" i="15"/>
  <c r="D8" i="15"/>
  <c r="E8" i="15"/>
  <c r="F8" i="15"/>
  <c r="G6" i="14"/>
  <c r="G7" i="14"/>
  <c r="G8" i="14"/>
  <c r="G9" i="14"/>
  <c r="G10" i="14"/>
  <c r="G11" i="14"/>
  <c r="B12" i="14"/>
  <c r="C12" i="14"/>
  <c r="D12" i="14"/>
  <c r="E12" i="14"/>
  <c r="F12" i="14"/>
  <c r="G12" i="14"/>
  <c r="G6" i="13"/>
  <c r="G7" i="13"/>
  <c r="G8" i="13"/>
  <c r="G9" i="13"/>
  <c r="G10" i="13"/>
  <c r="G11" i="13"/>
  <c r="G12" i="13"/>
  <c r="B13" i="13"/>
  <c r="C13" i="13"/>
  <c r="D13" i="13"/>
  <c r="E13" i="13"/>
  <c r="F13" i="13"/>
  <c r="G13" i="13"/>
  <c r="H6" i="1"/>
  <c r="I6" i="1" s="1"/>
  <c r="C7" i="1"/>
  <c r="D7" i="1"/>
  <c r="C8" i="1"/>
  <c r="F8" i="1"/>
  <c r="I8" i="1"/>
  <c r="I9" i="1"/>
  <c r="C10" i="1"/>
  <c r="D10" i="1"/>
  <c r="E10" i="1"/>
  <c r="F10" i="1"/>
  <c r="G10" i="1"/>
  <c r="I10" i="1"/>
  <c r="C11" i="1"/>
  <c r="D11" i="1"/>
  <c r="F11" i="1"/>
  <c r="I11" i="1"/>
  <c r="I12" i="1"/>
  <c r="E13" i="1"/>
  <c r="F13" i="1"/>
  <c r="G13" i="1"/>
  <c r="F14" i="1"/>
  <c r="I14" i="1"/>
  <c r="C15" i="1"/>
  <c r="F15" i="1"/>
  <c r="G15" i="1"/>
  <c r="H15" i="1"/>
  <c r="B16" i="1"/>
  <c r="H16" i="1"/>
  <c r="G6" i="12"/>
  <c r="G7" i="12"/>
  <c r="G8" i="12"/>
  <c r="G9" i="12"/>
  <c r="G10" i="12"/>
  <c r="G11" i="12"/>
  <c r="G12" i="12"/>
  <c r="G13" i="12"/>
  <c r="B14" i="12"/>
  <c r="C14" i="12"/>
  <c r="D14" i="12"/>
  <c r="E14" i="12"/>
  <c r="F14" i="12"/>
  <c r="G14" i="12"/>
  <c r="G6" i="11"/>
  <c r="G7" i="11" s="1"/>
  <c r="B7" i="11"/>
  <c r="C7" i="11"/>
  <c r="D7" i="11"/>
  <c r="E7" i="11"/>
  <c r="F7" i="11"/>
  <c r="H6" i="10"/>
  <c r="H7" i="10"/>
  <c r="H8" i="10"/>
  <c r="H9" i="10"/>
  <c r="H10" i="10"/>
  <c r="H11" i="10"/>
  <c r="B12" i="10"/>
  <c r="C12" i="10"/>
  <c r="D12" i="10"/>
  <c r="E12" i="10"/>
  <c r="F12" i="10"/>
  <c r="G12" i="10"/>
  <c r="H12" i="10"/>
  <c r="E16" i="1" l="1"/>
  <c r="I15" i="1"/>
  <c r="H62" i="2"/>
  <c r="J62" i="2"/>
  <c r="I13" i="1"/>
  <c r="D16" i="1"/>
  <c r="C16" i="1"/>
  <c r="G8" i="15"/>
  <c r="F64" i="2"/>
  <c r="E53" i="9"/>
  <c r="G53" i="9" s="1"/>
  <c r="F63" i="2"/>
  <c r="E22" i="4"/>
  <c r="G22" i="4" s="1"/>
  <c r="E56" i="9"/>
  <c r="G56" i="9" s="1"/>
  <c r="F65" i="2"/>
  <c r="I7" i="1"/>
  <c r="I16" i="1" s="1"/>
  <c r="E21" i="4"/>
  <c r="G21" i="4" s="1"/>
  <c r="E20" i="4"/>
  <c r="G20" i="4" s="1"/>
  <c r="E54" i="9"/>
  <c r="G54" i="9" s="1"/>
  <c r="I54" i="9" s="1"/>
  <c r="B8" i="15"/>
  <c r="J63" i="2" l="1"/>
  <c r="H63" i="2"/>
  <c r="J65" i="2"/>
  <c r="H65" i="2"/>
  <c r="H64" i="2"/>
  <c r="J64" i="2"/>
</calcChain>
</file>

<file path=xl/sharedStrings.xml><?xml version="1.0" encoding="utf-8"?>
<sst xmlns="http://schemas.openxmlformats.org/spreadsheetml/2006/main" count="2002" uniqueCount="880">
  <si>
    <t>Uored.</t>
  </si>
  <si>
    <t>Source</t>
  </si>
  <si>
    <t>Type</t>
  </si>
  <si>
    <t>PD Last Name</t>
  </si>
  <si>
    <t>PD First Name</t>
  </si>
  <si>
    <t>College</t>
  </si>
  <si>
    <t>Dept</t>
  </si>
  <si>
    <t>Sponsor</t>
  </si>
  <si>
    <t>Title</t>
  </si>
  <si>
    <t>Total Amount</t>
  </si>
  <si>
    <t>WAT-T11</t>
  </si>
  <si>
    <t>FEDERAL</t>
  </si>
  <si>
    <t>TRAINING</t>
  </si>
  <si>
    <t>WALTON</t>
  </si>
  <si>
    <t>MIKE</t>
  </si>
  <si>
    <t>AS</t>
  </si>
  <si>
    <t>BGES</t>
  </si>
  <si>
    <t>US DEPARTMENT OF EDUCATION</t>
  </si>
  <si>
    <t>Undergraduate International Studies and Foreign Language Programs</t>
  </si>
  <si>
    <t>MOD-R3</t>
  </si>
  <si>
    <t>RESEARCH</t>
  </si>
  <si>
    <t>Modney</t>
  </si>
  <si>
    <t>Barbara</t>
  </si>
  <si>
    <t>National Institutes of Health</t>
  </si>
  <si>
    <t>Functional Recovery Following Neural Injury in Embryos</t>
  </si>
  <si>
    <t>SYW-R10</t>
  </si>
  <si>
    <t>SAM-YELLOWE</t>
  </si>
  <si>
    <t>TOBILI</t>
  </si>
  <si>
    <t>NIH  NIAID</t>
  </si>
  <si>
    <t>MOLECULAR STRUCTURE OF MALARIAL RHOPTRY PROTEINS</t>
  </si>
  <si>
    <t>XU-R7</t>
  </si>
  <si>
    <t>Xu</t>
  </si>
  <si>
    <t>Yan</t>
  </si>
  <si>
    <t>CHM</t>
  </si>
  <si>
    <t>National Institutes of Health (Interagency Personnel Agreement)</t>
  </si>
  <si>
    <t>Visiting Research Appointment</t>
  </si>
  <si>
    <t>MAS-R9</t>
  </si>
  <si>
    <t>MASNOVI</t>
  </si>
  <si>
    <t>JOHN</t>
  </si>
  <si>
    <t>NASA GLENN RESEARCH CENTER</t>
  </si>
  <si>
    <t>EPR INVESTIGATION OF SILANE POLYMERIZATIONS</t>
  </si>
  <si>
    <t>BND-T22</t>
  </si>
  <si>
    <t>Bonder</t>
  </si>
  <si>
    <t>Bette</t>
  </si>
  <si>
    <t>HSC</t>
  </si>
  <si>
    <t>NAFSA</t>
  </si>
  <si>
    <t>Culture &amp; Health:  Perspectives from Abroad</t>
  </si>
  <si>
    <t>LAB-R10</t>
  </si>
  <si>
    <t>Labrador</t>
  </si>
  <si>
    <t>Jose</t>
  </si>
  <si>
    <t>MLA</t>
  </si>
  <si>
    <t>NEH through University of Denver</t>
  </si>
  <si>
    <t>BIPA (Bibliografia de la Poesia Aurea):  A Database of Spanish Golden Age Verse</t>
  </si>
  <si>
    <t>JEN-S1</t>
  </si>
  <si>
    <t>SERVICE</t>
  </si>
  <si>
    <t>JENNINGS</t>
  </si>
  <si>
    <t>ANDREA</t>
  </si>
  <si>
    <t>NUR</t>
  </si>
  <si>
    <t>CENTER FOR HEALTHY COMMUNITIES</t>
  </si>
  <si>
    <t>health professions faculty curriculum development</t>
  </si>
  <si>
    <t>LOC-R7</t>
  </si>
  <si>
    <t>Lock</t>
  </si>
  <si>
    <t>James</t>
  </si>
  <si>
    <t>PHY</t>
  </si>
  <si>
    <t>NASA Glenn Research Center</t>
  </si>
  <si>
    <t>Mapping the Position Dependence of the Liquid Water Content in the NASA-Glenn Icing Research Tunnel using Light Scattering Tomography</t>
  </si>
  <si>
    <t>LOC-R9</t>
  </si>
  <si>
    <t>Optical Scattering Characterization for the Glennan Microsystems Microscale Particulate Classifier</t>
  </si>
  <si>
    <t>klr-t4</t>
  </si>
  <si>
    <t>Klein</t>
  </si>
  <si>
    <t>Robert</t>
  </si>
  <si>
    <t>Miami University</t>
  </si>
  <si>
    <t>OSI:  Program Discovery Institute on Inquiry Physics</t>
  </si>
  <si>
    <t>loc-r5</t>
  </si>
  <si>
    <t>research</t>
  </si>
  <si>
    <t>The Effects of Multiple Scattering in Photon Correlation Spectroscopy</t>
  </si>
  <si>
    <t>hab-r20</t>
  </si>
  <si>
    <t>Hambourger</t>
  </si>
  <si>
    <t>Paul</t>
  </si>
  <si>
    <t>Physical Properties &amp; Durability of New Materials For Space and Commercial Applications</t>
  </si>
  <si>
    <t>ASH-R16</t>
  </si>
  <si>
    <t>Ashcraft</t>
  </si>
  <si>
    <t>Mark</t>
  </si>
  <si>
    <t>PSY</t>
  </si>
  <si>
    <t>NIH-NIA through University of Akron</t>
  </si>
  <si>
    <t>Age Differences in Episodic and Semantic Memory</t>
  </si>
  <si>
    <t>ASH-R17</t>
  </si>
  <si>
    <t>Age Differences in Episodic and Semantic Memory:  Minority Supplement</t>
  </si>
  <si>
    <t>met-s75</t>
  </si>
  <si>
    <t>Metz</t>
  </si>
  <si>
    <t>David</t>
  </si>
  <si>
    <t>SPH</t>
  </si>
  <si>
    <t>Department of Health and Human Services (HCOP) -PHS</t>
  </si>
  <si>
    <t>Cleveland State University: Comprehensive HCOP Program</t>
  </si>
  <si>
    <t>AAL-S9</t>
  </si>
  <si>
    <t>FOUNDATION</t>
  </si>
  <si>
    <t>ALLEN</t>
  </si>
  <si>
    <t>AUSTIN</t>
  </si>
  <si>
    <t>COM</t>
  </si>
  <si>
    <t>George Gund Foundation</t>
  </si>
  <si>
    <t>Olmsted in the Site of the Unseen</t>
  </si>
  <si>
    <t>EKL-R1</t>
  </si>
  <si>
    <t>Ekelman</t>
  </si>
  <si>
    <t>Beth</t>
  </si>
  <si>
    <t>American Occupational Therapy Association</t>
  </si>
  <si>
    <t>Relationship of Occupation to the Health of Indigenous Mayan Women</t>
  </si>
  <si>
    <t>MEE-S14</t>
  </si>
  <si>
    <t>Meeker</t>
  </si>
  <si>
    <t>Howard</t>
  </si>
  <si>
    <t>MUS</t>
  </si>
  <si>
    <t>Kulas Foundation</t>
  </si>
  <si>
    <t>Kulas Student Ticket Plan</t>
  </si>
  <si>
    <t>MOR-S24</t>
  </si>
  <si>
    <t>Morgenstern</t>
  </si>
  <si>
    <t>Daniel</t>
  </si>
  <si>
    <t>Virgil Thomson Foundation</t>
  </si>
  <si>
    <t>CCS Operating Support 1999-2000 concert season</t>
  </si>
  <si>
    <t>MOR-S18</t>
  </si>
  <si>
    <t>Aaron Copland Fund for Music Recording</t>
  </si>
  <si>
    <t>Compact Disc Recording of the Music of Bernard Rands</t>
  </si>
  <si>
    <t>MOR-S23</t>
  </si>
  <si>
    <t>Two year funding request for support for transitional leadership, radio marketing and planning and presentation of "For the Children"</t>
  </si>
  <si>
    <t>GEO-S32</t>
  </si>
  <si>
    <t>George</t>
  </si>
  <si>
    <t>Valerie</t>
  </si>
  <si>
    <t>United Black Fund</t>
  </si>
  <si>
    <t>Caring for African American Caregivers of Elders</t>
  </si>
  <si>
    <t>mch-s5</t>
  </si>
  <si>
    <t>McCahon</t>
  </si>
  <si>
    <t>Cheryl</t>
  </si>
  <si>
    <t>The Cleveland Foundation</t>
  </si>
  <si>
    <t>Integrating Information Technology for Education and Practice</t>
  </si>
  <si>
    <t>WAT-S20</t>
  </si>
  <si>
    <t>LOCAL</t>
  </si>
  <si>
    <t>Walton</t>
  </si>
  <si>
    <t>B. Michael</t>
  </si>
  <si>
    <t>Northeastern Ohio Sewer District Doan Brook Ecosystem</t>
  </si>
  <si>
    <t>Restoring Fish and Amphibian Communities in the DoanBrook ecosystem</t>
  </si>
  <si>
    <t>STH-R14</t>
  </si>
  <si>
    <t>Smith</t>
  </si>
  <si>
    <t>Mieko</t>
  </si>
  <si>
    <t>SWK</t>
  </si>
  <si>
    <t>City of Cleveland</t>
  </si>
  <si>
    <t>A Proposal to Evaluate HOPWA Program of the City of Cleveland</t>
  </si>
  <si>
    <t>LIN-R23</t>
  </si>
  <si>
    <t>OTHER</t>
  </si>
  <si>
    <t>Lindmark</t>
  </si>
  <si>
    <t>Donald</t>
  </si>
  <si>
    <t>Ohio Plant Biotechnology Consortium</t>
  </si>
  <si>
    <t>Native Yeasts of Vitus Vinifera and Changes During Fermentation</t>
  </si>
  <si>
    <t>KAL-R14</t>
  </si>
  <si>
    <t>Kalafatis &amp; Ungham</t>
  </si>
  <si>
    <t>Michael &amp; Michael</t>
  </si>
  <si>
    <t>American Heart Association (Ohio Valley Affiliate)</t>
  </si>
  <si>
    <t>Identification of a Binding Site for Factor xa on Factor ve</t>
  </si>
  <si>
    <t>KAL-R10</t>
  </si>
  <si>
    <t>Kalafatis</t>
  </si>
  <si>
    <t>Michael</t>
  </si>
  <si>
    <t>American Heart Association</t>
  </si>
  <si>
    <t>Critical Relations for Factor VA cofactor activity</t>
  </si>
  <si>
    <t>JEF-R28</t>
  </si>
  <si>
    <t>Jeffres</t>
  </si>
  <si>
    <t>Leo</t>
  </si>
  <si>
    <t>National Association of Broadcasters through Dr. Dennis Davis, Penn State University</t>
  </si>
  <si>
    <t>New Media Telephone Survey</t>
  </si>
  <si>
    <t>GRP-R1</t>
  </si>
  <si>
    <t>GREPPIN</t>
  </si>
  <si>
    <t>ENG</t>
  </si>
  <si>
    <t>ARMENIAN GENERAL BENEVOLENT UNION</t>
  </si>
  <si>
    <t>MANOOGIAN ACCOUNT</t>
  </si>
  <si>
    <t>THU-S30</t>
  </si>
  <si>
    <t>STATE</t>
  </si>
  <si>
    <t>Thurmer</t>
  </si>
  <si>
    <t>ART</t>
  </si>
  <si>
    <t>Ohio Arts Council</t>
  </si>
  <si>
    <t>Operating support - fy 99</t>
  </si>
  <si>
    <t>VAK-R8</t>
  </si>
  <si>
    <t>van Keulen</t>
  </si>
  <si>
    <t>Harry</t>
  </si>
  <si>
    <t>FUL-E4</t>
  </si>
  <si>
    <t>EQUIPMENT</t>
  </si>
  <si>
    <t>Fulton</t>
  </si>
  <si>
    <t>Jane</t>
  </si>
  <si>
    <t>CHI</t>
  </si>
  <si>
    <t>Ohio Board of Regents</t>
  </si>
  <si>
    <t>Professional Education for Health Care Providers</t>
  </si>
  <si>
    <t>BLL-R18</t>
  </si>
  <si>
    <t>Ball</t>
  </si>
  <si>
    <t>Ohio Supercomputer</t>
  </si>
  <si>
    <t>Services to the Ohio Supercomputer Center</t>
  </si>
  <si>
    <t>REE-S1</t>
  </si>
  <si>
    <t>Reed-Mundell</t>
  </si>
  <si>
    <t>Joseph</t>
  </si>
  <si>
    <t>Enhancing Undergraduate Education in Ohio</t>
  </si>
  <si>
    <t>DUR-E15</t>
  </si>
  <si>
    <t>Duraj</t>
  </si>
  <si>
    <t>Stanley</t>
  </si>
  <si>
    <t>Ohio Aerospace Institute</t>
  </si>
  <si>
    <t>Synthesis, Structural Characterization and Electron paramagnetic Resonance Spectroscopy of New Ruthenium</t>
  </si>
  <si>
    <t>AAL-T10</t>
  </si>
  <si>
    <t>Allen</t>
  </si>
  <si>
    <t>Austin</t>
  </si>
  <si>
    <t>Com</t>
  </si>
  <si>
    <t>State of Ohio Department of Rehabilitation and Correction</t>
  </si>
  <si>
    <t>Prison Media Literacy Project</t>
  </si>
  <si>
    <t>MTN-S17</t>
  </si>
  <si>
    <t>MARTIN</t>
  </si>
  <si>
    <t>LAURA</t>
  </si>
  <si>
    <t>dof-as</t>
  </si>
  <si>
    <t>OHIO ARTS COUNCIL</t>
  </si>
  <si>
    <t>MAYAN WEAVERS PROJECT</t>
  </si>
  <si>
    <t>GRB-S4</t>
  </si>
  <si>
    <t>Grabowski</t>
  </si>
  <si>
    <t>Rita</t>
  </si>
  <si>
    <t>Publications and Reading</t>
  </si>
  <si>
    <t>CHA-S22</t>
  </si>
  <si>
    <t>Chandler</t>
  </si>
  <si>
    <t>neal</t>
  </si>
  <si>
    <t>Imagination Writers' Workshop</t>
  </si>
  <si>
    <t>MOR-S22</t>
  </si>
  <si>
    <t>CRI CD RE-issue Project</t>
  </si>
  <si>
    <t>MOR-S15</t>
  </si>
  <si>
    <t>MORGENSTERN</t>
  </si>
  <si>
    <t>DANIEL</t>
  </si>
  <si>
    <t>OPERATING SUPPORT</t>
  </si>
  <si>
    <t>MNA-R6</t>
  </si>
  <si>
    <t>McNamara</t>
  </si>
  <si>
    <t>Kathy</t>
  </si>
  <si>
    <t>Ohio Department of Education</t>
  </si>
  <si>
    <t>IBA-IBMFE Statewide Evaluation</t>
  </si>
  <si>
    <t>MGN-R9</t>
  </si>
  <si>
    <t>Morgan</t>
  </si>
  <si>
    <t>William</t>
  </si>
  <si>
    <t>SOC</t>
  </si>
  <si>
    <t>Closed Cases Study Subcontract</t>
  </si>
  <si>
    <t>MGN-R10</t>
  </si>
  <si>
    <t>Closed Cases Study:  part 2</t>
  </si>
  <si>
    <t>MSH-T6</t>
  </si>
  <si>
    <t>Federal</t>
  </si>
  <si>
    <t>Marshall</t>
  </si>
  <si>
    <t>Brenda</t>
  </si>
  <si>
    <t>BUS</t>
  </si>
  <si>
    <t>MLR</t>
  </si>
  <si>
    <t>Division of Associated, Dental &amp; Public Health Professions, Bureau of Health Professions</t>
  </si>
  <si>
    <t>Health Administration Traineeships and Special Projects</t>
  </si>
  <si>
    <t>NEL-R6</t>
  </si>
  <si>
    <t>Other</t>
  </si>
  <si>
    <t>Nelson</t>
  </si>
  <si>
    <t>Nels</t>
  </si>
  <si>
    <t>NAA Research &amp; Education Foundation</t>
  </si>
  <si>
    <t>Grievance Arbitration Activity &amp; State &amp; Local Labor</t>
  </si>
  <si>
    <t>JON-T51</t>
  </si>
  <si>
    <t>JOHNS</t>
  </si>
  <si>
    <t>FRANK</t>
  </si>
  <si>
    <t>EDU</t>
  </si>
  <si>
    <t>CURRFDN</t>
  </si>
  <si>
    <t>OHIO BOARD OF REGENTS EISENHOWER PROGRAM</t>
  </si>
  <si>
    <t>SCHOOLYARD ADVENTURING</t>
  </si>
  <si>
    <t>MCL-T3</t>
  </si>
  <si>
    <t>McLoughlin</t>
  </si>
  <si>
    <t>edu</t>
  </si>
  <si>
    <t>dof-edu</t>
  </si>
  <si>
    <t>FASL3</t>
  </si>
  <si>
    <t>WNN-S20</t>
  </si>
  <si>
    <t>WYNNE</t>
  </si>
  <si>
    <t>JEAN</t>
  </si>
  <si>
    <t>GCEDC</t>
  </si>
  <si>
    <t>OHIO DEPARTMENT OF EDUCATION</t>
  </si>
  <si>
    <t>MENTOR EXEMPTED VILLAGE CONTINUOUS IMPROVEMENT PLAN</t>
  </si>
  <si>
    <t>abt-s8</t>
  </si>
  <si>
    <t>Abate</t>
  </si>
  <si>
    <t>Ron</t>
  </si>
  <si>
    <t>SIP</t>
  </si>
  <si>
    <t>U.S. Department of Labor through Bowling Green University/School-to-work</t>
  </si>
  <si>
    <t>Integrating School-To-Work (STW) Concepts into Classroom Teaching 2000</t>
  </si>
  <si>
    <t>KLI-R71</t>
  </si>
  <si>
    <t>Nancy</t>
  </si>
  <si>
    <t>NIH through CWRU</t>
  </si>
  <si>
    <t>SENSORY MOTOR DEVELOPMENT OF COCAINE EXPOSED CHILDREN</t>
  </si>
  <si>
    <t>KLI-R67</t>
  </si>
  <si>
    <t>NIH through Case Western Reserve University</t>
  </si>
  <si>
    <t>Psychosocial Sequelae of BPF and VLBW</t>
  </si>
  <si>
    <t>LAN-T2</t>
  </si>
  <si>
    <t>LANDRUM</t>
  </si>
  <si>
    <t>TIMOTHY</t>
  </si>
  <si>
    <t>US DEPARTMENT OF ED THROUGH OHIO DEPARTMENT OF ED</t>
  </si>
  <si>
    <t>STATE IMPROVEMENT GRANT:  PARTNERSHIP APPLICATION SIG/BEHAVIOR</t>
  </si>
  <si>
    <t>BOM-T4</t>
  </si>
  <si>
    <t>Bombaugh</t>
  </si>
  <si>
    <t>Ruth</t>
  </si>
  <si>
    <t>Ohio Board of Regents-Eisenhower Program</t>
  </si>
  <si>
    <t>Citizen Scientists with a Satellite Connection</t>
  </si>
  <si>
    <t>ABT-T5</t>
  </si>
  <si>
    <t>ABATE</t>
  </si>
  <si>
    <t>RONALD</t>
  </si>
  <si>
    <t>US DEPT OF ED FIPSE</t>
  </si>
  <si>
    <t>MODELING INSTRUCTION WITH MODERN INFORMATION AND COMMUNICATION TECHNOLOGIES</t>
  </si>
  <si>
    <t>ABT-S9</t>
  </si>
  <si>
    <t>Abate &amp; Jin</t>
  </si>
  <si>
    <t>Ronald &amp; Seung</t>
  </si>
  <si>
    <t>U.S. Department of Education, Preparing Tomorrow's Teachers to Use Technology</t>
  </si>
  <si>
    <t>Modeling Instruction with Modern Information and Communication Technologies:  the MIMIC Project</t>
  </si>
  <si>
    <t>JON-T57</t>
  </si>
  <si>
    <t>Johns</t>
  </si>
  <si>
    <t>Frank</t>
  </si>
  <si>
    <t>EDU/INST</t>
  </si>
  <si>
    <t>CURRFDN/CESTP</t>
  </si>
  <si>
    <t>Ohio Board of Regents - Title II</t>
  </si>
  <si>
    <t>Science Inquiry for College Students Preparing to Teach at the Elementary and Middle School Level</t>
  </si>
  <si>
    <t>WNN-T24</t>
  </si>
  <si>
    <t>Wynne</t>
  </si>
  <si>
    <t>Jean</t>
  </si>
  <si>
    <t>EDUC</t>
  </si>
  <si>
    <t>Ohio Department of Education - Eisenhower Program</t>
  </si>
  <si>
    <t>Steps to SMART Science Program(s)3</t>
  </si>
  <si>
    <t>PTM-S4</t>
  </si>
  <si>
    <t>Peterman</t>
  </si>
  <si>
    <t>Francine</t>
  </si>
  <si>
    <t>Martha Holden Jennings Foundation</t>
  </si>
  <si>
    <t>MUST Scholarships</t>
  </si>
  <si>
    <t>ADA-R2</t>
  </si>
  <si>
    <t>Adams</t>
  </si>
  <si>
    <t xml:space="preserve"> Spencer Foundation</t>
  </si>
  <si>
    <t>Coming of Age in the southwest Frontier</t>
  </si>
  <si>
    <t>DEE-S18</t>
  </si>
  <si>
    <t>Deering</t>
  </si>
  <si>
    <t>Lynn</t>
  </si>
  <si>
    <t>HPERD</t>
  </si>
  <si>
    <t>CSU Dance-Alternatives to Violence</t>
  </si>
  <si>
    <t>DEE-S20</t>
  </si>
  <si>
    <t>CSU Dance-History Project</t>
  </si>
  <si>
    <t>BOM-S7</t>
  </si>
  <si>
    <t>Nordson Corporation Foundation</t>
  </si>
  <si>
    <t>Citizen Scientists with a  Satellite Connection</t>
  </si>
  <si>
    <t>BOM-T6</t>
  </si>
  <si>
    <t>sip</t>
  </si>
  <si>
    <t>Thomas H. White Foundation</t>
  </si>
  <si>
    <t>Citizen Scientists with a satellite connection</t>
  </si>
  <si>
    <t>KLI-S77</t>
  </si>
  <si>
    <t>Cleveland Municipal Schools</t>
  </si>
  <si>
    <t>Education's Special Teachers</t>
  </si>
  <si>
    <t>HAN-R2</t>
  </si>
  <si>
    <t>Hansman</t>
  </si>
  <si>
    <t>Catherine</t>
  </si>
  <si>
    <t>CASAL</t>
  </si>
  <si>
    <t>Cyril O. Houle Scholars In Adult and Center Education-through the University of Georgia</t>
  </si>
  <si>
    <t>Power &amp; Learning in Mentoring Relationships</t>
  </si>
  <si>
    <t>CLY-S1</t>
  </si>
  <si>
    <t>CLAY</t>
  </si>
  <si>
    <t>DOUGLAS</t>
  </si>
  <si>
    <t>DOF-EDU</t>
  </si>
  <si>
    <t>Center for Urban School Collaboration--fee account</t>
  </si>
  <si>
    <t>Fee account</t>
  </si>
  <si>
    <t>SUT-T5</t>
  </si>
  <si>
    <t>SUTTON</t>
  </si>
  <si>
    <t>ROSEMARY</t>
  </si>
  <si>
    <t>NBPTS</t>
  </si>
  <si>
    <t>JON-S53</t>
  </si>
  <si>
    <t>currfdn</t>
  </si>
  <si>
    <t>Urban Odyssey-Ohio Summer Institute Summer 2000</t>
  </si>
  <si>
    <t>JON-S56</t>
  </si>
  <si>
    <t>WEB DuBois Summer 2000 Program</t>
  </si>
  <si>
    <t>BUN-T1</t>
  </si>
  <si>
    <t>Bunkley</t>
  </si>
  <si>
    <t>Veronica</t>
  </si>
  <si>
    <t>TLC Consortium Program:  Diversity Grant</t>
  </si>
  <si>
    <t>wnn-s21</t>
  </si>
  <si>
    <t>Wynne &amp; Salzman</t>
  </si>
  <si>
    <t>Jean &amp; Jim</t>
  </si>
  <si>
    <t>(SIRI) Summer Institute for Reading Intervention</t>
  </si>
  <si>
    <t>WNN-T21</t>
  </si>
  <si>
    <t>State</t>
  </si>
  <si>
    <t>Training</t>
  </si>
  <si>
    <t>Summer Institute for Reading Intervention</t>
  </si>
  <si>
    <t>SUMMER INSTITUTE FOR READING INTERVENTION</t>
  </si>
  <si>
    <t>WNN-S25</t>
  </si>
  <si>
    <t>WNN-T23</t>
  </si>
  <si>
    <t>NRPDC 1999-2000</t>
  </si>
  <si>
    <t>ABT-T6</t>
  </si>
  <si>
    <t>Ronald</t>
  </si>
  <si>
    <t>State of Ohio School-to-Work through Bowling Green State University</t>
  </si>
  <si>
    <t>SUED School to Work Program</t>
  </si>
  <si>
    <t>goo-s1</t>
  </si>
  <si>
    <t>Goodell</t>
  </si>
  <si>
    <t>Joanne</t>
  </si>
  <si>
    <t>OSI-Discovery</t>
  </si>
  <si>
    <t>Standards-based curriculum, instruction and assessment in middle school math</t>
  </si>
  <si>
    <t>ZAH-T12</t>
  </si>
  <si>
    <t>Zaharias</t>
  </si>
  <si>
    <t>Reading Recovery 2000</t>
  </si>
  <si>
    <t>SEG-T38</t>
  </si>
  <si>
    <t>schoenig</t>
  </si>
  <si>
    <t>frederick</t>
  </si>
  <si>
    <t>AMC</t>
  </si>
  <si>
    <t>Ohio board of regents Eisenhower program</t>
  </si>
  <si>
    <t>project TEAM</t>
  </si>
  <si>
    <t>LIO-T12</t>
  </si>
  <si>
    <t>LIOU</t>
  </si>
  <si>
    <t>ANDREW</t>
  </si>
  <si>
    <t>NSF</t>
  </si>
  <si>
    <t>RESEARCH EXPERIENCES FOR UNDERGRADUATES IN MANUFACTURING INNOVATION--ETHICS COMPONENT; AMC CAREER SCHOLARSHIPS IN ENGINEERING &amp; COMPUTER SCIENCE PROGRAM</t>
  </si>
  <si>
    <t>TWI-R33</t>
  </si>
  <si>
    <t>TEWARI</t>
  </si>
  <si>
    <t>S.N.</t>
  </si>
  <si>
    <t>CHE</t>
  </si>
  <si>
    <t>NASA Marshall through University of Arizona</t>
  </si>
  <si>
    <t>COMPARISON OF STRUCTURE AND SEGREGATION IN ALLOYS</t>
  </si>
  <si>
    <t>LEE-R3</t>
  </si>
  <si>
    <t>Lee &amp; Tewari</t>
  </si>
  <si>
    <t>Kang &amp; Surendra</t>
  </si>
  <si>
    <t>US Department of Defense through Allied Signal Engines</t>
  </si>
  <si>
    <t>Spectroscopic Nondestructive Evaluation of Environmental Barrier Coating Failure on Ceramic Matrix Composites</t>
  </si>
  <si>
    <t>TWI-R42</t>
  </si>
  <si>
    <t>Advanced Materials Development, Evaluation and Modeling for Propulsion Applications</t>
  </si>
  <si>
    <t>TWI-R35</t>
  </si>
  <si>
    <t>Tewari</t>
  </si>
  <si>
    <t>Coatings for ceramic matrix composites in combustion environment</t>
  </si>
  <si>
    <t>TWI-R36</t>
  </si>
  <si>
    <t>Modification of environmental/thermal barrier coatings for silicon based ceramics</t>
  </si>
  <si>
    <t>blv-r4</t>
  </si>
  <si>
    <t>Belovich</t>
  </si>
  <si>
    <t>eng</t>
  </si>
  <si>
    <t>che</t>
  </si>
  <si>
    <t>NASA Washington</t>
  </si>
  <si>
    <t>An Acoustically Assisted Bioreactor for Terrestrial and Microgravity Applications</t>
  </si>
  <si>
    <t>HUN-R6</t>
  </si>
  <si>
    <t>Hung</t>
  </si>
  <si>
    <t>Yung-Tse</t>
  </si>
  <si>
    <t>CVE</t>
  </si>
  <si>
    <t>CIES J. William Fulbright Foreign Scholarship Board</t>
  </si>
  <si>
    <t>increase in grant award due to orientation expenses</t>
  </si>
  <si>
    <t>HUN-R7</t>
  </si>
  <si>
    <t>HUNG</t>
  </si>
  <si>
    <t>YUNG</t>
  </si>
  <si>
    <t>CIES FULBRIGHT</t>
  </si>
  <si>
    <t>FULBRIGHT LECTURE AWARD</t>
  </si>
  <si>
    <t>KOK-R11</t>
  </si>
  <si>
    <t>Kocher</t>
  </si>
  <si>
    <t>Walter</t>
  </si>
  <si>
    <t>Real-time environmental monitoring system for NASA Glenn Research Center</t>
  </si>
  <si>
    <t>DFY-R13</t>
  </si>
  <si>
    <t>Duffy</t>
  </si>
  <si>
    <t>Stephen</t>
  </si>
  <si>
    <t>Design Life methodologies &amp; Computer Algorithms for the Analysis of Components Fabricated from Ceramic-Based Material Systems</t>
  </si>
  <si>
    <t>HEA-R50</t>
  </si>
  <si>
    <t>Hemann</t>
  </si>
  <si>
    <t>John</t>
  </si>
  <si>
    <t>Structural Modeling of Engine Components and Material Processes</t>
  </si>
  <si>
    <t>HEA-R49</t>
  </si>
  <si>
    <t>Development of Engineering Tomography for Monolithic and Composite Materials and Components</t>
  </si>
  <si>
    <t>HEA-R48</t>
  </si>
  <si>
    <t>Ultrasonic Scanner Control and Data Acquisition</t>
  </si>
  <si>
    <t>CHY-T13</t>
  </si>
  <si>
    <t>Charity</t>
  </si>
  <si>
    <t>Pamela</t>
  </si>
  <si>
    <t>DOF-ENG</t>
  </si>
  <si>
    <t>Scholarships</t>
  </si>
  <si>
    <t>GAO-R8</t>
  </si>
  <si>
    <t>Gao</t>
  </si>
  <si>
    <t>Zhiqiang</t>
  </si>
  <si>
    <t>NASA Lewis Research Center</t>
  </si>
  <si>
    <t>Development of Digital Control Technology for PMAD Systems</t>
  </si>
  <si>
    <t>SID-R1</t>
  </si>
  <si>
    <t>Simon</t>
  </si>
  <si>
    <t>ELE</t>
  </si>
  <si>
    <t>National Institutes of Health SBIR through the Cleveland Clinic Foundation</t>
  </si>
  <si>
    <t>Surgical mattress pressure Control</t>
  </si>
  <si>
    <t>KRA-R10</t>
  </si>
  <si>
    <t>kramerich</t>
  </si>
  <si>
    <t>G.L.</t>
  </si>
  <si>
    <t>Digital Control Technologies</t>
  </si>
  <si>
    <t>KOG-R2</t>
  </si>
  <si>
    <t>Konangi</t>
  </si>
  <si>
    <t>Vijaya</t>
  </si>
  <si>
    <t>Simulation and Performance Analysis of the Aeronautical Telecommunication Network</t>
  </si>
  <si>
    <t>kog-r1</t>
  </si>
  <si>
    <t>ele</t>
  </si>
  <si>
    <t>Simulation and Performance Analysis of Hybrid Satellite-Terrestrial Networks</t>
  </si>
  <si>
    <t>NAY-R6</t>
  </si>
  <si>
    <t>Nayfeh</t>
  </si>
  <si>
    <t>Taysir</t>
  </si>
  <si>
    <t>IME</t>
  </si>
  <si>
    <t>ath-r9</t>
  </si>
  <si>
    <t>Atherton</t>
  </si>
  <si>
    <t>MCE</t>
  </si>
  <si>
    <t>Design and Construction of a Dynamic Test Stand for Stirling Coolers</t>
  </si>
  <si>
    <t>PLN-R9</t>
  </si>
  <si>
    <t>Lin</t>
  </si>
  <si>
    <t>Development of a Fast Analysis Tool for the International Space Station (ISS) Using Soft Computing Techniques</t>
  </si>
  <si>
    <t>BLV-T7</t>
  </si>
  <si>
    <t>Belovich &amp; Abate</t>
  </si>
  <si>
    <t>Joanne &amp; Ron</t>
  </si>
  <si>
    <t>ENG/EDU</t>
  </si>
  <si>
    <t>CHE/SIP</t>
  </si>
  <si>
    <t>Teaching Physical Science Through Engineering Design a Proposal for Mathematics &amp; Science Course Development</t>
  </si>
  <si>
    <t>SEG-T39</t>
  </si>
  <si>
    <t>Schoenig</t>
  </si>
  <si>
    <t>Fred</t>
  </si>
  <si>
    <t>Cleveland Foundation</t>
  </si>
  <si>
    <t>AMC Educational outreach &amp; Mfg. Discovery Lab</t>
  </si>
  <si>
    <t>CHA-R4</t>
  </si>
  <si>
    <t>Chatzimavroudis</t>
  </si>
  <si>
    <t>Siemens Medical Systems</t>
  </si>
  <si>
    <t>Evaluation of Accuracy of Ultra-Fast Magnetic Resonance Phase Velocity Mapping Techniques in Quantifying Blood Flow Velocity</t>
  </si>
  <si>
    <t>VIL-R7</t>
  </si>
  <si>
    <t>Villaseca</t>
  </si>
  <si>
    <t>Eugenio</t>
  </si>
  <si>
    <t>General Electric Company</t>
  </si>
  <si>
    <t>Student Internship Agreement</t>
  </si>
  <si>
    <t>NAY-R7</t>
  </si>
  <si>
    <t>General Motors-CWR Division</t>
  </si>
  <si>
    <t>Human Machine Interface</t>
  </si>
  <si>
    <t>General Motors NAO Technical Center</t>
  </si>
  <si>
    <t>Technical and Project Management for HMI and Virtual Library</t>
  </si>
  <si>
    <t>NAY-R9</t>
  </si>
  <si>
    <t>Rockwell Automation</t>
  </si>
  <si>
    <t>Human-Machine Interface</t>
  </si>
  <si>
    <t>TUM-R15</t>
  </si>
  <si>
    <t>TUMEO</t>
  </si>
  <si>
    <t>MARK</t>
  </si>
  <si>
    <t>INST</t>
  </si>
  <si>
    <t>CESTP</t>
  </si>
  <si>
    <t>US DEPARTMENT OF AGRICULTURE THROUGH MANGI ENVIRONMENTAL, INC.</t>
  </si>
  <si>
    <t>EQIP RISK ASSESSMENT PROJECT</t>
  </si>
  <si>
    <t>TUM-R19</t>
  </si>
  <si>
    <t>Tumeo</t>
  </si>
  <si>
    <t>U.S. Department of Agriculture, Forest Service</t>
  </si>
  <si>
    <t>US Forest Service Technical Support</t>
  </si>
  <si>
    <t>TUM-R17</t>
  </si>
  <si>
    <t>inst</t>
  </si>
  <si>
    <t>cestp</t>
  </si>
  <si>
    <t>USDA</t>
  </si>
  <si>
    <t>Risk Assessment Development Services</t>
  </si>
  <si>
    <t>TUM-R18</t>
  </si>
  <si>
    <t>Risk Assessment Applied to Midewin National Tallgrass Prairie Site Remediation:  Setting Remediation Goals</t>
  </si>
  <si>
    <t>TUM-R11</t>
  </si>
  <si>
    <t>COLLABORATIVE PLANNING FOR WOODLAKE ENVIORNMENTAL  AND BATH FIELD STATIONS</t>
  </si>
  <si>
    <t>TUM-R6</t>
  </si>
  <si>
    <t>Tumeo &amp; Dural</t>
  </si>
  <si>
    <t>Mark &amp; Nilifer</t>
  </si>
  <si>
    <t>National Science Foundation through University of New Hampshire</t>
  </si>
  <si>
    <t>Investigation of Surfactant-Induced Hydraulic Conductivity Changes in Soil Washing.</t>
  </si>
  <si>
    <t>TUM-R20</t>
  </si>
  <si>
    <t>Environmental Protection Agency</t>
  </si>
  <si>
    <t>Establishment of a "Program of Excellence" in Risk Analysis at CSU</t>
  </si>
  <si>
    <t>HIN-T9</t>
  </si>
  <si>
    <t>Kalan</t>
  </si>
  <si>
    <t>Rory</t>
  </si>
  <si>
    <t>COLL STUD</t>
  </si>
  <si>
    <t>U.S. Department of Education</t>
  </si>
  <si>
    <t>Student support services travel</t>
  </si>
  <si>
    <t>Student Support Services</t>
  </si>
  <si>
    <t>BRW-S1</t>
  </si>
  <si>
    <t>BROWNLOWE</t>
  </si>
  <si>
    <t>LOUIS</t>
  </si>
  <si>
    <t>MIN AFF</t>
  </si>
  <si>
    <t>UPWARD BOUND PROGRAM</t>
  </si>
  <si>
    <t>HLM-T10</t>
  </si>
  <si>
    <t>Holm, Liou, Lundstrom</t>
  </si>
  <si>
    <t>John, Andrew, William</t>
  </si>
  <si>
    <t>INST/ENG/BUS</t>
  </si>
  <si>
    <t>CISP/IME/MLR</t>
  </si>
  <si>
    <t>USAID through ALO</t>
  </si>
  <si>
    <t>CSU-CBU Partnership</t>
  </si>
  <si>
    <t>kln-t28</t>
  </si>
  <si>
    <t>training</t>
  </si>
  <si>
    <t>Paul B.</t>
  </si>
  <si>
    <t>CSC</t>
  </si>
  <si>
    <t xml:space="preserve"> Cleveland Foundation - Fenn Educational Fund</t>
  </si>
  <si>
    <t>Project Springboard</t>
  </si>
  <si>
    <t>KLN-T29</t>
  </si>
  <si>
    <t>Cleveland Foundation/The Fenn Educational Fund</t>
  </si>
  <si>
    <t>Biotech-A Cooperative Education Initiative</t>
  </si>
  <si>
    <t>WHT-R5</t>
  </si>
  <si>
    <t>Whyte</t>
  </si>
  <si>
    <t>Donna</t>
  </si>
  <si>
    <t>min aff</t>
  </si>
  <si>
    <t>Black Male Initiative Kikundi Mentoring and Student Leadership Program</t>
  </si>
  <si>
    <t>AAL-S7</t>
  </si>
  <si>
    <t>chshs</t>
  </si>
  <si>
    <t>Cleveland City Council</t>
  </si>
  <si>
    <t>Cleveland Community Re-Entry Documentary &amp; Public Forum</t>
  </si>
  <si>
    <t>ALL-S8</t>
  </si>
  <si>
    <t>acadaff</t>
  </si>
  <si>
    <t>Women's Re-Entry Resource Network of Community Re-Entry</t>
  </si>
  <si>
    <t>Child Custody Documentary Video</t>
  </si>
  <si>
    <t>BRF-e1</t>
  </si>
  <si>
    <t>Bradford</t>
  </si>
  <si>
    <t>CATS</t>
  </si>
  <si>
    <t>OBOR-OLN Tech. Init.</t>
  </si>
  <si>
    <t>Digital Media for the Education &amp; Communication Professions</t>
  </si>
  <si>
    <t>NUR-T5</t>
  </si>
  <si>
    <t>Archer</t>
  </si>
  <si>
    <t>Serreta</t>
  </si>
  <si>
    <t>OMACR</t>
  </si>
  <si>
    <t>Ohio Board of Regents through Miami University</t>
  </si>
  <si>
    <t>STARS Program</t>
  </si>
  <si>
    <t>BAN-R10</t>
  </si>
  <si>
    <t>Barnhizer</t>
  </si>
  <si>
    <t>LAW</t>
  </si>
  <si>
    <t>Earth Summit Watch</t>
  </si>
  <si>
    <t>International Environmental Laws/Regulations Applicable to Managing Coastal Zone Resources in Developing Countries</t>
  </si>
  <si>
    <t>SNY-R1</t>
  </si>
  <si>
    <t>Snyder</t>
  </si>
  <si>
    <t>College of William and Mary</t>
  </si>
  <si>
    <t>Visiting Professor of Law - Spring Semester 2001</t>
  </si>
  <si>
    <t>MCC-R1</t>
  </si>
  <si>
    <t>Research</t>
  </si>
  <si>
    <t>McCoy</t>
  </si>
  <si>
    <t>Patricia</t>
  </si>
  <si>
    <t>Law</t>
  </si>
  <si>
    <t>University of Connecticut</t>
  </si>
  <si>
    <t>Visiting Professorship</t>
  </si>
  <si>
    <t>HEX-R12</t>
  </si>
  <si>
    <t>Hexter</t>
  </si>
  <si>
    <t>Kathryn</t>
  </si>
  <si>
    <t>URBAN</t>
  </si>
  <si>
    <t>DOF-URB</t>
  </si>
  <si>
    <t>U.S. Environmental Protection Agency through EcoCity Cleveland</t>
  </si>
  <si>
    <t>Sustainable Communities 2000 Symposium Working Groups</t>
  </si>
  <si>
    <t>STR-R46</t>
  </si>
  <si>
    <t>Star</t>
  </si>
  <si>
    <t>Philip</t>
  </si>
  <si>
    <t>UCT</t>
  </si>
  <si>
    <t>US Department of Commerce TIIAP Program through the Cleveland Housing Network</t>
  </si>
  <si>
    <t>Technology LINK 2000 Project</t>
  </si>
  <si>
    <t>IAN-S68</t>
  </si>
  <si>
    <t>IANNONE</t>
  </si>
  <si>
    <t>DONALD</t>
  </si>
  <si>
    <t>US DEPARTMENT OF COMMERCE, ECONOMIC DEVELOPMENT ADMINISTRATION</t>
  </si>
  <si>
    <t>EDA UNIVERSITY CENTER GRANT</t>
  </si>
  <si>
    <t>IAN-S69</t>
  </si>
  <si>
    <t>US ENVIORNMENTAL PROTECTION AGENCY</t>
  </si>
  <si>
    <t>GREAT LAKES ENVIRONMENTAL FINANCE CENTER</t>
  </si>
  <si>
    <t>KEA-R24</t>
  </si>
  <si>
    <t>Keating</t>
  </si>
  <si>
    <t>Dennis</t>
  </si>
  <si>
    <t>UST</t>
  </si>
  <si>
    <t>US Dept of Housing and Urban Development through Abt and Associates</t>
  </si>
  <si>
    <t>Interim Outcomes Assessment of the Empowerment Zone</t>
  </si>
  <si>
    <t>BES-R5</t>
  </si>
  <si>
    <t>Benson</t>
  </si>
  <si>
    <t>Virginia</t>
  </si>
  <si>
    <t>National Oceanic and Atmospheric Administration through OSU Research Foundation</t>
  </si>
  <si>
    <t>Ohio Lake Erie Heritage Tour</t>
  </si>
  <si>
    <t>Interim Outcomes Assessment of the Empowerment Zon</t>
  </si>
  <si>
    <t>KEA-T27</t>
  </si>
  <si>
    <t>US Department of Housing and Urban Development</t>
  </si>
  <si>
    <t>HUD Community Development Work Study Program</t>
  </si>
  <si>
    <t>HEX-R14</t>
  </si>
  <si>
    <t>EcoCity Cleveland (pass thru contract w/Cleveland and Gund Foundations)</t>
  </si>
  <si>
    <t>Sustainable Communities 2000 Symposium</t>
  </si>
  <si>
    <t>RED-R55</t>
  </si>
  <si>
    <t>Reed</t>
  </si>
  <si>
    <t>Wornie</t>
  </si>
  <si>
    <t>UCRC</t>
  </si>
  <si>
    <t>St. Ann Foundation</t>
  </si>
  <si>
    <t>Kinship Care Survey</t>
  </si>
  <si>
    <t>KEA-R26</t>
  </si>
  <si>
    <t>Foundation</t>
  </si>
  <si>
    <t>ust</t>
  </si>
  <si>
    <t>Cleveland Foundation through State University of New York</t>
  </si>
  <si>
    <t>The Effects of Welfare Reform on Community Development Corporations</t>
  </si>
  <si>
    <t>alj-s1</t>
  </si>
  <si>
    <t>Alexander &amp; Stivers</t>
  </si>
  <si>
    <t>Jennifer &amp; Camilla</t>
  </si>
  <si>
    <t xml:space="preserve"> Cleveland Foundation</t>
  </si>
  <si>
    <t>Levin College NonProfit Initiative</t>
  </si>
  <si>
    <t>RED-R58</t>
  </si>
  <si>
    <t>Board of County Commissioners, Cuyahoga County, Cuyahoga Work and Training</t>
  </si>
  <si>
    <t>Database Development:  Safety Net</t>
  </si>
  <si>
    <t>DEA-R22</t>
  </si>
  <si>
    <t>Local</t>
  </si>
  <si>
    <t>DeAcosta</t>
  </si>
  <si>
    <t>Martha</t>
  </si>
  <si>
    <t>Evaluation of the Even Start Program</t>
  </si>
  <si>
    <t>ASR-R19</t>
  </si>
  <si>
    <t>AUSTRIAN</t>
  </si>
  <si>
    <t>ZIONA</t>
  </si>
  <si>
    <t>CLEVELAND-CUYAHOGA COUNTY PORT AUTHORITY</t>
  </si>
  <si>
    <t>PORT OF CLEVELAND ECONOMIC IMPACT STUDY</t>
  </si>
  <si>
    <t>STR-R47</t>
  </si>
  <si>
    <t>STAR</t>
  </si>
  <si>
    <t>PHILIP</t>
  </si>
  <si>
    <t>CLEVELAND CITY COUNCIL</t>
  </si>
  <si>
    <t>PARTNERSHIP IN DEVELOPING AN URBAN POLICY AGENDA</t>
  </si>
  <si>
    <t>KLL-S2</t>
  </si>
  <si>
    <t>Keller</t>
  </si>
  <si>
    <t>lawrence</t>
  </si>
  <si>
    <t>Village of Valley View</t>
  </si>
  <si>
    <t>Valley View Charter Commission</t>
  </si>
  <si>
    <t>HUT-T22</t>
  </si>
  <si>
    <t>HUNTER</t>
  </si>
  <si>
    <t>FRANCES</t>
  </si>
  <si>
    <t>Cuyahoga County Board of Commissioners</t>
  </si>
  <si>
    <t>Internship Agreement</t>
  </si>
  <si>
    <t>STS-S6</t>
  </si>
  <si>
    <t>Stivers</t>
  </si>
  <si>
    <t>Camila</t>
  </si>
  <si>
    <t>UAF</t>
  </si>
  <si>
    <t>Federation for Community Planning</t>
  </si>
  <si>
    <t>Public Health</t>
  </si>
  <si>
    <t>DEA-R25</t>
  </si>
  <si>
    <t>University Circle, Inc.</t>
  </si>
  <si>
    <t>Early Learning Initiative</t>
  </si>
  <si>
    <t>RED-R57</t>
  </si>
  <si>
    <t>Evaluation of the FCP/CPS Health and human Services Project</t>
  </si>
  <si>
    <t>SAL-S40</t>
  </si>
  <si>
    <t>Salling</t>
  </si>
  <si>
    <t>Community Asset and Capacity Development</t>
  </si>
  <si>
    <t>SAL-S51</t>
  </si>
  <si>
    <t>Consulting Services for Data Management and Computer Systems</t>
  </si>
  <si>
    <t>Sal-S45</t>
  </si>
  <si>
    <t>service</t>
  </si>
  <si>
    <t>OBR-R68</t>
  </si>
  <si>
    <t>O'Brien</t>
  </si>
  <si>
    <t>Kevin</t>
  </si>
  <si>
    <t>Build Up Greater Cleveland</t>
  </si>
  <si>
    <t>Capital Contracting in 1999</t>
  </si>
  <si>
    <t>SAL-S48</t>
  </si>
  <si>
    <t>Neighborhood Progress, Inc.</t>
  </si>
  <si>
    <t>Data, maps and analysis for a neighborhood typology and neighborhood development indicators in the City of Cleve</t>
  </si>
  <si>
    <t>ASR-R22</t>
  </si>
  <si>
    <t>Austrian</t>
  </si>
  <si>
    <t>Ziona</t>
  </si>
  <si>
    <t>Northeast Ohio Regional Economic Strategy Initiative and Northeast Ohio Software Association through Greater Cleveland Growth Association</t>
  </si>
  <si>
    <t>The Software Cluster</t>
  </si>
  <si>
    <t>LED-R11</t>
  </si>
  <si>
    <t>Ledebur</t>
  </si>
  <si>
    <t>Larry</t>
  </si>
  <si>
    <t>Community Planning and Public Policy:  Ohio E-Commerce Project</t>
  </si>
  <si>
    <t>OBR-R60</t>
  </si>
  <si>
    <t>Northeast Ohio Council on Higher Education</t>
  </si>
  <si>
    <t>NE Ohio Workforce Initiative--Benchmarking and Quality Assurance</t>
  </si>
  <si>
    <t>MDN-S1</t>
  </si>
  <si>
    <t>madden</t>
  </si>
  <si>
    <t>jennifer</t>
  </si>
  <si>
    <t>famicos foundation</t>
  </si>
  <si>
    <t>heritage lane project</t>
  </si>
  <si>
    <t>hut-t25</t>
  </si>
  <si>
    <t>Hunter</t>
  </si>
  <si>
    <t>Fran</t>
  </si>
  <si>
    <t>Internship</t>
  </si>
  <si>
    <t>HEX-R10</t>
  </si>
  <si>
    <t>Ohio Department of Development</t>
  </si>
  <si>
    <t>Urban Revitalization Task force</t>
  </si>
  <si>
    <t>VOL-S12</t>
  </si>
  <si>
    <t>Volk &amp; Stuart</t>
  </si>
  <si>
    <t>Dinah &amp; Denise</t>
  </si>
  <si>
    <t>Ohio Reads</t>
  </si>
  <si>
    <t>El Barrio Reading Club</t>
  </si>
  <si>
    <t>COZ-T8</t>
  </si>
  <si>
    <t>Cozzens</t>
  </si>
  <si>
    <t>Thomas</t>
  </si>
  <si>
    <t>Bureau of Disability Determinations of the Ohio Rehabilitation Services Commission</t>
  </si>
  <si>
    <t>BDD:  Design &amp; Implement an organizational training &amp; development program</t>
  </si>
  <si>
    <t>OBR-R67</t>
  </si>
  <si>
    <t>Ohio Department of Education:  School Funding Meeting</t>
  </si>
  <si>
    <t>COZ-S7</t>
  </si>
  <si>
    <t>Ohio Bureau of Vocational Rehabilitation</t>
  </si>
  <si>
    <t>Organizational Development</t>
  </si>
  <si>
    <t>OBR-R66</t>
  </si>
  <si>
    <t>Obrien</t>
  </si>
  <si>
    <t>Assessment of Alternative Revenue Generation Strategies:  Phase II</t>
  </si>
  <si>
    <t>OBR-S64</t>
  </si>
  <si>
    <t>Assessment of Alternative Revenue Generation Strategies</t>
  </si>
  <si>
    <t>SAL-R52</t>
  </si>
  <si>
    <t>Ohio Legislative Service Commission</t>
  </si>
  <si>
    <t>Preparing for Ohio's Elections in the Next Century</t>
  </si>
  <si>
    <t>COO-S25</t>
  </si>
  <si>
    <t>Vogelsang Coombs</t>
  </si>
  <si>
    <t>Vera</t>
  </si>
  <si>
    <t>Ohio Department of Administrative Services</t>
  </si>
  <si>
    <t>Ohio Certified Public Managers Program</t>
  </si>
  <si>
    <t>Ohio Department of Human Services through OSU</t>
  </si>
  <si>
    <t>Ohio Department of Human Services through OSU Res Found</t>
  </si>
  <si>
    <t>OSU (Ohio Agricultural Research and Development Center)</t>
  </si>
  <si>
    <t>Total Federal</t>
  </si>
  <si>
    <t>Total Foundation</t>
  </si>
  <si>
    <t>Total Local</t>
  </si>
  <si>
    <t>Total Other</t>
  </si>
  <si>
    <t>Total State</t>
  </si>
  <si>
    <t>Tumeo/Walton</t>
  </si>
  <si>
    <t>**</t>
  </si>
  <si>
    <t xml:space="preserve">**  This grant is for $9,000. Ron Abate, College of Education, is providing in-kind service for $800.  </t>
  </si>
  <si>
    <t xml:space="preserve">     The additional $800 is recorded under the College of Education</t>
  </si>
  <si>
    <t xml:space="preserve">**  This grant is for $9,000. Joanne Belovich is the PI of this grant.  Ron Abate, College of Education, is providing </t>
  </si>
  <si>
    <t xml:space="preserve">     in-kind service for $800.  $800 is recorded here and the balance of $8,200 is recorded under the College</t>
  </si>
  <si>
    <t xml:space="preserve">     of Engineering.</t>
  </si>
  <si>
    <t>***</t>
  </si>
  <si>
    <t xml:space="preserve">***  Total award is $8,964.  The balance is recorded in CESTP due to Heather Gallacher's involvelment in </t>
  </si>
  <si>
    <t xml:space="preserve">      this grant.</t>
  </si>
  <si>
    <t xml:space="preserve">      involvement in this grant. </t>
  </si>
  <si>
    <t xml:space="preserve">***  Total award is $8,964.  The balance is recorded in College of Education due to Frank Johns and Ronald Wolfe's </t>
  </si>
  <si>
    <t>REPORT OF SPONSORED PROGRAMS</t>
  </si>
  <si>
    <t>FISCAL YEAR 2000</t>
  </si>
  <si>
    <t>Arts &amp; Sciences</t>
  </si>
  <si>
    <t>Business</t>
  </si>
  <si>
    <t>Education</t>
  </si>
  <si>
    <t>Engineering</t>
  </si>
  <si>
    <t>Institutional</t>
  </si>
  <si>
    <t>Urban</t>
  </si>
  <si>
    <t>Graduate College</t>
  </si>
  <si>
    <t>Continuing Education</t>
  </si>
  <si>
    <t>Academic Affairs</t>
  </si>
  <si>
    <t>AMC *</t>
  </si>
  <si>
    <t>* Advanced Manufacturing Center</t>
  </si>
  <si>
    <t>Appropriations</t>
  </si>
  <si>
    <t>Total by</t>
  </si>
  <si>
    <t>Total by Source</t>
  </si>
  <si>
    <t>-</t>
  </si>
  <si>
    <t>College of Arts &amp; Sciences</t>
  </si>
  <si>
    <t>Grants Awarded FY00</t>
  </si>
  <si>
    <t>Art</t>
  </si>
  <si>
    <t>BGES**</t>
  </si>
  <si>
    <t>Cleveland Health Inst</t>
  </si>
  <si>
    <t>Chemistry</t>
  </si>
  <si>
    <t>Communications</t>
  </si>
  <si>
    <t>English</t>
  </si>
  <si>
    <t>Health Sciences</t>
  </si>
  <si>
    <t>Modern Languages</t>
  </si>
  <si>
    <t>Music</t>
  </si>
  <si>
    <t>Nursing</t>
  </si>
  <si>
    <t>Physics</t>
  </si>
  <si>
    <t>Psychology</t>
  </si>
  <si>
    <t>Sociology</t>
  </si>
  <si>
    <t>Speech</t>
  </si>
  <si>
    <t>Social Work</t>
  </si>
  <si>
    <t>Dept.</t>
  </si>
  <si>
    <t>College of Business</t>
  </si>
  <si>
    <t>MLR**</t>
  </si>
  <si>
    <t>** Management, Labor Relations</t>
  </si>
  <si>
    <t>**  Biological, Geological &amp; Environmental Sciences</t>
  </si>
  <si>
    <t>College of Education</t>
  </si>
  <si>
    <t>CASAL *</t>
  </si>
  <si>
    <t>Curric/Foundations</t>
  </si>
  <si>
    <t>Dean's Office</t>
  </si>
  <si>
    <t>Specialized Inst Programs</t>
  </si>
  <si>
    <t>GDEDC **</t>
  </si>
  <si>
    <t>HPERD***</t>
  </si>
  <si>
    <t>*        Counseling, Administration, Supervision &amp; Adult</t>
  </si>
  <si>
    <t>**      Greater Cleveland Education Development</t>
  </si>
  <si>
    <t>***     Health, Physical Education, Recreation &amp; Dance</t>
  </si>
  <si>
    <t>College of Engineering</t>
  </si>
  <si>
    <t>*        Advanced Manufacturing Center</t>
  </si>
  <si>
    <t xml:space="preserve">Chemical </t>
  </si>
  <si>
    <t>Civil &amp; Environmental</t>
  </si>
  <si>
    <t>Electrical &amp; Computer</t>
  </si>
  <si>
    <t>Industrial &amp; Manufacturing</t>
  </si>
  <si>
    <t>Mechanical</t>
  </si>
  <si>
    <t>AMC*</t>
  </si>
  <si>
    <t>College Studies</t>
  </si>
  <si>
    <t>Minority Affairs</t>
  </si>
  <si>
    <t>CHSHS</t>
  </si>
  <si>
    <t>Urban Center (UCT)</t>
  </si>
  <si>
    <t>Urban Studies (UST)</t>
  </si>
  <si>
    <t>Urban Child Res (UCRC)</t>
  </si>
  <si>
    <t>Urban Affairs (UAF)</t>
  </si>
  <si>
    <t>Appropriatons</t>
  </si>
  <si>
    <t>Research &amp; Technical AS</t>
  </si>
  <si>
    <t>Marketing</t>
  </si>
  <si>
    <t>Political Science</t>
  </si>
  <si>
    <t xml:space="preserve">% to </t>
  </si>
  <si>
    <t>Personnel</t>
  </si>
  <si>
    <t>Salary</t>
  </si>
  <si>
    <t>each dept.</t>
  </si>
  <si>
    <t>Holm</t>
  </si>
  <si>
    <t>A &amp; S</t>
  </si>
  <si>
    <t>Liou</t>
  </si>
  <si>
    <t>IME Student</t>
  </si>
  <si>
    <t>Lundstrom</t>
  </si>
  <si>
    <t>salary</t>
  </si>
  <si>
    <t xml:space="preserve">% of </t>
  </si>
  <si>
    <t>Total</t>
  </si>
  <si>
    <t>Award</t>
  </si>
  <si>
    <t>% to each</t>
  </si>
  <si>
    <t>dept.</t>
  </si>
  <si>
    <t xml:space="preserve">Breakdown for HOMMJ10 grant division among </t>
  </si>
  <si>
    <t xml:space="preserve">   ***  Breakdown for HOMMJ10 grant division among </t>
  </si>
  <si>
    <t>Note:  Additional $3,764,434 allocated in  funding to the AMC - industrial sponsors and Edison 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</si>
</sst>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3" x14ac:knownFonts="1">
    <font>
      <sz val="10"/>
      <name val="Arial"/>
    </font>
    <font>
      <b/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sz val="10"/>
      <name val="Arial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</font>
    <font>
      <b/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quotePrefix="1" applyNumberFormat="1"/>
    <xf numFmtId="37" fontId="0" fillId="0" borderId="0" xfId="0" quotePrefix="1" applyNumberFormat="1"/>
    <xf numFmtId="37" fontId="0" fillId="0" borderId="0" xfId="0" applyNumberFormat="1"/>
    <xf numFmtId="0" fontId="2" fillId="0" borderId="0" xfId="0" quotePrefix="1" applyNumberFormat="1" applyFont="1"/>
    <xf numFmtId="37" fontId="2" fillId="0" borderId="0" xfId="0" quotePrefix="1" applyNumberFormat="1" applyFont="1"/>
    <xf numFmtId="0" fontId="2" fillId="0" borderId="0" xfId="0" applyFont="1"/>
    <xf numFmtId="0" fontId="3" fillId="0" borderId="0" xfId="0" quotePrefix="1" applyNumberFormat="1" applyFont="1"/>
    <xf numFmtId="37" fontId="3" fillId="0" borderId="0" xfId="0" quotePrefix="1" applyNumberFormat="1" applyFont="1"/>
    <xf numFmtId="0" fontId="3" fillId="0" borderId="0" xfId="0" applyFont="1"/>
    <xf numFmtId="37" fontId="3" fillId="0" borderId="0" xfId="0" applyNumberFormat="1" applyFont="1"/>
    <xf numFmtId="37" fontId="1" fillId="0" borderId="0" xfId="0" applyNumberFormat="1" applyFont="1"/>
    <xf numFmtId="37" fontId="1" fillId="0" borderId="0" xfId="0" applyNumberFormat="1" applyFont="1" applyFill="1"/>
    <xf numFmtId="0" fontId="4" fillId="0" borderId="0" xfId="0" quotePrefix="1" applyNumberFormat="1" applyFont="1"/>
    <xf numFmtId="37" fontId="4" fillId="0" borderId="0" xfId="0" quotePrefix="1" applyNumberFormat="1" applyFont="1"/>
    <xf numFmtId="0" fontId="5" fillId="0" borderId="0" xfId="0" applyFont="1"/>
    <xf numFmtId="0" fontId="3" fillId="0" borderId="0" xfId="0" applyNumberFormat="1" applyFont="1"/>
    <xf numFmtId="37" fontId="0" fillId="0" borderId="1" xfId="0" quotePrefix="1" applyNumberFormat="1" applyBorder="1"/>
    <xf numFmtId="37" fontId="6" fillId="0" borderId="0" xfId="0" quotePrefix="1" applyNumberFormat="1" applyFont="1"/>
    <xf numFmtId="37" fontId="2" fillId="0" borderId="1" xfId="0" quotePrefix="1" applyNumberFormat="1" applyFont="1" applyBorder="1"/>
    <xf numFmtId="10" fontId="0" fillId="0" borderId="0" xfId="0" applyNumberFormat="1"/>
    <xf numFmtId="10" fontId="2" fillId="0" borderId="0" xfId="0" applyNumberFormat="1" applyFont="1"/>
    <xf numFmtId="37" fontId="5" fillId="0" borderId="0" xfId="0" applyNumberFormat="1" applyFont="1"/>
    <xf numFmtId="37" fontId="2" fillId="0" borderId="0" xfId="0" applyNumberFormat="1" applyFont="1"/>
    <xf numFmtId="0" fontId="0" fillId="0" borderId="0" xfId="0" applyNumberFormat="1"/>
    <xf numFmtId="37" fontId="2" fillId="0" borderId="0" xfId="0" quotePrefix="1" applyNumberFormat="1" applyFont="1" applyBorder="1"/>
    <xf numFmtId="10" fontId="3" fillId="0" borderId="0" xfId="0" applyNumberFormat="1" applyFont="1"/>
    <xf numFmtId="0" fontId="6" fillId="0" borderId="0" xfId="0" applyFont="1"/>
    <xf numFmtId="10" fontId="6" fillId="0" borderId="0" xfId="0" applyNumberFormat="1" applyFont="1"/>
    <xf numFmtId="37" fontId="6" fillId="0" borderId="0" xfId="0" applyNumberFormat="1" applyFont="1"/>
    <xf numFmtId="0" fontId="2" fillId="0" borderId="0" xfId="0" applyNumberFormat="1" applyFont="1"/>
    <xf numFmtId="37" fontId="0" fillId="0" borderId="0" xfId="0" quotePrefix="1" applyNumberFormat="1" applyBorder="1"/>
    <xf numFmtId="0" fontId="0" fillId="0" borderId="1" xfId="0" applyBorder="1"/>
    <xf numFmtId="10" fontId="0" fillId="0" borderId="1" xfId="0" applyNumberFormat="1" applyBorder="1"/>
    <xf numFmtId="37" fontId="0" fillId="0" borderId="1" xfId="0" applyNumberFormat="1" applyBorder="1"/>
    <xf numFmtId="0" fontId="2" fillId="0" borderId="0" xfId="0" applyFont="1" applyBorder="1"/>
    <xf numFmtId="10" fontId="2" fillId="0" borderId="0" xfId="0" applyNumberFormat="1" applyFont="1" applyBorder="1"/>
    <xf numFmtId="37" fontId="2" fillId="0" borderId="0" xfId="0" applyNumberFormat="1" applyFont="1" applyBorder="1"/>
    <xf numFmtId="0" fontId="0" fillId="0" borderId="0" xfId="0" applyBorder="1"/>
    <xf numFmtId="10" fontId="0" fillId="0" borderId="0" xfId="0" applyNumberFormat="1" applyBorder="1"/>
    <xf numFmtId="37" fontId="0" fillId="0" borderId="0" xfId="0" applyNumberFormat="1" applyBorder="1"/>
    <xf numFmtId="37" fontId="3" fillId="0" borderId="0" xfId="0" quotePrefix="1" applyNumberFormat="1" applyFont="1" applyBorder="1"/>
    <xf numFmtId="0" fontId="7" fillId="0" borderId="0" xfId="0" applyFont="1" applyFill="1"/>
    <xf numFmtId="0" fontId="8" fillId="0" borderId="0" xfId="0" applyFont="1" applyFill="1" applyAlignment="1">
      <alignment horizontal="center"/>
    </xf>
    <xf numFmtId="0" fontId="7" fillId="0" borderId="0" xfId="0" applyFont="1" applyFill="1" applyBorder="1" applyAlignment="1"/>
    <xf numFmtId="0" fontId="9" fillId="0" borderId="0" xfId="0" applyFont="1" applyFill="1" applyBorder="1" applyAlignment="1">
      <alignment horizontal="right"/>
    </xf>
    <xf numFmtId="0" fontId="7" fillId="0" borderId="0" xfId="0" quotePrefix="1" applyNumberFormat="1" applyFont="1" applyFill="1"/>
    <xf numFmtId="0" fontId="7" fillId="0" borderId="2" xfId="0" applyFont="1" applyFill="1" applyBorder="1" applyAlignment="1"/>
    <xf numFmtId="0" fontId="9" fillId="0" borderId="2" xfId="0" applyFont="1" applyFill="1" applyBorder="1" applyAlignment="1">
      <alignment horizontal="right"/>
    </xf>
    <xf numFmtId="0" fontId="10" fillId="0" borderId="3" xfId="0" applyFont="1" applyFill="1" applyBorder="1" applyAlignment="1">
      <alignment horizontal="left"/>
    </xf>
    <xf numFmtId="41" fontId="7" fillId="0" borderId="3" xfId="0" applyNumberFormat="1" applyFont="1" applyFill="1" applyBorder="1" applyAlignment="1"/>
    <xf numFmtId="0" fontId="9" fillId="0" borderId="0" xfId="0" applyFont="1" applyFill="1" applyBorder="1" applyAlignment="1">
      <alignment horizontal="left"/>
    </xf>
    <xf numFmtId="41" fontId="7" fillId="0" borderId="0" xfId="0" applyNumberFormat="1" applyFont="1" applyFill="1" applyBorder="1" applyAlignment="1"/>
    <xf numFmtId="0" fontId="11" fillId="0" borderId="0" xfId="0" applyFont="1" applyFill="1"/>
    <xf numFmtId="0" fontId="12" fillId="0" borderId="0" xfId="0" applyFont="1" applyFill="1"/>
    <xf numFmtId="37" fontId="7" fillId="0" borderId="0" xfId="0" applyNumberFormat="1" applyFont="1" applyFill="1"/>
    <xf numFmtId="41" fontId="7" fillId="0" borderId="0" xfId="0" applyNumberFormat="1" applyFont="1" applyFill="1"/>
    <xf numFmtId="0" fontId="10" fillId="0" borderId="0" xfId="0" quotePrefix="1" applyNumberFormat="1" applyFont="1" applyFill="1"/>
    <xf numFmtId="0" fontId="9" fillId="0" borderId="0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37" fontId="7" fillId="0" borderId="0" xfId="0" applyNumberFormat="1" applyFont="1" applyFill="1" applyBorder="1" applyAlignment="1">
      <alignment horizontal="center"/>
    </xf>
    <xf numFmtId="37" fontId="7" fillId="0" borderId="0" xfId="0" applyNumberFormat="1" applyFont="1" applyFill="1" applyBorder="1" applyAlignment="1">
      <alignment horizontal="right"/>
    </xf>
    <xf numFmtId="37" fontId="7" fillId="0" borderId="3" xfId="0" applyNumberFormat="1" applyFont="1" applyFill="1" applyBorder="1" applyAlignment="1">
      <alignment horizontal="center"/>
    </xf>
    <xf numFmtId="37" fontId="7" fillId="0" borderId="3" xfId="0" applyNumberFormat="1" applyFont="1" applyFill="1" applyBorder="1" applyAlignment="1"/>
    <xf numFmtId="37" fontId="11" fillId="0" borderId="0" xfId="0" applyNumberFormat="1" applyFont="1" applyFill="1" applyAlignment="1">
      <alignment horizontal="right"/>
    </xf>
    <xf numFmtId="37" fontId="11" fillId="0" borderId="0" xfId="0" applyNumberFormat="1" applyFont="1" applyFill="1"/>
    <xf numFmtId="0" fontId="8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20" sqref="B20"/>
    </sheetView>
  </sheetViews>
  <sheetFormatPr defaultRowHeight="12.75" x14ac:dyDescent="0.2"/>
  <cols>
    <col min="1" max="1" width="21.28515625" style="42" customWidth="1"/>
    <col min="2" max="8" width="15" style="42" customWidth="1"/>
    <col min="9" max="9" width="10.7109375" style="42" customWidth="1"/>
    <col min="10" max="16384" width="9.140625" style="42"/>
  </cols>
  <sheetData>
    <row r="1" spans="1:9" ht="18" x14ac:dyDescent="0.25">
      <c r="D1" s="43" t="s">
        <v>794</v>
      </c>
    </row>
    <row r="2" spans="1:9" ht="18" x14ac:dyDescent="0.25">
      <c r="D2" s="43" t="s">
        <v>795</v>
      </c>
    </row>
    <row r="4" spans="1:9" x14ac:dyDescent="0.2">
      <c r="A4" s="44"/>
      <c r="B4" s="58"/>
      <c r="C4" s="58"/>
      <c r="D4" s="58"/>
      <c r="E4" s="58"/>
      <c r="F4" s="58"/>
      <c r="G4" s="58"/>
      <c r="H4" s="58" t="s">
        <v>371</v>
      </c>
      <c r="I4" s="45" t="s">
        <v>808</v>
      </c>
    </row>
    <row r="5" spans="1:9" ht="13.5" thickBot="1" x14ac:dyDescent="0.25">
      <c r="A5" s="47"/>
      <c r="B5" s="59" t="s">
        <v>805</v>
      </c>
      <c r="C5" s="59" t="s">
        <v>238</v>
      </c>
      <c r="D5" s="59" t="s">
        <v>659</v>
      </c>
      <c r="E5" s="59" t="s">
        <v>672</v>
      </c>
      <c r="F5" s="59" t="s">
        <v>246</v>
      </c>
      <c r="G5" s="59" t="s">
        <v>371</v>
      </c>
      <c r="H5" s="59" t="s">
        <v>807</v>
      </c>
      <c r="I5" s="48" t="s">
        <v>5</v>
      </c>
    </row>
    <row r="6" spans="1:9" x14ac:dyDescent="0.2">
      <c r="A6" s="51" t="s">
        <v>804</v>
      </c>
      <c r="B6" s="60" t="s">
        <v>810</v>
      </c>
      <c r="C6" s="60" t="s">
        <v>810</v>
      </c>
      <c r="D6" s="60" t="s">
        <v>810</v>
      </c>
      <c r="E6" s="60" t="s">
        <v>810</v>
      </c>
      <c r="F6" s="60" t="s">
        <v>810</v>
      </c>
      <c r="G6" s="60" t="s">
        <v>810</v>
      </c>
      <c r="H6" s="60">
        <f>25000+804870+292808+380000+250000+650000</f>
        <v>2402678</v>
      </c>
      <c r="I6" s="61">
        <f>SUM(B6:H6)</f>
        <v>2402678</v>
      </c>
    </row>
    <row r="7" spans="1:9" x14ac:dyDescent="0.2">
      <c r="A7" s="51" t="s">
        <v>796</v>
      </c>
      <c r="B7" s="60" t="s">
        <v>810</v>
      </c>
      <c r="C7" s="60">
        <f>+'Detail for the College of A&amp;S'!J19</f>
        <v>1019895</v>
      </c>
      <c r="D7" s="60">
        <f>+'Detail for the College of A&amp;S'!J29</f>
        <v>134109</v>
      </c>
      <c r="E7" s="60">
        <f>+'Detail for the College of A&amp;S'!J33</f>
        <v>85067</v>
      </c>
      <c r="F7" s="60">
        <f>+'Detail for the College of A&amp;S'!J40</f>
        <v>317450</v>
      </c>
      <c r="G7" s="60">
        <f>+'Detail for the College of A&amp;S'!J58</f>
        <v>617254</v>
      </c>
      <c r="H7" s="60" t="s">
        <v>810</v>
      </c>
      <c r="I7" s="61">
        <f>SUM(B7:H7)</f>
        <v>2173775</v>
      </c>
    </row>
    <row r="8" spans="1:9" x14ac:dyDescent="0.2">
      <c r="A8" s="51" t="s">
        <v>797</v>
      </c>
      <c r="B8" s="60" t="s">
        <v>810</v>
      </c>
      <c r="C8" s="60">
        <f>+'Detail for College of Business'!J8</f>
        <v>97776</v>
      </c>
      <c r="D8" s="60" t="s">
        <v>810</v>
      </c>
      <c r="E8" s="60" t="s">
        <v>810</v>
      </c>
      <c r="F8" s="60">
        <f>+'Detail for College of Business'!J11</f>
        <v>3500</v>
      </c>
      <c r="G8" s="60" t="s">
        <v>810</v>
      </c>
      <c r="H8" s="60" t="s">
        <v>810</v>
      </c>
      <c r="I8" s="61">
        <f t="shared" ref="I8:I15" si="0">SUM(B8:H8)</f>
        <v>101276</v>
      </c>
    </row>
    <row r="9" spans="1:9" x14ac:dyDescent="0.2">
      <c r="A9" s="51" t="s">
        <v>803</v>
      </c>
      <c r="B9" s="60" t="s">
        <v>810</v>
      </c>
      <c r="C9" s="60" t="s">
        <v>810</v>
      </c>
      <c r="D9" s="60" t="s">
        <v>810</v>
      </c>
      <c r="E9" s="60" t="s">
        <v>810</v>
      </c>
      <c r="F9" s="60" t="s">
        <v>810</v>
      </c>
      <c r="G9" s="60" t="s">
        <v>810</v>
      </c>
      <c r="H9" s="60">
        <v>244996</v>
      </c>
      <c r="I9" s="61">
        <f t="shared" si="0"/>
        <v>244996</v>
      </c>
    </row>
    <row r="10" spans="1:9" x14ac:dyDescent="0.2">
      <c r="A10" s="51" t="s">
        <v>798</v>
      </c>
      <c r="B10" s="60" t="s">
        <v>810</v>
      </c>
      <c r="C10" s="60">
        <f>+'Detail for College of Education'!J17</f>
        <v>1022092</v>
      </c>
      <c r="D10" s="60">
        <f>+'Detail for College of Education'!J25</f>
        <v>101671</v>
      </c>
      <c r="E10" s="60">
        <f>+'Detail for College of Education'!J28</f>
        <v>86070</v>
      </c>
      <c r="F10" s="60">
        <f>+'Detail for College of Education'!J32</f>
        <v>45000</v>
      </c>
      <c r="G10" s="60">
        <f>+'Detail for College of Education'!J46</f>
        <v>1615389</v>
      </c>
      <c r="H10" s="60"/>
      <c r="I10" s="61">
        <f t="shared" si="0"/>
        <v>2870222</v>
      </c>
    </row>
    <row r="11" spans="1:9" x14ac:dyDescent="0.2">
      <c r="A11" s="51" t="s">
        <v>799</v>
      </c>
      <c r="B11" s="60">
        <v>3764434</v>
      </c>
      <c r="C11" s="60">
        <f>+'Detail for College of Eng'!J34</f>
        <v>1984373</v>
      </c>
      <c r="D11" s="60">
        <f>+'Detail for College of Eng'!J37</f>
        <v>89289</v>
      </c>
      <c r="E11" s="60" t="s">
        <v>810</v>
      </c>
      <c r="F11" s="60">
        <f>+'Detail for College of Eng'!J44</f>
        <v>184751</v>
      </c>
      <c r="G11" s="60" t="s">
        <v>810</v>
      </c>
      <c r="H11" s="60" t="s">
        <v>810</v>
      </c>
      <c r="I11" s="61">
        <f t="shared" si="0"/>
        <v>6022847</v>
      </c>
    </row>
    <row r="12" spans="1:9" x14ac:dyDescent="0.2">
      <c r="A12" s="51" t="s">
        <v>802</v>
      </c>
      <c r="B12" s="60" t="s">
        <v>810</v>
      </c>
      <c r="C12" s="60" t="s">
        <v>810</v>
      </c>
      <c r="D12" s="60" t="s">
        <v>810</v>
      </c>
      <c r="E12" s="60" t="s">
        <v>810</v>
      </c>
      <c r="F12" s="60" t="s">
        <v>810</v>
      </c>
      <c r="G12" s="60" t="s">
        <v>810</v>
      </c>
      <c r="H12" s="60">
        <v>352758</v>
      </c>
      <c r="I12" s="61">
        <f t="shared" si="0"/>
        <v>352758</v>
      </c>
    </row>
    <row r="13" spans="1:9" x14ac:dyDescent="0.2">
      <c r="A13" s="51" t="s">
        <v>800</v>
      </c>
      <c r="B13" s="60" t="s">
        <v>810</v>
      </c>
      <c r="C13" s="60">
        <f>+'Detail for Inst'!J19</f>
        <v>1370100.12</v>
      </c>
      <c r="D13" s="60">
        <f>+'Detail for Inst'!J24</f>
        <v>126045</v>
      </c>
      <c r="E13" s="60">
        <f>+'Detail for Inst'!J27</f>
        <v>10000</v>
      </c>
      <c r="F13" s="60">
        <f>+'Detail for Inst'!J30</f>
        <v>11518</v>
      </c>
      <c r="G13" s="60">
        <f>+'Detail for Inst'!J34</f>
        <v>458914</v>
      </c>
      <c r="H13" s="60" t="s">
        <v>810</v>
      </c>
      <c r="I13" s="61">
        <f t="shared" si="0"/>
        <v>1976577.12</v>
      </c>
    </row>
    <row r="14" spans="1:9" x14ac:dyDescent="0.2">
      <c r="A14" s="51" t="s">
        <v>610</v>
      </c>
      <c r="B14" s="60" t="s">
        <v>810</v>
      </c>
      <c r="C14" s="60" t="s">
        <v>810</v>
      </c>
      <c r="D14" s="60" t="s">
        <v>810</v>
      </c>
      <c r="E14" s="60" t="s">
        <v>810</v>
      </c>
      <c r="F14" s="60">
        <f>+'Detail for Law'!J10</f>
        <v>114277</v>
      </c>
      <c r="G14" s="60" t="s">
        <v>810</v>
      </c>
      <c r="H14" s="60" t="s">
        <v>810</v>
      </c>
      <c r="I14" s="61">
        <f t="shared" si="0"/>
        <v>114277</v>
      </c>
    </row>
    <row r="15" spans="1:9" x14ac:dyDescent="0.2">
      <c r="A15" s="51" t="s">
        <v>801</v>
      </c>
      <c r="B15" s="60" t="s">
        <v>810</v>
      </c>
      <c r="C15" s="60">
        <f>+'Detail for Urban'!J14</f>
        <v>475253</v>
      </c>
      <c r="D15" s="60">
        <f>+'Detail for Urban'!J20</f>
        <v>218568</v>
      </c>
      <c r="E15" s="60">
        <f>+'Detail for Urban'!J28</f>
        <v>149874</v>
      </c>
      <c r="F15" s="60">
        <f>+'Detail for Urban'!J45</f>
        <v>325314</v>
      </c>
      <c r="G15" s="60">
        <f>+'Detail for Urban'!J56</f>
        <v>1085561</v>
      </c>
      <c r="H15" s="60">
        <f>180000+2096667+268373+150961+85577</f>
        <v>2781578</v>
      </c>
      <c r="I15" s="61">
        <f t="shared" si="0"/>
        <v>5036148</v>
      </c>
    </row>
    <row r="16" spans="1:9" ht="13.5" thickBot="1" x14ac:dyDescent="0.25">
      <c r="A16" s="49" t="s">
        <v>809</v>
      </c>
      <c r="B16" s="62">
        <f>SUM(B6:B15)</f>
        <v>3764434</v>
      </c>
      <c r="C16" s="62">
        <f t="shared" ref="C16:I16" si="1">SUM(C6:C15)</f>
        <v>5969489.1200000001</v>
      </c>
      <c r="D16" s="62">
        <f t="shared" si="1"/>
        <v>669682</v>
      </c>
      <c r="E16" s="62">
        <f t="shared" si="1"/>
        <v>331011</v>
      </c>
      <c r="F16" s="62">
        <f t="shared" si="1"/>
        <v>1001810</v>
      </c>
      <c r="G16" s="62">
        <f t="shared" si="1"/>
        <v>3777118</v>
      </c>
      <c r="H16" s="62">
        <f t="shared" si="1"/>
        <v>5782010</v>
      </c>
      <c r="I16" s="63">
        <f t="shared" si="1"/>
        <v>21295554.120000001</v>
      </c>
    </row>
    <row r="17" spans="1:9" ht="14.25" x14ac:dyDescent="0.2">
      <c r="B17" s="64"/>
      <c r="C17" s="64"/>
      <c r="D17" s="64"/>
      <c r="E17" s="64"/>
      <c r="F17" s="64"/>
      <c r="G17" s="64"/>
      <c r="H17" s="64"/>
      <c r="I17" s="65"/>
    </row>
    <row r="18" spans="1:9" ht="14.25" x14ac:dyDescent="0.2">
      <c r="A18" s="53" t="s">
        <v>806</v>
      </c>
      <c r="B18" s="53"/>
      <c r="C18" s="65"/>
      <c r="D18" s="53"/>
      <c r="E18" s="53"/>
      <c r="F18" s="53"/>
      <c r="G18" s="53"/>
      <c r="H18" s="65"/>
      <c r="I18" s="65"/>
    </row>
    <row r="19" spans="1:9" ht="14.25" x14ac:dyDescent="0.2">
      <c r="B19" s="53"/>
      <c r="C19" s="53"/>
      <c r="D19" s="53"/>
      <c r="E19" s="53"/>
      <c r="F19" s="53"/>
      <c r="G19" s="65"/>
      <c r="H19" s="65"/>
      <c r="I19" s="65"/>
    </row>
    <row r="20" spans="1:9" ht="14.25" x14ac:dyDescent="0.2">
      <c r="B20" s="53"/>
      <c r="C20" s="53"/>
      <c r="D20" s="53"/>
      <c r="E20" s="53"/>
      <c r="F20" s="53"/>
      <c r="G20" s="53"/>
      <c r="H20" s="65"/>
      <c r="I20" s="53"/>
    </row>
    <row r="21" spans="1:9" ht="14.25" x14ac:dyDescent="0.2">
      <c r="B21" s="53"/>
      <c r="C21" s="53"/>
      <c r="D21" s="53"/>
      <c r="E21" s="53"/>
      <c r="F21" s="53"/>
      <c r="G21" s="53"/>
      <c r="H21" s="53"/>
      <c r="I21" s="53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B15" sqref="B15"/>
    </sheetView>
  </sheetViews>
  <sheetFormatPr defaultRowHeight="12.75" x14ac:dyDescent="0.2"/>
  <cols>
    <col min="1" max="1" width="16.85546875" style="42" customWidth="1"/>
    <col min="2" max="2" width="11.7109375" style="42" bestFit="1" customWidth="1"/>
    <col min="3" max="3" width="11.7109375" style="42" customWidth="1"/>
    <col min="4" max="6" width="11.7109375" style="42" bestFit="1" customWidth="1"/>
    <col min="7" max="7" width="10.28515625" style="42" customWidth="1"/>
    <col min="8" max="16384" width="9.140625" style="42"/>
  </cols>
  <sheetData>
    <row r="1" spans="1:8" ht="18" x14ac:dyDescent="0.25">
      <c r="D1" s="43" t="s">
        <v>800</v>
      </c>
    </row>
    <row r="2" spans="1:8" ht="18" x14ac:dyDescent="0.25">
      <c r="D2" s="43" t="s">
        <v>812</v>
      </c>
    </row>
    <row r="3" spans="1:8" ht="18" x14ac:dyDescent="0.25">
      <c r="D3" s="43"/>
    </row>
    <row r="4" spans="1:8" x14ac:dyDescent="0.2">
      <c r="A4" s="44"/>
      <c r="B4" s="45"/>
      <c r="C4" s="45"/>
      <c r="D4" s="45"/>
      <c r="E4" s="45"/>
      <c r="F4" s="45"/>
      <c r="G4" s="45" t="s">
        <v>808</v>
      </c>
      <c r="H4" s="46"/>
    </row>
    <row r="5" spans="1:8" ht="13.5" thickBot="1" x14ac:dyDescent="0.25">
      <c r="A5" s="47"/>
      <c r="B5" s="48" t="s">
        <v>238</v>
      </c>
      <c r="C5" s="48" t="s">
        <v>659</v>
      </c>
      <c r="D5" s="48" t="s">
        <v>672</v>
      </c>
      <c r="E5" s="48" t="s">
        <v>246</v>
      </c>
      <c r="F5" s="48" t="s">
        <v>371</v>
      </c>
      <c r="G5" s="48" t="s">
        <v>828</v>
      </c>
      <c r="H5" s="46"/>
    </row>
    <row r="6" spans="1:8" ht="13.5" thickBot="1" x14ac:dyDescent="0.25">
      <c r="A6" s="49" t="s">
        <v>588</v>
      </c>
      <c r="B6" s="50">
        <v>0</v>
      </c>
      <c r="C6" s="50">
        <v>0</v>
      </c>
      <c r="D6" s="50">
        <v>0</v>
      </c>
      <c r="E6" s="50">
        <v>0</v>
      </c>
      <c r="F6" s="50">
        <v>447514</v>
      </c>
      <c r="G6" s="50">
        <f>SUM(B6:F6)</f>
        <v>447514</v>
      </c>
      <c r="H6" s="46"/>
    </row>
    <row r="7" spans="1:8" x14ac:dyDescent="0.2">
      <c r="A7" s="51" t="s">
        <v>521</v>
      </c>
      <c r="B7" s="52">
        <v>807134.12</v>
      </c>
      <c r="C7" s="52">
        <v>0</v>
      </c>
      <c r="D7" s="52">
        <v>0</v>
      </c>
      <c r="E7" s="52">
        <v>0</v>
      </c>
      <c r="F7" s="52">
        <v>0</v>
      </c>
      <c r="G7" s="52">
        <f>SUM(B7:F7)</f>
        <v>807134.12</v>
      </c>
      <c r="H7" s="46"/>
    </row>
    <row r="8" spans="1:8" x14ac:dyDescent="0.2">
      <c r="A8" s="51" t="s">
        <v>851</v>
      </c>
      <c r="B8" s="52">
        <v>362966</v>
      </c>
      <c r="C8" s="52">
        <v>0</v>
      </c>
      <c r="D8" s="52">
        <v>0</v>
      </c>
      <c r="E8" s="52">
        <v>0</v>
      </c>
      <c r="F8" s="52">
        <v>0</v>
      </c>
      <c r="G8" s="52">
        <f t="shared" ref="G8:G13" si="0">SUM(B8:F8)</f>
        <v>362966</v>
      </c>
      <c r="H8" s="46"/>
    </row>
    <row r="9" spans="1:8" x14ac:dyDescent="0.2">
      <c r="A9" s="51" t="s">
        <v>567</v>
      </c>
      <c r="B9" s="52">
        <v>0</v>
      </c>
      <c r="C9" s="52">
        <v>118045</v>
      </c>
      <c r="D9" s="52">
        <v>0</v>
      </c>
      <c r="E9" s="52">
        <v>0</v>
      </c>
      <c r="F9" s="52">
        <v>0</v>
      </c>
      <c r="G9" s="52">
        <f t="shared" si="0"/>
        <v>118045</v>
      </c>
      <c r="H9" s="46"/>
    </row>
    <row r="10" spans="1:8" x14ac:dyDescent="0.2">
      <c r="A10" s="51" t="s">
        <v>853</v>
      </c>
      <c r="B10" s="52">
        <v>0</v>
      </c>
      <c r="C10" s="52">
        <v>0</v>
      </c>
      <c r="D10" s="52">
        <v>10000</v>
      </c>
      <c r="E10" s="52">
        <v>0</v>
      </c>
      <c r="F10" s="52">
        <v>0</v>
      </c>
      <c r="G10" s="52">
        <f t="shared" si="0"/>
        <v>10000</v>
      </c>
      <c r="H10" s="46"/>
    </row>
    <row r="11" spans="1:8" x14ac:dyDescent="0.2">
      <c r="A11" s="51" t="s">
        <v>804</v>
      </c>
      <c r="B11" s="52">
        <v>0</v>
      </c>
      <c r="C11" s="52">
        <v>0</v>
      </c>
      <c r="D11" s="52">
        <v>0</v>
      </c>
      <c r="E11" s="52">
        <v>11518</v>
      </c>
      <c r="F11" s="52">
        <v>0</v>
      </c>
      <c r="G11" s="52">
        <f t="shared" si="0"/>
        <v>11518</v>
      </c>
      <c r="H11" s="46"/>
    </row>
    <row r="12" spans="1:8" x14ac:dyDescent="0.2">
      <c r="A12" s="51" t="s">
        <v>852</v>
      </c>
      <c r="B12" s="52">
        <v>200000</v>
      </c>
      <c r="C12" s="52">
        <v>8000</v>
      </c>
      <c r="D12" s="52">
        <v>0</v>
      </c>
      <c r="E12" s="52">
        <v>0</v>
      </c>
      <c r="F12" s="52">
        <v>0</v>
      </c>
      <c r="G12" s="52">
        <f t="shared" si="0"/>
        <v>208000</v>
      </c>
      <c r="H12" s="46"/>
    </row>
    <row r="13" spans="1:8" x14ac:dyDescent="0.2">
      <c r="A13" s="51" t="s">
        <v>594</v>
      </c>
      <c r="B13" s="52">
        <v>0</v>
      </c>
      <c r="C13" s="52">
        <v>0</v>
      </c>
      <c r="D13" s="52">
        <v>0</v>
      </c>
      <c r="E13" s="52">
        <v>0</v>
      </c>
      <c r="F13" s="52">
        <v>11400</v>
      </c>
      <c r="G13" s="52">
        <f t="shared" si="0"/>
        <v>11400</v>
      </c>
      <c r="H13" s="46"/>
    </row>
    <row r="14" spans="1:8" s="53" customFormat="1" ht="15" thickBot="1" x14ac:dyDescent="0.25">
      <c r="A14" s="49" t="s">
        <v>809</v>
      </c>
      <c r="B14" s="50">
        <f>SUM(B7:B13)</f>
        <v>1370100.12</v>
      </c>
      <c r="C14" s="50">
        <f>SUM(C7:C13)</f>
        <v>126045</v>
      </c>
      <c r="D14" s="50">
        <f>SUM(D7:D13)</f>
        <v>10000</v>
      </c>
      <c r="E14" s="50">
        <f>SUM(E7:E13)</f>
        <v>11518</v>
      </c>
      <c r="F14" s="50">
        <f>SUM(F6:F13)</f>
        <v>458914</v>
      </c>
      <c r="G14" s="50">
        <f>SUM(G7:G13)</f>
        <v>1529063.12</v>
      </c>
      <c r="H14" s="46"/>
    </row>
    <row r="15" spans="1:8" x14ac:dyDescent="0.2">
      <c r="H15" s="46"/>
    </row>
    <row r="16" spans="1:8" x14ac:dyDescent="0.2">
      <c r="A16" s="54"/>
      <c r="H16" s="46"/>
    </row>
    <row r="17" spans="1:8" x14ac:dyDescent="0.2">
      <c r="A17" s="54"/>
      <c r="B17" s="55"/>
      <c r="F17" s="56"/>
      <c r="H17" s="57"/>
    </row>
    <row r="18" spans="1:8" x14ac:dyDescent="0.2">
      <c r="A18" s="54"/>
      <c r="H18" s="46"/>
    </row>
    <row r="19" spans="1:8" x14ac:dyDescent="0.2">
      <c r="H19" s="46"/>
    </row>
    <row r="20" spans="1:8" x14ac:dyDescent="0.2">
      <c r="H20" s="57"/>
    </row>
    <row r="21" spans="1:8" x14ac:dyDescent="0.2">
      <c r="H21" s="46"/>
    </row>
    <row r="22" spans="1:8" x14ac:dyDescent="0.2">
      <c r="H22" s="46"/>
    </row>
    <row r="23" spans="1:8" x14ac:dyDescent="0.2">
      <c r="H23" s="57"/>
    </row>
    <row r="24" spans="1:8" x14ac:dyDescent="0.2">
      <c r="H24" s="46"/>
    </row>
    <row r="25" spans="1:8" x14ac:dyDescent="0.2">
      <c r="H25" s="46"/>
    </row>
    <row r="26" spans="1:8" x14ac:dyDescent="0.2">
      <c r="H26" s="46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37"/>
  <sheetViews>
    <sheetView topLeftCell="B4" workbookViewId="0">
      <selection activeCell="L15" sqref="L15"/>
    </sheetView>
  </sheetViews>
  <sheetFormatPr defaultRowHeight="12.75" x14ac:dyDescent="0.2"/>
  <cols>
    <col min="4" max="4" width="14.42578125" bestFit="1" customWidth="1"/>
    <col min="10" max="10" width="9.7109375" bestFit="1" customWidth="1"/>
  </cols>
  <sheetData>
    <row r="7" spans="1:13" x14ac:dyDescent="0.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2" t="s">
        <v>9</v>
      </c>
    </row>
    <row r="8" spans="1:13" s="6" customFormat="1" x14ac:dyDescent="0.2">
      <c r="A8" s="4" t="s">
        <v>517</v>
      </c>
      <c r="B8" s="4" t="s">
        <v>11</v>
      </c>
      <c r="C8" s="4" t="s">
        <v>20</v>
      </c>
      <c r="D8" s="4" t="s">
        <v>518</v>
      </c>
      <c r="E8" s="4" t="s">
        <v>519</v>
      </c>
      <c r="F8" s="4" t="s">
        <v>520</v>
      </c>
      <c r="G8" s="4" t="s">
        <v>521</v>
      </c>
      <c r="H8" s="4" t="s">
        <v>522</v>
      </c>
      <c r="I8" s="4" t="s">
        <v>523</v>
      </c>
      <c r="J8" s="5">
        <v>1900</v>
      </c>
    </row>
    <row r="9" spans="1:13" s="6" customFormat="1" x14ac:dyDescent="0.2">
      <c r="A9" s="4" t="s">
        <v>524</v>
      </c>
      <c r="B9" s="4" t="s">
        <v>11</v>
      </c>
      <c r="C9" s="4" t="s">
        <v>20</v>
      </c>
      <c r="D9" s="4" t="s">
        <v>525</v>
      </c>
      <c r="E9" s="4" t="s">
        <v>82</v>
      </c>
      <c r="F9" s="4" t="s">
        <v>520</v>
      </c>
      <c r="G9" s="4" t="s">
        <v>521</v>
      </c>
      <c r="H9" s="4" t="s">
        <v>526</v>
      </c>
      <c r="I9" s="4" t="s">
        <v>527</v>
      </c>
      <c r="J9" s="5">
        <v>4123</v>
      </c>
    </row>
    <row r="10" spans="1:13" s="6" customFormat="1" x14ac:dyDescent="0.2">
      <c r="A10" s="4" t="s">
        <v>528</v>
      </c>
      <c r="B10" s="4" t="s">
        <v>11</v>
      </c>
      <c r="C10" s="4" t="s">
        <v>20</v>
      </c>
      <c r="D10" s="4" t="s">
        <v>525</v>
      </c>
      <c r="E10" s="4" t="s">
        <v>82</v>
      </c>
      <c r="F10" s="4" t="s">
        <v>529</v>
      </c>
      <c r="G10" s="4" t="s">
        <v>530</v>
      </c>
      <c r="H10" s="4" t="s">
        <v>531</v>
      </c>
      <c r="I10" s="4" t="s">
        <v>532</v>
      </c>
      <c r="J10" s="5">
        <v>15000</v>
      </c>
    </row>
    <row r="11" spans="1:13" s="6" customFormat="1" x14ac:dyDescent="0.2">
      <c r="A11" s="4" t="s">
        <v>533</v>
      </c>
      <c r="B11" s="4" t="s">
        <v>11</v>
      </c>
      <c r="C11" s="4" t="s">
        <v>20</v>
      </c>
      <c r="D11" s="4" t="s">
        <v>525</v>
      </c>
      <c r="E11" s="4" t="s">
        <v>82</v>
      </c>
      <c r="F11" s="4" t="s">
        <v>520</v>
      </c>
      <c r="G11" s="4" t="s">
        <v>521</v>
      </c>
      <c r="H11" s="4" t="s">
        <v>526</v>
      </c>
      <c r="I11" s="4" t="s">
        <v>534</v>
      </c>
      <c r="J11" s="5">
        <v>15000</v>
      </c>
    </row>
    <row r="12" spans="1:13" s="6" customFormat="1" x14ac:dyDescent="0.2">
      <c r="A12" s="4" t="s">
        <v>535</v>
      </c>
      <c r="B12" s="4" t="s">
        <v>11</v>
      </c>
      <c r="C12" s="4" t="s">
        <v>20</v>
      </c>
      <c r="D12" s="4" t="s">
        <v>782</v>
      </c>
      <c r="E12" s="4" t="s">
        <v>82</v>
      </c>
      <c r="F12" s="4" t="s">
        <v>520</v>
      </c>
      <c r="G12" s="4" t="s">
        <v>521</v>
      </c>
      <c r="H12" s="4" t="s">
        <v>399</v>
      </c>
      <c r="I12" s="4" t="s">
        <v>536</v>
      </c>
      <c r="J12" s="5">
        <v>23864</v>
      </c>
    </row>
    <row r="13" spans="1:13" s="6" customFormat="1" x14ac:dyDescent="0.2">
      <c r="A13" s="4" t="s">
        <v>537</v>
      </c>
      <c r="B13" s="4" t="s">
        <v>11</v>
      </c>
      <c r="C13" s="4" t="s">
        <v>20</v>
      </c>
      <c r="D13" s="4" t="s">
        <v>538</v>
      </c>
      <c r="E13" s="4" t="s">
        <v>539</v>
      </c>
      <c r="F13" s="4" t="s">
        <v>520</v>
      </c>
      <c r="G13" s="4" t="s">
        <v>521</v>
      </c>
      <c r="H13" s="4" t="s">
        <v>540</v>
      </c>
      <c r="I13" s="4" t="s">
        <v>541</v>
      </c>
      <c r="J13" s="5">
        <v>88789</v>
      </c>
    </row>
    <row r="14" spans="1:13" s="6" customFormat="1" x14ac:dyDescent="0.2">
      <c r="A14" s="4" t="s">
        <v>542</v>
      </c>
      <c r="B14" s="4" t="s">
        <v>11</v>
      </c>
      <c r="C14" s="4" t="s">
        <v>20</v>
      </c>
      <c r="D14" s="4" t="s">
        <v>525</v>
      </c>
      <c r="E14" s="4" t="s">
        <v>82</v>
      </c>
      <c r="F14" s="4" t="s">
        <v>520</v>
      </c>
      <c r="G14" s="4" t="s">
        <v>521</v>
      </c>
      <c r="H14" s="4" t="s">
        <v>543</v>
      </c>
      <c r="I14" s="4" t="s">
        <v>544</v>
      </c>
      <c r="J14" s="5">
        <v>655500</v>
      </c>
    </row>
    <row r="15" spans="1:13" s="6" customFormat="1" x14ac:dyDescent="0.2">
      <c r="A15" s="4" t="s">
        <v>302</v>
      </c>
      <c r="B15" s="4" t="s">
        <v>11</v>
      </c>
      <c r="C15" s="4" t="s">
        <v>12</v>
      </c>
      <c r="D15" s="4" t="s">
        <v>303</v>
      </c>
      <c r="E15" s="4" t="s">
        <v>304</v>
      </c>
      <c r="F15" s="4" t="s">
        <v>305</v>
      </c>
      <c r="G15" s="4" t="s">
        <v>306</v>
      </c>
      <c r="H15" s="4" t="s">
        <v>307</v>
      </c>
      <c r="I15" s="4" t="s">
        <v>308</v>
      </c>
      <c r="J15" s="25">
        <f>8964*0.33</f>
        <v>2958.1200000000003</v>
      </c>
      <c r="K15" s="6" t="s">
        <v>789</v>
      </c>
      <c r="L15" s="23"/>
      <c r="M15" s="21">
        <v>6.6666666666666662E-3</v>
      </c>
    </row>
    <row r="16" spans="1:13" x14ac:dyDescent="0.2">
      <c r="A16" s="1" t="s">
        <v>545</v>
      </c>
      <c r="B16" s="1" t="s">
        <v>11</v>
      </c>
      <c r="C16" s="1" t="s">
        <v>12</v>
      </c>
      <c r="D16" s="1" t="s">
        <v>546</v>
      </c>
      <c r="E16" s="1" t="s">
        <v>547</v>
      </c>
      <c r="F16" s="1" t="s">
        <v>520</v>
      </c>
      <c r="G16" s="1" t="s">
        <v>548</v>
      </c>
      <c r="H16" s="1" t="s">
        <v>549</v>
      </c>
      <c r="I16" s="1" t="s">
        <v>550</v>
      </c>
      <c r="J16" s="2">
        <v>1000</v>
      </c>
    </row>
    <row r="17" spans="1:11" x14ac:dyDescent="0.2">
      <c r="A17" s="1" t="s">
        <v>545</v>
      </c>
      <c r="B17" s="1" t="s">
        <v>11</v>
      </c>
      <c r="C17" s="1" t="s">
        <v>12</v>
      </c>
      <c r="D17" s="1" t="s">
        <v>546</v>
      </c>
      <c r="E17" s="1" t="s">
        <v>547</v>
      </c>
      <c r="F17" s="1" t="s">
        <v>520</v>
      </c>
      <c r="G17" s="1" t="s">
        <v>548</v>
      </c>
      <c r="H17" s="1" t="s">
        <v>549</v>
      </c>
      <c r="I17" s="1" t="s">
        <v>551</v>
      </c>
      <c r="J17" s="2">
        <v>361966</v>
      </c>
      <c r="K17" s="3"/>
    </row>
    <row r="18" spans="1:11" x14ac:dyDescent="0.2">
      <c r="A18" s="1" t="s">
        <v>552</v>
      </c>
      <c r="B18" s="1" t="s">
        <v>11</v>
      </c>
      <c r="C18" s="1" t="s">
        <v>54</v>
      </c>
      <c r="D18" s="1" t="s">
        <v>553</v>
      </c>
      <c r="E18" s="1" t="s">
        <v>554</v>
      </c>
      <c r="F18" s="1" t="s">
        <v>520</v>
      </c>
      <c r="G18" s="1" t="s">
        <v>555</v>
      </c>
      <c r="H18" s="1" t="s">
        <v>17</v>
      </c>
      <c r="I18" s="1" t="s">
        <v>556</v>
      </c>
      <c r="J18" s="17">
        <v>200000</v>
      </c>
      <c r="K18" s="3"/>
    </row>
    <row r="19" spans="1:11" x14ac:dyDescent="0.2">
      <c r="A19" s="7"/>
      <c r="B19" s="7"/>
      <c r="C19" s="7"/>
      <c r="D19" s="7"/>
      <c r="E19" s="7"/>
      <c r="F19" s="7"/>
      <c r="G19" s="7"/>
      <c r="H19" s="16" t="s">
        <v>777</v>
      </c>
      <c r="I19" s="7"/>
      <c r="J19" s="8">
        <f>SUM(J8:J18)</f>
        <v>1370100.12</v>
      </c>
    </row>
    <row r="20" spans="1:11" x14ac:dyDescent="0.2">
      <c r="A20" s="7"/>
      <c r="B20" s="7"/>
      <c r="C20" s="7"/>
      <c r="D20" s="7"/>
      <c r="E20" s="7"/>
      <c r="F20" s="7"/>
      <c r="G20" s="7"/>
      <c r="H20" s="7"/>
      <c r="I20" s="7"/>
      <c r="J20" s="8"/>
    </row>
    <row r="21" spans="1:11" x14ac:dyDescent="0.2">
      <c r="A21" s="1" t="s">
        <v>564</v>
      </c>
      <c r="B21" s="1" t="s">
        <v>95</v>
      </c>
      <c r="C21" s="1" t="s">
        <v>565</v>
      </c>
      <c r="D21" s="1" t="s">
        <v>69</v>
      </c>
      <c r="E21" s="1" t="s">
        <v>566</v>
      </c>
      <c r="F21" s="1" t="s">
        <v>520</v>
      </c>
      <c r="G21" s="1" t="s">
        <v>567</v>
      </c>
      <c r="H21" s="1" t="s">
        <v>568</v>
      </c>
      <c r="I21" s="1" t="s">
        <v>569</v>
      </c>
      <c r="J21" s="2">
        <v>48670</v>
      </c>
    </row>
    <row r="22" spans="1:11" x14ac:dyDescent="0.2">
      <c r="A22" s="1" t="s">
        <v>570</v>
      </c>
      <c r="B22" s="1" t="s">
        <v>95</v>
      </c>
      <c r="C22" s="1" t="s">
        <v>12</v>
      </c>
      <c r="D22" s="1" t="s">
        <v>69</v>
      </c>
      <c r="E22" s="1" t="s">
        <v>78</v>
      </c>
      <c r="F22" s="1" t="s">
        <v>520</v>
      </c>
      <c r="G22" s="1" t="s">
        <v>567</v>
      </c>
      <c r="H22" s="1" t="s">
        <v>571</v>
      </c>
      <c r="I22" s="1" t="s">
        <v>572</v>
      </c>
      <c r="J22" s="2">
        <v>69375</v>
      </c>
      <c r="K22" s="3"/>
    </row>
    <row r="23" spans="1:11" x14ac:dyDescent="0.2">
      <c r="A23" s="1" t="s">
        <v>573</v>
      </c>
      <c r="B23" s="1" t="s">
        <v>95</v>
      </c>
      <c r="C23" s="1" t="s">
        <v>20</v>
      </c>
      <c r="D23" s="1" t="s">
        <v>574</v>
      </c>
      <c r="E23" s="1" t="s">
        <v>575</v>
      </c>
      <c r="F23" s="1" t="s">
        <v>520</v>
      </c>
      <c r="G23" s="1" t="s">
        <v>576</v>
      </c>
      <c r="H23" s="1" t="s">
        <v>125</v>
      </c>
      <c r="I23" s="1" t="s">
        <v>577</v>
      </c>
      <c r="J23" s="19">
        <v>8000</v>
      </c>
      <c r="K23" s="3"/>
    </row>
    <row r="24" spans="1:11" s="9" customFormat="1" x14ac:dyDescent="0.2">
      <c r="A24" s="7"/>
      <c r="B24" s="7"/>
      <c r="C24" s="7"/>
      <c r="D24" s="7"/>
      <c r="E24" s="7"/>
      <c r="F24" s="7"/>
      <c r="G24" s="7"/>
      <c r="H24" s="16" t="s">
        <v>778</v>
      </c>
      <c r="I24" s="7"/>
      <c r="J24" s="8">
        <f>SUM(J21:J23)</f>
        <v>126045</v>
      </c>
    </row>
    <row r="25" spans="1:11" x14ac:dyDescent="0.2">
      <c r="A25" s="1"/>
      <c r="B25" s="1"/>
      <c r="C25" s="1"/>
      <c r="D25" s="1"/>
      <c r="E25" s="1"/>
      <c r="F25" s="1"/>
      <c r="G25" s="1"/>
      <c r="H25" s="1"/>
      <c r="I25" s="1"/>
      <c r="J25" s="2"/>
    </row>
    <row r="26" spans="1:11" x14ac:dyDescent="0.2">
      <c r="A26" s="1" t="s">
        <v>578</v>
      </c>
      <c r="B26" s="1" t="s">
        <v>133</v>
      </c>
      <c r="C26" s="1" t="s">
        <v>54</v>
      </c>
      <c r="D26" s="1" t="s">
        <v>200</v>
      </c>
      <c r="E26" s="1" t="s">
        <v>201</v>
      </c>
      <c r="F26" s="1" t="s">
        <v>520</v>
      </c>
      <c r="G26" s="1" t="s">
        <v>579</v>
      </c>
      <c r="H26" s="1" t="s">
        <v>580</v>
      </c>
      <c r="I26" s="1" t="s">
        <v>581</v>
      </c>
      <c r="J26" s="17">
        <v>10000</v>
      </c>
    </row>
    <row r="27" spans="1:11" s="9" customFormat="1" x14ac:dyDescent="0.2">
      <c r="A27" s="7"/>
      <c r="B27" s="7"/>
      <c r="C27" s="7"/>
      <c r="D27" s="7"/>
      <c r="E27" s="7"/>
      <c r="F27" s="7"/>
      <c r="G27" s="7"/>
      <c r="H27" s="16" t="s">
        <v>779</v>
      </c>
      <c r="I27" s="7"/>
      <c r="J27" s="8">
        <f>+J26</f>
        <v>10000</v>
      </c>
    </row>
    <row r="28" spans="1:11" x14ac:dyDescent="0.2">
      <c r="A28" s="1"/>
      <c r="B28" s="1"/>
      <c r="C28" s="1"/>
      <c r="D28" s="1"/>
      <c r="E28" s="1"/>
      <c r="F28" s="1"/>
      <c r="G28" s="1"/>
      <c r="H28" s="1"/>
      <c r="I28" s="1"/>
      <c r="J28" s="2"/>
    </row>
    <row r="29" spans="1:11" x14ac:dyDescent="0.2">
      <c r="A29" s="1" t="s">
        <v>582</v>
      </c>
      <c r="B29" s="1" t="s">
        <v>246</v>
      </c>
      <c r="C29" s="1" t="s">
        <v>54</v>
      </c>
      <c r="D29" s="1" t="s">
        <v>200</v>
      </c>
      <c r="E29" s="1" t="s">
        <v>201</v>
      </c>
      <c r="F29" s="1" t="s">
        <v>529</v>
      </c>
      <c r="G29" s="1" t="s">
        <v>583</v>
      </c>
      <c r="H29" s="1" t="s">
        <v>584</v>
      </c>
      <c r="I29" s="1" t="s">
        <v>585</v>
      </c>
      <c r="J29" s="17">
        <v>11518</v>
      </c>
    </row>
    <row r="30" spans="1:11" s="9" customFormat="1" x14ac:dyDescent="0.2">
      <c r="A30" s="7"/>
      <c r="B30" s="7"/>
      <c r="C30" s="7"/>
      <c r="D30" s="7"/>
      <c r="E30" s="7"/>
      <c r="F30" s="7"/>
      <c r="G30" s="7"/>
      <c r="H30" s="16" t="s">
        <v>780</v>
      </c>
      <c r="I30" s="7"/>
      <c r="J30" s="8">
        <f>+J29</f>
        <v>11518</v>
      </c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2"/>
    </row>
    <row r="32" spans="1:11" x14ac:dyDescent="0.2">
      <c r="A32" s="1" t="s">
        <v>586</v>
      </c>
      <c r="B32" s="1" t="s">
        <v>171</v>
      </c>
      <c r="C32" s="1" t="s">
        <v>180</v>
      </c>
      <c r="D32" s="1" t="s">
        <v>587</v>
      </c>
      <c r="E32" s="1" t="s">
        <v>62</v>
      </c>
      <c r="F32" s="1" t="s">
        <v>520</v>
      </c>
      <c r="G32" s="1" t="s">
        <v>588</v>
      </c>
      <c r="H32" s="1" t="s">
        <v>589</v>
      </c>
      <c r="I32" s="1" t="s">
        <v>590</v>
      </c>
      <c r="J32" s="2">
        <v>447514</v>
      </c>
    </row>
    <row r="33" spans="1:10" x14ac:dyDescent="0.2">
      <c r="A33" s="1" t="s">
        <v>591</v>
      </c>
      <c r="B33" s="1" t="s">
        <v>171</v>
      </c>
      <c r="C33" s="1" t="s">
        <v>12</v>
      </c>
      <c r="D33" s="1" t="s">
        <v>592</v>
      </c>
      <c r="E33" s="1" t="s">
        <v>593</v>
      </c>
      <c r="F33" s="1" t="s">
        <v>520</v>
      </c>
      <c r="G33" s="1" t="s">
        <v>594</v>
      </c>
      <c r="H33" s="1" t="s">
        <v>595</v>
      </c>
      <c r="I33" s="1" t="s">
        <v>596</v>
      </c>
      <c r="J33" s="17">
        <v>11400</v>
      </c>
    </row>
    <row r="34" spans="1:10" s="9" customFormat="1" x14ac:dyDescent="0.2">
      <c r="H34" s="16" t="s">
        <v>781</v>
      </c>
      <c r="J34" s="10">
        <f>SUM(J32:J33)</f>
        <v>458914</v>
      </c>
    </row>
    <row r="36" spans="1:10" x14ac:dyDescent="0.2">
      <c r="B36" t="s">
        <v>793</v>
      </c>
    </row>
    <row r="37" spans="1:10" x14ac:dyDescent="0.2">
      <c r="B37" t="s">
        <v>792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21" sqref="E21"/>
    </sheetView>
  </sheetViews>
  <sheetFormatPr defaultRowHeight="12.75" x14ac:dyDescent="0.2"/>
  <cols>
    <col min="1" max="1" width="15.42578125" style="42" customWidth="1"/>
    <col min="2" max="2" width="11.7109375" style="42" bestFit="1" customWidth="1"/>
    <col min="3" max="3" width="11.7109375" style="42" customWidth="1"/>
    <col min="4" max="6" width="11.7109375" style="42" bestFit="1" customWidth="1"/>
    <col min="7" max="7" width="8.7109375" style="42" customWidth="1"/>
    <col min="8" max="16384" width="9.140625" style="42"/>
  </cols>
  <sheetData>
    <row r="1" spans="1:8" ht="18" x14ac:dyDescent="0.25">
      <c r="D1" s="43" t="s">
        <v>599</v>
      </c>
    </row>
    <row r="2" spans="1:8" ht="18" x14ac:dyDescent="0.25">
      <c r="D2" s="43" t="s">
        <v>812</v>
      </c>
    </row>
    <row r="3" spans="1:8" ht="18" x14ac:dyDescent="0.25">
      <c r="D3" s="43"/>
    </row>
    <row r="4" spans="1:8" x14ac:dyDescent="0.2">
      <c r="A4" s="44"/>
      <c r="B4" s="45"/>
      <c r="C4" s="45"/>
      <c r="D4" s="45"/>
      <c r="E4" s="45"/>
      <c r="F4" s="45"/>
      <c r="G4" s="45" t="s">
        <v>808</v>
      </c>
      <c r="H4" s="46"/>
    </row>
    <row r="5" spans="1:8" ht="13.5" thickBot="1" x14ac:dyDescent="0.25">
      <c r="A5" s="47"/>
      <c r="B5" s="48" t="s">
        <v>238</v>
      </c>
      <c r="C5" s="48" t="s">
        <v>659</v>
      </c>
      <c r="D5" s="48" t="s">
        <v>672</v>
      </c>
      <c r="E5" s="48" t="s">
        <v>246</v>
      </c>
      <c r="F5" s="48" t="s">
        <v>371</v>
      </c>
      <c r="G5" s="48" t="s">
        <v>828</v>
      </c>
      <c r="H5" s="46"/>
    </row>
    <row r="6" spans="1:8" x14ac:dyDescent="0.2">
      <c r="A6" s="51" t="s">
        <v>610</v>
      </c>
      <c r="B6" s="52">
        <v>0</v>
      </c>
      <c r="C6" s="52">
        <v>0</v>
      </c>
      <c r="D6" s="52">
        <v>0</v>
      </c>
      <c r="E6" s="52">
        <v>114277</v>
      </c>
      <c r="F6" s="52">
        <v>0</v>
      </c>
      <c r="G6" s="52">
        <f>SUM(B6:F6)</f>
        <v>114277</v>
      </c>
      <c r="H6" s="46"/>
    </row>
    <row r="7" spans="1:8" s="53" customFormat="1" ht="15" thickBot="1" x14ac:dyDescent="0.25">
      <c r="A7" s="49" t="s">
        <v>809</v>
      </c>
      <c r="B7" s="50">
        <f t="shared" ref="B7:G7" si="0">SUM(B6)</f>
        <v>0</v>
      </c>
      <c r="C7" s="50">
        <f t="shared" si="0"/>
        <v>0</v>
      </c>
      <c r="D7" s="50">
        <f t="shared" si="0"/>
        <v>0</v>
      </c>
      <c r="E7" s="50">
        <f t="shared" si="0"/>
        <v>114277</v>
      </c>
      <c r="F7" s="50">
        <f t="shared" si="0"/>
        <v>0</v>
      </c>
      <c r="G7" s="50">
        <f t="shared" si="0"/>
        <v>114277</v>
      </c>
      <c r="H7" s="46"/>
    </row>
    <row r="8" spans="1:8" x14ac:dyDescent="0.2">
      <c r="H8" s="46"/>
    </row>
    <row r="9" spans="1:8" x14ac:dyDescent="0.2">
      <c r="A9" s="54"/>
      <c r="H9" s="46"/>
    </row>
    <row r="10" spans="1:8" x14ac:dyDescent="0.2">
      <c r="A10" s="54"/>
      <c r="B10" s="55"/>
      <c r="F10" s="56"/>
      <c r="H10" s="57"/>
    </row>
    <row r="11" spans="1:8" x14ac:dyDescent="0.2">
      <c r="A11" s="54"/>
      <c r="H11" s="46"/>
    </row>
    <row r="12" spans="1:8" x14ac:dyDescent="0.2">
      <c r="H12" s="46"/>
    </row>
    <row r="13" spans="1:8" x14ac:dyDescent="0.2">
      <c r="H13" s="57"/>
    </row>
    <row r="14" spans="1:8" x14ac:dyDescent="0.2">
      <c r="H14" s="46"/>
    </row>
    <row r="15" spans="1:8" x14ac:dyDescent="0.2">
      <c r="H15" s="46"/>
    </row>
    <row r="16" spans="1:8" x14ac:dyDescent="0.2">
      <c r="H16" s="57"/>
    </row>
    <row r="17" spans="8:8" x14ac:dyDescent="0.2">
      <c r="H17" s="46"/>
    </row>
    <row r="18" spans="8:8" x14ac:dyDescent="0.2">
      <c r="H18" s="46"/>
    </row>
    <row r="19" spans="8:8" x14ac:dyDescent="0.2">
      <c r="H19" s="46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10"/>
  <sheetViews>
    <sheetView workbookViewId="0">
      <selection activeCell="G22" sqref="G22"/>
    </sheetView>
  </sheetViews>
  <sheetFormatPr defaultRowHeight="12.75" x14ac:dyDescent="0.2"/>
  <sheetData>
    <row r="6" spans="1:10" s="9" customFormat="1" x14ac:dyDescent="0.2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8</v>
      </c>
      <c r="J6" s="8" t="s">
        <v>9</v>
      </c>
    </row>
    <row r="7" spans="1:10" x14ac:dyDescent="0.2">
      <c r="A7" s="1" t="s">
        <v>597</v>
      </c>
      <c r="B7" s="1" t="s">
        <v>145</v>
      </c>
      <c r="C7" s="1" t="s">
        <v>20</v>
      </c>
      <c r="D7" s="1" t="s">
        <v>598</v>
      </c>
      <c r="E7" s="1" t="s">
        <v>90</v>
      </c>
      <c r="F7" s="1" t="s">
        <v>599</v>
      </c>
      <c r="G7" s="1" t="s">
        <v>599</v>
      </c>
      <c r="H7" s="1" t="s">
        <v>600</v>
      </c>
      <c r="I7" s="1" t="s">
        <v>601</v>
      </c>
      <c r="J7" s="2">
        <v>13500</v>
      </c>
    </row>
    <row r="8" spans="1:10" x14ac:dyDescent="0.2">
      <c r="A8" s="1" t="s">
        <v>602</v>
      </c>
      <c r="B8" s="1" t="s">
        <v>145</v>
      </c>
      <c r="C8" s="1" t="s">
        <v>20</v>
      </c>
      <c r="D8" s="1" t="s">
        <v>603</v>
      </c>
      <c r="E8" s="1" t="s">
        <v>90</v>
      </c>
      <c r="F8" s="1" t="s">
        <v>599</v>
      </c>
      <c r="G8" s="1" t="s">
        <v>599</v>
      </c>
      <c r="H8" s="1" t="s">
        <v>604</v>
      </c>
      <c r="I8" s="1" t="s">
        <v>605</v>
      </c>
      <c r="J8" s="2">
        <v>48089</v>
      </c>
    </row>
    <row r="9" spans="1:10" x14ac:dyDescent="0.2">
      <c r="A9" s="1" t="s">
        <v>606</v>
      </c>
      <c r="B9" s="1" t="s">
        <v>145</v>
      </c>
      <c r="C9" s="1" t="s">
        <v>607</v>
      </c>
      <c r="D9" s="1" t="s">
        <v>608</v>
      </c>
      <c r="E9" s="1" t="s">
        <v>609</v>
      </c>
      <c r="F9" s="1" t="s">
        <v>610</v>
      </c>
      <c r="G9" s="1" t="s">
        <v>610</v>
      </c>
      <c r="H9" s="1" t="s">
        <v>611</v>
      </c>
      <c r="I9" s="1" t="s">
        <v>612</v>
      </c>
      <c r="J9" s="17">
        <v>52688</v>
      </c>
    </row>
    <row r="10" spans="1:10" s="9" customFormat="1" x14ac:dyDescent="0.2">
      <c r="H10" s="16" t="s">
        <v>780</v>
      </c>
      <c r="J10" s="10">
        <f>SUM(J7:J9)</f>
        <v>114277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D21" sqref="D21"/>
    </sheetView>
  </sheetViews>
  <sheetFormatPr defaultRowHeight="12.75" x14ac:dyDescent="0.2"/>
  <cols>
    <col min="1" max="1" width="24.28515625" style="42" customWidth="1"/>
    <col min="2" max="6" width="14.42578125" style="42" bestFit="1" customWidth="1"/>
    <col min="7" max="7" width="14.42578125" style="42" customWidth="1"/>
    <col min="8" max="8" width="10.28515625" style="42" customWidth="1"/>
    <col min="9" max="16384" width="9.140625" style="42"/>
  </cols>
  <sheetData>
    <row r="1" spans="1:9" ht="18" x14ac:dyDescent="0.25">
      <c r="D1" s="43" t="s">
        <v>616</v>
      </c>
    </row>
    <row r="2" spans="1:9" ht="18" x14ac:dyDescent="0.25">
      <c r="D2" s="43" t="s">
        <v>812</v>
      </c>
    </row>
    <row r="3" spans="1:9" ht="18" x14ac:dyDescent="0.25">
      <c r="A3" s="66"/>
    </row>
    <row r="4" spans="1:9" x14ac:dyDescent="0.2">
      <c r="A4" s="44"/>
      <c r="B4" s="45"/>
      <c r="C4" s="45"/>
      <c r="D4" s="45"/>
      <c r="E4" s="45"/>
      <c r="F4" s="45"/>
      <c r="G4" s="45" t="s">
        <v>371</v>
      </c>
      <c r="H4" s="45" t="s">
        <v>808</v>
      </c>
      <c r="I4" s="46"/>
    </row>
    <row r="5" spans="1:9" ht="13.5" thickBot="1" x14ac:dyDescent="0.25">
      <c r="A5" s="47"/>
      <c r="B5" s="48" t="s">
        <v>238</v>
      </c>
      <c r="C5" s="48" t="s">
        <v>659</v>
      </c>
      <c r="D5" s="48" t="s">
        <v>672</v>
      </c>
      <c r="E5" s="48" t="s">
        <v>246</v>
      </c>
      <c r="F5" s="48" t="s">
        <v>371</v>
      </c>
      <c r="G5" s="48" t="s">
        <v>858</v>
      </c>
      <c r="H5" s="48" t="s">
        <v>828</v>
      </c>
      <c r="I5" s="46"/>
    </row>
    <row r="6" spans="1:9" x14ac:dyDescent="0.2">
      <c r="A6" s="51" t="s">
        <v>836</v>
      </c>
      <c r="B6" s="52">
        <v>17000</v>
      </c>
      <c r="C6" s="52">
        <v>16939</v>
      </c>
      <c r="D6" s="52">
        <v>0</v>
      </c>
      <c r="E6" s="52">
        <v>0</v>
      </c>
      <c r="F6" s="52">
        <v>99625</v>
      </c>
      <c r="G6" s="52">
        <v>85577</v>
      </c>
      <c r="H6" s="52">
        <f t="shared" ref="H6:H11" si="0">SUM(B6:G6)</f>
        <v>219141</v>
      </c>
      <c r="I6" s="46"/>
    </row>
    <row r="7" spans="1:9" x14ac:dyDescent="0.2">
      <c r="A7" s="51" t="s">
        <v>854</v>
      </c>
      <c r="B7" s="52">
        <v>349748</v>
      </c>
      <c r="C7" s="52">
        <v>0</v>
      </c>
      <c r="D7" s="52">
        <v>56107</v>
      </c>
      <c r="E7" s="52">
        <v>239436</v>
      </c>
      <c r="F7" s="52">
        <v>656092</v>
      </c>
      <c r="G7" s="52">
        <v>2096667</v>
      </c>
      <c r="H7" s="52">
        <f t="shared" si="0"/>
        <v>3398050</v>
      </c>
      <c r="I7" s="46"/>
    </row>
    <row r="8" spans="1:9" x14ac:dyDescent="0.2">
      <c r="A8" s="51" t="s">
        <v>855</v>
      </c>
      <c r="B8" s="52">
        <v>108505</v>
      </c>
      <c r="C8" s="52">
        <v>162147</v>
      </c>
      <c r="D8" s="52">
        <v>71459</v>
      </c>
      <c r="E8" s="52">
        <v>8074</v>
      </c>
      <c r="F8" s="52">
        <v>300000</v>
      </c>
      <c r="G8" s="52"/>
      <c r="H8" s="52">
        <f t="shared" si="0"/>
        <v>650185</v>
      </c>
      <c r="I8" s="46"/>
    </row>
    <row r="9" spans="1:9" x14ac:dyDescent="0.2">
      <c r="A9" s="51" t="s">
        <v>856</v>
      </c>
      <c r="B9" s="52">
        <v>0</v>
      </c>
      <c r="C9" s="52">
        <v>39482</v>
      </c>
      <c r="D9" s="52">
        <v>22308</v>
      </c>
      <c r="E9" s="52">
        <v>37804</v>
      </c>
      <c r="F9" s="52">
        <v>29844</v>
      </c>
      <c r="G9" s="52">
        <v>448373</v>
      </c>
      <c r="H9" s="52">
        <f t="shared" si="0"/>
        <v>577811</v>
      </c>
      <c r="I9" s="46"/>
    </row>
    <row r="10" spans="1:9" x14ac:dyDescent="0.2">
      <c r="A10" s="51" t="s">
        <v>857</v>
      </c>
      <c r="B10" s="52">
        <v>0</v>
      </c>
      <c r="C10" s="52">
        <v>0</v>
      </c>
      <c r="D10" s="52">
        <v>0</v>
      </c>
      <c r="E10" s="52">
        <v>40000</v>
      </c>
      <c r="F10" s="52">
        <v>0</v>
      </c>
      <c r="G10" s="52"/>
      <c r="H10" s="52">
        <f t="shared" si="0"/>
        <v>40000</v>
      </c>
      <c r="I10" s="46"/>
    </row>
    <row r="11" spans="1:9" x14ac:dyDescent="0.2">
      <c r="A11" s="51" t="s">
        <v>859</v>
      </c>
      <c r="B11" s="52">
        <v>0</v>
      </c>
      <c r="C11" s="52">
        <v>0</v>
      </c>
      <c r="D11" s="52">
        <v>0</v>
      </c>
      <c r="E11" s="52">
        <v>0</v>
      </c>
      <c r="F11" s="52">
        <v>0</v>
      </c>
      <c r="G11" s="52">
        <v>150961</v>
      </c>
      <c r="H11" s="52">
        <f t="shared" si="0"/>
        <v>150961</v>
      </c>
      <c r="I11" s="46"/>
    </row>
    <row r="12" spans="1:9" s="53" customFormat="1" ht="15" thickBot="1" x14ac:dyDescent="0.25">
      <c r="A12" s="49" t="s">
        <v>809</v>
      </c>
      <c r="B12" s="50">
        <f>SUM(B6:B10)</f>
        <v>475253</v>
      </c>
      <c r="C12" s="50">
        <f>SUM(C6:C10)</f>
        <v>218568</v>
      </c>
      <c r="D12" s="50">
        <f>SUM(D6:D10)</f>
        <v>149874</v>
      </c>
      <c r="E12" s="50">
        <f>SUM(E6:E10)</f>
        <v>325314</v>
      </c>
      <c r="F12" s="50">
        <f>SUM(F6:F10)</f>
        <v>1085561</v>
      </c>
      <c r="G12" s="50">
        <f>SUM(G6:G11)</f>
        <v>2781578</v>
      </c>
      <c r="H12" s="50">
        <f>SUM(H6:H11)</f>
        <v>5036148</v>
      </c>
      <c r="I12" s="46"/>
    </row>
    <row r="13" spans="1:9" x14ac:dyDescent="0.2">
      <c r="I13" s="46"/>
    </row>
    <row r="14" spans="1:9" x14ac:dyDescent="0.2">
      <c r="A14" s="54"/>
      <c r="I14" s="46"/>
    </row>
    <row r="15" spans="1:9" x14ac:dyDescent="0.2">
      <c r="A15" s="54"/>
      <c r="B15" s="55"/>
      <c r="F15" s="56"/>
      <c r="G15" s="56"/>
      <c r="I15" s="57"/>
    </row>
    <row r="16" spans="1:9" x14ac:dyDescent="0.2">
      <c r="A16" s="54"/>
      <c r="I16" s="46"/>
    </row>
    <row r="17" spans="9:9" x14ac:dyDescent="0.2">
      <c r="I17" s="46"/>
    </row>
    <row r="18" spans="9:9" x14ac:dyDescent="0.2">
      <c r="I18" s="57"/>
    </row>
    <row r="19" spans="9:9" x14ac:dyDescent="0.2">
      <c r="I19" s="46"/>
    </row>
    <row r="20" spans="9:9" x14ac:dyDescent="0.2">
      <c r="I20" s="46"/>
    </row>
    <row r="21" spans="9:9" x14ac:dyDescent="0.2">
      <c r="I21" s="57"/>
    </row>
    <row r="22" spans="9:9" x14ac:dyDescent="0.2">
      <c r="I22" s="46"/>
    </row>
    <row r="23" spans="9:9" x14ac:dyDescent="0.2">
      <c r="I23" s="46"/>
    </row>
    <row r="24" spans="9:9" x14ac:dyDescent="0.2">
      <c r="I24" s="46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56"/>
  <sheetViews>
    <sheetView workbookViewId="0"/>
  </sheetViews>
  <sheetFormatPr defaultRowHeight="12.75" x14ac:dyDescent="0.2"/>
  <cols>
    <col min="10" max="10" width="9.7109375" bestFit="1" customWidth="1"/>
  </cols>
  <sheetData>
    <row r="5" spans="1:11" s="9" customFormat="1" x14ac:dyDescent="0.2">
      <c r="A5" s="7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8" t="s">
        <v>9</v>
      </c>
    </row>
    <row r="6" spans="1:11" x14ac:dyDescent="0.2">
      <c r="A6" s="1" t="s">
        <v>613</v>
      </c>
      <c r="B6" s="1" t="s">
        <v>11</v>
      </c>
      <c r="C6" s="1" t="s">
        <v>20</v>
      </c>
      <c r="D6" s="1" t="s">
        <v>614</v>
      </c>
      <c r="E6" s="1" t="s">
        <v>615</v>
      </c>
      <c r="F6" s="1" t="s">
        <v>616</v>
      </c>
      <c r="G6" s="1" t="s">
        <v>617</v>
      </c>
      <c r="H6" s="1" t="s">
        <v>618</v>
      </c>
      <c r="I6" s="1" t="s">
        <v>619</v>
      </c>
      <c r="J6" s="2">
        <v>17000</v>
      </c>
    </row>
    <row r="7" spans="1:11" x14ac:dyDescent="0.2">
      <c r="A7" s="1" t="s">
        <v>620</v>
      </c>
      <c r="B7" s="1" t="s">
        <v>11</v>
      </c>
      <c r="C7" s="1" t="s">
        <v>54</v>
      </c>
      <c r="D7" s="1" t="s">
        <v>621</v>
      </c>
      <c r="E7" s="1" t="s">
        <v>622</v>
      </c>
      <c r="F7" s="1" t="s">
        <v>616</v>
      </c>
      <c r="G7" s="1" t="s">
        <v>623</v>
      </c>
      <c r="H7" s="1" t="s">
        <v>624</v>
      </c>
      <c r="I7" s="1" t="s">
        <v>625</v>
      </c>
      <c r="J7" s="2">
        <v>94415</v>
      </c>
    </row>
    <row r="8" spans="1:11" x14ac:dyDescent="0.2">
      <c r="A8" s="1" t="s">
        <v>626</v>
      </c>
      <c r="B8" s="1" t="s">
        <v>11</v>
      </c>
      <c r="C8" s="1" t="s">
        <v>54</v>
      </c>
      <c r="D8" s="1" t="s">
        <v>627</v>
      </c>
      <c r="E8" s="1" t="s">
        <v>628</v>
      </c>
      <c r="F8" s="1" t="s">
        <v>616</v>
      </c>
      <c r="G8" s="1" t="s">
        <v>623</v>
      </c>
      <c r="H8" s="1" t="s">
        <v>629</v>
      </c>
      <c r="I8" s="1" t="s">
        <v>630</v>
      </c>
      <c r="J8" s="2">
        <v>100000</v>
      </c>
    </row>
    <row r="9" spans="1:11" x14ac:dyDescent="0.2">
      <c r="A9" s="1" t="s">
        <v>631</v>
      </c>
      <c r="B9" s="1" t="s">
        <v>11</v>
      </c>
      <c r="C9" s="1" t="s">
        <v>54</v>
      </c>
      <c r="D9" s="1" t="s">
        <v>627</v>
      </c>
      <c r="E9" s="1" t="s">
        <v>628</v>
      </c>
      <c r="F9" s="1" t="s">
        <v>616</v>
      </c>
      <c r="G9" s="1" t="s">
        <v>623</v>
      </c>
      <c r="H9" s="1" t="s">
        <v>632</v>
      </c>
      <c r="I9" s="1" t="s">
        <v>633</v>
      </c>
      <c r="J9" s="2">
        <v>155333</v>
      </c>
      <c r="K9" s="3"/>
    </row>
    <row r="10" spans="1:11" x14ac:dyDescent="0.2">
      <c r="A10" s="1" t="s">
        <v>634</v>
      </c>
      <c r="B10" s="1" t="s">
        <v>11</v>
      </c>
      <c r="C10" s="1" t="s">
        <v>20</v>
      </c>
      <c r="D10" s="1" t="s">
        <v>635</v>
      </c>
      <c r="E10" s="1" t="s">
        <v>636</v>
      </c>
      <c r="F10" s="1" t="s">
        <v>616</v>
      </c>
      <c r="G10" s="1" t="s">
        <v>637</v>
      </c>
      <c r="H10" s="1" t="s">
        <v>638</v>
      </c>
      <c r="I10" s="1" t="s">
        <v>639</v>
      </c>
      <c r="J10" s="2">
        <v>300</v>
      </c>
    </row>
    <row r="11" spans="1:11" x14ac:dyDescent="0.2">
      <c r="A11" s="1" t="s">
        <v>640</v>
      </c>
      <c r="B11" s="1" t="s">
        <v>11</v>
      </c>
      <c r="C11" s="1" t="s">
        <v>20</v>
      </c>
      <c r="D11" s="1" t="s">
        <v>641</v>
      </c>
      <c r="E11" s="1" t="s">
        <v>642</v>
      </c>
      <c r="F11" s="1" t="s">
        <v>616</v>
      </c>
      <c r="G11" s="1" t="s">
        <v>637</v>
      </c>
      <c r="H11" s="1" t="s">
        <v>643</v>
      </c>
      <c r="I11" s="1" t="s">
        <v>644</v>
      </c>
      <c r="J11" s="2">
        <v>7205</v>
      </c>
    </row>
    <row r="12" spans="1:11" x14ac:dyDescent="0.2">
      <c r="A12" s="1" t="s">
        <v>634</v>
      </c>
      <c r="B12" s="1" t="s">
        <v>11</v>
      </c>
      <c r="C12" s="1" t="s">
        <v>20</v>
      </c>
      <c r="D12" s="1" t="s">
        <v>635</v>
      </c>
      <c r="E12" s="1" t="s">
        <v>636</v>
      </c>
      <c r="F12" s="1" t="s">
        <v>616</v>
      </c>
      <c r="G12" s="1" t="s">
        <v>637</v>
      </c>
      <c r="H12" s="1" t="s">
        <v>638</v>
      </c>
      <c r="I12" s="1" t="s">
        <v>645</v>
      </c>
      <c r="J12" s="2">
        <v>11000</v>
      </c>
    </row>
    <row r="13" spans="1:11" x14ac:dyDescent="0.2">
      <c r="A13" s="1" t="s">
        <v>646</v>
      </c>
      <c r="B13" s="1" t="s">
        <v>11</v>
      </c>
      <c r="C13" s="1" t="s">
        <v>12</v>
      </c>
      <c r="D13" s="1" t="s">
        <v>635</v>
      </c>
      <c r="E13" s="1" t="s">
        <v>636</v>
      </c>
      <c r="F13" s="1" t="s">
        <v>616</v>
      </c>
      <c r="G13" s="1" t="s">
        <v>637</v>
      </c>
      <c r="H13" s="1" t="s">
        <v>647</v>
      </c>
      <c r="I13" s="1" t="s">
        <v>648</v>
      </c>
      <c r="J13" s="17">
        <v>90000</v>
      </c>
      <c r="K13" s="3"/>
    </row>
    <row r="14" spans="1:11" s="9" customFormat="1" x14ac:dyDescent="0.2">
      <c r="A14" s="7"/>
      <c r="B14" s="7"/>
      <c r="C14" s="7"/>
      <c r="D14" s="7"/>
      <c r="E14" s="7"/>
      <c r="F14" s="7"/>
      <c r="G14" s="7"/>
      <c r="H14" s="16" t="s">
        <v>777</v>
      </c>
      <c r="I14" s="7"/>
      <c r="J14" s="8">
        <f>SUM(J6:J13)</f>
        <v>475253</v>
      </c>
    </row>
    <row r="15" spans="1:11" x14ac:dyDescent="0.2">
      <c r="A15" s="1"/>
      <c r="B15" s="1"/>
      <c r="C15" s="1"/>
      <c r="D15" s="1"/>
      <c r="E15" s="1"/>
      <c r="F15" s="1"/>
      <c r="G15" s="1"/>
      <c r="H15" s="1"/>
      <c r="I15" s="1"/>
      <c r="J15" s="2"/>
    </row>
    <row r="16" spans="1:11" ht="12" customHeight="1" x14ac:dyDescent="0.2">
      <c r="A16" s="1" t="s">
        <v>649</v>
      </c>
      <c r="B16" s="1" t="s">
        <v>95</v>
      </c>
      <c r="C16" s="1" t="s">
        <v>20</v>
      </c>
      <c r="D16" s="1" t="s">
        <v>614</v>
      </c>
      <c r="E16" s="1" t="s">
        <v>615</v>
      </c>
      <c r="F16" s="1" t="s">
        <v>616</v>
      </c>
      <c r="G16" s="1" t="s">
        <v>617</v>
      </c>
      <c r="H16" s="1" t="s">
        <v>650</v>
      </c>
      <c r="I16" s="1" t="s">
        <v>651</v>
      </c>
      <c r="J16" s="2">
        <v>16939</v>
      </c>
    </row>
    <row r="17" spans="1:11" x14ac:dyDescent="0.2">
      <c r="A17" s="1" t="s">
        <v>652</v>
      </c>
      <c r="B17" s="1" t="s">
        <v>95</v>
      </c>
      <c r="C17" s="1" t="s">
        <v>20</v>
      </c>
      <c r="D17" s="1" t="s">
        <v>653</v>
      </c>
      <c r="E17" s="1" t="s">
        <v>654</v>
      </c>
      <c r="F17" s="1" t="s">
        <v>616</v>
      </c>
      <c r="G17" s="1" t="s">
        <v>655</v>
      </c>
      <c r="H17" s="1" t="s">
        <v>656</v>
      </c>
      <c r="I17" s="1" t="s">
        <v>657</v>
      </c>
      <c r="J17" s="2">
        <v>39482</v>
      </c>
    </row>
    <row r="18" spans="1:11" x14ac:dyDescent="0.2">
      <c r="A18" s="1" t="s">
        <v>658</v>
      </c>
      <c r="B18" s="1" t="s">
        <v>95</v>
      </c>
      <c r="C18" s="1" t="s">
        <v>20</v>
      </c>
      <c r="D18" s="1" t="s">
        <v>635</v>
      </c>
      <c r="E18" s="1" t="s">
        <v>636</v>
      </c>
      <c r="F18" s="1" t="s">
        <v>616</v>
      </c>
      <c r="G18" s="1" t="s">
        <v>660</v>
      </c>
      <c r="H18" s="1" t="s">
        <v>661</v>
      </c>
      <c r="I18" s="1" t="s">
        <v>662</v>
      </c>
      <c r="J18" s="2">
        <v>25000</v>
      </c>
      <c r="K18" s="3"/>
    </row>
    <row r="19" spans="1:11" x14ac:dyDescent="0.2">
      <c r="A19" s="1" t="s">
        <v>663</v>
      </c>
      <c r="B19" s="1" t="s">
        <v>95</v>
      </c>
      <c r="C19" s="1" t="s">
        <v>54</v>
      </c>
      <c r="D19" s="1" t="s">
        <v>664</v>
      </c>
      <c r="E19" s="1" t="s">
        <v>665</v>
      </c>
      <c r="F19" s="1" t="s">
        <v>616</v>
      </c>
      <c r="G19" s="1" t="s">
        <v>637</v>
      </c>
      <c r="H19" s="1" t="s">
        <v>666</v>
      </c>
      <c r="I19" s="1" t="s">
        <v>667</v>
      </c>
      <c r="J19" s="18">
        <v>137147</v>
      </c>
      <c r="K19" s="3"/>
    </row>
    <row r="20" spans="1:11" s="9" customFormat="1" x14ac:dyDescent="0.2">
      <c r="A20" s="7"/>
      <c r="B20" s="7"/>
      <c r="C20" s="7"/>
      <c r="D20" s="7"/>
      <c r="E20" s="7"/>
      <c r="F20" s="7"/>
      <c r="G20" s="7"/>
      <c r="H20" s="16" t="s">
        <v>778</v>
      </c>
      <c r="I20" s="7"/>
      <c r="J20" s="8">
        <f>SUM(J16:J19)</f>
        <v>218568</v>
      </c>
    </row>
    <row r="21" spans="1:11" x14ac:dyDescent="0.2">
      <c r="A21" s="1"/>
      <c r="B21" s="1"/>
      <c r="C21" s="1"/>
      <c r="D21" s="1"/>
      <c r="E21" s="1"/>
      <c r="F21" s="1"/>
      <c r="G21" s="1"/>
      <c r="H21" s="1"/>
      <c r="I21" s="1"/>
      <c r="J21" s="2"/>
    </row>
    <row r="22" spans="1:11" x14ac:dyDescent="0.2">
      <c r="A22" s="1" t="s">
        <v>668</v>
      </c>
      <c r="B22" s="1" t="s">
        <v>133</v>
      </c>
      <c r="C22" s="1" t="s">
        <v>20</v>
      </c>
      <c r="D22" s="1" t="s">
        <v>653</v>
      </c>
      <c r="E22" s="1" t="s">
        <v>654</v>
      </c>
      <c r="F22" s="1" t="s">
        <v>616</v>
      </c>
      <c r="G22" s="1" t="s">
        <v>655</v>
      </c>
      <c r="H22" s="1" t="s">
        <v>669</v>
      </c>
      <c r="I22" s="1" t="s">
        <v>670</v>
      </c>
      <c r="J22" s="2">
        <v>8788</v>
      </c>
    </row>
    <row r="23" spans="1:11" x14ac:dyDescent="0.2">
      <c r="A23" s="1" t="s">
        <v>671</v>
      </c>
      <c r="B23" s="1" t="s">
        <v>133</v>
      </c>
      <c r="C23" s="1" t="s">
        <v>20</v>
      </c>
      <c r="D23" s="1" t="s">
        <v>673</v>
      </c>
      <c r="E23" s="1" t="s">
        <v>674</v>
      </c>
      <c r="F23" s="1" t="s">
        <v>616</v>
      </c>
      <c r="G23" s="1" t="s">
        <v>655</v>
      </c>
      <c r="H23" s="1" t="s">
        <v>228</v>
      </c>
      <c r="I23" s="1" t="s">
        <v>675</v>
      </c>
      <c r="J23" s="2">
        <v>13520</v>
      </c>
      <c r="K23" s="3"/>
    </row>
    <row r="24" spans="1:11" x14ac:dyDescent="0.2">
      <c r="A24" s="1" t="s">
        <v>676</v>
      </c>
      <c r="B24" s="1" t="s">
        <v>133</v>
      </c>
      <c r="C24" s="1" t="s">
        <v>20</v>
      </c>
      <c r="D24" s="1" t="s">
        <v>677</v>
      </c>
      <c r="E24" s="1" t="s">
        <v>678</v>
      </c>
      <c r="F24" s="1" t="s">
        <v>616</v>
      </c>
      <c r="G24" s="1" t="s">
        <v>623</v>
      </c>
      <c r="H24" s="1" t="s">
        <v>679</v>
      </c>
      <c r="I24" s="1" t="s">
        <v>680</v>
      </c>
      <c r="J24" s="2">
        <v>6825</v>
      </c>
    </row>
    <row r="25" spans="1:11" x14ac:dyDescent="0.2">
      <c r="A25" s="1" t="s">
        <v>681</v>
      </c>
      <c r="B25" s="1" t="s">
        <v>133</v>
      </c>
      <c r="C25" s="1" t="s">
        <v>20</v>
      </c>
      <c r="D25" s="1" t="s">
        <v>682</v>
      </c>
      <c r="E25" s="1" t="s">
        <v>683</v>
      </c>
      <c r="F25" s="1" t="s">
        <v>616</v>
      </c>
      <c r="G25" s="1" t="s">
        <v>623</v>
      </c>
      <c r="H25" s="1" t="s">
        <v>684</v>
      </c>
      <c r="I25" s="1" t="s">
        <v>685</v>
      </c>
      <c r="J25" s="2">
        <v>49282</v>
      </c>
      <c r="K25" s="3"/>
    </row>
    <row r="26" spans="1:11" x14ac:dyDescent="0.2">
      <c r="A26" s="1" t="s">
        <v>686</v>
      </c>
      <c r="B26" s="1" t="s">
        <v>133</v>
      </c>
      <c r="C26" s="1" t="s">
        <v>54</v>
      </c>
      <c r="D26" s="1" t="s">
        <v>687</v>
      </c>
      <c r="E26" s="1" t="s">
        <v>688</v>
      </c>
      <c r="F26" s="1" t="s">
        <v>616</v>
      </c>
      <c r="G26" s="1" t="s">
        <v>637</v>
      </c>
      <c r="H26" s="1" t="s">
        <v>689</v>
      </c>
      <c r="I26" s="1" t="s">
        <v>690</v>
      </c>
      <c r="J26" s="2">
        <v>17634</v>
      </c>
    </row>
    <row r="27" spans="1:11" x14ac:dyDescent="0.2">
      <c r="A27" s="1" t="s">
        <v>691</v>
      </c>
      <c r="B27" s="1" t="s">
        <v>133</v>
      </c>
      <c r="C27" s="1" t="s">
        <v>12</v>
      </c>
      <c r="D27" s="1" t="s">
        <v>692</v>
      </c>
      <c r="E27" s="1" t="s">
        <v>693</v>
      </c>
      <c r="F27" s="1" t="s">
        <v>616</v>
      </c>
      <c r="G27" s="1" t="s">
        <v>637</v>
      </c>
      <c r="H27" s="1" t="s">
        <v>694</v>
      </c>
      <c r="I27" s="1" t="s">
        <v>695</v>
      </c>
      <c r="J27" s="17">
        <v>53825</v>
      </c>
      <c r="K27" s="3"/>
    </row>
    <row r="28" spans="1:11" s="9" customFormat="1" x14ac:dyDescent="0.2">
      <c r="A28" s="7"/>
      <c r="B28" s="7"/>
      <c r="C28" s="7"/>
      <c r="D28" s="7"/>
      <c r="E28" s="7"/>
      <c r="F28" s="7"/>
      <c r="G28" s="7"/>
      <c r="H28" s="16" t="s">
        <v>779</v>
      </c>
      <c r="I28" s="7"/>
      <c r="J28" s="8">
        <f>SUM(J22:J27)</f>
        <v>149874</v>
      </c>
    </row>
    <row r="29" spans="1:11" x14ac:dyDescent="0.2">
      <c r="A29" s="1"/>
      <c r="B29" s="1"/>
      <c r="C29" s="1"/>
      <c r="D29" s="1"/>
      <c r="E29" s="1"/>
      <c r="F29" s="1"/>
      <c r="G29" s="1"/>
      <c r="H29" s="1"/>
      <c r="I29" s="1"/>
      <c r="J29" s="2"/>
    </row>
    <row r="30" spans="1:11" x14ac:dyDescent="0.2">
      <c r="A30" s="1" t="s">
        <v>696</v>
      </c>
      <c r="B30" s="1" t="s">
        <v>145</v>
      </c>
      <c r="C30" s="1" t="s">
        <v>54</v>
      </c>
      <c r="D30" s="1" t="s">
        <v>697</v>
      </c>
      <c r="E30" s="1" t="s">
        <v>698</v>
      </c>
      <c r="F30" s="1" t="s">
        <v>616</v>
      </c>
      <c r="G30" s="1" t="s">
        <v>699</v>
      </c>
      <c r="H30" s="1" t="s">
        <v>700</v>
      </c>
      <c r="I30" s="1" t="s">
        <v>701</v>
      </c>
      <c r="J30" s="2">
        <v>40000</v>
      </c>
      <c r="K30" s="3">
        <f>+J30</f>
        <v>40000</v>
      </c>
    </row>
    <row r="31" spans="1:11" x14ac:dyDescent="0.2">
      <c r="A31" s="1" t="s">
        <v>702</v>
      </c>
      <c r="B31" s="1" t="s">
        <v>145</v>
      </c>
      <c r="C31" s="1" t="s">
        <v>20</v>
      </c>
      <c r="D31" s="1" t="s">
        <v>673</v>
      </c>
      <c r="E31" s="1" t="s">
        <v>674</v>
      </c>
      <c r="F31" s="1" t="s">
        <v>616</v>
      </c>
      <c r="G31" s="1" t="s">
        <v>655</v>
      </c>
      <c r="H31" s="1" t="s">
        <v>703</v>
      </c>
      <c r="I31" s="1" t="s">
        <v>704</v>
      </c>
      <c r="J31" s="2">
        <v>8596</v>
      </c>
    </row>
    <row r="32" spans="1:11" x14ac:dyDescent="0.2">
      <c r="A32" s="1" t="s">
        <v>705</v>
      </c>
      <c r="B32" s="1" t="s">
        <v>145</v>
      </c>
      <c r="C32" s="1" t="s">
        <v>20</v>
      </c>
      <c r="D32" s="1" t="s">
        <v>653</v>
      </c>
      <c r="E32" s="1" t="s">
        <v>654</v>
      </c>
      <c r="F32" s="1" t="s">
        <v>616</v>
      </c>
      <c r="G32" s="1" t="s">
        <v>655</v>
      </c>
      <c r="H32" s="1" t="s">
        <v>700</v>
      </c>
      <c r="I32" s="1" t="s">
        <v>706</v>
      </c>
      <c r="J32" s="2">
        <v>29208</v>
      </c>
      <c r="K32" s="3">
        <f>+J32+J31</f>
        <v>37804</v>
      </c>
    </row>
    <row r="33" spans="1:11" x14ac:dyDescent="0.2">
      <c r="A33" s="1" t="s">
        <v>707</v>
      </c>
      <c r="B33" s="1" t="s">
        <v>145</v>
      </c>
      <c r="C33" s="1" t="s">
        <v>54</v>
      </c>
      <c r="D33" s="1" t="s">
        <v>708</v>
      </c>
      <c r="E33" s="1" t="s">
        <v>82</v>
      </c>
      <c r="F33" s="1" t="s">
        <v>616</v>
      </c>
      <c r="G33" s="1" t="s">
        <v>623</v>
      </c>
      <c r="H33" s="1" t="s">
        <v>700</v>
      </c>
      <c r="I33" s="1" t="s">
        <v>709</v>
      </c>
      <c r="J33" s="2">
        <v>4383</v>
      </c>
    </row>
    <row r="34" spans="1:11" x14ac:dyDescent="0.2">
      <c r="A34" s="1" t="s">
        <v>710</v>
      </c>
      <c r="B34" s="1" t="s">
        <v>145</v>
      </c>
      <c r="C34" s="1" t="s">
        <v>54</v>
      </c>
      <c r="D34" s="1" t="s">
        <v>708</v>
      </c>
      <c r="E34" s="1" t="s">
        <v>82</v>
      </c>
      <c r="F34" s="1" t="s">
        <v>616</v>
      </c>
      <c r="G34" s="1" t="s">
        <v>623</v>
      </c>
      <c r="H34" s="1" t="s">
        <v>700</v>
      </c>
      <c r="I34" s="1" t="s">
        <v>711</v>
      </c>
      <c r="J34" s="2">
        <v>5000</v>
      </c>
    </row>
    <row r="35" spans="1:11" x14ac:dyDescent="0.2">
      <c r="A35" s="1" t="s">
        <v>712</v>
      </c>
      <c r="B35" s="1" t="s">
        <v>145</v>
      </c>
      <c r="C35" s="1" t="s">
        <v>713</v>
      </c>
      <c r="D35" s="1" t="s">
        <v>708</v>
      </c>
      <c r="E35" s="1" t="s">
        <v>82</v>
      </c>
      <c r="F35" s="1" t="s">
        <v>616</v>
      </c>
      <c r="G35" s="1" t="s">
        <v>623</v>
      </c>
      <c r="H35" s="1" t="s">
        <v>700</v>
      </c>
      <c r="I35" s="1" t="s">
        <v>711</v>
      </c>
      <c r="J35" s="2">
        <v>5500</v>
      </c>
    </row>
    <row r="36" spans="1:11" x14ac:dyDescent="0.2">
      <c r="A36" s="1" t="s">
        <v>707</v>
      </c>
      <c r="B36" s="1" t="s">
        <v>145</v>
      </c>
      <c r="C36" s="1" t="s">
        <v>54</v>
      </c>
      <c r="D36" s="1" t="s">
        <v>708</v>
      </c>
      <c r="E36" s="1" t="s">
        <v>82</v>
      </c>
      <c r="F36" s="1" t="s">
        <v>616</v>
      </c>
      <c r="G36" s="1" t="s">
        <v>623</v>
      </c>
      <c r="H36" s="1" t="s">
        <v>700</v>
      </c>
      <c r="I36" s="1" t="s">
        <v>709</v>
      </c>
      <c r="J36" s="2">
        <v>7432</v>
      </c>
    </row>
    <row r="37" spans="1:11" x14ac:dyDescent="0.2">
      <c r="A37" s="1" t="s">
        <v>714</v>
      </c>
      <c r="B37" s="1" t="s">
        <v>145</v>
      </c>
      <c r="C37" s="1" t="s">
        <v>20</v>
      </c>
      <c r="D37" s="1" t="s">
        <v>715</v>
      </c>
      <c r="E37" s="1" t="s">
        <v>716</v>
      </c>
      <c r="F37" s="1" t="s">
        <v>616</v>
      </c>
      <c r="G37" s="1" t="s">
        <v>623</v>
      </c>
      <c r="H37" s="1" t="s">
        <v>717</v>
      </c>
      <c r="I37" s="1" t="s">
        <v>718</v>
      </c>
      <c r="J37" s="2">
        <v>12000</v>
      </c>
    </row>
    <row r="38" spans="1:11" x14ac:dyDescent="0.2">
      <c r="A38" s="1" t="s">
        <v>719</v>
      </c>
      <c r="B38" s="1" t="s">
        <v>145</v>
      </c>
      <c r="C38" s="1" t="s">
        <v>54</v>
      </c>
      <c r="D38" s="1" t="s">
        <v>708</v>
      </c>
      <c r="E38" s="1" t="s">
        <v>82</v>
      </c>
      <c r="F38" s="1" t="s">
        <v>616</v>
      </c>
      <c r="G38" s="1" t="s">
        <v>623</v>
      </c>
      <c r="H38" s="1" t="s">
        <v>720</v>
      </c>
      <c r="I38" s="1" t="s">
        <v>721</v>
      </c>
      <c r="J38" s="2">
        <v>17663</v>
      </c>
    </row>
    <row r="39" spans="1:11" x14ac:dyDescent="0.2">
      <c r="A39" s="1" t="s">
        <v>722</v>
      </c>
      <c r="B39" s="1" t="s">
        <v>145</v>
      </c>
      <c r="C39" s="1" t="s">
        <v>20</v>
      </c>
      <c r="D39" s="1" t="s">
        <v>723</v>
      </c>
      <c r="E39" s="1" t="s">
        <v>724</v>
      </c>
      <c r="F39" s="1" t="s">
        <v>616</v>
      </c>
      <c r="G39" s="1" t="s">
        <v>623</v>
      </c>
      <c r="H39" s="1" t="s">
        <v>725</v>
      </c>
      <c r="I39" s="1" t="s">
        <v>726</v>
      </c>
      <c r="J39" s="2">
        <v>21800</v>
      </c>
    </row>
    <row r="40" spans="1:11" x14ac:dyDescent="0.2">
      <c r="A40" s="1" t="s">
        <v>727</v>
      </c>
      <c r="B40" s="1" t="s">
        <v>145</v>
      </c>
      <c r="C40" s="1" t="s">
        <v>20</v>
      </c>
      <c r="D40" s="1" t="s">
        <v>728</v>
      </c>
      <c r="E40" s="1" t="s">
        <v>729</v>
      </c>
      <c r="F40" s="1" t="s">
        <v>616</v>
      </c>
      <c r="G40" s="1" t="s">
        <v>623</v>
      </c>
      <c r="H40" s="1" t="s">
        <v>188</v>
      </c>
      <c r="I40" s="1" t="s">
        <v>730</v>
      </c>
      <c r="J40" s="2">
        <v>25000</v>
      </c>
    </row>
    <row r="41" spans="1:11" x14ac:dyDescent="0.2">
      <c r="A41" s="1" t="s">
        <v>707</v>
      </c>
      <c r="B41" s="1" t="s">
        <v>145</v>
      </c>
      <c r="C41" s="1" t="s">
        <v>54</v>
      </c>
      <c r="D41" s="1" t="s">
        <v>708</v>
      </c>
      <c r="E41" s="1" t="s">
        <v>82</v>
      </c>
      <c r="F41" s="1" t="s">
        <v>616</v>
      </c>
      <c r="G41" s="1" t="s">
        <v>623</v>
      </c>
      <c r="H41" s="1" t="s">
        <v>700</v>
      </c>
      <c r="I41" s="1" t="s">
        <v>709</v>
      </c>
      <c r="J41" s="2">
        <v>32813</v>
      </c>
    </row>
    <row r="42" spans="1:11" x14ac:dyDescent="0.2">
      <c r="A42" s="1" t="s">
        <v>731</v>
      </c>
      <c r="B42" s="1" t="s">
        <v>145</v>
      </c>
      <c r="C42" s="1" t="s">
        <v>20</v>
      </c>
      <c r="D42" s="1" t="s">
        <v>715</v>
      </c>
      <c r="E42" s="1" t="s">
        <v>716</v>
      </c>
      <c r="F42" s="1" t="s">
        <v>616</v>
      </c>
      <c r="G42" s="1" t="s">
        <v>623</v>
      </c>
      <c r="H42" s="1" t="s">
        <v>732</v>
      </c>
      <c r="I42" s="1" t="s">
        <v>733</v>
      </c>
      <c r="J42" s="2">
        <v>50000</v>
      </c>
    </row>
    <row r="43" spans="1:11" x14ac:dyDescent="0.2">
      <c r="A43" s="1" t="s">
        <v>734</v>
      </c>
      <c r="B43" s="1" t="s">
        <v>145</v>
      </c>
      <c r="C43" s="1" t="s">
        <v>54</v>
      </c>
      <c r="D43" s="1" t="s">
        <v>735</v>
      </c>
      <c r="E43" s="1" t="s">
        <v>736</v>
      </c>
      <c r="F43" s="1" t="s">
        <v>616</v>
      </c>
      <c r="G43" s="1" t="s">
        <v>623</v>
      </c>
      <c r="H43" s="1" t="s">
        <v>737</v>
      </c>
      <c r="I43" s="1" t="s">
        <v>738</v>
      </c>
      <c r="J43" s="2">
        <v>57845</v>
      </c>
      <c r="K43" s="3">
        <f>SUM(J33:J43)</f>
        <v>239436</v>
      </c>
    </row>
    <row r="44" spans="1:11" x14ac:dyDescent="0.2">
      <c r="A44" s="1" t="s">
        <v>739</v>
      </c>
      <c r="B44" s="1" t="s">
        <v>145</v>
      </c>
      <c r="C44" s="1" t="s">
        <v>565</v>
      </c>
      <c r="D44" s="1" t="s">
        <v>740</v>
      </c>
      <c r="E44" s="1" t="s">
        <v>741</v>
      </c>
      <c r="F44" s="1" t="s">
        <v>616</v>
      </c>
      <c r="G44" s="1" t="s">
        <v>637</v>
      </c>
      <c r="H44" s="1" t="s">
        <v>720</v>
      </c>
      <c r="I44" s="1" t="s">
        <v>742</v>
      </c>
      <c r="J44" s="17">
        <v>8074</v>
      </c>
      <c r="K44" s="3">
        <f>+J44</f>
        <v>8074</v>
      </c>
    </row>
    <row r="45" spans="1:11" s="9" customFormat="1" x14ac:dyDescent="0.2">
      <c r="A45" s="7"/>
      <c r="B45" s="7"/>
      <c r="C45" s="7"/>
      <c r="D45" s="7"/>
      <c r="E45" s="7"/>
      <c r="F45" s="7"/>
      <c r="G45" s="7"/>
      <c r="H45" s="16" t="s">
        <v>780</v>
      </c>
      <c r="I45" s="7"/>
      <c r="J45" s="8">
        <f>SUM(J30:J44)</f>
        <v>325314</v>
      </c>
    </row>
    <row r="46" spans="1:11" x14ac:dyDescent="0.2">
      <c r="A46" s="1"/>
      <c r="B46" s="1"/>
      <c r="C46" s="1"/>
      <c r="D46" s="1"/>
      <c r="E46" s="1"/>
      <c r="F46" s="1"/>
      <c r="G46" s="1"/>
      <c r="H46" s="1"/>
      <c r="I46" s="1"/>
      <c r="J46" s="2"/>
    </row>
    <row r="47" spans="1:11" x14ac:dyDescent="0.2">
      <c r="A47" s="1" t="s">
        <v>743</v>
      </c>
      <c r="B47" s="1" t="s">
        <v>171</v>
      </c>
      <c r="C47" s="1" t="s">
        <v>20</v>
      </c>
      <c r="D47" s="1" t="s">
        <v>614</v>
      </c>
      <c r="E47" s="1" t="s">
        <v>615</v>
      </c>
      <c r="F47" s="1" t="s">
        <v>616</v>
      </c>
      <c r="G47" s="1" t="s">
        <v>617</v>
      </c>
      <c r="H47" s="1" t="s">
        <v>744</v>
      </c>
      <c r="I47" s="1" t="s">
        <v>745</v>
      </c>
      <c r="J47" s="2">
        <v>99625</v>
      </c>
      <c r="K47" s="3">
        <f>+J47</f>
        <v>99625</v>
      </c>
    </row>
    <row r="48" spans="1:11" x14ac:dyDescent="0.2">
      <c r="A48" s="1" t="s">
        <v>746</v>
      </c>
      <c r="B48" s="1" t="s">
        <v>171</v>
      </c>
      <c r="C48" s="1" t="s">
        <v>54</v>
      </c>
      <c r="D48" s="1" t="s">
        <v>747</v>
      </c>
      <c r="E48" s="1" t="s">
        <v>748</v>
      </c>
      <c r="F48" s="1" t="s">
        <v>616</v>
      </c>
      <c r="G48" s="1" t="s">
        <v>655</v>
      </c>
      <c r="H48" s="1" t="s">
        <v>749</v>
      </c>
      <c r="I48" s="1" t="s">
        <v>750</v>
      </c>
      <c r="J48" s="2">
        <v>29844</v>
      </c>
      <c r="K48" s="3">
        <f>+J48</f>
        <v>29844</v>
      </c>
    </row>
    <row r="49" spans="1:11" x14ac:dyDescent="0.2">
      <c r="A49" s="1" t="s">
        <v>751</v>
      </c>
      <c r="B49" s="1" t="s">
        <v>171</v>
      </c>
      <c r="C49" s="1" t="s">
        <v>12</v>
      </c>
      <c r="D49" s="1" t="s">
        <v>752</v>
      </c>
      <c r="E49" s="1" t="s">
        <v>753</v>
      </c>
      <c r="F49" s="1" t="s">
        <v>616</v>
      </c>
      <c r="G49" s="1" t="s">
        <v>623</v>
      </c>
      <c r="H49" s="1" t="s">
        <v>754</v>
      </c>
      <c r="I49" s="1" t="s">
        <v>755</v>
      </c>
      <c r="J49" s="2">
        <v>2800</v>
      </c>
    </row>
    <row r="50" spans="1:11" x14ac:dyDescent="0.2">
      <c r="A50" s="1" t="s">
        <v>756</v>
      </c>
      <c r="B50" s="1" t="s">
        <v>171</v>
      </c>
      <c r="C50" s="1" t="s">
        <v>713</v>
      </c>
      <c r="D50" s="1" t="s">
        <v>715</v>
      </c>
      <c r="E50" s="1" t="s">
        <v>716</v>
      </c>
      <c r="F50" s="1" t="s">
        <v>616</v>
      </c>
      <c r="G50" s="1" t="s">
        <v>623</v>
      </c>
      <c r="H50" s="1" t="s">
        <v>228</v>
      </c>
      <c r="I50" s="1" t="s">
        <v>757</v>
      </c>
      <c r="J50" s="2">
        <v>3000</v>
      </c>
    </row>
    <row r="51" spans="1:11" x14ac:dyDescent="0.2">
      <c r="A51" s="1" t="s">
        <v>758</v>
      </c>
      <c r="B51" s="1" t="s">
        <v>171</v>
      </c>
      <c r="C51" s="1" t="s">
        <v>54</v>
      </c>
      <c r="D51" s="1" t="s">
        <v>752</v>
      </c>
      <c r="E51" s="1" t="s">
        <v>753</v>
      </c>
      <c r="F51" s="1" t="s">
        <v>616</v>
      </c>
      <c r="G51" s="1" t="s">
        <v>623</v>
      </c>
      <c r="H51" s="1" t="s">
        <v>759</v>
      </c>
      <c r="I51" s="1" t="s">
        <v>760</v>
      </c>
      <c r="J51" s="2">
        <v>40200</v>
      </c>
    </row>
    <row r="52" spans="1:11" x14ac:dyDescent="0.2">
      <c r="A52" s="1" t="s">
        <v>761</v>
      </c>
      <c r="B52" s="1" t="s">
        <v>171</v>
      </c>
      <c r="C52" s="1" t="s">
        <v>20</v>
      </c>
      <c r="D52" s="1" t="s">
        <v>762</v>
      </c>
      <c r="E52" s="1" t="s">
        <v>716</v>
      </c>
      <c r="F52" s="1" t="s">
        <v>616</v>
      </c>
      <c r="G52" s="1" t="s">
        <v>623</v>
      </c>
      <c r="H52" s="1" t="s">
        <v>228</v>
      </c>
      <c r="I52" s="1" t="s">
        <v>763</v>
      </c>
      <c r="J52" s="2">
        <v>66500</v>
      </c>
    </row>
    <row r="53" spans="1:11" x14ac:dyDescent="0.2">
      <c r="A53" s="1" t="s">
        <v>764</v>
      </c>
      <c r="B53" s="1" t="s">
        <v>171</v>
      </c>
      <c r="C53" s="1" t="s">
        <v>54</v>
      </c>
      <c r="D53" s="1" t="s">
        <v>715</v>
      </c>
      <c r="E53" s="1" t="s">
        <v>716</v>
      </c>
      <c r="F53" s="1" t="s">
        <v>616</v>
      </c>
      <c r="G53" s="1" t="s">
        <v>623</v>
      </c>
      <c r="H53" s="1" t="s">
        <v>228</v>
      </c>
      <c r="I53" s="1" t="s">
        <v>765</v>
      </c>
      <c r="J53" s="2">
        <v>250000</v>
      </c>
    </row>
    <row r="54" spans="1:11" x14ac:dyDescent="0.2">
      <c r="A54" s="1" t="s">
        <v>766</v>
      </c>
      <c r="B54" s="1" t="s">
        <v>171</v>
      </c>
      <c r="C54" s="1" t="s">
        <v>20</v>
      </c>
      <c r="D54" s="1" t="s">
        <v>708</v>
      </c>
      <c r="E54" s="1" t="s">
        <v>82</v>
      </c>
      <c r="F54" s="1" t="s">
        <v>616</v>
      </c>
      <c r="G54" s="1" t="s">
        <v>623</v>
      </c>
      <c r="H54" s="1" t="s">
        <v>767</v>
      </c>
      <c r="I54" s="1" t="s">
        <v>768</v>
      </c>
      <c r="J54" s="2">
        <v>293592</v>
      </c>
      <c r="K54" s="3">
        <f>SUM(J49:J54)</f>
        <v>656092</v>
      </c>
    </row>
    <row r="55" spans="1:11" x14ac:dyDescent="0.2">
      <c r="A55" s="1" t="s">
        <v>769</v>
      </c>
      <c r="B55" s="1" t="s">
        <v>171</v>
      </c>
      <c r="C55" s="1" t="s">
        <v>54</v>
      </c>
      <c r="D55" s="1" t="s">
        <v>770</v>
      </c>
      <c r="E55" s="1" t="s">
        <v>771</v>
      </c>
      <c r="F55" s="1" t="s">
        <v>616</v>
      </c>
      <c r="G55" s="1" t="s">
        <v>637</v>
      </c>
      <c r="H55" s="1" t="s">
        <v>772</v>
      </c>
      <c r="I55" s="1" t="s">
        <v>773</v>
      </c>
      <c r="J55" s="17">
        <v>300000</v>
      </c>
      <c r="K55" s="3">
        <f>+J55</f>
        <v>300000</v>
      </c>
    </row>
    <row r="56" spans="1:11" s="9" customFormat="1" x14ac:dyDescent="0.2">
      <c r="H56" s="16" t="s">
        <v>781</v>
      </c>
      <c r="J56" s="10">
        <f>SUM(J47:J55)</f>
        <v>1085561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22" sqref="C22"/>
    </sheetView>
  </sheetViews>
  <sheetFormatPr defaultRowHeight="12.75" x14ac:dyDescent="0.2"/>
  <cols>
    <col min="1" max="1" width="20.28515625" style="42" customWidth="1"/>
    <col min="2" max="2" width="11.7109375" style="42" bestFit="1" customWidth="1"/>
    <col min="3" max="3" width="11.7109375" style="42" customWidth="1"/>
    <col min="4" max="6" width="11.7109375" style="42" bestFit="1" customWidth="1"/>
    <col min="7" max="7" width="10.28515625" style="42" customWidth="1"/>
    <col min="8" max="16384" width="9.140625" style="42"/>
  </cols>
  <sheetData>
    <row r="1" spans="1:7" ht="18" x14ac:dyDescent="0.25">
      <c r="D1" s="43" t="s">
        <v>811</v>
      </c>
    </row>
    <row r="2" spans="1:7" ht="18" x14ac:dyDescent="0.25">
      <c r="D2" s="43" t="s">
        <v>812</v>
      </c>
    </row>
    <row r="3" spans="1:7" x14ac:dyDescent="0.2">
      <c r="A3" s="44"/>
      <c r="B3" s="45"/>
      <c r="C3" s="45"/>
      <c r="D3" s="45"/>
      <c r="E3" s="45"/>
      <c r="F3" s="45"/>
      <c r="G3" s="45" t="s">
        <v>808</v>
      </c>
    </row>
    <row r="4" spans="1:7" ht="13.5" thickBot="1" x14ac:dyDescent="0.25">
      <c r="A4" s="47"/>
      <c r="B4" s="48" t="s">
        <v>238</v>
      </c>
      <c r="C4" s="48" t="s">
        <v>659</v>
      </c>
      <c r="D4" s="48" t="s">
        <v>672</v>
      </c>
      <c r="E4" s="48" t="s">
        <v>246</v>
      </c>
      <c r="F4" s="48" t="s">
        <v>371</v>
      </c>
      <c r="G4" s="48" t="s">
        <v>828</v>
      </c>
    </row>
    <row r="5" spans="1:7" x14ac:dyDescent="0.2">
      <c r="A5" s="51" t="s">
        <v>813</v>
      </c>
      <c r="B5" s="52">
        <v>0</v>
      </c>
      <c r="C5" s="52">
        <v>0</v>
      </c>
      <c r="D5" s="52">
        <v>0</v>
      </c>
      <c r="E5" s="52">
        <v>0</v>
      </c>
      <c r="F5" s="52">
        <v>13407</v>
      </c>
      <c r="G5" s="52">
        <f>SUM(B5:F5)</f>
        <v>13407</v>
      </c>
    </row>
    <row r="6" spans="1:7" x14ac:dyDescent="0.2">
      <c r="A6" s="51" t="s">
        <v>814</v>
      </c>
      <c r="B6" s="52">
        <v>229332</v>
      </c>
      <c r="C6" s="52">
        <v>0</v>
      </c>
      <c r="D6" s="52">
        <v>26487</v>
      </c>
      <c r="E6" s="52">
        <v>10000</v>
      </c>
      <c r="F6" s="52">
        <v>50000</v>
      </c>
      <c r="G6" s="52">
        <f t="shared" ref="G6:G21" si="0">SUM(B6:F6)</f>
        <v>315819</v>
      </c>
    </row>
    <row r="7" spans="1:7" x14ac:dyDescent="0.2">
      <c r="A7" s="51" t="s">
        <v>815</v>
      </c>
      <c r="B7" s="52">
        <v>0</v>
      </c>
      <c r="C7" s="52">
        <v>0</v>
      </c>
      <c r="D7" s="52">
        <v>0</v>
      </c>
      <c r="E7" s="52">
        <v>0</v>
      </c>
      <c r="F7" s="52">
        <v>287185</v>
      </c>
      <c r="G7" s="52">
        <f t="shared" si="0"/>
        <v>287185</v>
      </c>
    </row>
    <row r="8" spans="1:7" x14ac:dyDescent="0.2">
      <c r="A8" s="51" t="s">
        <v>816</v>
      </c>
      <c r="B8" s="52">
        <v>162453</v>
      </c>
      <c r="C8" s="52">
        <v>0</v>
      </c>
      <c r="D8" s="52">
        <v>0</v>
      </c>
      <c r="E8" s="52">
        <v>302500</v>
      </c>
      <c r="F8" s="52">
        <v>57000</v>
      </c>
      <c r="G8" s="52">
        <f t="shared" si="0"/>
        <v>521953</v>
      </c>
    </row>
    <row r="9" spans="1:7" x14ac:dyDescent="0.2">
      <c r="A9" s="51" t="s">
        <v>817</v>
      </c>
      <c r="B9" s="52">
        <v>0</v>
      </c>
      <c r="C9" s="52">
        <v>6900</v>
      </c>
      <c r="D9" s="52">
        <v>0</v>
      </c>
      <c r="E9" s="52">
        <v>4500</v>
      </c>
      <c r="F9" s="52">
        <v>49995</v>
      </c>
      <c r="G9" s="52">
        <f t="shared" si="0"/>
        <v>61395</v>
      </c>
    </row>
    <row r="10" spans="1:7" x14ac:dyDescent="0.2">
      <c r="A10" s="51" t="s">
        <v>836</v>
      </c>
      <c r="B10" s="52">
        <v>0</v>
      </c>
      <c r="C10" s="52">
        <v>0</v>
      </c>
      <c r="D10" s="52">
        <v>0</v>
      </c>
      <c r="E10" s="52">
        <v>0</v>
      </c>
      <c r="F10" s="52">
        <v>2000</v>
      </c>
      <c r="G10" s="52">
        <f t="shared" si="0"/>
        <v>2000</v>
      </c>
    </row>
    <row r="11" spans="1:7" x14ac:dyDescent="0.2">
      <c r="A11" s="51" t="s">
        <v>818</v>
      </c>
      <c r="B11" s="52">
        <v>0</v>
      </c>
      <c r="C11" s="52">
        <v>0</v>
      </c>
      <c r="D11" s="52">
        <v>0</v>
      </c>
      <c r="E11" s="52">
        <v>450</v>
      </c>
      <c r="F11" s="52">
        <v>13208</v>
      </c>
      <c r="G11" s="52">
        <f t="shared" si="0"/>
        <v>13658</v>
      </c>
    </row>
    <row r="12" spans="1:7" x14ac:dyDescent="0.2">
      <c r="A12" s="51" t="s">
        <v>819</v>
      </c>
      <c r="B12" s="52">
        <v>4240</v>
      </c>
      <c r="C12" s="52">
        <v>7978</v>
      </c>
      <c r="D12" s="52">
        <v>0</v>
      </c>
      <c r="E12" s="52">
        <v>0</v>
      </c>
      <c r="F12" s="52">
        <v>0</v>
      </c>
      <c r="G12" s="52">
        <f t="shared" si="0"/>
        <v>12218</v>
      </c>
    </row>
    <row r="13" spans="1:7" x14ac:dyDescent="0.2">
      <c r="A13" s="51" t="s">
        <v>820</v>
      </c>
      <c r="B13" s="52">
        <v>85400</v>
      </c>
      <c r="C13" s="52">
        <v>0</v>
      </c>
      <c r="D13" s="52">
        <v>0</v>
      </c>
      <c r="E13" s="52">
        <v>0</v>
      </c>
      <c r="F13" s="52">
        <v>0</v>
      </c>
      <c r="G13" s="52">
        <f t="shared" si="0"/>
        <v>85400</v>
      </c>
    </row>
    <row r="14" spans="1:7" x14ac:dyDescent="0.2">
      <c r="A14" s="51" t="s">
        <v>821</v>
      </c>
      <c r="B14" s="52">
        <v>0</v>
      </c>
      <c r="C14" s="52">
        <v>45000</v>
      </c>
      <c r="D14" s="52">
        <v>0</v>
      </c>
      <c r="E14" s="52">
        <v>0</v>
      </c>
      <c r="F14" s="52">
        <v>25153</v>
      </c>
      <c r="G14" s="52">
        <f t="shared" si="0"/>
        <v>70153</v>
      </c>
    </row>
    <row r="15" spans="1:7" x14ac:dyDescent="0.2">
      <c r="A15" s="51" t="s">
        <v>822</v>
      </c>
      <c r="B15" s="52">
        <v>1922</v>
      </c>
      <c r="C15" s="52">
        <v>74231</v>
      </c>
      <c r="D15" s="52">
        <v>0</v>
      </c>
      <c r="E15" s="52">
        <v>0</v>
      </c>
      <c r="F15" s="52">
        <v>0</v>
      </c>
      <c r="G15" s="52">
        <f t="shared" si="0"/>
        <v>76153</v>
      </c>
    </row>
    <row r="16" spans="1:7" x14ac:dyDescent="0.2">
      <c r="A16" s="51" t="s">
        <v>823</v>
      </c>
      <c r="B16" s="52">
        <v>285147</v>
      </c>
      <c r="C16" s="52">
        <v>0</v>
      </c>
      <c r="D16" s="52">
        <v>0</v>
      </c>
      <c r="E16" s="52">
        <v>0</v>
      </c>
      <c r="F16" s="52">
        <v>0</v>
      </c>
      <c r="G16" s="52">
        <f t="shared" si="0"/>
        <v>285147</v>
      </c>
    </row>
    <row r="17" spans="1:7" x14ac:dyDescent="0.2">
      <c r="A17" s="51" t="s">
        <v>861</v>
      </c>
      <c r="B17" s="52">
        <v>12816</v>
      </c>
      <c r="C17" s="52"/>
      <c r="D17" s="52"/>
      <c r="E17" s="52"/>
      <c r="F17" s="52"/>
      <c r="G17" s="52">
        <f t="shared" si="0"/>
        <v>12816</v>
      </c>
    </row>
    <row r="18" spans="1:7" x14ac:dyDescent="0.2">
      <c r="A18" s="51" t="s">
        <v>824</v>
      </c>
      <c r="B18" s="52">
        <v>27259</v>
      </c>
      <c r="C18" s="52">
        <v>0</v>
      </c>
      <c r="D18" s="52">
        <v>0</v>
      </c>
      <c r="E18" s="52">
        <v>0</v>
      </c>
      <c r="F18" s="52">
        <v>34624</v>
      </c>
      <c r="G18" s="52">
        <f t="shared" si="0"/>
        <v>61883</v>
      </c>
    </row>
    <row r="19" spans="1:7" x14ac:dyDescent="0.2">
      <c r="A19" s="51" t="s">
        <v>825</v>
      </c>
      <c r="B19" s="52">
        <v>0</v>
      </c>
      <c r="C19" s="52">
        <v>0</v>
      </c>
      <c r="D19" s="52">
        <v>0</v>
      </c>
      <c r="E19" s="52">
        <v>0</v>
      </c>
      <c r="F19" s="52">
        <v>84682</v>
      </c>
      <c r="G19" s="52">
        <f t="shared" si="0"/>
        <v>84682</v>
      </c>
    </row>
    <row r="20" spans="1:7" x14ac:dyDescent="0.2">
      <c r="A20" s="51" t="s">
        <v>826</v>
      </c>
      <c r="B20" s="52">
        <v>211326</v>
      </c>
      <c r="C20" s="52">
        <v>0</v>
      </c>
      <c r="D20" s="52">
        <v>0</v>
      </c>
      <c r="E20" s="52">
        <v>0</v>
      </c>
      <c r="F20" s="52">
        <v>0</v>
      </c>
      <c r="G20" s="52">
        <f t="shared" si="0"/>
        <v>211326</v>
      </c>
    </row>
    <row r="21" spans="1:7" x14ac:dyDescent="0.2">
      <c r="A21" s="51" t="s">
        <v>827</v>
      </c>
      <c r="B21" s="52">
        <v>0</v>
      </c>
      <c r="C21" s="52">
        <v>0</v>
      </c>
      <c r="D21" s="52">
        <v>58580</v>
      </c>
      <c r="E21" s="52">
        <v>0</v>
      </c>
      <c r="F21" s="52">
        <v>0</v>
      </c>
      <c r="G21" s="52">
        <f t="shared" si="0"/>
        <v>58580</v>
      </c>
    </row>
    <row r="22" spans="1:7" s="53" customFormat="1" ht="15" thickBot="1" x14ac:dyDescent="0.25">
      <c r="A22" s="49" t="s">
        <v>809</v>
      </c>
      <c r="B22" s="50">
        <f t="shared" ref="B22:G22" si="1">SUM(B5:B21)</f>
        <v>1019895</v>
      </c>
      <c r="C22" s="50">
        <f t="shared" si="1"/>
        <v>134109</v>
      </c>
      <c r="D22" s="50">
        <f t="shared" si="1"/>
        <v>85067</v>
      </c>
      <c r="E22" s="50">
        <f t="shared" si="1"/>
        <v>317450</v>
      </c>
      <c r="F22" s="50">
        <f t="shared" si="1"/>
        <v>617254</v>
      </c>
      <c r="G22" s="50">
        <f t="shared" si="1"/>
        <v>2173775</v>
      </c>
    </row>
    <row r="24" spans="1:7" x14ac:dyDescent="0.2">
      <c r="A24" s="54" t="s">
        <v>832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topLeftCell="C46" workbookViewId="0">
      <selection activeCell="D68" sqref="D68"/>
    </sheetView>
  </sheetViews>
  <sheetFormatPr defaultRowHeight="12.75" x14ac:dyDescent="0.2"/>
  <cols>
    <col min="2" max="2" width="12.85546875" bestFit="1" customWidth="1"/>
    <col min="3" max="3" width="11.85546875" bestFit="1" customWidth="1"/>
    <col min="4" max="4" width="17.7109375" bestFit="1" customWidth="1"/>
    <col min="5" max="5" width="16.42578125" bestFit="1" customWidth="1"/>
    <col min="6" max="6" width="8.5703125" bestFit="1" customWidth="1"/>
    <col min="7" max="7" width="7.140625" bestFit="1" customWidth="1"/>
    <col min="8" max="8" width="55" hidden="1" customWidth="1"/>
    <col min="9" max="9" width="27.140625" hidden="1" customWidth="1"/>
    <col min="10" max="10" width="12.28515625" style="3" bestFit="1" customWidth="1"/>
    <col min="11" max="11" width="9.7109375" bestFit="1" customWidth="1"/>
  </cols>
  <sheetData>
    <row r="1" spans="1:11" s="9" customForma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</row>
    <row r="2" spans="1:11" x14ac:dyDescent="0.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2">
        <v>39218</v>
      </c>
    </row>
    <row r="3" spans="1:11" x14ac:dyDescent="0.2">
      <c r="A3" s="1" t="s">
        <v>19</v>
      </c>
      <c r="B3" s="1" t="s">
        <v>11</v>
      </c>
      <c r="C3" s="1" t="s">
        <v>20</v>
      </c>
      <c r="D3" s="1" t="s">
        <v>21</v>
      </c>
      <c r="E3" s="1" t="s">
        <v>22</v>
      </c>
      <c r="F3" s="1" t="s">
        <v>15</v>
      </c>
      <c r="G3" s="1" t="s">
        <v>16</v>
      </c>
      <c r="H3" s="1" t="s">
        <v>23</v>
      </c>
      <c r="I3" s="1" t="s">
        <v>24</v>
      </c>
      <c r="J3" s="2">
        <v>91323</v>
      </c>
    </row>
    <row r="4" spans="1:11" x14ac:dyDescent="0.2">
      <c r="A4" s="1" t="s">
        <v>25</v>
      </c>
      <c r="B4" s="1" t="s">
        <v>11</v>
      </c>
      <c r="C4" s="1" t="s">
        <v>20</v>
      </c>
      <c r="D4" s="1" t="s">
        <v>26</v>
      </c>
      <c r="E4" s="1" t="s">
        <v>27</v>
      </c>
      <c r="F4" s="1" t="s">
        <v>15</v>
      </c>
      <c r="G4" s="1" t="s">
        <v>16</v>
      </c>
      <c r="H4" s="1" t="s">
        <v>28</v>
      </c>
      <c r="I4" s="1" t="s">
        <v>29</v>
      </c>
      <c r="J4" s="2">
        <v>98791</v>
      </c>
      <c r="K4" s="3"/>
    </row>
    <row r="5" spans="1:11" x14ac:dyDescent="0.2">
      <c r="A5" s="1" t="s">
        <v>30</v>
      </c>
      <c r="B5" s="1" t="s">
        <v>11</v>
      </c>
      <c r="C5" s="1" t="s">
        <v>20</v>
      </c>
      <c r="D5" s="1" t="s">
        <v>31</v>
      </c>
      <c r="E5" s="1" t="s">
        <v>32</v>
      </c>
      <c r="F5" s="1" t="s">
        <v>15</v>
      </c>
      <c r="G5" s="1" t="s">
        <v>33</v>
      </c>
      <c r="H5" s="1" t="s">
        <v>34</v>
      </c>
      <c r="I5" s="1" t="s">
        <v>35</v>
      </c>
      <c r="J5" s="2">
        <v>61108</v>
      </c>
    </row>
    <row r="6" spans="1:11" x14ac:dyDescent="0.2">
      <c r="A6" s="1" t="s">
        <v>36</v>
      </c>
      <c r="B6" s="1" t="s">
        <v>11</v>
      </c>
      <c r="C6" s="1" t="s">
        <v>20</v>
      </c>
      <c r="D6" s="1" t="s">
        <v>37</v>
      </c>
      <c r="E6" s="1" t="s">
        <v>38</v>
      </c>
      <c r="F6" s="1" t="s">
        <v>15</v>
      </c>
      <c r="G6" s="1" t="s">
        <v>33</v>
      </c>
      <c r="H6" s="1" t="s">
        <v>39</v>
      </c>
      <c r="I6" s="1" t="s">
        <v>40</v>
      </c>
      <c r="J6" s="2">
        <v>101345</v>
      </c>
      <c r="K6" s="3"/>
    </row>
    <row r="7" spans="1:11" x14ac:dyDescent="0.2">
      <c r="A7" s="1" t="s">
        <v>41</v>
      </c>
      <c r="B7" s="1" t="s">
        <v>11</v>
      </c>
      <c r="C7" s="1" t="s">
        <v>12</v>
      </c>
      <c r="D7" s="1" t="s">
        <v>42</v>
      </c>
      <c r="E7" s="1" t="s">
        <v>43</v>
      </c>
      <c r="F7" s="1" t="s">
        <v>15</v>
      </c>
      <c r="G7" s="1" t="s">
        <v>44</v>
      </c>
      <c r="H7" s="1" t="s">
        <v>45</v>
      </c>
      <c r="I7" s="1" t="s">
        <v>46</v>
      </c>
      <c r="J7" s="2">
        <v>4240</v>
      </c>
      <c r="K7" s="3"/>
    </row>
    <row r="8" spans="1:11" x14ac:dyDescent="0.2">
      <c r="A8" s="1" t="s">
        <v>47</v>
      </c>
      <c r="B8" s="1" t="s">
        <v>11</v>
      </c>
      <c r="C8" s="1" t="s">
        <v>20</v>
      </c>
      <c r="D8" s="1" t="s">
        <v>48</v>
      </c>
      <c r="E8" s="1" t="s">
        <v>49</v>
      </c>
      <c r="F8" s="1" t="s">
        <v>15</v>
      </c>
      <c r="G8" s="1" t="s">
        <v>50</v>
      </c>
      <c r="H8" s="1" t="s">
        <v>51</v>
      </c>
      <c r="I8" s="1" t="s">
        <v>52</v>
      </c>
      <c r="J8" s="2">
        <v>85400</v>
      </c>
      <c r="K8" s="3"/>
    </row>
    <row r="9" spans="1:11" x14ac:dyDescent="0.2">
      <c r="A9" s="1" t="s">
        <v>53</v>
      </c>
      <c r="B9" s="1" t="s">
        <v>11</v>
      </c>
      <c r="C9" s="1" t="s">
        <v>54</v>
      </c>
      <c r="D9" s="1" t="s">
        <v>55</v>
      </c>
      <c r="E9" s="1" t="s">
        <v>56</v>
      </c>
      <c r="F9" s="1" t="s">
        <v>15</v>
      </c>
      <c r="G9" s="1" t="s">
        <v>57</v>
      </c>
      <c r="H9" s="1" t="s">
        <v>58</v>
      </c>
      <c r="I9" s="1" t="s">
        <v>59</v>
      </c>
      <c r="J9" s="2">
        <v>1922</v>
      </c>
      <c r="K9" s="3"/>
    </row>
    <row r="10" spans="1:11" x14ac:dyDescent="0.2">
      <c r="A10" s="1" t="s">
        <v>60</v>
      </c>
      <c r="B10" s="1" t="s">
        <v>11</v>
      </c>
      <c r="C10" s="1" t="s">
        <v>20</v>
      </c>
      <c r="D10" s="1" t="s">
        <v>61</v>
      </c>
      <c r="E10" s="1" t="s">
        <v>62</v>
      </c>
      <c r="F10" s="1" t="s">
        <v>15</v>
      </c>
      <c r="G10" s="1" t="s">
        <v>63</v>
      </c>
      <c r="H10" s="1" t="s">
        <v>64</v>
      </c>
      <c r="I10" s="1" t="s">
        <v>65</v>
      </c>
      <c r="J10" s="2">
        <v>7000</v>
      </c>
    </row>
    <row r="11" spans="1:11" x14ac:dyDescent="0.2">
      <c r="A11" s="1" t="s">
        <v>66</v>
      </c>
      <c r="B11" s="1" t="s">
        <v>11</v>
      </c>
      <c r="C11" s="1" t="s">
        <v>20</v>
      </c>
      <c r="D11" s="1" t="s">
        <v>61</v>
      </c>
      <c r="E11" s="1" t="s">
        <v>62</v>
      </c>
      <c r="F11" s="1" t="s">
        <v>15</v>
      </c>
      <c r="G11" s="1" t="s">
        <v>63</v>
      </c>
      <c r="H11" s="1" t="s">
        <v>64</v>
      </c>
      <c r="I11" s="1" t="s">
        <v>67</v>
      </c>
      <c r="J11" s="2">
        <v>10000</v>
      </c>
    </row>
    <row r="12" spans="1:11" x14ac:dyDescent="0.2">
      <c r="A12" s="1" t="s">
        <v>68</v>
      </c>
      <c r="B12" s="1" t="s">
        <v>11</v>
      </c>
      <c r="C12" s="1" t="s">
        <v>12</v>
      </c>
      <c r="D12" s="1" t="s">
        <v>69</v>
      </c>
      <c r="E12" s="1" t="s">
        <v>70</v>
      </c>
      <c r="F12" s="1" t="s">
        <v>15</v>
      </c>
      <c r="G12" s="1" t="s">
        <v>63</v>
      </c>
      <c r="H12" s="1" t="s">
        <v>71</v>
      </c>
      <c r="I12" s="1" t="s">
        <v>72</v>
      </c>
      <c r="J12" s="2">
        <v>56597</v>
      </c>
    </row>
    <row r="13" spans="1:11" x14ac:dyDescent="0.2">
      <c r="A13" s="1" t="s">
        <v>73</v>
      </c>
      <c r="B13" s="1" t="s">
        <v>11</v>
      </c>
      <c r="C13" s="1" t="s">
        <v>74</v>
      </c>
      <c r="D13" s="1" t="s">
        <v>61</v>
      </c>
      <c r="E13" s="1" t="s">
        <v>62</v>
      </c>
      <c r="F13" s="1" t="s">
        <v>15</v>
      </c>
      <c r="G13" s="1" t="s">
        <v>63</v>
      </c>
      <c r="H13" s="1" t="s">
        <v>64</v>
      </c>
      <c r="I13" s="1" t="s">
        <v>75</v>
      </c>
      <c r="J13" s="2">
        <v>77000</v>
      </c>
    </row>
    <row r="14" spans="1:11" x14ac:dyDescent="0.2">
      <c r="A14" s="1" t="s">
        <v>76</v>
      </c>
      <c r="B14" s="1" t="s">
        <v>11</v>
      </c>
      <c r="C14" s="1" t="s">
        <v>74</v>
      </c>
      <c r="D14" s="1" t="s">
        <v>77</v>
      </c>
      <c r="E14" s="1" t="s">
        <v>78</v>
      </c>
      <c r="F14" s="1" t="s">
        <v>15</v>
      </c>
      <c r="G14" s="1" t="s">
        <v>63</v>
      </c>
      <c r="H14" s="1" t="s">
        <v>64</v>
      </c>
      <c r="I14" s="1" t="s">
        <v>79</v>
      </c>
      <c r="J14" s="2">
        <v>134550</v>
      </c>
      <c r="K14" s="3"/>
    </row>
    <row r="15" spans="1:11" s="6" customFormat="1" x14ac:dyDescent="0.2">
      <c r="A15" s="4" t="s">
        <v>557</v>
      </c>
      <c r="B15" s="4" t="s">
        <v>11</v>
      </c>
      <c r="C15" s="4" t="s">
        <v>12</v>
      </c>
      <c r="D15" s="4" t="s">
        <v>558</v>
      </c>
      <c r="E15" s="4" t="s">
        <v>559</v>
      </c>
      <c r="F15" s="4" t="s">
        <v>560</v>
      </c>
      <c r="G15" s="4" t="s">
        <v>561</v>
      </c>
      <c r="H15" s="4" t="s">
        <v>562</v>
      </c>
      <c r="I15" s="4" t="s">
        <v>563</v>
      </c>
      <c r="J15" s="25">
        <v>12816</v>
      </c>
      <c r="K15" s="30" t="s">
        <v>783</v>
      </c>
    </row>
    <row r="16" spans="1:11" x14ac:dyDescent="0.2">
      <c r="A16" s="1" t="s">
        <v>80</v>
      </c>
      <c r="B16" s="1" t="s">
        <v>11</v>
      </c>
      <c r="C16" s="1" t="s">
        <v>20</v>
      </c>
      <c r="D16" s="1" t="s">
        <v>81</v>
      </c>
      <c r="E16" s="1" t="s">
        <v>82</v>
      </c>
      <c r="F16" s="1" t="s">
        <v>15</v>
      </c>
      <c r="G16" s="1" t="s">
        <v>83</v>
      </c>
      <c r="H16" s="1" t="s">
        <v>84</v>
      </c>
      <c r="I16" s="1" t="s">
        <v>85</v>
      </c>
      <c r="J16" s="2">
        <v>11364</v>
      </c>
    </row>
    <row r="17" spans="1:11" x14ac:dyDescent="0.2">
      <c r="A17" s="1" t="s">
        <v>86</v>
      </c>
      <c r="B17" s="1" t="s">
        <v>11</v>
      </c>
      <c r="C17" s="1" t="s">
        <v>20</v>
      </c>
      <c r="D17" s="1" t="s">
        <v>81</v>
      </c>
      <c r="E17" s="1" t="s">
        <v>82</v>
      </c>
      <c r="F17" s="1" t="s">
        <v>15</v>
      </c>
      <c r="G17" s="1" t="s">
        <v>83</v>
      </c>
      <c r="H17" s="1" t="s">
        <v>84</v>
      </c>
      <c r="I17" s="1" t="s">
        <v>87</v>
      </c>
      <c r="J17" s="2">
        <v>15895</v>
      </c>
      <c r="K17" s="3"/>
    </row>
    <row r="18" spans="1:11" x14ac:dyDescent="0.2">
      <c r="A18" s="1" t="s">
        <v>88</v>
      </c>
      <c r="B18" s="1" t="s">
        <v>11</v>
      </c>
      <c r="C18" s="1" t="s">
        <v>12</v>
      </c>
      <c r="D18" s="1" t="s">
        <v>89</v>
      </c>
      <c r="E18" s="1" t="s">
        <v>90</v>
      </c>
      <c r="F18" s="1" t="s">
        <v>15</v>
      </c>
      <c r="G18" s="1" t="s">
        <v>91</v>
      </c>
      <c r="H18" s="1" t="s">
        <v>92</v>
      </c>
      <c r="I18" s="1" t="s">
        <v>93</v>
      </c>
      <c r="J18" s="17">
        <v>211326</v>
      </c>
      <c r="K18" s="3"/>
    </row>
    <row r="19" spans="1:11" s="9" customFormat="1" x14ac:dyDescent="0.2">
      <c r="A19" s="7"/>
      <c r="B19" s="7"/>
      <c r="C19" s="7"/>
      <c r="D19" s="7"/>
      <c r="E19" s="7"/>
      <c r="F19" s="7"/>
      <c r="G19" s="7"/>
      <c r="H19" s="7"/>
      <c r="I19" s="16" t="s">
        <v>777</v>
      </c>
      <c r="J19" s="8">
        <f>SUM(J2:J18)</f>
        <v>1019895</v>
      </c>
      <c r="K19" s="10"/>
    </row>
    <row r="20" spans="1:11" x14ac:dyDescent="0.2">
      <c r="A20" s="1"/>
      <c r="B20" s="1"/>
      <c r="C20" s="1"/>
      <c r="D20" s="1"/>
      <c r="E20" s="1"/>
      <c r="F20" s="1"/>
      <c r="G20" s="1"/>
      <c r="H20" s="1"/>
      <c r="I20" s="1"/>
      <c r="J20" s="2"/>
    </row>
    <row r="21" spans="1:11" x14ac:dyDescent="0.2">
      <c r="A21" s="1" t="s">
        <v>94</v>
      </c>
      <c r="B21" s="1" t="s">
        <v>95</v>
      </c>
      <c r="C21" s="1" t="s">
        <v>54</v>
      </c>
      <c r="D21" s="1" t="s">
        <v>96</v>
      </c>
      <c r="E21" s="1" t="s">
        <v>97</v>
      </c>
      <c r="F21" s="1" t="s">
        <v>15</v>
      </c>
      <c r="G21" s="1" t="s">
        <v>98</v>
      </c>
      <c r="H21" s="1" t="s">
        <v>99</v>
      </c>
      <c r="I21" s="1" t="s">
        <v>100</v>
      </c>
      <c r="J21" s="2">
        <v>6900</v>
      </c>
      <c r="K21" s="3"/>
    </row>
    <row r="22" spans="1:11" x14ac:dyDescent="0.2">
      <c r="A22" s="1" t="s">
        <v>101</v>
      </c>
      <c r="B22" s="1" t="s">
        <v>95</v>
      </c>
      <c r="C22" s="1" t="s">
        <v>20</v>
      </c>
      <c r="D22" s="1" t="s">
        <v>102</v>
      </c>
      <c r="E22" s="1" t="s">
        <v>103</v>
      </c>
      <c r="F22" s="1" t="s">
        <v>15</v>
      </c>
      <c r="G22" s="1" t="s">
        <v>44</v>
      </c>
      <c r="H22" s="1" t="s">
        <v>104</v>
      </c>
      <c r="I22" s="1" t="s">
        <v>105</v>
      </c>
      <c r="J22" s="2">
        <v>7978</v>
      </c>
      <c r="K22" s="3"/>
    </row>
    <row r="23" spans="1:11" x14ac:dyDescent="0.2">
      <c r="A23" s="1" t="s">
        <v>106</v>
      </c>
      <c r="B23" s="1" t="s">
        <v>95</v>
      </c>
      <c r="C23" s="1" t="s">
        <v>54</v>
      </c>
      <c r="D23" s="1" t="s">
        <v>107</v>
      </c>
      <c r="E23" s="1" t="s">
        <v>108</v>
      </c>
      <c r="F23" s="1" t="s">
        <v>15</v>
      </c>
      <c r="G23" s="1" t="s">
        <v>109</v>
      </c>
      <c r="H23" s="1" t="s">
        <v>110</v>
      </c>
      <c r="I23" s="1" t="s">
        <v>111</v>
      </c>
      <c r="J23" s="2">
        <v>5000</v>
      </c>
    </row>
    <row r="24" spans="1:11" x14ac:dyDescent="0.2">
      <c r="A24" s="1" t="s">
        <v>112</v>
      </c>
      <c r="B24" s="1" t="s">
        <v>95</v>
      </c>
      <c r="C24" s="1" t="s">
        <v>54</v>
      </c>
      <c r="D24" s="1" t="s">
        <v>113</v>
      </c>
      <c r="E24" s="1" t="s">
        <v>114</v>
      </c>
      <c r="F24" s="1" t="s">
        <v>15</v>
      </c>
      <c r="G24" s="1" t="s">
        <v>109</v>
      </c>
      <c r="H24" s="1" t="s">
        <v>115</v>
      </c>
      <c r="I24" s="1" t="s">
        <v>116</v>
      </c>
      <c r="J24" s="2">
        <v>5000</v>
      </c>
    </row>
    <row r="25" spans="1:11" x14ac:dyDescent="0.2">
      <c r="A25" s="1" t="s">
        <v>117</v>
      </c>
      <c r="B25" s="1" t="s">
        <v>95</v>
      </c>
      <c r="C25" s="1" t="s">
        <v>54</v>
      </c>
      <c r="D25" s="1" t="s">
        <v>113</v>
      </c>
      <c r="E25" s="1" t="s">
        <v>114</v>
      </c>
      <c r="F25" s="1" t="s">
        <v>15</v>
      </c>
      <c r="G25" s="1" t="s">
        <v>109</v>
      </c>
      <c r="H25" s="1" t="s">
        <v>118</v>
      </c>
      <c r="I25" s="1" t="s">
        <v>119</v>
      </c>
      <c r="J25" s="2">
        <v>10000</v>
      </c>
    </row>
    <row r="26" spans="1:11" x14ac:dyDescent="0.2">
      <c r="A26" s="1" t="s">
        <v>120</v>
      </c>
      <c r="B26" s="1" t="s">
        <v>95</v>
      </c>
      <c r="C26" s="1" t="s">
        <v>54</v>
      </c>
      <c r="D26" s="1" t="s">
        <v>113</v>
      </c>
      <c r="E26" s="1" t="s">
        <v>114</v>
      </c>
      <c r="F26" s="1" t="s">
        <v>15</v>
      </c>
      <c r="G26" s="1" t="s">
        <v>109</v>
      </c>
      <c r="H26" s="1" t="s">
        <v>99</v>
      </c>
      <c r="I26" s="1" t="s">
        <v>121</v>
      </c>
      <c r="J26" s="2">
        <v>25000</v>
      </c>
      <c r="K26" s="3"/>
    </row>
    <row r="27" spans="1:11" x14ac:dyDescent="0.2">
      <c r="A27" s="1" t="s">
        <v>122</v>
      </c>
      <c r="B27" s="1" t="s">
        <v>95</v>
      </c>
      <c r="C27" s="1" t="s">
        <v>54</v>
      </c>
      <c r="D27" s="1" t="s">
        <v>123</v>
      </c>
      <c r="E27" s="1" t="s">
        <v>124</v>
      </c>
      <c r="F27" s="1" t="s">
        <v>15</v>
      </c>
      <c r="G27" s="1" t="s">
        <v>57</v>
      </c>
      <c r="H27" s="1" t="s">
        <v>125</v>
      </c>
      <c r="I27" s="1" t="s">
        <v>126</v>
      </c>
      <c r="J27" s="2">
        <v>5000</v>
      </c>
    </row>
    <row r="28" spans="1:11" x14ac:dyDescent="0.2">
      <c r="A28" s="1" t="s">
        <v>127</v>
      </c>
      <c r="B28" s="1" t="s">
        <v>95</v>
      </c>
      <c r="C28" s="1" t="s">
        <v>54</v>
      </c>
      <c r="D28" s="1" t="s">
        <v>128</v>
      </c>
      <c r="E28" s="1" t="s">
        <v>129</v>
      </c>
      <c r="F28" s="1" t="s">
        <v>15</v>
      </c>
      <c r="G28" s="1" t="s">
        <v>57</v>
      </c>
      <c r="H28" s="1" t="s">
        <v>130</v>
      </c>
      <c r="I28" s="1" t="s">
        <v>131</v>
      </c>
      <c r="J28" s="17">
        <v>69231</v>
      </c>
      <c r="K28" s="3"/>
    </row>
    <row r="29" spans="1:11" s="9" customFormat="1" x14ac:dyDescent="0.2">
      <c r="A29" s="7"/>
      <c r="B29" s="7"/>
      <c r="C29" s="7"/>
      <c r="D29" s="7"/>
      <c r="E29" s="7"/>
      <c r="F29" s="7"/>
      <c r="G29" s="7"/>
      <c r="H29" s="7"/>
      <c r="I29" s="16" t="s">
        <v>778</v>
      </c>
      <c r="J29" s="8">
        <f>SUM(J21:J28)</f>
        <v>134109</v>
      </c>
      <c r="K29" s="10"/>
    </row>
    <row r="30" spans="1:11" x14ac:dyDescent="0.2">
      <c r="A30" s="1"/>
      <c r="B30" s="1"/>
      <c r="C30" s="1"/>
      <c r="D30" s="1"/>
      <c r="E30" s="1"/>
      <c r="F30" s="1"/>
      <c r="G30" s="1"/>
      <c r="H30" s="1"/>
      <c r="I30" s="1"/>
      <c r="J30" s="2"/>
    </row>
    <row r="31" spans="1:11" x14ac:dyDescent="0.2">
      <c r="A31" s="1" t="s">
        <v>132</v>
      </c>
      <c r="B31" s="1" t="s">
        <v>133</v>
      </c>
      <c r="C31" s="1" t="s">
        <v>20</v>
      </c>
      <c r="D31" s="1" t="s">
        <v>134</v>
      </c>
      <c r="E31" s="1" t="s">
        <v>135</v>
      </c>
      <c r="F31" s="1" t="s">
        <v>15</v>
      </c>
      <c r="G31" s="1" t="s">
        <v>16</v>
      </c>
      <c r="H31" s="1" t="s">
        <v>136</v>
      </c>
      <c r="I31" s="1" t="s">
        <v>137</v>
      </c>
      <c r="J31" s="2">
        <v>26487</v>
      </c>
    </row>
    <row r="32" spans="1:11" x14ac:dyDescent="0.2">
      <c r="A32" s="1" t="s">
        <v>138</v>
      </c>
      <c r="B32" s="1" t="s">
        <v>133</v>
      </c>
      <c r="C32" s="1" t="s">
        <v>20</v>
      </c>
      <c r="D32" s="1" t="s">
        <v>139</v>
      </c>
      <c r="E32" s="1" t="s">
        <v>140</v>
      </c>
      <c r="F32" s="1" t="s">
        <v>15</v>
      </c>
      <c r="G32" s="1" t="s">
        <v>141</v>
      </c>
      <c r="H32" s="1" t="s">
        <v>142</v>
      </c>
      <c r="I32" s="1" t="s">
        <v>143</v>
      </c>
      <c r="J32" s="17">
        <v>58580</v>
      </c>
    </row>
    <row r="33" spans="1:11" s="9" customFormat="1" x14ac:dyDescent="0.2">
      <c r="A33" s="7"/>
      <c r="B33" s="7"/>
      <c r="C33" s="7"/>
      <c r="D33" s="7"/>
      <c r="E33" s="7"/>
      <c r="F33" s="7"/>
      <c r="G33" s="7"/>
      <c r="H33" s="7"/>
      <c r="I33" s="16" t="s">
        <v>779</v>
      </c>
      <c r="J33" s="8">
        <f>SUM(J31:J32)</f>
        <v>85067</v>
      </c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2"/>
    </row>
    <row r="35" spans="1:11" x14ac:dyDescent="0.2">
      <c r="A35" s="1" t="s">
        <v>144</v>
      </c>
      <c r="B35" s="1" t="s">
        <v>145</v>
      </c>
      <c r="C35" s="1" t="s">
        <v>20</v>
      </c>
      <c r="D35" s="1" t="s">
        <v>146</v>
      </c>
      <c r="E35" s="1" t="s">
        <v>147</v>
      </c>
      <c r="F35" s="1" t="s">
        <v>15</v>
      </c>
      <c r="G35" s="1" t="s">
        <v>16</v>
      </c>
      <c r="H35" s="1" t="s">
        <v>148</v>
      </c>
      <c r="I35" s="1" t="s">
        <v>149</v>
      </c>
      <c r="J35" s="2">
        <v>10000</v>
      </c>
      <c r="K35" s="3"/>
    </row>
    <row r="36" spans="1:11" x14ac:dyDescent="0.2">
      <c r="A36" s="1" t="s">
        <v>150</v>
      </c>
      <c r="B36" s="1" t="s">
        <v>145</v>
      </c>
      <c r="C36" s="1" t="s">
        <v>20</v>
      </c>
      <c r="D36" s="1" t="s">
        <v>151</v>
      </c>
      <c r="E36" s="1" t="s">
        <v>152</v>
      </c>
      <c r="F36" s="1" t="s">
        <v>15</v>
      </c>
      <c r="G36" s="1" t="s">
        <v>33</v>
      </c>
      <c r="H36" s="1" t="s">
        <v>153</v>
      </c>
      <c r="I36" s="1" t="s">
        <v>154</v>
      </c>
      <c r="J36" s="2">
        <v>2500</v>
      </c>
    </row>
    <row r="37" spans="1:11" x14ac:dyDescent="0.2">
      <c r="A37" s="1" t="s">
        <v>155</v>
      </c>
      <c r="B37" s="1" t="s">
        <v>145</v>
      </c>
      <c r="C37" s="1" t="s">
        <v>20</v>
      </c>
      <c r="D37" s="1" t="s">
        <v>156</v>
      </c>
      <c r="E37" s="1" t="s">
        <v>157</v>
      </c>
      <c r="F37" s="1" t="s">
        <v>15</v>
      </c>
      <c r="G37" s="1" t="s">
        <v>33</v>
      </c>
      <c r="H37" s="1" t="s">
        <v>158</v>
      </c>
      <c r="I37" s="1" t="s">
        <v>159</v>
      </c>
      <c r="J37" s="2">
        <v>300000</v>
      </c>
      <c r="K37" s="3"/>
    </row>
    <row r="38" spans="1:11" x14ac:dyDescent="0.2">
      <c r="A38" s="1" t="s">
        <v>160</v>
      </c>
      <c r="B38" s="1" t="s">
        <v>145</v>
      </c>
      <c r="C38" s="1" t="s">
        <v>20</v>
      </c>
      <c r="D38" s="1" t="s">
        <v>161</v>
      </c>
      <c r="E38" s="1" t="s">
        <v>162</v>
      </c>
      <c r="F38" s="1" t="s">
        <v>15</v>
      </c>
      <c r="G38" s="1" t="s">
        <v>98</v>
      </c>
      <c r="H38" s="1" t="s">
        <v>163</v>
      </c>
      <c r="I38" s="1" t="s">
        <v>164</v>
      </c>
      <c r="J38" s="2">
        <v>4500</v>
      </c>
      <c r="K38" s="3"/>
    </row>
    <row r="39" spans="1:11" x14ac:dyDescent="0.2">
      <c r="A39" s="1" t="s">
        <v>165</v>
      </c>
      <c r="B39" s="1" t="s">
        <v>145</v>
      </c>
      <c r="C39" s="1" t="s">
        <v>20</v>
      </c>
      <c r="D39" s="1" t="s">
        <v>166</v>
      </c>
      <c r="E39" s="1" t="s">
        <v>38</v>
      </c>
      <c r="F39" s="1" t="s">
        <v>15</v>
      </c>
      <c r="G39" s="1" t="s">
        <v>167</v>
      </c>
      <c r="H39" s="1" t="s">
        <v>168</v>
      </c>
      <c r="I39" s="1" t="s">
        <v>169</v>
      </c>
      <c r="J39" s="17">
        <v>450</v>
      </c>
      <c r="K39" s="3"/>
    </row>
    <row r="40" spans="1:11" s="9" customFormat="1" x14ac:dyDescent="0.2">
      <c r="A40" s="7"/>
      <c r="B40" s="7"/>
      <c r="C40" s="7"/>
      <c r="D40" s="7"/>
      <c r="E40" s="7"/>
      <c r="F40" s="7"/>
      <c r="G40" s="7"/>
      <c r="H40" s="7"/>
      <c r="I40" s="16" t="s">
        <v>780</v>
      </c>
      <c r="J40" s="8">
        <f>SUM(J35:J39)</f>
        <v>317450</v>
      </c>
    </row>
    <row r="41" spans="1:11" x14ac:dyDescent="0.2">
      <c r="A41" s="1"/>
      <c r="B41" s="1"/>
      <c r="C41" s="1"/>
      <c r="D41" s="1"/>
      <c r="E41" s="1"/>
      <c r="F41" s="1"/>
      <c r="G41" s="1"/>
      <c r="H41" s="1"/>
      <c r="I41" s="1"/>
      <c r="J41" s="2"/>
    </row>
    <row r="42" spans="1:11" x14ac:dyDescent="0.2">
      <c r="A42" s="1" t="s">
        <v>170</v>
      </c>
      <c r="B42" s="1" t="s">
        <v>171</v>
      </c>
      <c r="C42" s="1" t="s">
        <v>54</v>
      </c>
      <c r="D42" s="1" t="s">
        <v>172</v>
      </c>
      <c r="E42" s="1" t="s">
        <v>70</v>
      </c>
      <c r="F42" s="1" t="s">
        <v>15</v>
      </c>
      <c r="G42" s="1" t="s">
        <v>173</v>
      </c>
      <c r="H42" s="1" t="s">
        <v>174</v>
      </c>
      <c r="I42" s="1" t="s">
        <v>175</v>
      </c>
      <c r="J42" s="2">
        <v>13407</v>
      </c>
      <c r="K42" s="3"/>
    </row>
    <row r="43" spans="1:11" x14ac:dyDescent="0.2">
      <c r="A43" s="1" t="s">
        <v>176</v>
      </c>
      <c r="B43" s="1" t="s">
        <v>171</v>
      </c>
      <c r="C43" s="1" t="s">
        <v>20</v>
      </c>
      <c r="D43" s="1" t="s">
        <v>177</v>
      </c>
      <c r="E43" s="1" t="s">
        <v>178</v>
      </c>
      <c r="F43" s="1" t="s">
        <v>15</v>
      </c>
      <c r="G43" s="1" t="s">
        <v>16</v>
      </c>
      <c r="H43" s="1" t="s">
        <v>776</v>
      </c>
      <c r="I43" s="1" t="s">
        <v>148</v>
      </c>
      <c r="J43" s="2">
        <v>50000</v>
      </c>
      <c r="K43" s="3"/>
    </row>
    <row r="44" spans="1:11" x14ac:dyDescent="0.2">
      <c r="A44" s="1" t="s">
        <v>179</v>
      </c>
      <c r="B44" s="1" t="s">
        <v>171</v>
      </c>
      <c r="C44" s="1" t="s">
        <v>180</v>
      </c>
      <c r="D44" s="1" t="s">
        <v>181</v>
      </c>
      <c r="E44" s="1" t="s">
        <v>182</v>
      </c>
      <c r="F44" s="1" t="s">
        <v>15</v>
      </c>
      <c r="G44" s="1" t="s">
        <v>183</v>
      </c>
      <c r="H44" s="1" t="s">
        <v>184</v>
      </c>
      <c r="I44" s="1" t="s">
        <v>185</v>
      </c>
      <c r="J44" s="2">
        <v>287185</v>
      </c>
      <c r="K44" s="3"/>
    </row>
    <row r="45" spans="1:11" x14ac:dyDescent="0.2">
      <c r="A45" s="1" t="s">
        <v>186</v>
      </c>
      <c r="B45" s="1" t="s">
        <v>171</v>
      </c>
      <c r="C45" s="1" t="s">
        <v>20</v>
      </c>
      <c r="D45" s="1" t="s">
        <v>187</v>
      </c>
      <c r="E45" s="1" t="s">
        <v>90</v>
      </c>
      <c r="F45" s="1" t="s">
        <v>15</v>
      </c>
      <c r="G45" s="1" t="s">
        <v>33</v>
      </c>
      <c r="H45" s="1" t="s">
        <v>188</v>
      </c>
      <c r="I45" s="1" t="s">
        <v>189</v>
      </c>
      <c r="J45" s="2">
        <v>1500</v>
      </c>
    </row>
    <row r="46" spans="1:11" x14ac:dyDescent="0.2">
      <c r="A46" s="1" t="s">
        <v>190</v>
      </c>
      <c r="B46" s="1" t="s">
        <v>171</v>
      </c>
      <c r="C46" s="1" t="s">
        <v>54</v>
      </c>
      <c r="D46" s="1" t="s">
        <v>191</v>
      </c>
      <c r="E46" s="1" t="s">
        <v>192</v>
      </c>
      <c r="F46" s="1" t="s">
        <v>15</v>
      </c>
      <c r="G46" s="1" t="s">
        <v>33</v>
      </c>
      <c r="H46" s="1" t="s">
        <v>71</v>
      </c>
      <c r="I46" s="1" t="s">
        <v>193</v>
      </c>
      <c r="J46" s="2">
        <v>4000</v>
      </c>
    </row>
    <row r="47" spans="1:11" x14ac:dyDescent="0.2">
      <c r="A47" s="1" t="s">
        <v>186</v>
      </c>
      <c r="B47" s="1" t="s">
        <v>171</v>
      </c>
      <c r="C47" s="1" t="s">
        <v>20</v>
      </c>
      <c r="D47" s="1" t="s">
        <v>187</v>
      </c>
      <c r="E47" s="1" t="s">
        <v>90</v>
      </c>
      <c r="F47" s="1" t="s">
        <v>15</v>
      </c>
      <c r="G47" s="1" t="s">
        <v>33</v>
      </c>
      <c r="H47" s="1" t="s">
        <v>188</v>
      </c>
      <c r="I47" s="1" t="s">
        <v>189</v>
      </c>
      <c r="J47" s="2">
        <v>6500</v>
      </c>
    </row>
    <row r="48" spans="1:11" x14ac:dyDescent="0.2">
      <c r="A48" s="1" t="s">
        <v>194</v>
      </c>
      <c r="B48" s="1" t="s">
        <v>171</v>
      </c>
      <c r="C48" s="1" t="s">
        <v>180</v>
      </c>
      <c r="D48" s="1" t="s">
        <v>195</v>
      </c>
      <c r="E48" s="1" t="s">
        <v>196</v>
      </c>
      <c r="F48" s="1" t="s">
        <v>15</v>
      </c>
      <c r="G48" s="1" t="s">
        <v>33</v>
      </c>
      <c r="H48" s="1" t="s">
        <v>197</v>
      </c>
      <c r="I48" s="1" t="s">
        <v>198</v>
      </c>
      <c r="J48" s="2">
        <v>45000</v>
      </c>
      <c r="K48" s="3"/>
    </row>
    <row r="49" spans="1:11" x14ac:dyDescent="0.2">
      <c r="A49" s="1" t="s">
        <v>199</v>
      </c>
      <c r="B49" s="1" t="s">
        <v>171</v>
      </c>
      <c r="C49" s="1" t="s">
        <v>12</v>
      </c>
      <c r="D49" s="1" t="s">
        <v>200</v>
      </c>
      <c r="E49" s="1" t="s">
        <v>201</v>
      </c>
      <c r="F49" s="1" t="s">
        <v>15</v>
      </c>
      <c r="G49" s="1" t="s">
        <v>202</v>
      </c>
      <c r="H49" s="1" t="s">
        <v>203</v>
      </c>
      <c r="I49" s="1" t="s">
        <v>204</v>
      </c>
      <c r="J49" s="2">
        <v>49995</v>
      </c>
      <c r="K49" s="3"/>
    </row>
    <row r="50" spans="1:11" x14ac:dyDescent="0.2">
      <c r="A50" s="1" t="s">
        <v>205</v>
      </c>
      <c r="B50" s="1" t="s">
        <v>171</v>
      </c>
      <c r="C50" s="1" t="s">
        <v>54</v>
      </c>
      <c r="D50" s="1" t="s">
        <v>206</v>
      </c>
      <c r="E50" s="1" t="s">
        <v>207</v>
      </c>
      <c r="F50" s="1" t="s">
        <v>15</v>
      </c>
      <c r="G50" s="1" t="s">
        <v>208</v>
      </c>
      <c r="H50" s="1" t="s">
        <v>209</v>
      </c>
      <c r="I50" s="1" t="s">
        <v>210</v>
      </c>
      <c r="J50" s="2">
        <v>2000</v>
      </c>
      <c r="K50" s="3"/>
    </row>
    <row r="51" spans="1:11" x14ac:dyDescent="0.2">
      <c r="A51" s="1" t="s">
        <v>211</v>
      </c>
      <c r="B51" s="1" t="s">
        <v>171</v>
      </c>
      <c r="C51" s="1" t="s">
        <v>54</v>
      </c>
      <c r="D51" s="1" t="s">
        <v>212</v>
      </c>
      <c r="E51" s="1" t="s">
        <v>213</v>
      </c>
      <c r="F51" s="1" t="s">
        <v>15</v>
      </c>
      <c r="G51" s="1" t="s">
        <v>167</v>
      </c>
      <c r="H51" s="1" t="s">
        <v>174</v>
      </c>
      <c r="I51" s="1" t="s">
        <v>214</v>
      </c>
      <c r="J51" s="2">
        <v>7170</v>
      </c>
    </row>
    <row r="52" spans="1:11" s="15" customFormat="1" x14ac:dyDescent="0.2">
      <c r="A52" s="13" t="s">
        <v>215</v>
      </c>
      <c r="B52" s="13" t="s">
        <v>171</v>
      </c>
      <c r="C52" s="13" t="s">
        <v>54</v>
      </c>
      <c r="D52" s="13" t="s">
        <v>216</v>
      </c>
      <c r="E52" s="13" t="s">
        <v>217</v>
      </c>
      <c r="F52" s="13" t="s">
        <v>15</v>
      </c>
      <c r="G52" s="13" t="s">
        <v>167</v>
      </c>
      <c r="H52" s="13" t="s">
        <v>174</v>
      </c>
      <c r="I52" s="13" t="s">
        <v>218</v>
      </c>
      <c r="J52" s="14">
        <v>6038</v>
      </c>
      <c r="K52" s="22"/>
    </row>
    <row r="53" spans="1:11" x14ac:dyDescent="0.2">
      <c r="A53" s="1" t="s">
        <v>219</v>
      </c>
      <c r="B53" s="1" t="s">
        <v>171</v>
      </c>
      <c r="C53" s="1" t="s">
        <v>54</v>
      </c>
      <c r="D53" s="1" t="s">
        <v>113</v>
      </c>
      <c r="E53" s="1" t="s">
        <v>114</v>
      </c>
      <c r="F53" s="1" t="s">
        <v>15</v>
      </c>
      <c r="G53" s="1" t="s">
        <v>109</v>
      </c>
      <c r="H53" s="1" t="s">
        <v>174</v>
      </c>
      <c r="I53" s="1" t="s">
        <v>220</v>
      </c>
      <c r="J53" s="2">
        <v>2000</v>
      </c>
    </row>
    <row r="54" spans="1:11" x14ac:dyDescent="0.2">
      <c r="A54" s="1" t="s">
        <v>221</v>
      </c>
      <c r="B54" s="1" t="s">
        <v>171</v>
      </c>
      <c r="C54" s="1" t="s">
        <v>54</v>
      </c>
      <c r="D54" s="1" t="s">
        <v>222</v>
      </c>
      <c r="E54" s="1" t="s">
        <v>223</v>
      </c>
      <c r="F54" s="1" t="s">
        <v>15</v>
      </c>
      <c r="G54" s="1" t="s">
        <v>109</v>
      </c>
      <c r="H54" s="1" t="s">
        <v>209</v>
      </c>
      <c r="I54" s="1" t="s">
        <v>224</v>
      </c>
      <c r="J54" s="2">
        <v>23153</v>
      </c>
      <c r="K54" s="3"/>
    </row>
    <row r="55" spans="1:11" x14ac:dyDescent="0.2">
      <c r="A55" s="1" t="s">
        <v>225</v>
      </c>
      <c r="B55" s="1" t="s">
        <v>171</v>
      </c>
      <c r="C55" s="1" t="s">
        <v>20</v>
      </c>
      <c r="D55" s="1" t="s">
        <v>226</v>
      </c>
      <c r="E55" s="1" t="s">
        <v>227</v>
      </c>
      <c r="F55" s="1" t="s">
        <v>15</v>
      </c>
      <c r="G55" s="1" t="s">
        <v>83</v>
      </c>
      <c r="H55" s="1" t="s">
        <v>228</v>
      </c>
      <c r="I55" s="1" t="s">
        <v>229</v>
      </c>
      <c r="J55" s="2">
        <v>34624</v>
      </c>
      <c r="K55" s="3"/>
    </row>
    <row r="56" spans="1:11" x14ac:dyDescent="0.2">
      <c r="A56" s="1" t="s">
        <v>230</v>
      </c>
      <c r="B56" s="1" t="s">
        <v>171</v>
      </c>
      <c r="C56" s="1" t="s">
        <v>20</v>
      </c>
      <c r="D56" s="1" t="s">
        <v>231</v>
      </c>
      <c r="E56" s="1" t="s">
        <v>232</v>
      </c>
      <c r="F56" s="1" t="s">
        <v>15</v>
      </c>
      <c r="G56" s="1" t="s">
        <v>233</v>
      </c>
      <c r="H56" s="1" t="s">
        <v>774</v>
      </c>
      <c r="I56" s="1" t="s">
        <v>234</v>
      </c>
      <c r="J56" s="2">
        <v>5215</v>
      </c>
    </row>
    <row r="57" spans="1:11" x14ac:dyDescent="0.2">
      <c r="A57" s="1" t="s">
        <v>235</v>
      </c>
      <c r="B57" s="1" t="s">
        <v>171</v>
      </c>
      <c r="C57" s="1" t="s">
        <v>20</v>
      </c>
      <c r="D57" s="1" t="s">
        <v>231</v>
      </c>
      <c r="E57" s="1" t="s">
        <v>232</v>
      </c>
      <c r="F57" s="1" t="s">
        <v>15</v>
      </c>
      <c r="G57" s="1" t="s">
        <v>233</v>
      </c>
      <c r="H57" s="1" t="s">
        <v>775</v>
      </c>
      <c r="I57" s="1" t="s">
        <v>236</v>
      </c>
      <c r="J57" s="17">
        <v>79467</v>
      </c>
      <c r="K57" s="3"/>
    </row>
    <row r="58" spans="1:11" s="9" customFormat="1" x14ac:dyDescent="0.2">
      <c r="I58" s="16" t="s">
        <v>781</v>
      </c>
      <c r="J58" s="10">
        <f>SUM(J42:J57)</f>
        <v>617254</v>
      </c>
      <c r="K58" s="10"/>
    </row>
    <row r="59" spans="1:11" x14ac:dyDescent="0.2">
      <c r="B59" s="24" t="s">
        <v>877</v>
      </c>
    </row>
    <row r="60" spans="1:11" x14ac:dyDescent="0.2">
      <c r="B60" s="9"/>
      <c r="C60" s="9"/>
      <c r="D60" s="9"/>
      <c r="E60" s="9"/>
      <c r="F60" s="26" t="s">
        <v>872</v>
      </c>
      <c r="G60" s="9" t="s">
        <v>873</v>
      </c>
      <c r="H60" s="10" t="s">
        <v>862</v>
      </c>
      <c r="J60" s="10" t="s">
        <v>875</v>
      </c>
    </row>
    <row r="61" spans="1:11" x14ac:dyDescent="0.2">
      <c r="B61" s="9" t="s">
        <v>863</v>
      </c>
      <c r="C61" s="9" t="s">
        <v>5</v>
      </c>
      <c r="D61" s="9" t="s">
        <v>6</v>
      </c>
      <c r="E61" s="9" t="s">
        <v>864</v>
      </c>
      <c r="F61" s="26" t="s">
        <v>871</v>
      </c>
      <c r="G61" s="9" t="s">
        <v>874</v>
      </c>
      <c r="H61" s="10" t="s">
        <v>865</v>
      </c>
      <c r="J61" s="10" t="s">
        <v>876</v>
      </c>
    </row>
    <row r="62" spans="1:11" x14ac:dyDescent="0.2">
      <c r="B62" s="27" t="s">
        <v>866</v>
      </c>
      <c r="C62" s="27" t="s">
        <v>867</v>
      </c>
      <c r="D62" s="27" t="s">
        <v>861</v>
      </c>
      <c r="E62" s="27">
        <v>6463</v>
      </c>
      <c r="F62" s="28">
        <f>+E62/E66</f>
        <v>0.12816546691256667</v>
      </c>
      <c r="G62" s="29">
        <v>99995</v>
      </c>
      <c r="H62" s="29">
        <f>+F62*G62</f>
        <v>12815.905863922104</v>
      </c>
      <c r="I62" s="27"/>
      <c r="J62" s="29">
        <f>+F62*G62</f>
        <v>12815.905863922104</v>
      </c>
      <c r="K62" t="s">
        <v>783</v>
      </c>
    </row>
    <row r="63" spans="1:11" x14ac:dyDescent="0.2">
      <c r="B63" t="s">
        <v>868</v>
      </c>
      <c r="C63" t="s">
        <v>799</v>
      </c>
      <c r="D63" t="s">
        <v>481</v>
      </c>
      <c r="E63">
        <v>4914</v>
      </c>
      <c r="F63" s="20">
        <f>+E63/E66</f>
        <v>9.7447795823665889E-2</v>
      </c>
      <c r="G63" s="3">
        <v>99995</v>
      </c>
      <c r="H63" s="3">
        <f>+F63*G63</f>
        <v>9744.2923433874712</v>
      </c>
      <c r="J63" s="3">
        <f>+F63*G63</f>
        <v>9744.2923433874712</v>
      </c>
    </row>
    <row r="64" spans="1:11" x14ac:dyDescent="0.2">
      <c r="B64" t="s">
        <v>869</v>
      </c>
      <c r="C64" t="s">
        <v>799</v>
      </c>
      <c r="D64" t="s">
        <v>481</v>
      </c>
      <c r="E64">
        <v>7800</v>
      </c>
      <c r="F64" s="20">
        <f>+E64/E66</f>
        <v>0.15467904098994587</v>
      </c>
      <c r="G64" s="3">
        <v>99995</v>
      </c>
      <c r="H64" s="3">
        <f>+F64*G64</f>
        <v>15467.130703789637</v>
      </c>
      <c r="J64" s="3">
        <f>+F64*G64</f>
        <v>15467.130703789637</v>
      </c>
    </row>
    <row r="65" spans="2:10" x14ac:dyDescent="0.2">
      <c r="B65" t="s">
        <v>870</v>
      </c>
      <c r="C65" t="s">
        <v>797</v>
      </c>
      <c r="D65" t="s">
        <v>860</v>
      </c>
      <c r="E65">
        <v>31250</v>
      </c>
      <c r="F65" s="20">
        <f>+E65/E66</f>
        <v>0.61970769627382161</v>
      </c>
      <c r="G65" s="3">
        <v>99995</v>
      </c>
      <c r="H65" s="3">
        <f>+F65*G65</f>
        <v>61967.671088900788</v>
      </c>
      <c r="J65" s="3">
        <f>+F65*G65</f>
        <v>61967.671088900788</v>
      </c>
    </row>
    <row r="66" spans="2:10" x14ac:dyDescent="0.2">
      <c r="E66">
        <f>SUM(E62:E65)</f>
        <v>50427</v>
      </c>
      <c r="F66" s="20"/>
      <c r="H66" s="3"/>
    </row>
    <row r="69" spans="2:10" s="6" customFormat="1" x14ac:dyDescent="0.2"/>
    <row r="70" spans="2:10" s="9" customFormat="1" x14ac:dyDescent="0.2"/>
    <row r="118" s="9" customFormat="1" x14ac:dyDescent="0.2"/>
    <row r="125" s="9" customFormat="1" x14ac:dyDescent="0.2"/>
    <row r="126" s="9" customFormat="1" x14ac:dyDescent="0.2"/>
    <row r="127" s="9" customFormat="1" x14ac:dyDescent="0.2"/>
    <row r="128" s="9" customFormat="1" x14ac:dyDescent="0.2"/>
    <row r="129" s="9" customFormat="1" x14ac:dyDescent="0.2"/>
    <row r="130" s="9" customFormat="1" x14ac:dyDescent="0.2"/>
    <row r="131" s="9" customFormat="1" x14ac:dyDescent="0.2"/>
    <row r="135" s="9" customFormat="1" x14ac:dyDescent="0.2"/>
    <row r="188" spans="10:10" x14ac:dyDescent="0.2">
      <c r="J188" s="11">
        <f>SUM(J2:J57)</f>
        <v>3730296</v>
      </c>
    </row>
    <row r="189" spans="10:10" x14ac:dyDescent="0.2">
      <c r="J189" s="12">
        <f>1116899+1872555+232599+295779+246602</f>
        <v>3764434</v>
      </c>
    </row>
    <row r="190" spans="10:10" x14ac:dyDescent="0.2">
      <c r="J190" s="12">
        <f>25000+804870+352758+292808+380000+180000+2096667+268373+150961+85577+250000+650000+244996</f>
        <v>5782010</v>
      </c>
    </row>
    <row r="191" spans="10:10" x14ac:dyDescent="0.2">
      <c r="J191" s="12">
        <f>SUM(J188:J190)</f>
        <v>13276740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20" sqref="E20"/>
    </sheetView>
  </sheetViews>
  <sheetFormatPr defaultRowHeight="12.75" x14ac:dyDescent="0.2"/>
  <cols>
    <col min="1" max="1" width="15.42578125" style="42" customWidth="1"/>
    <col min="2" max="2" width="11.7109375" style="42" bestFit="1" customWidth="1"/>
    <col min="3" max="3" width="11.7109375" style="42" customWidth="1"/>
    <col min="4" max="6" width="11.7109375" style="42" bestFit="1" customWidth="1"/>
    <col min="7" max="7" width="8.7109375" style="42" customWidth="1"/>
    <col min="8" max="16384" width="9.140625" style="42"/>
  </cols>
  <sheetData>
    <row r="1" spans="1:7" ht="18" x14ac:dyDescent="0.25">
      <c r="D1" s="43" t="s">
        <v>829</v>
      </c>
    </row>
    <row r="2" spans="1:7" ht="18" x14ac:dyDescent="0.25">
      <c r="D2" s="43" t="s">
        <v>812</v>
      </c>
    </row>
    <row r="3" spans="1:7" ht="18" x14ac:dyDescent="0.25">
      <c r="A3" s="66"/>
    </row>
    <row r="4" spans="1:7" x14ac:dyDescent="0.2">
      <c r="A4" s="44"/>
      <c r="B4" s="45"/>
      <c r="C4" s="45"/>
      <c r="D4" s="45"/>
      <c r="E4" s="45"/>
      <c r="F4" s="45"/>
      <c r="G4" s="45" t="s">
        <v>808</v>
      </c>
    </row>
    <row r="5" spans="1:7" ht="13.5" thickBot="1" x14ac:dyDescent="0.25">
      <c r="A5" s="47"/>
      <c r="B5" s="48" t="s">
        <v>238</v>
      </c>
      <c r="C5" s="48" t="s">
        <v>659</v>
      </c>
      <c r="D5" s="48" t="s">
        <v>672</v>
      </c>
      <c r="E5" s="48" t="s">
        <v>246</v>
      </c>
      <c r="F5" s="48" t="s">
        <v>371</v>
      </c>
      <c r="G5" s="48" t="s">
        <v>828</v>
      </c>
    </row>
    <row r="6" spans="1:7" x14ac:dyDescent="0.2">
      <c r="A6" s="51" t="s">
        <v>830</v>
      </c>
      <c r="B6" s="52">
        <v>35808</v>
      </c>
      <c r="C6" s="52">
        <v>0</v>
      </c>
      <c r="D6" s="52">
        <v>0</v>
      </c>
      <c r="E6" s="52">
        <v>3500</v>
      </c>
      <c r="F6" s="52">
        <v>0</v>
      </c>
      <c r="G6" s="52">
        <f>SUM(B6:F6)</f>
        <v>39308</v>
      </c>
    </row>
    <row r="7" spans="1:7" x14ac:dyDescent="0.2">
      <c r="A7" s="51" t="s">
        <v>860</v>
      </c>
      <c r="B7" s="52">
        <f>+'Detail for College of Business'!J7</f>
        <v>61968</v>
      </c>
      <c r="C7" s="52">
        <v>0</v>
      </c>
      <c r="D7" s="52">
        <v>0</v>
      </c>
      <c r="E7" s="52">
        <v>0</v>
      </c>
      <c r="F7" s="52">
        <v>0</v>
      </c>
      <c r="G7" s="52">
        <f>SUM(B7:F7)</f>
        <v>61968</v>
      </c>
    </row>
    <row r="8" spans="1:7" s="53" customFormat="1" ht="15" thickBot="1" x14ac:dyDescent="0.25">
      <c r="A8" s="49" t="s">
        <v>809</v>
      </c>
      <c r="B8" s="50">
        <f t="shared" ref="B8:G8" si="0">+B6+B7</f>
        <v>97776</v>
      </c>
      <c r="C8" s="50">
        <f t="shared" si="0"/>
        <v>0</v>
      </c>
      <c r="D8" s="50">
        <f t="shared" si="0"/>
        <v>0</v>
      </c>
      <c r="E8" s="50">
        <f t="shared" si="0"/>
        <v>3500</v>
      </c>
      <c r="F8" s="50">
        <f t="shared" si="0"/>
        <v>0</v>
      </c>
      <c r="G8" s="50">
        <f t="shared" si="0"/>
        <v>101276</v>
      </c>
    </row>
    <row r="11" spans="1:7" x14ac:dyDescent="0.2">
      <c r="A11" s="54" t="s">
        <v>831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4"/>
  <sheetViews>
    <sheetView workbookViewId="0">
      <selection activeCell="G23" sqref="G23"/>
    </sheetView>
  </sheetViews>
  <sheetFormatPr defaultRowHeight="12.75" x14ac:dyDescent="0.2"/>
  <cols>
    <col min="6" max="6" width="8" bestFit="1" customWidth="1"/>
    <col min="7" max="7" width="7.140625" bestFit="1" customWidth="1"/>
    <col min="8" max="8" width="34.5703125" customWidth="1"/>
    <col min="9" max="9" width="44.7109375" customWidth="1"/>
  </cols>
  <sheetData>
    <row r="5" spans="1:11" s="9" customFormat="1" x14ac:dyDescent="0.2">
      <c r="A5" s="7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8" t="s">
        <v>9</v>
      </c>
    </row>
    <row r="6" spans="1:11" x14ac:dyDescent="0.2">
      <c r="A6" s="1" t="s">
        <v>237</v>
      </c>
      <c r="B6" s="1" t="s">
        <v>238</v>
      </c>
      <c r="C6" s="1" t="s">
        <v>12</v>
      </c>
      <c r="D6" s="1" t="s">
        <v>239</v>
      </c>
      <c r="E6" s="1" t="s">
        <v>240</v>
      </c>
      <c r="F6" s="1" t="s">
        <v>241</v>
      </c>
      <c r="G6" s="1" t="s">
        <v>242</v>
      </c>
      <c r="H6" s="1" t="s">
        <v>243</v>
      </c>
      <c r="I6" s="1" t="s">
        <v>244</v>
      </c>
      <c r="J6" s="31">
        <v>35808</v>
      </c>
    </row>
    <row r="7" spans="1:11" s="6" customFormat="1" x14ac:dyDescent="0.2">
      <c r="A7" s="4" t="s">
        <v>557</v>
      </c>
      <c r="B7" s="4" t="s">
        <v>11</v>
      </c>
      <c r="C7" s="4" t="s">
        <v>12</v>
      </c>
      <c r="D7" s="4" t="s">
        <v>558</v>
      </c>
      <c r="E7" s="4" t="s">
        <v>559</v>
      </c>
      <c r="F7" s="4" t="s">
        <v>560</v>
      </c>
      <c r="G7" s="4" t="s">
        <v>561</v>
      </c>
      <c r="H7" s="4" t="s">
        <v>562</v>
      </c>
      <c r="I7" s="4" t="s">
        <v>563</v>
      </c>
      <c r="J7" s="19">
        <v>61968</v>
      </c>
      <c r="K7" s="30" t="s">
        <v>783</v>
      </c>
    </row>
    <row r="8" spans="1:11" s="9" customFormat="1" x14ac:dyDescent="0.2">
      <c r="A8" s="7"/>
      <c r="B8" s="7"/>
      <c r="C8" s="7"/>
      <c r="D8" s="7"/>
      <c r="E8" s="7"/>
      <c r="F8" s="7"/>
      <c r="G8" s="7"/>
      <c r="H8" s="7"/>
      <c r="I8" s="16" t="s">
        <v>777</v>
      </c>
      <c r="J8" s="8">
        <f>+J6+J7</f>
        <v>97776</v>
      </c>
    </row>
    <row r="9" spans="1:11" x14ac:dyDescent="0.2">
      <c r="A9" s="1"/>
      <c r="B9" s="1"/>
      <c r="C9" s="1"/>
      <c r="D9" s="1"/>
      <c r="E9" s="1"/>
      <c r="F9" s="1"/>
      <c r="G9" s="1"/>
      <c r="H9" s="1"/>
      <c r="I9" s="1"/>
      <c r="J9" s="2"/>
    </row>
    <row r="10" spans="1:11" x14ac:dyDescent="0.2">
      <c r="A10" s="1" t="s">
        <v>245</v>
      </c>
      <c r="B10" s="1" t="s">
        <v>246</v>
      </c>
      <c r="C10" s="1" t="s">
        <v>20</v>
      </c>
      <c r="D10" s="1" t="s">
        <v>247</v>
      </c>
      <c r="E10" s="1" t="s">
        <v>248</v>
      </c>
      <c r="F10" s="1" t="s">
        <v>241</v>
      </c>
      <c r="G10" s="1" t="s">
        <v>242</v>
      </c>
      <c r="H10" s="1" t="s">
        <v>249</v>
      </c>
      <c r="I10" s="1" t="s">
        <v>250</v>
      </c>
      <c r="J10" s="17">
        <v>3500</v>
      </c>
    </row>
    <row r="11" spans="1:11" s="9" customFormat="1" x14ac:dyDescent="0.2">
      <c r="I11" s="16" t="s">
        <v>780</v>
      </c>
      <c r="J11" s="10">
        <f>+J10</f>
        <v>3500</v>
      </c>
    </row>
    <row r="16" spans="1:11" x14ac:dyDescent="0.2">
      <c r="A16" s="24" t="s">
        <v>877</v>
      </c>
      <c r="I16" s="3"/>
    </row>
    <row r="17" spans="1:9" x14ac:dyDescent="0.2">
      <c r="A17" s="9"/>
      <c r="B17" s="9"/>
      <c r="C17" s="9"/>
      <c r="D17" s="9"/>
      <c r="E17" s="26" t="s">
        <v>872</v>
      </c>
      <c r="F17" s="9" t="s">
        <v>873</v>
      </c>
      <c r="G17" s="10" t="s">
        <v>862</v>
      </c>
      <c r="I17" s="10"/>
    </row>
    <row r="18" spans="1:9" x14ac:dyDescent="0.2">
      <c r="A18" s="9" t="s">
        <v>863</v>
      </c>
      <c r="B18" s="9" t="s">
        <v>5</v>
      </c>
      <c r="C18" s="9" t="s">
        <v>6</v>
      </c>
      <c r="D18" s="9" t="s">
        <v>864</v>
      </c>
      <c r="E18" s="26" t="s">
        <v>871</v>
      </c>
      <c r="F18" s="9" t="s">
        <v>874</v>
      </c>
      <c r="G18" s="10" t="s">
        <v>865</v>
      </c>
      <c r="I18" s="10"/>
    </row>
    <row r="19" spans="1:9" x14ac:dyDescent="0.2">
      <c r="A19" s="35" t="s">
        <v>866</v>
      </c>
      <c r="B19" s="35" t="s">
        <v>867</v>
      </c>
      <c r="C19" s="35" t="s">
        <v>861</v>
      </c>
      <c r="D19" s="35">
        <v>6463</v>
      </c>
      <c r="E19" s="36">
        <f>+D19/D23</f>
        <v>0.12816546691256667</v>
      </c>
      <c r="F19" s="37">
        <v>99995</v>
      </c>
      <c r="G19" s="37">
        <f>+E19*F19</f>
        <v>12815.905863922104</v>
      </c>
      <c r="H19" s="27"/>
      <c r="I19" s="29"/>
    </row>
    <row r="20" spans="1:9" x14ac:dyDescent="0.2">
      <c r="A20" t="s">
        <v>868</v>
      </c>
      <c r="B20" t="s">
        <v>799</v>
      </c>
      <c r="C20" t="s">
        <v>481</v>
      </c>
      <c r="D20">
        <v>4914</v>
      </c>
      <c r="E20" s="20">
        <f>+D20/D23</f>
        <v>9.7447795823665889E-2</v>
      </c>
      <c r="F20" s="3">
        <v>99995</v>
      </c>
      <c r="G20" s="3">
        <f>+E20*F20</f>
        <v>9744.2923433874712</v>
      </c>
      <c r="I20" s="3"/>
    </row>
    <row r="21" spans="1:9" x14ac:dyDescent="0.2">
      <c r="A21" t="s">
        <v>869</v>
      </c>
      <c r="B21" t="s">
        <v>799</v>
      </c>
      <c r="C21" t="s">
        <v>481</v>
      </c>
      <c r="D21">
        <v>7800</v>
      </c>
      <c r="E21" s="20">
        <f>+D21/D23</f>
        <v>0.15467904098994587</v>
      </c>
      <c r="F21" s="3">
        <v>99995</v>
      </c>
      <c r="G21" s="3">
        <f>+E21*F21</f>
        <v>15467.130703789637</v>
      </c>
      <c r="I21" s="3"/>
    </row>
    <row r="22" spans="1:9" x14ac:dyDescent="0.2">
      <c r="A22" s="32" t="s">
        <v>870</v>
      </c>
      <c r="B22" s="32" t="s">
        <v>797</v>
      </c>
      <c r="C22" s="32" t="s">
        <v>860</v>
      </c>
      <c r="D22" s="32">
        <v>31250</v>
      </c>
      <c r="E22" s="33">
        <f>+D22/D23</f>
        <v>0.61970769627382161</v>
      </c>
      <c r="F22" s="34">
        <v>99995</v>
      </c>
      <c r="G22" s="34">
        <f>+E22*F22</f>
        <v>61967.671088900788</v>
      </c>
      <c r="H22" t="s">
        <v>783</v>
      </c>
      <c r="I22" s="3"/>
    </row>
    <row r="23" spans="1:9" x14ac:dyDescent="0.2">
      <c r="D23">
        <f>SUM(D19:D22)</f>
        <v>50427</v>
      </c>
      <c r="E23" s="20"/>
      <c r="G23" s="3"/>
      <c r="I23" s="3"/>
    </row>
    <row r="24" spans="1:9" x14ac:dyDescent="0.2">
      <c r="I24" s="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20" sqref="D20"/>
    </sheetView>
  </sheetViews>
  <sheetFormatPr defaultRowHeight="12.75" x14ac:dyDescent="0.2"/>
  <cols>
    <col min="1" max="1" width="24.85546875" style="42" customWidth="1"/>
    <col min="2" max="2" width="11.7109375" style="42" bestFit="1" customWidth="1"/>
    <col min="3" max="3" width="11.7109375" style="42" customWidth="1"/>
    <col min="4" max="6" width="11.7109375" style="42" bestFit="1" customWidth="1"/>
    <col min="7" max="7" width="10.28515625" style="42" customWidth="1"/>
    <col min="8" max="16384" width="9.140625" style="42"/>
  </cols>
  <sheetData>
    <row r="1" spans="1:7" ht="18" x14ac:dyDescent="0.25">
      <c r="D1" s="43" t="s">
        <v>833</v>
      </c>
    </row>
    <row r="2" spans="1:7" ht="18" x14ac:dyDescent="0.25">
      <c r="D2" s="43" t="s">
        <v>812</v>
      </c>
    </row>
    <row r="3" spans="1:7" ht="18" x14ac:dyDescent="0.25">
      <c r="A3" s="66"/>
    </row>
    <row r="4" spans="1:7" x14ac:dyDescent="0.2">
      <c r="A4" s="44"/>
      <c r="B4" s="45"/>
      <c r="C4" s="45"/>
      <c r="D4" s="45"/>
      <c r="E4" s="45"/>
      <c r="F4" s="45"/>
      <c r="G4" s="45" t="s">
        <v>808</v>
      </c>
    </row>
    <row r="5" spans="1:7" ht="13.5" thickBot="1" x14ac:dyDescent="0.25">
      <c r="A5" s="47"/>
      <c r="B5" s="48" t="s">
        <v>238</v>
      </c>
      <c r="C5" s="48" t="s">
        <v>659</v>
      </c>
      <c r="D5" s="48" t="s">
        <v>672</v>
      </c>
      <c r="E5" s="48" t="s">
        <v>246</v>
      </c>
      <c r="F5" s="48" t="s">
        <v>371</v>
      </c>
      <c r="G5" s="48" t="s">
        <v>828</v>
      </c>
    </row>
    <row r="6" spans="1:7" x14ac:dyDescent="0.2">
      <c r="A6" s="51" t="s">
        <v>834</v>
      </c>
      <c r="B6" s="52">
        <v>0</v>
      </c>
      <c r="C6" s="52">
        <v>0</v>
      </c>
      <c r="D6" s="52">
        <v>0</v>
      </c>
      <c r="E6" s="52">
        <v>40000</v>
      </c>
      <c r="F6" s="52">
        <v>0</v>
      </c>
      <c r="G6" s="52">
        <f t="shared" ref="G6:G11" si="0">SUM(B6:F6)</f>
        <v>40000</v>
      </c>
    </row>
    <row r="7" spans="1:7" x14ac:dyDescent="0.2">
      <c r="A7" s="51" t="s">
        <v>835</v>
      </c>
      <c r="B7" s="52">
        <v>28721</v>
      </c>
      <c r="C7" s="52">
        <v>64350</v>
      </c>
      <c r="D7" s="52">
        <v>0</v>
      </c>
      <c r="E7" s="52">
        <v>0</v>
      </c>
      <c r="F7" s="52">
        <v>215833</v>
      </c>
      <c r="G7" s="52">
        <f t="shared" si="0"/>
        <v>308904</v>
      </c>
    </row>
    <row r="8" spans="1:7" x14ac:dyDescent="0.2">
      <c r="A8" s="51" t="s">
        <v>836</v>
      </c>
      <c r="B8" s="52">
        <v>150164</v>
      </c>
      <c r="C8" s="52">
        <v>0</v>
      </c>
      <c r="D8" s="52">
        <v>0</v>
      </c>
      <c r="E8" s="52">
        <v>5000</v>
      </c>
      <c r="F8" s="52">
        <v>50000</v>
      </c>
      <c r="G8" s="52">
        <f t="shared" si="0"/>
        <v>205164</v>
      </c>
    </row>
    <row r="9" spans="1:7" x14ac:dyDescent="0.2">
      <c r="A9" s="51" t="s">
        <v>838</v>
      </c>
      <c r="B9" s="52">
        <v>205027</v>
      </c>
      <c r="C9" s="52">
        <v>0</v>
      </c>
      <c r="D9" s="52">
        <v>0</v>
      </c>
      <c r="E9" s="52">
        <v>0</v>
      </c>
      <c r="F9" s="52">
        <v>1248111</v>
      </c>
      <c r="G9" s="52">
        <f t="shared" si="0"/>
        <v>1453138</v>
      </c>
    </row>
    <row r="10" spans="1:7" x14ac:dyDescent="0.2">
      <c r="A10" s="51" t="s">
        <v>839</v>
      </c>
      <c r="B10" s="52">
        <v>0</v>
      </c>
      <c r="C10" s="52">
        <v>22741</v>
      </c>
      <c r="D10" s="52">
        <v>0</v>
      </c>
      <c r="E10" s="52">
        <v>0</v>
      </c>
      <c r="F10" s="52">
        <v>0</v>
      </c>
      <c r="G10" s="52">
        <f t="shared" si="0"/>
        <v>22741</v>
      </c>
    </row>
    <row r="11" spans="1:7" s="53" customFormat="1" ht="14.25" x14ac:dyDescent="0.2">
      <c r="A11" s="51" t="s">
        <v>837</v>
      </c>
      <c r="B11" s="52">
        <v>638180</v>
      </c>
      <c r="C11" s="52">
        <v>14580</v>
      </c>
      <c r="D11" s="52">
        <v>86070</v>
      </c>
      <c r="E11" s="52">
        <v>0</v>
      </c>
      <c r="F11" s="52">
        <v>101445</v>
      </c>
      <c r="G11" s="52">
        <f t="shared" si="0"/>
        <v>840275</v>
      </c>
    </row>
    <row r="12" spans="1:7" s="53" customFormat="1" ht="15" thickBot="1" x14ac:dyDescent="0.25">
      <c r="A12" s="49" t="s">
        <v>809</v>
      </c>
      <c r="B12" s="50">
        <f t="shared" ref="B12:G12" si="1">SUM(B6:B11)</f>
        <v>1022092</v>
      </c>
      <c r="C12" s="50">
        <f t="shared" si="1"/>
        <v>101671</v>
      </c>
      <c r="D12" s="50">
        <f t="shared" si="1"/>
        <v>86070</v>
      </c>
      <c r="E12" s="50">
        <f t="shared" si="1"/>
        <v>45000</v>
      </c>
      <c r="F12" s="50">
        <f t="shared" si="1"/>
        <v>1615389</v>
      </c>
      <c r="G12" s="50">
        <f t="shared" si="1"/>
        <v>2870222</v>
      </c>
    </row>
    <row r="14" spans="1:7" x14ac:dyDescent="0.2">
      <c r="A14" s="54" t="s">
        <v>840</v>
      </c>
    </row>
    <row r="15" spans="1:7" x14ac:dyDescent="0.2">
      <c r="A15" s="54" t="s">
        <v>841</v>
      </c>
    </row>
    <row r="16" spans="1:7" x14ac:dyDescent="0.2">
      <c r="A16" s="54" t="s">
        <v>842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3"/>
  <sheetViews>
    <sheetView topLeftCell="B22" workbookViewId="0">
      <selection activeCell="G43" sqref="G43"/>
    </sheetView>
  </sheetViews>
  <sheetFormatPr defaultRowHeight="12.75" x14ac:dyDescent="0.2"/>
  <cols>
    <col min="10" max="11" width="9.7109375" bestFit="1" customWidth="1"/>
    <col min="12" max="12" width="12.28515625" bestFit="1" customWidth="1"/>
  </cols>
  <sheetData>
    <row r="3" spans="1:12" s="9" customFormat="1" x14ac:dyDescent="0.2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8" t="s">
        <v>9</v>
      </c>
    </row>
    <row r="4" spans="1:12" x14ac:dyDescent="0.2">
      <c r="A4" s="1" t="s">
        <v>251</v>
      </c>
      <c r="B4" s="1" t="s">
        <v>11</v>
      </c>
      <c r="C4" s="1" t="s">
        <v>12</v>
      </c>
      <c r="D4" s="1" t="s">
        <v>252</v>
      </c>
      <c r="E4" s="1" t="s">
        <v>253</v>
      </c>
      <c r="F4" s="1" t="s">
        <v>254</v>
      </c>
      <c r="G4" s="1" t="s">
        <v>255</v>
      </c>
      <c r="H4" s="1" t="s">
        <v>256</v>
      </c>
      <c r="I4" s="1" t="s">
        <v>257</v>
      </c>
      <c r="J4" s="2">
        <v>22715</v>
      </c>
    </row>
    <row r="5" spans="1:12" s="6" customFormat="1" x14ac:dyDescent="0.2">
      <c r="A5" s="4" t="s">
        <v>302</v>
      </c>
      <c r="B5" s="4" t="s">
        <v>11</v>
      </c>
      <c r="C5" s="4" t="s">
        <v>12</v>
      </c>
      <c r="D5" s="4" t="s">
        <v>303</v>
      </c>
      <c r="E5" s="4" t="s">
        <v>304</v>
      </c>
      <c r="F5" s="4" t="s">
        <v>305</v>
      </c>
      <c r="G5" s="4" t="s">
        <v>306</v>
      </c>
      <c r="H5" s="4" t="s">
        <v>307</v>
      </c>
      <c r="I5" s="4" t="s">
        <v>308</v>
      </c>
      <c r="J5" s="5">
        <v>6006</v>
      </c>
      <c r="K5" s="23"/>
      <c r="L5" s="21">
        <v>6.6666666666666662E-3</v>
      </c>
    </row>
    <row r="6" spans="1:12" x14ac:dyDescent="0.2">
      <c r="A6" s="1" t="s">
        <v>258</v>
      </c>
      <c r="B6" s="1" t="s">
        <v>11</v>
      </c>
      <c r="C6" s="1" t="s">
        <v>12</v>
      </c>
      <c r="D6" s="1" t="s">
        <v>259</v>
      </c>
      <c r="E6" s="1" t="s">
        <v>62</v>
      </c>
      <c r="F6" s="1" t="s">
        <v>260</v>
      </c>
      <c r="G6" s="1" t="s">
        <v>261</v>
      </c>
      <c r="H6" s="1" t="s">
        <v>228</v>
      </c>
      <c r="I6" s="1" t="s">
        <v>262</v>
      </c>
      <c r="J6" s="2">
        <v>150164</v>
      </c>
      <c r="K6" s="3"/>
    </row>
    <row r="7" spans="1:12" x14ac:dyDescent="0.2">
      <c r="A7" s="1" t="s">
        <v>263</v>
      </c>
      <c r="B7" s="1" t="s">
        <v>11</v>
      </c>
      <c r="C7" s="1" t="s">
        <v>54</v>
      </c>
      <c r="D7" s="1" t="s">
        <v>264</v>
      </c>
      <c r="E7" s="1" t="s">
        <v>265</v>
      </c>
      <c r="F7" s="1" t="s">
        <v>254</v>
      </c>
      <c r="G7" s="1" t="s">
        <v>266</v>
      </c>
      <c r="H7" s="1" t="s">
        <v>267</v>
      </c>
      <c r="I7" s="1" t="s">
        <v>268</v>
      </c>
      <c r="J7" s="2">
        <v>38175</v>
      </c>
    </row>
    <row r="8" spans="1:12" x14ac:dyDescent="0.2">
      <c r="A8" s="1" t="s">
        <v>309</v>
      </c>
      <c r="B8" s="1" t="s">
        <v>238</v>
      </c>
      <c r="C8" s="1" t="s">
        <v>12</v>
      </c>
      <c r="D8" s="1" t="s">
        <v>310</v>
      </c>
      <c r="E8" s="1" t="s">
        <v>311</v>
      </c>
      <c r="F8" s="1" t="s">
        <v>312</v>
      </c>
      <c r="G8" s="1" t="s">
        <v>266</v>
      </c>
      <c r="H8" s="1" t="s">
        <v>313</v>
      </c>
      <c r="I8" s="1" t="s">
        <v>314</v>
      </c>
      <c r="J8" s="2">
        <v>166852</v>
      </c>
      <c r="K8" s="3"/>
      <c r="L8" s="20">
        <v>3.3333333333333331E-3</v>
      </c>
    </row>
    <row r="9" spans="1:12" s="6" customFormat="1" x14ac:dyDescent="0.2">
      <c r="A9" s="4" t="s">
        <v>489</v>
      </c>
      <c r="B9" s="4" t="s">
        <v>11</v>
      </c>
      <c r="C9" s="4" t="s">
        <v>12</v>
      </c>
      <c r="D9" s="4" t="s">
        <v>490</v>
      </c>
      <c r="E9" s="4" t="s">
        <v>491</v>
      </c>
      <c r="F9" s="4" t="s">
        <v>492</v>
      </c>
      <c r="G9" s="4" t="s">
        <v>493</v>
      </c>
      <c r="H9" s="4" t="s">
        <v>307</v>
      </c>
      <c r="I9" s="4" t="s">
        <v>494</v>
      </c>
      <c r="J9" s="5">
        <v>800</v>
      </c>
      <c r="K9" s="23"/>
    </row>
    <row r="10" spans="1:12" x14ac:dyDescent="0.2">
      <c r="A10" s="1" t="s">
        <v>269</v>
      </c>
      <c r="B10" s="1" t="s">
        <v>11</v>
      </c>
      <c r="C10" s="1" t="s">
        <v>54</v>
      </c>
      <c r="D10" s="1" t="s">
        <v>270</v>
      </c>
      <c r="E10" s="1" t="s">
        <v>271</v>
      </c>
      <c r="F10" s="1" t="s">
        <v>254</v>
      </c>
      <c r="G10" s="1" t="s">
        <v>272</v>
      </c>
      <c r="H10" s="1" t="s">
        <v>273</v>
      </c>
      <c r="I10" s="1" t="s">
        <v>274</v>
      </c>
      <c r="J10" s="2">
        <v>9524</v>
      </c>
    </row>
    <row r="11" spans="1:12" x14ac:dyDescent="0.2">
      <c r="A11" s="1" t="s">
        <v>275</v>
      </c>
      <c r="B11" s="1" t="s">
        <v>11</v>
      </c>
      <c r="C11" s="1" t="s">
        <v>20</v>
      </c>
      <c r="D11" s="1" t="s">
        <v>69</v>
      </c>
      <c r="E11" s="1" t="s">
        <v>276</v>
      </c>
      <c r="F11" s="1" t="s">
        <v>254</v>
      </c>
      <c r="G11" s="1" t="s">
        <v>272</v>
      </c>
      <c r="H11" s="1" t="s">
        <v>277</v>
      </c>
      <c r="I11" s="1" t="s">
        <v>278</v>
      </c>
      <c r="J11" s="2">
        <v>15013</v>
      </c>
    </row>
    <row r="12" spans="1:12" x14ac:dyDescent="0.2">
      <c r="A12" s="1" t="s">
        <v>279</v>
      </c>
      <c r="B12" s="1" t="s">
        <v>11</v>
      </c>
      <c r="C12" s="1" t="s">
        <v>20</v>
      </c>
      <c r="D12" s="1" t="s">
        <v>69</v>
      </c>
      <c r="E12" s="1" t="s">
        <v>276</v>
      </c>
      <c r="F12" s="1" t="s">
        <v>254</v>
      </c>
      <c r="G12" s="1" t="s">
        <v>272</v>
      </c>
      <c r="H12" s="1" t="s">
        <v>280</v>
      </c>
      <c r="I12" s="1" t="s">
        <v>281</v>
      </c>
      <c r="J12" s="2">
        <v>16431</v>
      </c>
    </row>
    <row r="13" spans="1:12" x14ac:dyDescent="0.2">
      <c r="A13" s="1" t="s">
        <v>282</v>
      </c>
      <c r="B13" s="1" t="s">
        <v>11</v>
      </c>
      <c r="C13" s="1" t="s">
        <v>12</v>
      </c>
      <c r="D13" s="1" t="s">
        <v>283</v>
      </c>
      <c r="E13" s="1" t="s">
        <v>284</v>
      </c>
      <c r="F13" s="1" t="s">
        <v>254</v>
      </c>
      <c r="G13" s="1" t="s">
        <v>272</v>
      </c>
      <c r="H13" s="1" t="s">
        <v>285</v>
      </c>
      <c r="I13" s="1" t="s">
        <v>286</v>
      </c>
      <c r="J13" s="2">
        <v>25000</v>
      </c>
    </row>
    <row r="14" spans="1:12" x14ac:dyDescent="0.2">
      <c r="A14" s="1" t="s">
        <v>287</v>
      </c>
      <c r="B14" s="1" t="s">
        <v>11</v>
      </c>
      <c r="C14" s="1" t="s">
        <v>12</v>
      </c>
      <c r="D14" s="1" t="s">
        <v>288</v>
      </c>
      <c r="E14" s="1" t="s">
        <v>289</v>
      </c>
      <c r="F14" s="1" t="s">
        <v>254</v>
      </c>
      <c r="G14" s="1" t="s">
        <v>272</v>
      </c>
      <c r="H14" s="1" t="s">
        <v>290</v>
      </c>
      <c r="I14" s="1" t="s">
        <v>291</v>
      </c>
      <c r="J14" s="2">
        <v>25945</v>
      </c>
    </row>
    <row r="15" spans="1:12" x14ac:dyDescent="0.2">
      <c r="A15" s="1" t="s">
        <v>292</v>
      </c>
      <c r="B15" s="1" t="s">
        <v>11</v>
      </c>
      <c r="C15" s="1" t="s">
        <v>12</v>
      </c>
      <c r="D15" s="1" t="s">
        <v>293</v>
      </c>
      <c r="E15" s="1" t="s">
        <v>294</v>
      </c>
      <c r="F15" s="1" t="s">
        <v>254</v>
      </c>
      <c r="G15" s="1" t="s">
        <v>272</v>
      </c>
      <c r="H15" s="1" t="s">
        <v>295</v>
      </c>
      <c r="I15" s="1" t="s">
        <v>296</v>
      </c>
      <c r="J15" s="2">
        <v>122136</v>
      </c>
    </row>
    <row r="16" spans="1:12" x14ac:dyDescent="0.2">
      <c r="A16" s="4" t="s">
        <v>297</v>
      </c>
      <c r="B16" s="4" t="s">
        <v>11</v>
      </c>
      <c r="C16" s="4" t="s">
        <v>54</v>
      </c>
      <c r="D16" s="4" t="s">
        <v>298</v>
      </c>
      <c r="E16" s="4" t="s">
        <v>299</v>
      </c>
      <c r="F16" s="4" t="s">
        <v>254</v>
      </c>
      <c r="G16" s="4" t="s">
        <v>272</v>
      </c>
      <c r="H16" s="4" t="s">
        <v>300</v>
      </c>
      <c r="I16" s="4" t="s">
        <v>301</v>
      </c>
      <c r="J16" s="19">
        <v>423331</v>
      </c>
      <c r="K16" s="3"/>
    </row>
    <row r="17" spans="1:11" s="9" customFormat="1" x14ac:dyDescent="0.2">
      <c r="A17" s="7"/>
      <c r="B17" s="7"/>
      <c r="C17" s="7"/>
      <c r="D17" s="7"/>
      <c r="E17" s="7"/>
      <c r="F17" s="7"/>
      <c r="G17" s="7"/>
      <c r="H17" s="16" t="s">
        <v>777</v>
      </c>
      <c r="I17" s="7"/>
      <c r="J17" s="8">
        <f>SUM(J4:J16)</f>
        <v>1022092</v>
      </c>
      <c r="K17" s="10"/>
    </row>
    <row r="18" spans="1:11" x14ac:dyDescent="0.2">
      <c r="A18" s="1"/>
      <c r="B18" s="1"/>
      <c r="C18" s="1"/>
      <c r="D18" s="1"/>
      <c r="E18" s="1"/>
      <c r="F18" s="1"/>
      <c r="G18" s="1"/>
      <c r="H18" s="1"/>
      <c r="I18" s="1"/>
      <c r="J18" s="2"/>
    </row>
    <row r="19" spans="1:11" x14ac:dyDescent="0.2">
      <c r="A19" s="1" t="s">
        <v>315</v>
      </c>
      <c r="B19" s="1" t="s">
        <v>95</v>
      </c>
      <c r="C19" s="1" t="s">
        <v>54</v>
      </c>
      <c r="D19" s="1" t="s">
        <v>316</v>
      </c>
      <c r="E19" s="1" t="s">
        <v>317</v>
      </c>
      <c r="F19" s="1" t="s">
        <v>254</v>
      </c>
      <c r="G19" s="1" t="s">
        <v>255</v>
      </c>
      <c r="H19" s="1" t="s">
        <v>318</v>
      </c>
      <c r="I19" s="1" t="s">
        <v>319</v>
      </c>
      <c r="J19" s="2">
        <v>30000</v>
      </c>
    </row>
    <row r="20" spans="1:11" x14ac:dyDescent="0.2">
      <c r="A20" s="1" t="s">
        <v>320</v>
      </c>
      <c r="B20" s="1" t="s">
        <v>95</v>
      </c>
      <c r="C20" s="1" t="s">
        <v>20</v>
      </c>
      <c r="D20" s="1" t="s">
        <v>321</v>
      </c>
      <c r="E20" s="1" t="s">
        <v>90</v>
      </c>
      <c r="F20" s="1" t="s">
        <v>254</v>
      </c>
      <c r="G20" s="1" t="s">
        <v>255</v>
      </c>
      <c r="H20" s="1" t="s">
        <v>322</v>
      </c>
      <c r="I20" s="1" t="s">
        <v>323</v>
      </c>
      <c r="J20" s="2">
        <v>34350</v>
      </c>
    </row>
    <row r="21" spans="1:11" x14ac:dyDescent="0.2">
      <c r="A21" s="1" t="s">
        <v>324</v>
      </c>
      <c r="B21" s="1" t="s">
        <v>95</v>
      </c>
      <c r="C21" s="1" t="s">
        <v>54</v>
      </c>
      <c r="D21" s="1" t="s">
        <v>325</v>
      </c>
      <c r="E21" s="1" t="s">
        <v>326</v>
      </c>
      <c r="F21" s="1" t="s">
        <v>254</v>
      </c>
      <c r="G21" s="1" t="s">
        <v>327</v>
      </c>
      <c r="H21" s="1" t="s">
        <v>130</v>
      </c>
      <c r="I21" s="1" t="s">
        <v>328</v>
      </c>
      <c r="J21" s="2">
        <v>4500</v>
      </c>
    </row>
    <row r="22" spans="1:11" x14ac:dyDescent="0.2">
      <c r="A22" s="1" t="s">
        <v>329</v>
      </c>
      <c r="B22" s="1" t="s">
        <v>95</v>
      </c>
      <c r="C22" s="1" t="s">
        <v>54</v>
      </c>
      <c r="D22" s="1" t="s">
        <v>325</v>
      </c>
      <c r="E22" s="1" t="s">
        <v>326</v>
      </c>
      <c r="F22" s="1" t="s">
        <v>254</v>
      </c>
      <c r="G22" s="1" t="s">
        <v>327</v>
      </c>
      <c r="H22" s="1" t="s">
        <v>130</v>
      </c>
      <c r="I22" s="1" t="s">
        <v>330</v>
      </c>
      <c r="J22" s="2">
        <v>18241</v>
      </c>
    </row>
    <row r="23" spans="1:11" x14ac:dyDescent="0.2">
      <c r="A23" s="1" t="s">
        <v>331</v>
      </c>
      <c r="B23" s="1" t="s">
        <v>95</v>
      </c>
      <c r="C23" s="1" t="s">
        <v>54</v>
      </c>
      <c r="D23" s="1" t="s">
        <v>288</v>
      </c>
      <c r="E23" s="1" t="s">
        <v>289</v>
      </c>
      <c r="F23" s="1" t="s">
        <v>254</v>
      </c>
      <c r="G23" s="1" t="s">
        <v>272</v>
      </c>
      <c r="H23" s="1" t="s">
        <v>332</v>
      </c>
      <c r="I23" s="1" t="s">
        <v>333</v>
      </c>
      <c r="J23" s="2">
        <v>4860</v>
      </c>
    </row>
    <row r="24" spans="1:11" x14ac:dyDescent="0.2">
      <c r="A24" s="1" t="s">
        <v>334</v>
      </c>
      <c r="B24" s="1" t="s">
        <v>95</v>
      </c>
      <c r="C24" s="1" t="s">
        <v>12</v>
      </c>
      <c r="D24" s="1" t="s">
        <v>288</v>
      </c>
      <c r="E24" s="1" t="s">
        <v>289</v>
      </c>
      <c r="F24" s="1" t="s">
        <v>254</v>
      </c>
      <c r="G24" s="1" t="s">
        <v>335</v>
      </c>
      <c r="H24" s="1" t="s">
        <v>336</v>
      </c>
      <c r="I24" s="1" t="s">
        <v>337</v>
      </c>
      <c r="J24" s="17">
        <v>9720</v>
      </c>
    </row>
    <row r="25" spans="1:11" s="9" customFormat="1" x14ac:dyDescent="0.2">
      <c r="A25" s="7"/>
      <c r="B25" s="7"/>
      <c r="C25" s="7"/>
      <c r="D25" s="7"/>
      <c r="E25" s="7"/>
      <c r="F25" s="7"/>
      <c r="G25" s="7"/>
      <c r="H25" s="16" t="s">
        <v>778</v>
      </c>
      <c r="I25" s="7"/>
      <c r="J25" s="8">
        <f>SUM(J19:J24)</f>
        <v>101671</v>
      </c>
    </row>
    <row r="26" spans="1:11" x14ac:dyDescent="0.2">
      <c r="A26" s="1"/>
      <c r="B26" s="1"/>
      <c r="C26" s="1"/>
      <c r="D26" s="1"/>
      <c r="E26" s="1"/>
      <c r="F26" s="1"/>
      <c r="G26" s="1"/>
      <c r="H26" s="1"/>
      <c r="I26" s="1"/>
      <c r="J26" s="2"/>
    </row>
    <row r="27" spans="1:11" x14ac:dyDescent="0.2">
      <c r="A27" s="1" t="s">
        <v>338</v>
      </c>
      <c r="B27" s="1" t="s">
        <v>133</v>
      </c>
      <c r="C27" s="1" t="s">
        <v>54</v>
      </c>
      <c r="D27" s="1" t="s">
        <v>69</v>
      </c>
      <c r="E27" s="1" t="s">
        <v>276</v>
      </c>
      <c r="F27" s="1" t="s">
        <v>254</v>
      </c>
      <c r="G27" s="1" t="s">
        <v>272</v>
      </c>
      <c r="H27" s="1" t="s">
        <v>339</v>
      </c>
      <c r="I27" s="1" t="s">
        <v>340</v>
      </c>
      <c r="J27" s="17">
        <v>86070</v>
      </c>
    </row>
    <row r="28" spans="1:11" s="9" customFormat="1" x14ac:dyDescent="0.2">
      <c r="A28" s="7"/>
      <c r="B28" s="7"/>
      <c r="C28" s="7"/>
      <c r="D28" s="7"/>
      <c r="E28" s="7"/>
      <c r="F28" s="7"/>
      <c r="G28" s="7"/>
      <c r="H28" s="16" t="s">
        <v>779</v>
      </c>
      <c r="I28" s="7"/>
      <c r="J28" s="8">
        <f>+J27</f>
        <v>86070</v>
      </c>
    </row>
    <row r="29" spans="1:11" x14ac:dyDescent="0.2">
      <c r="A29" s="1"/>
      <c r="B29" s="1"/>
      <c r="C29" s="1"/>
      <c r="D29" s="1"/>
      <c r="E29" s="1"/>
      <c r="F29" s="1"/>
      <c r="G29" s="1"/>
      <c r="H29" s="1"/>
      <c r="I29" s="1"/>
      <c r="J29" s="2"/>
    </row>
    <row r="30" spans="1:11" x14ac:dyDescent="0.2">
      <c r="A30" s="1" t="s">
        <v>341</v>
      </c>
      <c r="B30" s="1" t="s">
        <v>145</v>
      </c>
      <c r="C30" s="1" t="s">
        <v>20</v>
      </c>
      <c r="D30" s="1" t="s">
        <v>342</v>
      </c>
      <c r="E30" s="1" t="s">
        <v>343</v>
      </c>
      <c r="F30" s="1" t="s">
        <v>254</v>
      </c>
      <c r="G30" s="1" t="s">
        <v>344</v>
      </c>
      <c r="H30" s="1" t="s">
        <v>345</v>
      </c>
      <c r="I30" s="1" t="s">
        <v>346</v>
      </c>
      <c r="J30" s="2">
        <v>40000</v>
      </c>
    </row>
    <row r="31" spans="1:11" x14ac:dyDescent="0.2">
      <c r="A31" s="1" t="s">
        <v>347</v>
      </c>
      <c r="B31" s="1" t="s">
        <v>145</v>
      </c>
      <c r="C31" s="1" t="s">
        <v>54</v>
      </c>
      <c r="D31" s="1" t="s">
        <v>348</v>
      </c>
      <c r="E31" s="1" t="s">
        <v>349</v>
      </c>
      <c r="F31" s="1" t="s">
        <v>254</v>
      </c>
      <c r="G31" s="1" t="s">
        <v>350</v>
      </c>
      <c r="H31" s="1" t="s">
        <v>351</v>
      </c>
      <c r="I31" s="1" t="s">
        <v>352</v>
      </c>
      <c r="J31" s="17">
        <v>5000</v>
      </c>
    </row>
    <row r="32" spans="1:11" s="9" customFormat="1" x14ac:dyDescent="0.2">
      <c r="A32" s="7"/>
      <c r="B32" s="7"/>
      <c r="C32" s="7"/>
      <c r="D32" s="7"/>
      <c r="E32" s="7"/>
      <c r="F32" s="7"/>
      <c r="G32" s="7"/>
      <c r="H32" s="16" t="s">
        <v>780</v>
      </c>
      <c r="I32" s="7"/>
      <c r="J32" s="8">
        <f>SUM(J30:J31)</f>
        <v>45000</v>
      </c>
    </row>
    <row r="33" spans="1:10" x14ac:dyDescent="0.2">
      <c r="A33" s="1"/>
      <c r="B33" s="1"/>
      <c r="C33" s="1"/>
      <c r="D33" s="1"/>
      <c r="E33" s="1"/>
      <c r="F33" s="1"/>
      <c r="G33" s="1"/>
      <c r="H33" s="1"/>
      <c r="I33" s="1"/>
      <c r="J33" s="2"/>
    </row>
    <row r="34" spans="1:10" x14ac:dyDescent="0.2">
      <c r="A34" s="1" t="s">
        <v>353</v>
      </c>
      <c r="B34" s="1" t="s">
        <v>171</v>
      </c>
      <c r="C34" s="1" t="s">
        <v>12</v>
      </c>
      <c r="D34" s="1" t="s">
        <v>354</v>
      </c>
      <c r="E34" s="1" t="s">
        <v>355</v>
      </c>
      <c r="F34" s="1" t="s">
        <v>254</v>
      </c>
      <c r="G34" s="1" t="s">
        <v>255</v>
      </c>
      <c r="H34" s="1" t="s">
        <v>228</v>
      </c>
      <c r="I34" s="1" t="s">
        <v>356</v>
      </c>
      <c r="J34" s="2">
        <v>20000</v>
      </c>
    </row>
    <row r="35" spans="1:10" x14ac:dyDescent="0.2">
      <c r="A35" s="1" t="s">
        <v>357</v>
      </c>
      <c r="B35" s="1" t="s">
        <v>171</v>
      </c>
      <c r="C35" s="1" t="s">
        <v>54</v>
      </c>
      <c r="D35" s="1" t="s">
        <v>303</v>
      </c>
      <c r="E35" s="1" t="s">
        <v>304</v>
      </c>
      <c r="F35" s="1" t="s">
        <v>254</v>
      </c>
      <c r="G35" s="1" t="s">
        <v>358</v>
      </c>
      <c r="H35" s="1" t="s">
        <v>228</v>
      </c>
      <c r="I35" s="1" t="s">
        <v>359</v>
      </c>
      <c r="J35" s="2">
        <v>62500</v>
      </c>
    </row>
    <row r="36" spans="1:10" x14ac:dyDescent="0.2">
      <c r="A36" s="1" t="s">
        <v>360</v>
      </c>
      <c r="B36" s="1" t="s">
        <v>171</v>
      </c>
      <c r="C36" s="1" t="s">
        <v>54</v>
      </c>
      <c r="D36" s="1" t="s">
        <v>303</v>
      </c>
      <c r="E36" s="1" t="s">
        <v>304</v>
      </c>
      <c r="F36" s="1" t="s">
        <v>254</v>
      </c>
      <c r="G36" s="1" t="s">
        <v>255</v>
      </c>
      <c r="H36" s="1" t="s">
        <v>228</v>
      </c>
      <c r="I36" s="1" t="s">
        <v>361</v>
      </c>
      <c r="J36" s="2">
        <v>133333</v>
      </c>
    </row>
    <row r="37" spans="1:10" x14ac:dyDescent="0.2">
      <c r="A37" s="1" t="s">
        <v>362</v>
      </c>
      <c r="B37" s="1" t="s">
        <v>171</v>
      </c>
      <c r="C37" s="1" t="s">
        <v>12</v>
      </c>
      <c r="D37" s="1" t="s">
        <v>363</v>
      </c>
      <c r="E37" s="1" t="s">
        <v>364</v>
      </c>
      <c r="F37" s="1" t="s">
        <v>254</v>
      </c>
      <c r="G37" s="1" t="s">
        <v>350</v>
      </c>
      <c r="H37" s="1" t="s">
        <v>228</v>
      </c>
      <c r="I37" s="1" t="s">
        <v>365</v>
      </c>
      <c r="J37" s="2">
        <v>50000</v>
      </c>
    </row>
    <row r="38" spans="1:10" x14ac:dyDescent="0.2">
      <c r="A38" s="1" t="s">
        <v>366</v>
      </c>
      <c r="B38" s="1" t="s">
        <v>171</v>
      </c>
      <c r="C38" s="1" t="s">
        <v>54</v>
      </c>
      <c r="D38" s="1" t="s">
        <v>367</v>
      </c>
      <c r="E38" s="1" t="s">
        <v>368</v>
      </c>
      <c r="F38" s="1" t="s">
        <v>254</v>
      </c>
      <c r="G38" s="1" t="s">
        <v>266</v>
      </c>
      <c r="H38" s="1" t="s">
        <v>228</v>
      </c>
      <c r="I38" s="1" t="s">
        <v>369</v>
      </c>
      <c r="J38" s="2">
        <v>14140</v>
      </c>
    </row>
    <row r="39" spans="1:10" x14ac:dyDescent="0.2">
      <c r="A39" s="1" t="s">
        <v>370</v>
      </c>
      <c r="B39" s="1" t="s">
        <v>171</v>
      </c>
      <c r="C39" s="1" t="s">
        <v>372</v>
      </c>
      <c r="D39" s="1" t="s">
        <v>310</v>
      </c>
      <c r="E39" s="1" t="s">
        <v>311</v>
      </c>
      <c r="F39" s="1" t="s">
        <v>254</v>
      </c>
      <c r="G39" s="1" t="s">
        <v>266</v>
      </c>
      <c r="H39" s="1" t="s">
        <v>228</v>
      </c>
      <c r="I39" s="1" t="s">
        <v>373</v>
      </c>
      <c r="J39" s="2">
        <v>18200</v>
      </c>
    </row>
    <row r="40" spans="1:10" x14ac:dyDescent="0.2">
      <c r="A40" s="1" t="s">
        <v>370</v>
      </c>
      <c r="B40" s="1" t="s">
        <v>171</v>
      </c>
      <c r="C40" s="1" t="s">
        <v>12</v>
      </c>
      <c r="D40" s="1" t="s">
        <v>264</v>
      </c>
      <c r="E40" s="1" t="s">
        <v>265</v>
      </c>
      <c r="F40" s="1" t="s">
        <v>254</v>
      </c>
      <c r="G40" s="1" t="s">
        <v>266</v>
      </c>
      <c r="H40" s="1" t="s">
        <v>267</v>
      </c>
      <c r="I40" s="1" t="s">
        <v>374</v>
      </c>
      <c r="J40" s="2">
        <v>119330</v>
      </c>
    </row>
    <row r="41" spans="1:10" x14ac:dyDescent="0.2">
      <c r="A41" s="1" t="s">
        <v>375</v>
      </c>
      <c r="B41" s="1" t="s">
        <v>171</v>
      </c>
      <c r="C41" s="1" t="s">
        <v>54</v>
      </c>
      <c r="D41" s="1" t="s">
        <v>367</v>
      </c>
      <c r="E41" s="1" t="s">
        <v>368</v>
      </c>
      <c r="F41" s="1" t="s">
        <v>254</v>
      </c>
      <c r="G41" s="1" t="s">
        <v>266</v>
      </c>
      <c r="H41" s="1" t="s">
        <v>228</v>
      </c>
      <c r="I41" s="1" t="s">
        <v>369</v>
      </c>
      <c r="J41" s="2">
        <v>238000</v>
      </c>
    </row>
    <row r="42" spans="1:10" x14ac:dyDescent="0.2">
      <c r="A42" s="1" t="s">
        <v>376</v>
      </c>
      <c r="B42" s="1" t="s">
        <v>171</v>
      </c>
      <c r="C42" s="1" t="s">
        <v>12</v>
      </c>
      <c r="D42" s="1" t="s">
        <v>310</v>
      </c>
      <c r="E42" s="1" t="s">
        <v>311</v>
      </c>
      <c r="F42" s="1" t="s">
        <v>254</v>
      </c>
      <c r="G42" s="1" t="s">
        <v>266</v>
      </c>
      <c r="H42" s="1" t="s">
        <v>228</v>
      </c>
      <c r="I42" s="1" t="s">
        <v>377</v>
      </c>
      <c r="J42" s="2">
        <v>858441</v>
      </c>
    </row>
    <row r="43" spans="1:10" x14ac:dyDescent="0.2">
      <c r="A43" s="1" t="s">
        <v>378</v>
      </c>
      <c r="B43" s="1" t="s">
        <v>171</v>
      </c>
      <c r="C43" s="1" t="s">
        <v>12</v>
      </c>
      <c r="D43" s="1" t="s">
        <v>270</v>
      </c>
      <c r="E43" s="1" t="s">
        <v>379</v>
      </c>
      <c r="F43" s="1" t="s">
        <v>254</v>
      </c>
      <c r="G43" s="1" t="s">
        <v>272</v>
      </c>
      <c r="H43" s="1" t="s">
        <v>380</v>
      </c>
      <c r="I43" s="1" t="s">
        <v>381</v>
      </c>
      <c r="J43" s="2">
        <v>9524</v>
      </c>
    </row>
    <row r="44" spans="1:10" x14ac:dyDescent="0.2">
      <c r="A44" s="1" t="s">
        <v>382</v>
      </c>
      <c r="B44" s="1" t="s">
        <v>171</v>
      </c>
      <c r="C44" s="1" t="s">
        <v>54</v>
      </c>
      <c r="D44" s="1" t="s">
        <v>383</v>
      </c>
      <c r="E44" s="1" t="s">
        <v>384</v>
      </c>
      <c r="F44" s="1" t="s">
        <v>254</v>
      </c>
      <c r="G44" s="1" t="s">
        <v>272</v>
      </c>
      <c r="H44" s="1" t="s">
        <v>385</v>
      </c>
      <c r="I44" s="1" t="s">
        <v>386</v>
      </c>
      <c r="J44" s="2">
        <v>11070</v>
      </c>
    </row>
    <row r="45" spans="1:10" x14ac:dyDescent="0.2">
      <c r="A45" s="1" t="s">
        <v>387</v>
      </c>
      <c r="B45" s="1" t="s">
        <v>171</v>
      </c>
      <c r="C45" s="1" t="s">
        <v>12</v>
      </c>
      <c r="D45" s="1" t="s">
        <v>388</v>
      </c>
      <c r="E45" s="1" t="s">
        <v>182</v>
      </c>
      <c r="F45" s="1" t="s">
        <v>254</v>
      </c>
      <c r="G45" s="1" t="s">
        <v>272</v>
      </c>
      <c r="H45" s="1" t="s">
        <v>228</v>
      </c>
      <c r="I45" s="1" t="s">
        <v>389</v>
      </c>
      <c r="J45" s="17">
        <v>80851</v>
      </c>
    </row>
    <row r="46" spans="1:10" s="9" customFormat="1" x14ac:dyDescent="0.2">
      <c r="H46" s="16" t="s">
        <v>781</v>
      </c>
      <c r="J46" s="10">
        <f>SUM(J34:J45)</f>
        <v>1615389</v>
      </c>
    </row>
    <row r="48" spans="1:10" x14ac:dyDescent="0.2">
      <c r="A48" t="s">
        <v>786</v>
      </c>
    </row>
    <row r="49" spans="1:1" x14ac:dyDescent="0.2">
      <c r="A49" t="s">
        <v>787</v>
      </c>
    </row>
    <row r="50" spans="1:1" x14ac:dyDescent="0.2">
      <c r="A50" t="s">
        <v>788</v>
      </c>
    </row>
    <row r="52" spans="1:1" x14ac:dyDescent="0.2">
      <c r="A52" t="s">
        <v>790</v>
      </c>
    </row>
    <row r="53" spans="1:1" x14ac:dyDescent="0.2">
      <c r="A53" t="s">
        <v>791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A18" sqref="A18"/>
    </sheetView>
  </sheetViews>
  <sheetFormatPr defaultRowHeight="12.75" x14ac:dyDescent="0.2"/>
  <cols>
    <col min="1" max="1" width="25.42578125" style="42" customWidth="1"/>
    <col min="2" max="2" width="11.7109375" style="42" bestFit="1" customWidth="1"/>
    <col min="3" max="3" width="11.7109375" style="42" customWidth="1"/>
    <col min="4" max="6" width="11.7109375" style="42" bestFit="1" customWidth="1"/>
    <col min="7" max="7" width="10.28515625" style="42" customWidth="1"/>
    <col min="8" max="16384" width="9.140625" style="42"/>
  </cols>
  <sheetData>
    <row r="1" spans="1:7" ht="18" x14ac:dyDescent="0.25">
      <c r="D1" s="43" t="s">
        <v>843</v>
      </c>
    </row>
    <row r="2" spans="1:7" ht="18" x14ac:dyDescent="0.25">
      <c r="D2" s="43" t="s">
        <v>812</v>
      </c>
    </row>
    <row r="3" spans="1:7" ht="18" x14ac:dyDescent="0.25">
      <c r="D3" s="43"/>
    </row>
    <row r="4" spans="1:7" x14ac:dyDescent="0.2">
      <c r="A4" s="44"/>
      <c r="B4" s="45"/>
      <c r="C4" s="45"/>
      <c r="D4" s="45"/>
      <c r="E4" s="45"/>
      <c r="F4" s="45"/>
      <c r="G4" s="45" t="s">
        <v>808</v>
      </c>
    </row>
    <row r="5" spans="1:7" ht="13.5" thickBot="1" x14ac:dyDescent="0.25">
      <c r="A5" s="47"/>
      <c r="B5" s="48" t="s">
        <v>238</v>
      </c>
      <c r="C5" s="48" t="s">
        <v>659</v>
      </c>
      <c r="D5" s="48" t="s">
        <v>672</v>
      </c>
      <c r="E5" s="48" t="s">
        <v>246</v>
      </c>
      <c r="F5" s="48" t="s">
        <v>371</v>
      </c>
      <c r="G5" s="48" t="s">
        <v>828</v>
      </c>
    </row>
    <row r="6" spans="1:7" x14ac:dyDescent="0.2">
      <c r="A6" s="51" t="s">
        <v>850</v>
      </c>
      <c r="B6" s="52">
        <v>283180</v>
      </c>
      <c r="C6" s="52">
        <v>89289</v>
      </c>
      <c r="D6" s="52">
        <v>0</v>
      </c>
      <c r="E6" s="52">
        <v>0</v>
      </c>
      <c r="F6" s="52">
        <v>0</v>
      </c>
      <c r="G6" s="52">
        <f>SUM(B6:F6)</f>
        <v>372469</v>
      </c>
    </row>
    <row r="7" spans="1:7" x14ac:dyDescent="0.2">
      <c r="A7" s="51" t="s">
        <v>845</v>
      </c>
      <c r="B7" s="52">
        <v>728535</v>
      </c>
      <c r="C7" s="52">
        <v>0</v>
      </c>
      <c r="D7" s="52">
        <v>0</v>
      </c>
      <c r="E7" s="52">
        <v>25492</v>
      </c>
      <c r="F7" s="52">
        <v>0</v>
      </c>
      <c r="G7" s="52">
        <f t="shared" ref="G7:G12" si="0">SUM(B7:F7)</f>
        <v>754027</v>
      </c>
    </row>
    <row r="8" spans="1:7" x14ac:dyDescent="0.2">
      <c r="A8" s="51" t="s">
        <v>846</v>
      </c>
      <c r="B8" s="52">
        <v>494541</v>
      </c>
      <c r="C8" s="52">
        <v>0</v>
      </c>
      <c r="D8" s="52">
        <v>0</v>
      </c>
      <c r="E8" s="52">
        <v>0</v>
      </c>
      <c r="F8" s="52">
        <v>0</v>
      </c>
      <c r="G8" s="52">
        <f t="shared" si="0"/>
        <v>494541</v>
      </c>
    </row>
    <row r="9" spans="1:7" x14ac:dyDescent="0.2">
      <c r="A9" s="51" t="s">
        <v>836</v>
      </c>
      <c r="B9" s="52">
        <v>14904</v>
      </c>
      <c r="C9" s="52">
        <v>0</v>
      </c>
      <c r="D9" s="52">
        <v>0</v>
      </c>
      <c r="E9" s="52">
        <v>0</v>
      </c>
      <c r="F9" s="52">
        <v>0</v>
      </c>
      <c r="G9" s="52">
        <f t="shared" si="0"/>
        <v>14904</v>
      </c>
    </row>
    <row r="10" spans="1:7" x14ac:dyDescent="0.2">
      <c r="A10" s="51" t="s">
        <v>847</v>
      </c>
      <c r="B10" s="52">
        <v>347547</v>
      </c>
      <c r="C10" s="52">
        <v>0</v>
      </c>
      <c r="D10" s="52">
        <v>0</v>
      </c>
      <c r="E10" s="52">
        <v>9283</v>
      </c>
      <c r="F10" s="52">
        <v>0</v>
      </c>
      <c r="G10" s="52">
        <f t="shared" si="0"/>
        <v>356830</v>
      </c>
    </row>
    <row r="11" spans="1:7" x14ac:dyDescent="0.2">
      <c r="A11" s="51" t="s">
        <v>848</v>
      </c>
      <c r="B11" s="52">
        <v>51211</v>
      </c>
      <c r="C11" s="52">
        <v>0</v>
      </c>
      <c r="D11" s="52">
        <v>0</v>
      </c>
      <c r="E11" s="52">
        <v>149976</v>
      </c>
      <c r="F11" s="52">
        <v>0</v>
      </c>
      <c r="G11" s="52">
        <f t="shared" si="0"/>
        <v>201187</v>
      </c>
    </row>
    <row r="12" spans="1:7" x14ac:dyDescent="0.2">
      <c r="A12" s="51" t="s">
        <v>849</v>
      </c>
      <c r="B12" s="52">
        <v>64455</v>
      </c>
      <c r="C12" s="52">
        <v>0</v>
      </c>
      <c r="D12" s="52">
        <v>0</v>
      </c>
      <c r="E12" s="52">
        <v>0</v>
      </c>
      <c r="F12" s="52">
        <v>0</v>
      </c>
      <c r="G12" s="52">
        <f t="shared" si="0"/>
        <v>64455</v>
      </c>
    </row>
    <row r="13" spans="1:7" s="53" customFormat="1" ht="15" thickBot="1" x14ac:dyDescent="0.25">
      <c r="A13" s="49" t="s">
        <v>809</v>
      </c>
      <c r="B13" s="50">
        <f t="shared" ref="B13:G13" si="1">SUM(B6:B12)</f>
        <v>1984373</v>
      </c>
      <c r="C13" s="50">
        <f t="shared" si="1"/>
        <v>89289</v>
      </c>
      <c r="D13" s="50">
        <f t="shared" si="1"/>
        <v>0</v>
      </c>
      <c r="E13" s="50">
        <f t="shared" si="1"/>
        <v>184751</v>
      </c>
      <c r="F13" s="50">
        <f t="shared" si="1"/>
        <v>0</v>
      </c>
      <c r="G13" s="50">
        <f t="shared" si="1"/>
        <v>2258413</v>
      </c>
    </row>
    <row r="15" spans="1:7" x14ac:dyDescent="0.2">
      <c r="A15" s="54" t="s">
        <v>844</v>
      </c>
    </row>
    <row r="17" spans="1:1" x14ac:dyDescent="0.2">
      <c r="A17" s="54" t="s">
        <v>879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57"/>
  <sheetViews>
    <sheetView topLeftCell="A13" workbookViewId="0">
      <selection activeCell="G34" sqref="G34"/>
    </sheetView>
  </sheetViews>
  <sheetFormatPr defaultRowHeight="12.75" x14ac:dyDescent="0.2"/>
  <cols>
    <col min="10" max="11" width="9.7109375" bestFit="1" customWidth="1"/>
  </cols>
  <sheetData>
    <row r="6" spans="1:12" s="9" customFormat="1" x14ac:dyDescent="0.2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8</v>
      </c>
      <c r="J6" s="8" t="s">
        <v>9</v>
      </c>
    </row>
    <row r="7" spans="1:12" x14ac:dyDescent="0.2">
      <c r="A7" s="1" t="s">
        <v>390</v>
      </c>
      <c r="B7" s="1" t="s">
        <v>11</v>
      </c>
      <c r="C7" s="1" t="s">
        <v>12</v>
      </c>
      <c r="D7" s="1" t="s">
        <v>391</v>
      </c>
      <c r="E7" s="1" t="s">
        <v>392</v>
      </c>
      <c r="F7" s="1" t="s">
        <v>167</v>
      </c>
      <c r="G7" s="1" t="s">
        <v>393</v>
      </c>
      <c r="H7" s="1" t="s">
        <v>394</v>
      </c>
      <c r="I7" s="1" t="s">
        <v>395</v>
      </c>
      <c r="J7" s="2">
        <v>63180</v>
      </c>
    </row>
    <row r="8" spans="1:12" x14ac:dyDescent="0.2">
      <c r="A8" s="1" t="s">
        <v>396</v>
      </c>
      <c r="B8" s="1" t="s">
        <v>11</v>
      </c>
      <c r="C8" s="1" t="s">
        <v>12</v>
      </c>
      <c r="D8" s="1" t="s">
        <v>397</v>
      </c>
      <c r="E8" s="1" t="s">
        <v>398</v>
      </c>
      <c r="F8" s="1" t="s">
        <v>167</v>
      </c>
      <c r="G8" s="1" t="s">
        <v>393</v>
      </c>
      <c r="H8" s="1" t="s">
        <v>399</v>
      </c>
      <c r="I8" s="1" t="s">
        <v>400</v>
      </c>
      <c r="J8" s="2">
        <v>220000</v>
      </c>
      <c r="K8" s="3"/>
    </row>
    <row r="9" spans="1:12" x14ac:dyDescent="0.2">
      <c r="A9" s="1" t="s">
        <v>401</v>
      </c>
      <c r="B9" s="1" t="s">
        <v>11</v>
      </c>
      <c r="C9" s="1" t="s">
        <v>20</v>
      </c>
      <c r="D9" s="1" t="s">
        <v>402</v>
      </c>
      <c r="E9" s="1" t="s">
        <v>403</v>
      </c>
      <c r="F9" s="1" t="s">
        <v>167</v>
      </c>
      <c r="G9" s="1" t="s">
        <v>404</v>
      </c>
      <c r="H9" s="1" t="s">
        <v>405</v>
      </c>
      <c r="I9" s="1" t="s">
        <v>406</v>
      </c>
      <c r="J9" s="2">
        <v>99687</v>
      </c>
    </row>
    <row r="10" spans="1:12" x14ac:dyDescent="0.2">
      <c r="A10" s="1" t="s">
        <v>407</v>
      </c>
      <c r="B10" s="1" t="s">
        <v>11</v>
      </c>
      <c r="C10" s="1" t="s">
        <v>20</v>
      </c>
      <c r="D10" s="1" t="s">
        <v>408</v>
      </c>
      <c r="E10" s="1" t="s">
        <v>409</v>
      </c>
      <c r="F10" s="1" t="s">
        <v>167</v>
      </c>
      <c r="G10" s="1" t="s">
        <v>404</v>
      </c>
      <c r="H10" s="1" t="s">
        <v>410</v>
      </c>
      <c r="I10" s="1" t="s">
        <v>411</v>
      </c>
      <c r="J10" s="2">
        <v>102508</v>
      </c>
    </row>
    <row r="11" spans="1:12" x14ac:dyDescent="0.2">
      <c r="A11" s="1" t="s">
        <v>412</v>
      </c>
      <c r="B11" s="1" t="s">
        <v>11</v>
      </c>
      <c r="C11" s="1" t="s">
        <v>20</v>
      </c>
      <c r="D11" s="1" t="s">
        <v>402</v>
      </c>
      <c r="E11" s="1" t="s">
        <v>403</v>
      </c>
      <c r="F11" s="1" t="s">
        <v>167</v>
      </c>
      <c r="G11" s="1" t="s">
        <v>404</v>
      </c>
      <c r="H11" s="1" t="s">
        <v>64</v>
      </c>
      <c r="I11" s="1" t="s">
        <v>413</v>
      </c>
      <c r="J11" s="2">
        <v>119652</v>
      </c>
    </row>
    <row r="12" spans="1:12" x14ac:dyDescent="0.2">
      <c r="A12" s="1" t="s">
        <v>414</v>
      </c>
      <c r="B12" s="1" t="s">
        <v>11</v>
      </c>
      <c r="C12" s="1" t="s">
        <v>20</v>
      </c>
      <c r="D12" s="1" t="s">
        <v>415</v>
      </c>
      <c r="E12" s="1" t="s">
        <v>403</v>
      </c>
      <c r="F12" s="1" t="s">
        <v>167</v>
      </c>
      <c r="G12" s="1" t="s">
        <v>404</v>
      </c>
      <c r="H12" s="1" t="s">
        <v>64</v>
      </c>
      <c r="I12" s="1" t="s">
        <v>416</v>
      </c>
      <c r="J12" s="2">
        <v>125747</v>
      </c>
    </row>
    <row r="13" spans="1:12" x14ac:dyDescent="0.2">
      <c r="A13" s="1" t="s">
        <v>417</v>
      </c>
      <c r="B13" s="1" t="s">
        <v>11</v>
      </c>
      <c r="C13" s="1" t="s">
        <v>20</v>
      </c>
      <c r="D13" s="1" t="s">
        <v>415</v>
      </c>
      <c r="E13" s="1" t="s">
        <v>403</v>
      </c>
      <c r="F13" s="1" t="s">
        <v>167</v>
      </c>
      <c r="G13" s="1" t="s">
        <v>404</v>
      </c>
      <c r="H13" s="1" t="s">
        <v>64</v>
      </c>
      <c r="I13" s="1" t="s">
        <v>418</v>
      </c>
      <c r="J13" s="2">
        <v>133741</v>
      </c>
    </row>
    <row r="14" spans="1:12" x14ac:dyDescent="0.2">
      <c r="A14" s="1" t="s">
        <v>419</v>
      </c>
      <c r="B14" s="1" t="s">
        <v>11</v>
      </c>
      <c r="C14" s="1" t="s">
        <v>74</v>
      </c>
      <c r="D14" s="1" t="s">
        <v>420</v>
      </c>
      <c r="E14" s="1" t="s">
        <v>384</v>
      </c>
      <c r="F14" s="1" t="s">
        <v>421</v>
      </c>
      <c r="G14" s="1" t="s">
        <v>422</v>
      </c>
      <c r="H14" s="1" t="s">
        <v>423</v>
      </c>
      <c r="I14" s="1" t="s">
        <v>424</v>
      </c>
      <c r="J14" s="2">
        <v>139000</v>
      </c>
    </row>
    <row r="15" spans="1:12" x14ac:dyDescent="0.2">
      <c r="A15" s="7" t="s">
        <v>489</v>
      </c>
      <c r="B15" s="7" t="s">
        <v>11</v>
      </c>
      <c r="C15" s="7" t="s">
        <v>12</v>
      </c>
      <c r="D15" s="7" t="s">
        <v>490</v>
      </c>
      <c r="E15" s="7" t="s">
        <v>491</v>
      </c>
      <c r="F15" s="7" t="s">
        <v>492</v>
      </c>
      <c r="G15" s="7" t="s">
        <v>493</v>
      </c>
      <c r="H15" s="7" t="s">
        <v>307</v>
      </c>
      <c r="I15" s="7" t="s">
        <v>494</v>
      </c>
      <c r="J15" s="8">
        <v>8200</v>
      </c>
      <c r="K15" s="16" t="s">
        <v>783</v>
      </c>
      <c r="L15" s="3"/>
    </row>
    <row r="16" spans="1:12" x14ac:dyDescent="0.2">
      <c r="A16" s="1" t="s">
        <v>425</v>
      </c>
      <c r="B16" s="1" t="s">
        <v>11</v>
      </c>
      <c r="C16" s="1" t="s">
        <v>20</v>
      </c>
      <c r="D16" s="1" t="s">
        <v>426</v>
      </c>
      <c r="E16" s="1" t="s">
        <v>427</v>
      </c>
      <c r="F16" s="1" t="s">
        <v>167</v>
      </c>
      <c r="G16" s="1" t="s">
        <v>428</v>
      </c>
      <c r="H16" s="1" t="s">
        <v>429</v>
      </c>
      <c r="I16" s="1" t="s">
        <v>430</v>
      </c>
      <c r="J16" s="2">
        <v>900</v>
      </c>
    </row>
    <row r="17" spans="1:11" x14ac:dyDescent="0.2">
      <c r="A17" s="1" t="s">
        <v>431</v>
      </c>
      <c r="B17" s="1" t="s">
        <v>11</v>
      </c>
      <c r="C17" s="1" t="s">
        <v>20</v>
      </c>
      <c r="D17" s="1" t="s">
        <v>432</v>
      </c>
      <c r="E17" s="1" t="s">
        <v>433</v>
      </c>
      <c r="F17" s="1" t="s">
        <v>167</v>
      </c>
      <c r="G17" s="1" t="s">
        <v>428</v>
      </c>
      <c r="H17" s="1" t="s">
        <v>434</v>
      </c>
      <c r="I17" s="1" t="s">
        <v>435</v>
      </c>
      <c r="J17" s="2">
        <v>26000</v>
      </c>
    </row>
    <row r="18" spans="1:11" x14ac:dyDescent="0.2">
      <c r="A18" s="1" t="s">
        <v>436</v>
      </c>
      <c r="B18" s="1" t="s">
        <v>11</v>
      </c>
      <c r="C18" s="1" t="s">
        <v>20</v>
      </c>
      <c r="D18" s="1" t="s">
        <v>437</v>
      </c>
      <c r="E18" s="1" t="s">
        <v>438</v>
      </c>
      <c r="F18" s="1" t="s">
        <v>167</v>
      </c>
      <c r="G18" s="1" t="s">
        <v>428</v>
      </c>
      <c r="H18" s="1" t="s">
        <v>64</v>
      </c>
      <c r="I18" s="1" t="s">
        <v>439</v>
      </c>
      <c r="J18" s="2">
        <v>29016</v>
      </c>
    </row>
    <row r="19" spans="1:11" x14ac:dyDescent="0.2">
      <c r="A19" s="1" t="s">
        <v>440</v>
      </c>
      <c r="B19" s="1" t="s">
        <v>11</v>
      </c>
      <c r="C19" s="1" t="s">
        <v>20</v>
      </c>
      <c r="D19" s="1" t="s">
        <v>441</v>
      </c>
      <c r="E19" s="1" t="s">
        <v>442</v>
      </c>
      <c r="F19" s="1" t="s">
        <v>167</v>
      </c>
      <c r="G19" s="1" t="s">
        <v>428</v>
      </c>
      <c r="H19" s="1" t="s">
        <v>64</v>
      </c>
      <c r="I19" s="1" t="s">
        <v>443</v>
      </c>
      <c r="J19" s="2">
        <v>64937</v>
      </c>
    </row>
    <row r="20" spans="1:11" x14ac:dyDescent="0.2">
      <c r="A20" s="1" t="s">
        <v>444</v>
      </c>
      <c r="B20" s="1" t="s">
        <v>11</v>
      </c>
      <c r="C20" s="1" t="s">
        <v>20</v>
      </c>
      <c r="D20" s="1" t="s">
        <v>445</v>
      </c>
      <c r="E20" s="1" t="s">
        <v>446</v>
      </c>
      <c r="F20" s="1" t="s">
        <v>167</v>
      </c>
      <c r="G20" s="1" t="s">
        <v>428</v>
      </c>
      <c r="H20" s="1" t="s">
        <v>64</v>
      </c>
      <c r="I20" s="1" t="s">
        <v>447</v>
      </c>
      <c r="J20" s="2">
        <v>111880</v>
      </c>
    </row>
    <row r="21" spans="1:11" x14ac:dyDescent="0.2">
      <c r="A21" s="1" t="s">
        <v>448</v>
      </c>
      <c r="B21" s="1" t="s">
        <v>11</v>
      </c>
      <c r="C21" s="1" t="s">
        <v>20</v>
      </c>
      <c r="D21" s="1" t="s">
        <v>445</v>
      </c>
      <c r="E21" s="1" t="s">
        <v>446</v>
      </c>
      <c r="F21" s="1" t="s">
        <v>167</v>
      </c>
      <c r="G21" s="1" t="s">
        <v>428</v>
      </c>
      <c r="H21" s="1" t="s">
        <v>64</v>
      </c>
      <c r="I21" s="1" t="s">
        <v>449</v>
      </c>
      <c r="J21" s="2">
        <v>129186</v>
      </c>
    </row>
    <row r="22" spans="1:11" x14ac:dyDescent="0.2">
      <c r="A22" s="1" t="s">
        <v>450</v>
      </c>
      <c r="B22" s="1" t="s">
        <v>11</v>
      </c>
      <c r="C22" s="1" t="s">
        <v>20</v>
      </c>
      <c r="D22" s="1" t="s">
        <v>445</v>
      </c>
      <c r="E22" s="1" t="s">
        <v>446</v>
      </c>
      <c r="F22" s="1" t="s">
        <v>167</v>
      </c>
      <c r="G22" s="1" t="s">
        <v>428</v>
      </c>
      <c r="H22" s="1" t="s">
        <v>64</v>
      </c>
      <c r="I22" s="1" t="s">
        <v>451</v>
      </c>
      <c r="J22" s="2">
        <v>132622</v>
      </c>
      <c r="K22" s="3"/>
    </row>
    <row r="23" spans="1:11" x14ac:dyDescent="0.2">
      <c r="A23" s="1" t="s">
        <v>452</v>
      </c>
      <c r="B23" s="1" t="s">
        <v>11</v>
      </c>
      <c r="C23" s="1" t="s">
        <v>12</v>
      </c>
      <c r="D23" s="1" t="s">
        <v>453</v>
      </c>
      <c r="E23" s="1" t="s">
        <v>454</v>
      </c>
      <c r="F23" s="1" t="s">
        <v>167</v>
      </c>
      <c r="G23" s="1" t="s">
        <v>455</v>
      </c>
      <c r="H23" s="1" t="s">
        <v>64</v>
      </c>
      <c r="I23" s="1" t="s">
        <v>456</v>
      </c>
      <c r="J23" s="2">
        <v>14904</v>
      </c>
      <c r="K23" s="3"/>
    </row>
    <row r="24" spans="1:11" x14ac:dyDescent="0.2">
      <c r="A24" s="1" t="s">
        <v>457</v>
      </c>
      <c r="B24" s="1" t="s">
        <v>11</v>
      </c>
      <c r="C24" s="1" t="s">
        <v>20</v>
      </c>
      <c r="D24" s="1" t="s">
        <v>458</v>
      </c>
      <c r="E24" s="1" t="s">
        <v>459</v>
      </c>
      <c r="F24" s="1" t="s">
        <v>167</v>
      </c>
      <c r="G24" s="24" t="s">
        <v>464</v>
      </c>
      <c r="H24" s="1" t="s">
        <v>460</v>
      </c>
      <c r="I24" s="1" t="s">
        <v>461</v>
      </c>
      <c r="J24" s="2">
        <v>148738</v>
      </c>
    </row>
    <row r="25" spans="1:11" x14ac:dyDescent="0.2">
      <c r="A25" s="1" t="s">
        <v>462</v>
      </c>
      <c r="B25" s="1" t="s">
        <v>11</v>
      </c>
      <c r="C25" s="1" t="s">
        <v>20</v>
      </c>
      <c r="D25" s="1" t="s">
        <v>463</v>
      </c>
      <c r="E25" s="1" t="s">
        <v>114</v>
      </c>
      <c r="F25" s="1" t="s">
        <v>167</v>
      </c>
      <c r="G25" s="1" t="s">
        <v>464</v>
      </c>
      <c r="H25" s="1" t="s">
        <v>465</v>
      </c>
      <c r="I25" s="1" t="s">
        <v>466</v>
      </c>
      <c r="J25" s="2">
        <v>9911</v>
      </c>
    </row>
    <row r="26" spans="1:11" x14ac:dyDescent="0.2">
      <c r="A26" s="1" t="s">
        <v>467</v>
      </c>
      <c r="B26" s="1" t="s">
        <v>11</v>
      </c>
      <c r="C26" s="1" t="s">
        <v>20</v>
      </c>
      <c r="D26" s="1" t="s">
        <v>468</v>
      </c>
      <c r="E26" s="1" t="s">
        <v>469</v>
      </c>
      <c r="F26" s="1" t="s">
        <v>167</v>
      </c>
      <c r="G26" s="1" t="s">
        <v>464</v>
      </c>
      <c r="H26" s="1" t="s">
        <v>39</v>
      </c>
      <c r="I26" s="1" t="s">
        <v>470</v>
      </c>
      <c r="J26" s="2">
        <v>20000</v>
      </c>
    </row>
    <row r="27" spans="1:11" x14ac:dyDescent="0.2">
      <c r="A27" s="1" t="s">
        <v>471</v>
      </c>
      <c r="B27" s="1" t="s">
        <v>11</v>
      </c>
      <c r="C27" s="1" t="s">
        <v>20</v>
      </c>
      <c r="D27" s="1" t="s">
        <v>472</v>
      </c>
      <c r="E27" s="1" t="s">
        <v>473</v>
      </c>
      <c r="F27" s="1" t="s">
        <v>167</v>
      </c>
      <c r="G27" s="1" t="s">
        <v>464</v>
      </c>
      <c r="H27" s="1" t="s">
        <v>64</v>
      </c>
      <c r="I27" s="1" t="s">
        <v>474</v>
      </c>
      <c r="J27" s="2">
        <v>81449</v>
      </c>
    </row>
    <row r="28" spans="1:11" x14ac:dyDescent="0.2">
      <c r="A28" s="1" t="s">
        <v>475</v>
      </c>
      <c r="B28" s="1" t="s">
        <v>11</v>
      </c>
      <c r="C28" s="1" t="s">
        <v>74</v>
      </c>
      <c r="D28" s="1" t="s">
        <v>472</v>
      </c>
      <c r="E28" s="1" t="s">
        <v>473</v>
      </c>
      <c r="F28" s="1" t="s">
        <v>421</v>
      </c>
      <c r="G28" s="1" t="s">
        <v>476</v>
      </c>
      <c r="H28" s="1" t="s">
        <v>64</v>
      </c>
      <c r="I28" s="1" t="s">
        <v>477</v>
      </c>
      <c r="J28" s="2">
        <v>87449</v>
      </c>
      <c r="K28" s="3"/>
    </row>
    <row r="29" spans="1:11" x14ac:dyDescent="0.2">
      <c r="A29" s="1" t="s">
        <v>478</v>
      </c>
      <c r="B29" s="1" t="s">
        <v>11</v>
      </c>
      <c r="C29" s="1" t="s">
        <v>20</v>
      </c>
      <c r="D29" s="1" t="s">
        <v>479</v>
      </c>
      <c r="E29" s="1" t="s">
        <v>480</v>
      </c>
      <c r="F29" s="1" t="s">
        <v>167</v>
      </c>
      <c r="G29" s="1" t="s">
        <v>481</v>
      </c>
      <c r="H29" s="1" t="s">
        <v>460</v>
      </c>
      <c r="I29" s="1" t="s">
        <v>451</v>
      </c>
      <c r="J29" s="2">
        <v>1665</v>
      </c>
      <c r="K29" s="3"/>
    </row>
    <row r="30" spans="1:11" x14ac:dyDescent="0.2">
      <c r="A30" s="1" t="s">
        <v>478</v>
      </c>
      <c r="B30" s="1" t="s">
        <v>11</v>
      </c>
      <c r="C30" s="1" t="s">
        <v>20</v>
      </c>
      <c r="D30" s="1" t="s">
        <v>479</v>
      </c>
      <c r="E30" s="1" t="s">
        <v>480</v>
      </c>
      <c r="F30" s="1" t="s">
        <v>167</v>
      </c>
      <c r="G30" s="1" t="s">
        <v>481</v>
      </c>
      <c r="H30" s="1" t="s">
        <v>460</v>
      </c>
      <c r="I30" s="1" t="s">
        <v>451</v>
      </c>
      <c r="J30" s="2">
        <v>24335</v>
      </c>
      <c r="K30" s="3"/>
    </row>
    <row r="31" spans="1:11" s="6" customFormat="1" x14ac:dyDescent="0.2">
      <c r="A31" s="7" t="s">
        <v>557</v>
      </c>
      <c r="B31" s="7" t="s">
        <v>11</v>
      </c>
      <c r="C31" s="7" t="s">
        <v>12</v>
      </c>
      <c r="D31" s="7" t="s">
        <v>558</v>
      </c>
      <c r="E31" s="7" t="s">
        <v>559</v>
      </c>
      <c r="F31" s="7" t="s">
        <v>560</v>
      </c>
      <c r="G31" s="7" t="s">
        <v>561</v>
      </c>
      <c r="H31" s="7" t="s">
        <v>562</v>
      </c>
      <c r="I31" s="7" t="s">
        <v>563</v>
      </c>
      <c r="J31" s="41">
        <v>25211</v>
      </c>
      <c r="K31" s="23" t="s">
        <v>789</v>
      </c>
    </row>
    <row r="32" spans="1:11" x14ac:dyDescent="0.2">
      <c r="A32" s="1" t="s">
        <v>482</v>
      </c>
      <c r="B32" s="1" t="s">
        <v>11</v>
      </c>
      <c r="C32" s="1" t="s">
        <v>20</v>
      </c>
      <c r="D32" s="1" t="s">
        <v>483</v>
      </c>
      <c r="E32" s="1" t="s">
        <v>232</v>
      </c>
      <c r="F32" s="1" t="s">
        <v>167</v>
      </c>
      <c r="G32" s="1" t="s">
        <v>484</v>
      </c>
      <c r="H32" s="1" t="s">
        <v>64</v>
      </c>
      <c r="I32" s="1" t="s">
        <v>485</v>
      </c>
      <c r="J32" s="2">
        <v>7955</v>
      </c>
      <c r="K32" s="3"/>
    </row>
    <row r="33" spans="1:11" x14ac:dyDescent="0.2">
      <c r="A33" s="1" t="s">
        <v>486</v>
      </c>
      <c r="B33" s="1" t="s">
        <v>11</v>
      </c>
      <c r="C33" s="1" t="s">
        <v>20</v>
      </c>
      <c r="D33" s="1" t="s">
        <v>487</v>
      </c>
      <c r="E33" s="1" t="s">
        <v>78</v>
      </c>
      <c r="F33" s="1" t="s">
        <v>167</v>
      </c>
      <c r="G33" s="1" t="s">
        <v>484</v>
      </c>
      <c r="H33" s="1" t="s">
        <v>64</v>
      </c>
      <c r="I33" s="1" t="s">
        <v>488</v>
      </c>
      <c r="J33" s="17">
        <v>56500</v>
      </c>
      <c r="K33" s="3"/>
    </row>
    <row r="34" spans="1:11" x14ac:dyDescent="0.2">
      <c r="A34" s="7"/>
      <c r="B34" s="7"/>
      <c r="C34" s="7"/>
      <c r="D34" s="7"/>
      <c r="E34" s="7"/>
      <c r="F34" s="7"/>
      <c r="G34" s="7"/>
      <c r="H34" s="16" t="s">
        <v>777</v>
      </c>
      <c r="I34" s="7"/>
      <c r="J34" s="8">
        <f>SUM(J7:J33)</f>
        <v>1984373</v>
      </c>
    </row>
    <row r="35" spans="1:11" x14ac:dyDescent="0.2">
      <c r="A35" s="7"/>
      <c r="B35" s="7"/>
      <c r="C35" s="7"/>
      <c r="D35" s="7"/>
      <c r="E35" s="7"/>
      <c r="F35" s="7"/>
      <c r="G35" s="7"/>
      <c r="H35" s="7"/>
      <c r="I35" s="7"/>
      <c r="J35" s="8"/>
      <c r="K35" s="3"/>
    </row>
    <row r="36" spans="1:11" x14ac:dyDescent="0.2">
      <c r="A36" s="1" t="s">
        <v>495</v>
      </c>
      <c r="B36" s="1" t="s">
        <v>95</v>
      </c>
      <c r="C36" s="1" t="s">
        <v>12</v>
      </c>
      <c r="D36" s="1" t="s">
        <v>496</v>
      </c>
      <c r="E36" s="1" t="s">
        <v>497</v>
      </c>
      <c r="F36" s="1" t="s">
        <v>167</v>
      </c>
      <c r="G36" s="1" t="s">
        <v>393</v>
      </c>
      <c r="H36" s="1" t="s">
        <v>498</v>
      </c>
      <c r="I36" s="1" t="s">
        <v>499</v>
      </c>
      <c r="J36" s="17">
        <v>89289</v>
      </c>
    </row>
    <row r="37" spans="1:11" s="9" customFormat="1" x14ac:dyDescent="0.2">
      <c r="A37" s="7"/>
      <c r="B37" s="7"/>
      <c r="C37" s="7"/>
      <c r="D37" s="7"/>
      <c r="E37" s="7"/>
      <c r="F37" s="7"/>
      <c r="G37" s="7"/>
      <c r="H37" s="16" t="s">
        <v>778</v>
      </c>
      <c r="I37" s="7"/>
      <c r="J37" s="8">
        <f>+J36</f>
        <v>89289</v>
      </c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2"/>
    </row>
    <row r="39" spans="1:11" x14ac:dyDescent="0.2">
      <c r="A39" s="1" t="s">
        <v>500</v>
      </c>
      <c r="B39" s="1" t="s">
        <v>145</v>
      </c>
      <c r="C39" s="1" t="s">
        <v>20</v>
      </c>
      <c r="D39" s="1" t="s">
        <v>501</v>
      </c>
      <c r="E39" s="1" t="s">
        <v>123</v>
      </c>
      <c r="F39" s="1" t="s">
        <v>167</v>
      </c>
      <c r="G39" s="1" t="s">
        <v>404</v>
      </c>
      <c r="H39" s="1" t="s">
        <v>502</v>
      </c>
      <c r="I39" s="1" t="s">
        <v>503</v>
      </c>
      <c r="J39" s="2">
        <v>25492</v>
      </c>
    </row>
    <row r="40" spans="1:11" x14ac:dyDescent="0.2">
      <c r="A40" s="1" t="s">
        <v>504</v>
      </c>
      <c r="B40" s="1" t="s">
        <v>145</v>
      </c>
      <c r="C40" s="1" t="s">
        <v>20</v>
      </c>
      <c r="D40" s="1" t="s">
        <v>505</v>
      </c>
      <c r="E40" s="1" t="s">
        <v>506</v>
      </c>
      <c r="F40" s="1" t="s">
        <v>167</v>
      </c>
      <c r="G40" s="1" t="s">
        <v>464</v>
      </c>
      <c r="H40" s="1" t="s">
        <v>507</v>
      </c>
      <c r="I40" s="1" t="s">
        <v>508</v>
      </c>
      <c r="J40" s="2">
        <v>9283</v>
      </c>
    </row>
    <row r="41" spans="1:11" x14ac:dyDescent="0.2">
      <c r="A41" s="1" t="s">
        <v>509</v>
      </c>
      <c r="B41" s="1" t="s">
        <v>145</v>
      </c>
      <c r="C41" s="1" t="s">
        <v>20</v>
      </c>
      <c r="D41" s="1" t="s">
        <v>479</v>
      </c>
      <c r="E41" s="1" t="s">
        <v>480</v>
      </c>
      <c r="F41" s="1" t="s">
        <v>167</v>
      </c>
      <c r="G41" s="1" t="s">
        <v>481</v>
      </c>
      <c r="H41" s="1" t="s">
        <v>510</v>
      </c>
      <c r="I41" s="1" t="s">
        <v>511</v>
      </c>
      <c r="J41" s="2">
        <v>53089</v>
      </c>
    </row>
    <row r="42" spans="1:11" x14ac:dyDescent="0.2">
      <c r="A42" s="1" t="s">
        <v>509</v>
      </c>
      <c r="B42" s="1" t="s">
        <v>145</v>
      </c>
      <c r="C42" s="1" t="s">
        <v>20</v>
      </c>
      <c r="D42" s="1" t="s">
        <v>479</v>
      </c>
      <c r="E42" s="1" t="s">
        <v>480</v>
      </c>
      <c r="F42" s="1" t="s">
        <v>167</v>
      </c>
      <c r="G42" s="1" t="s">
        <v>481</v>
      </c>
      <c r="H42" s="1" t="s">
        <v>512</v>
      </c>
      <c r="I42" s="1" t="s">
        <v>513</v>
      </c>
      <c r="J42" s="2">
        <v>80789</v>
      </c>
    </row>
    <row r="43" spans="1:11" x14ac:dyDescent="0.2">
      <c r="A43" s="1" t="s">
        <v>514</v>
      </c>
      <c r="B43" s="1" t="s">
        <v>145</v>
      </c>
      <c r="C43" s="1" t="s">
        <v>20</v>
      </c>
      <c r="D43" s="1" t="s">
        <v>479</v>
      </c>
      <c r="E43" s="1" t="s">
        <v>480</v>
      </c>
      <c r="F43" s="1" t="s">
        <v>167</v>
      </c>
      <c r="G43" s="24" t="s">
        <v>481</v>
      </c>
      <c r="H43" s="1" t="s">
        <v>515</v>
      </c>
      <c r="I43" s="1" t="s">
        <v>516</v>
      </c>
      <c r="J43" s="17">
        <v>16098</v>
      </c>
      <c r="K43" s="3"/>
    </row>
    <row r="44" spans="1:11" s="9" customFormat="1" x14ac:dyDescent="0.2">
      <c r="H44" s="16" t="s">
        <v>780</v>
      </c>
      <c r="J44" s="10">
        <f>SUM(J39:J43)</f>
        <v>184751</v>
      </c>
    </row>
    <row r="47" spans="1:11" x14ac:dyDescent="0.2">
      <c r="A47" t="s">
        <v>784</v>
      </c>
    </row>
    <row r="48" spans="1:11" x14ac:dyDescent="0.2">
      <c r="A48" t="s">
        <v>785</v>
      </c>
    </row>
    <row r="50" spans="1:9" x14ac:dyDescent="0.2">
      <c r="A50" s="24" t="s">
        <v>878</v>
      </c>
    </row>
    <row r="51" spans="1:9" x14ac:dyDescent="0.2">
      <c r="A51" s="9"/>
      <c r="B51" s="9"/>
      <c r="C51" s="9"/>
      <c r="D51" s="9"/>
      <c r="E51" s="26" t="s">
        <v>872</v>
      </c>
      <c r="F51" s="9" t="s">
        <v>873</v>
      </c>
      <c r="G51" s="10" t="s">
        <v>862</v>
      </c>
    </row>
    <row r="52" spans="1:9" x14ac:dyDescent="0.2">
      <c r="A52" s="9" t="s">
        <v>863</v>
      </c>
      <c r="B52" s="9" t="s">
        <v>5</v>
      </c>
      <c r="C52" s="9" t="s">
        <v>6</v>
      </c>
      <c r="D52" s="9" t="s">
        <v>864</v>
      </c>
      <c r="E52" s="26" t="s">
        <v>871</v>
      </c>
      <c r="F52" s="9" t="s">
        <v>874</v>
      </c>
      <c r="G52" s="10" t="s">
        <v>865</v>
      </c>
    </row>
    <row r="53" spans="1:9" x14ac:dyDescent="0.2">
      <c r="A53" s="35" t="s">
        <v>866</v>
      </c>
      <c r="B53" s="35" t="s">
        <v>867</v>
      </c>
      <c r="C53" s="35" t="s">
        <v>861</v>
      </c>
      <c r="D53" s="35">
        <v>6463</v>
      </c>
      <c r="E53" s="36">
        <f>+D53/D57</f>
        <v>0.12816546691256667</v>
      </c>
      <c r="F53" s="37">
        <v>99995</v>
      </c>
      <c r="G53" s="37">
        <f>+E53*F53</f>
        <v>12815.905863922104</v>
      </c>
    </row>
    <row r="54" spans="1:9" x14ac:dyDescent="0.2">
      <c r="A54" s="32" t="s">
        <v>868</v>
      </c>
      <c r="B54" s="32" t="s">
        <v>799</v>
      </c>
      <c r="C54" s="32" t="s">
        <v>481</v>
      </c>
      <c r="D54" s="32">
        <v>4914</v>
      </c>
      <c r="E54" s="33">
        <f>+D54/D57</f>
        <v>9.7447795823665889E-2</v>
      </c>
      <c r="F54" s="34">
        <v>99995</v>
      </c>
      <c r="G54" s="34">
        <f>+E54*F54</f>
        <v>9744.2923433874712</v>
      </c>
      <c r="H54" s="3" t="s">
        <v>789</v>
      </c>
      <c r="I54" s="3">
        <f>+G54+G55</f>
        <v>25211.423047177108</v>
      </c>
    </row>
    <row r="55" spans="1:9" x14ac:dyDescent="0.2">
      <c r="A55" s="32" t="s">
        <v>869</v>
      </c>
      <c r="B55" s="32" t="s">
        <v>799</v>
      </c>
      <c r="C55" s="32" t="s">
        <v>481</v>
      </c>
      <c r="D55" s="32">
        <v>7800</v>
      </c>
      <c r="E55" s="33">
        <f>+D55/D57</f>
        <v>0.15467904098994587</v>
      </c>
      <c r="F55" s="34">
        <v>99995</v>
      </c>
      <c r="G55" s="34">
        <f>+E55*F55</f>
        <v>15467.130703789637</v>
      </c>
      <c r="H55" t="s">
        <v>789</v>
      </c>
    </row>
    <row r="56" spans="1:9" x14ac:dyDescent="0.2">
      <c r="A56" s="38" t="s">
        <v>870</v>
      </c>
      <c r="B56" s="38" t="s">
        <v>797</v>
      </c>
      <c r="C56" s="38" t="s">
        <v>860</v>
      </c>
      <c r="D56" s="38">
        <v>31250</v>
      </c>
      <c r="E56" s="39">
        <f>+D56/D57</f>
        <v>0.61970769627382161</v>
      </c>
      <c r="F56" s="40">
        <v>99995</v>
      </c>
      <c r="G56" s="40">
        <f>+E56*F56</f>
        <v>61967.671088900788</v>
      </c>
    </row>
    <row r="57" spans="1:9" x14ac:dyDescent="0.2">
      <c r="D57">
        <f>SUM(D53:D56)</f>
        <v>50427</v>
      </c>
      <c r="E57" s="20"/>
      <c r="G57" s="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 for CSU</vt:lpstr>
      <vt:lpstr>Summary A&amp;S</vt:lpstr>
      <vt:lpstr>Detail for the College of A&amp;S</vt:lpstr>
      <vt:lpstr>Summary Business</vt:lpstr>
      <vt:lpstr>Detail for College of Business</vt:lpstr>
      <vt:lpstr>Summary Education</vt:lpstr>
      <vt:lpstr>Detail for College of Education</vt:lpstr>
      <vt:lpstr>Summary Engineering</vt:lpstr>
      <vt:lpstr>Detail for College of Eng</vt:lpstr>
      <vt:lpstr>Summary Inst</vt:lpstr>
      <vt:lpstr>Detail for Inst</vt:lpstr>
      <vt:lpstr>Summary Law</vt:lpstr>
      <vt:lpstr>Detail for Law</vt:lpstr>
      <vt:lpstr>Summary Urban</vt:lpstr>
      <vt:lpstr>Detail for Urban</vt:lpstr>
    </vt:vector>
  </TitlesOfParts>
  <Company>Home Use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 Kocevar</dc:creator>
  <cp:lastModifiedBy>Ben Zorn</cp:lastModifiedBy>
  <dcterms:created xsi:type="dcterms:W3CDTF">2000-10-04T20:04:08Z</dcterms:created>
  <dcterms:modified xsi:type="dcterms:W3CDTF">2018-06-14T00:27:58Z</dcterms:modified>
</cp:coreProperties>
</file>