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zorn\Documents\DeepExcel\Benchmarks\subjects-xlsx\"/>
    </mc:Choice>
  </mc:AlternateContent>
  <xr:revisionPtr revIDLastSave="0" documentId="8_{4A66EABF-C3C5-4955-B06A-894A77727201}" xr6:coauthVersionLast="34" xr6:coauthVersionMax="34" xr10:uidLastSave="{00000000-0000-0000-0000-000000000000}"/>
  <bookViews>
    <workbookView xWindow="240" yWindow="105" windowWidth="14175" windowHeight="8025" tabRatio="750" firstSheet="9" activeTab="18"/>
  </bookViews>
  <sheets>
    <sheet name="note 1" sheetId="2" r:id="rId1"/>
    <sheet name="note 2" sheetId="1" r:id="rId2"/>
    <sheet name="note 3-5" sheetId="3" r:id="rId3"/>
    <sheet name="note 6-8" sheetId="4" r:id="rId4"/>
    <sheet name="note 9-10" sheetId="5" r:id="rId5"/>
    <sheet name="note 11" sheetId="6" r:id="rId6"/>
    <sheet name="note 12 i" sheetId="7" r:id="rId7"/>
    <sheet name="note 12 ii" sheetId="8" r:id="rId8"/>
    <sheet name="note 12 iii" sheetId="9" r:id="rId9"/>
    <sheet name="note 12 iv" sheetId="10" r:id="rId10"/>
    <sheet name="note 13" sheetId="11" r:id="rId11"/>
    <sheet name="note 14-16" sheetId="12" r:id="rId12"/>
    <sheet name="note 17-18" sheetId="13" r:id="rId13"/>
    <sheet name="note 19 i" sheetId="14" r:id="rId14"/>
    <sheet name="note 19 ii" sheetId="15" r:id="rId15"/>
    <sheet name="note 19 iii" sheetId="16" r:id="rId16"/>
    <sheet name="note 20" sheetId="17" r:id="rId17"/>
    <sheet name="note 21" sheetId="18" r:id="rId18"/>
    <sheet name="note22-25" sheetId="19" r:id="rId19"/>
    <sheet name="note 26 i" sheetId="21" r:id="rId20"/>
    <sheet name="note 26 ii" sheetId="20" r:id="rId21"/>
  </sheets>
  <calcPr calcId="179017"/>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7" i="6" l="1"/>
  <c r="O13" i="6" s="1"/>
  <c r="O8" i="6"/>
  <c r="O9" i="6"/>
  <c r="O11" i="6"/>
  <c r="O12" i="6"/>
  <c r="I13" i="6"/>
  <c r="K13" i="6"/>
  <c r="O17" i="6"/>
  <c r="O31" i="6"/>
  <c r="O33" i="6"/>
  <c r="O39" i="6"/>
  <c r="O59" i="6"/>
  <c r="C20" i="7"/>
  <c r="E20" i="7"/>
  <c r="G20" i="7"/>
  <c r="I20" i="7"/>
  <c r="C24" i="7"/>
  <c r="C25" i="7" s="1"/>
  <c r="C27" i="7" s="1"/>
  <c r="C31" i="7" s="1"/>
  <c r="C33" i="7" s="1"/>
  <c r="E24" i="7"/>
  <c r="G24" i="7"/>
  <c r="I24" i="7"/>
  <c r="E25" i="7"/>
  <c r="G25" i="7"/>
  <c r="I25" i="7"/>
  <c r="E27" i="7"/>
  <c r="E31" i="7" s="1"/>
  <c r="E33" i="7" s="1"/>
  <c r="G27" i="7"/>
  <c r="G31" i="7" s="1"/>
  <c r="G33" i="7" s="1"/>
  <c r="I27" i="7"/>
  <c r="I31" i="7" s="1"/>
  <c r="I33" i="7" s="1"/>
  <c r="C39" i="7"/>
  <c r="E39" i="7"/>
  <c r="G39" i="7"/>
  <c r="I39" i="7"/>
  <c r="C42" i="7"/>
  <c r="E42" i="7"/>
  <c r="G42" i="7"/>
  <c r="I42" i="7"/>
  <c r="C48" i="7"/>
  <c r="E48" i="7"/>
  <c r="E49" i="7" s="1"/>
  <c r="G48" i="7"/>
  <c r="I48" i="7"/>
  <c r="C49" i="7"/>
  <c r="G49" i="7"/>
  <c r="I49" i="7"/>
  <c r="C54" i="7"/>
  <c r="E54" i="7"/>
  <c r="G54" i="7"/>
  <c r="I54" i="7"/>
  <c r="C21" i="8"/>
  <c r="C26" i="8" s="1"/>
  <c r="C28" i="8" s="1"/>
  <c r="C32" i="8" s="1"/>
  <c r="C34" i="8" s="1"/>
  <c r="E21" i="8"/>
  <c r="E26" i="8" s="1"/>
  <c r="E28" i="8" s="1"/>
  <c r="E32" i="8" s="1"/>
  <c r="E34" i="8" s="1"/>
  <c r="G21" i="8"/>
  <c r="G26" i="8" s="1"/>
  <c r="G28" i="8" s="1"/>
  <c r="G32" i="8" s="1"/>
  <c r="G34" i="8" s="1"/>
  <c r="I21" i="8"/>
  <c r="I26" i="8" s="1"/>
  <c r="I28" i="8" s="1"/>
  <c r="I32" i="8" s="1"/>
  <c r="I34" i="8" s="1"/>
  <c r="C25" i="8"/>
  <c r="E25" i="8"/>
  <c r="G25" i="8"/>
  <c r="I25" i="8"/>
  <c r="C40" i="8"/>
  <c r="E40" i="8"/>
  <c r="G40" i="8"/>
  <c r="I40" i="8"/>
  <c r="C43" i="8"/>
  <c r="E43" i="8"/>
  <c r="G43" i="8"/>
  <c r="I43" i="8"/>
  <c r="C49" i="8"/>
  <c r="C50" i="8" s="1"/>
  <c r="E49" i="8"/>
  <c r="E50" i="8" s="1"/>
  <c r="G49" i="8"/>
  <c r="G50" i="8" s="1"/>
  <c r="I49" i="8"/>
  <c r="I50" i="8" s="1"/>
  <c r="C55" i="8"/>
  <c r="E55" i="8"/>
  <c r="G55" i="8"/>
  <c r="I55" i="8"/>
  <c r="E17" i="9"/>
  <c r="E19" i="9"/>
  <c r="E20" i="9"/>
  <c r="C21" i="9"/>
  <c r="E21" i="9"/>
  <c r="I21" i="9"/>
  <c r="E22" i="9"/>
  <c r="E23" i="9"/>
  <c r="E24" i="9"/>
  <c r="C25" i="9"/>
  <c r="E25" i="9"/>
  <c r="I25" i="9"/>
  <c r="C26" i="9"/>
  <c r="E26" i="9"/>
  <c r="I26" i="9"/>
  <c r="E27" i="9"/>
  <c r="C28" i="9"/>
  <c r="E28" i="9"/>
  <c r="I28" i="9"/>
  <c r="C32" i="9"/>
  <c r="E32" i="9"/>
  <c r="E34" i="9" s="1"/>
  <c r="I32" i="9"/>
  <c r="I34" i="9" s="1"/>
  <c r="E33" i="9"/>
  <c r="C34" i="9"/>
  <c r="C40" i="9"/>
  <c r="C43" i="9" s="1"/>
  <c r="C50" i="9" s="1"/>
  <c r="E40" i="9"/>
  <c r="E43" i="9" s="1"/>
  <c r="E50" i="9" s="1"/>
  <c r="I40" i="9"/>
  <c r="I43" i="9" s="1"/>
  <c r="I50" i="9" s="1"/>
  <c r="I41" i="9"/>
  <c r="E42" i="9"/>
  <c r="E44" i="9"/>
  <c r="C49" i="9"/>
  <c r="E49" i="9"/>
  <c r="I49" i="9"/>
  <c r="E53" i="9"/>
  <c r="E54" i="9"/>
  <c r="C55" i="9"/>
  <c r="E55" i="9"/>
  <c r="I55" i="9"/>
  <c r="J10" i="10"/>
  <c r="J17" i="10" s="1"/>
  <c r="N10" i="10"/>
  <c r="N17" i="10" s="1"/>
  <c r="N11" i="10"/>
  <c r="N12" i="10"/>
  <c r="J13" i="10"/>
  <c r="N13" i="10"/>
  <c r="J14" i="10"/>
  <c r="N14" i="10"/>
  <c r="N15" i="10"/>
  <c r="N16" i="10"/>
  <c r="L17" i="10"/>
  <c r="P17" i="10"/>
  <c r="I8" i="12"/>
  <c r="I13" i="12" s="1"/>
  <c r="K13" i="12"/>
  <c r="M13" i="12"/>
  <c r="O13" i="12"/>
  <c r="I44" i="12"/>
  <c r="K44" i="12"/>
  <c r="M44" i="12"/>
  <c r="O44" i="12"/>
  <c r="H10" i="13"/>
  <c r="J11" i="13"/>
  <c r="H12" i="13"/>
  <c r="L12" i="13"/>
  <c r="H17" i="13"/>
  <c r="L17" i="13"/>
  <c r="N17" i="13"/>
  <c r="L27" i="13"/>
  <c r="S27" i="13"/>
  <c r="J37" i="13"/>
  <c r="J40" i="13"/>
  <c r="L40" i="13"/>
  <c r="L41" i="13" s="1"/>
  <c r="J41" i="13"/>
  <c r="H44" i="13"/>
  <c r="J46" i="13"/>
  <c r="H48" i="13"/>
  <c r="Q49" i="13"/>
  <c r="S49" i="13"/>
  <c r="K17" i="14"/>
  <c r="O17" i="14"/>
  <c r="K42" i="14"/>
  <c r="O42" i="14"/>
  <c r="O49" i="14" s="1"/>
  <c r="O51" i="14" s="1"/>
  <c r="K47" i="14"/>
  <c r="K49" i="14" s="1"/>
  <c r="K51" i="14" s="1"/>
  <c r="O47" i="14"/>
  <c r="K15" i="15"/>
  <c r="K42" i="15"/>
  <c r="O42" i="15"/>
  <c r="K46" i="15"/>
  <c r="O46" i="15"/>
  <c r="K60" i="15"/>
  <c r="K10" i="1"/>
  <c r="M10" i="1"/>
  <c r="K19" i="1"/>
  <c r="K11" i="1" s="1"/>
  <c r="K14" i="1" s="1"/>
  <c r="M19" i="1"/>
  <c r="M11" i="1" s="1"/>
  <c r="M14" i="1" s="1"/>
  <c r="L12" i="17"/>
  <c r="L13" i="17"/>
  <c r="L17" i="17"/>
  <c r="N17" i="17"/>
  <c r="N27" i="17"/>
  <c r="N29" i="17" s="1"/>
  <c r="N33" i="17" s="1"/>
  <c r="N28" i="17"/>
  <c r="F29" i="17"/>
  <c r="F33" i="17" s="1"/>
  <c r="J29" i="17"/>
  <c r="J33" i="17" s="1"/>
  <c r="N30" i="17"/>
  <c r="N31" i="17"/>
  <c r="N32" i="17"/>
  <c r="H33" i="17"/>
  <c r="L33" i="17"/>
  <c r="L45" i="17"/>
  <c r="L47" i="17"/>
  <c r="N48" i="17"/>
  <c r="L49" i="17"/>
  <c r="N50" i="17"/>
  <c r="N51" i="17"/>
  <c r="L42" i="17" s="1"/>
  <c r="H33" i="3"/>
  <c r="L33" i="3"/>
  <c r="H57" i="3"/>
  <c r="J57" i="3"/>
  <c r="H58" i="3"/>
  <c r="J58" i="3"/>
  <c r="K14" i="4"/>
  <c r="K27" i="4"/>
  <c r="K29" i="4"/>
  <c r="K33" i="4"/>
  <c r="K34" i="4"/>
  <c r="K37" i="4"/>
  <c r="K42" i="4"/>
  <c r="K50" i="4"/>
  <c r="I13" i="19"/>
  <c r="O19" i="19"/>
  <c r="M52" i="19"/>
  <c r="M55" i="6" l="1"/>
  <c r="M59" i="6" s="1"/>
  <c r="O21" i="6"/>
  <c r="L44" i="17"/>
  <c r="L48" i="17" s="1"/>
  <c r="L50" i="17" s="1"/>
  <c r="L51" i="17" s="1"/>
</calcChain>
</file>

<file path=xl/sharedStrings.xml><?xml version="1.0" encoding="utf-8"?>
<sst xmlns="http://schemas.openxmlformats.org/spreadsheetml/2006/main" count="1262" uniqueCount="816">
  <si>
    <t>FRP Group</t>
  </si>
  <si>
    <t>London &amp;</t>
  </si>
  <si>
    <t>Phase 12 Ltd</t>
  </si>
  <si>
    <t xml:space="preserve">Properties </t>
  </si>
  <si>
    <t xml:space="preserve">Other assets </t>
  </si>
  <si>
    <t xml:space="preserve">Cash </t>
  </si>
  <si>
    <t xml:space="preserve">Creditors </t>
  </si>
  <si>
    <t xml:space="preserve">Shareholder loans </t>
  </si>
  <si>
    <t>Bank loans</t>
  </si>
  <si>
    <t xml:space="preserve">Negative Goodwill </t>
  </si>
  <si>
    <t>†</t>
  </si>
  <si>
    <t>*</t>
  </si>
  <si>
    <t>●</t>
  </si>
  <si>
    <t xml:space="preserve">Cash paid </t>
  </si>
  <si>
    <t xml:space="preserve">Total consideration </t>
  </si>
  <si>
    <t xml:space="preserve">Repayment of shareholder loans </t>
  </si>
  <si>
    <t xml:space="preserve">Total cash payable </t>
  </si>
  <si>
    <t>Leasehold</t>
  </si>
  <si>
    <t>Freehold</t>
  </si>
  <si>
    <t>Long</t>
  </si>
  <si>
    <t>Short</t>
  </si>
  <si>
    <t>Total</t>
  </si>
  <si>
    <t>Investment and development properties</t>
  </si>
  <si>
    <t>Valuation and cost 1 April 2002</t>
  </si>
  <si>
    <t>Additions</t>
  </si>
  <si>
    <t>Disposals</t>
  </si>
  <si>
    <t>Reallocation</t>
  </si>
  <si>
    <t>Exchange fluctuations</t>
  </si>
  <si>
    <t>Revaluations</t>
  </si>
  <si>
    <t>Valuation and cost 31 March 2003</t>
  </si>
  <si>
    <t>Trading properties</t>
  </si>
  <si>
    <t xml:space="preserve">Group </t>
  </si>
  <si>
    <t>Parent</t>
  </si>
  <si>
    <t xml:space="preserve">£m </t>
  </si>
  <si>
    <t xml:space="preserve">At 1 April 2002 </t>
  </si>
  <si>
    <t xml:space="preserve">Additions </t>
  </si>
  <si>
    <t xml:space="preserve">Disposals </t>
  </si>
  <si>
    <t xml:space="preserve">At 31 March 2003 </t>
  </si>
  <si>
    <t xml:space="preserve">Investment in subsidiaries (see below) </t>
  </si>
  <si>
    <t xml:space="preserve">Total other investments </t>
  </si>
  <si>
    <t>Parent only</t>
  </si>
  <si>
    <t>Loans to</t>
  </si>
  <si>
    <t xml:space="preserve">subsidiaries </t>
  </si>
  <si>
    <t xml:space="preserve">Shares in </t>
  </si>
  <si>
    <t xml:space="preserve">Additions (repayments) </t>
  </si>
  <si>
    <t xml:space="preserve">Exchange fluctuations </t>
  </si>
  <si>
    <t>Writedown of investment in subsidiaries</t>
  </si>
  <si>
    <t xml:space="preserve">Revaluation </t>
  </si>
  <si>
    <t>Principal operating subsidiaries:</t>
  </si>
  <si>
    <t>Executive</t>
  </si>
  <si>
    <t>The British Land Corporation Limited*</t>
  </si>
  <si>
    <t>British Land Developments Limited</t>
  </si>
  <si>
    <t>British Land Financing Limited*</t>
  </si>
  <si>
    <t>British Land Properties Limited*</t>
  </si>
  <si>
    <t>Finance, Investment</t>
  </si>
  <si>
    <t>and Management</t>
  </si>
  <si>
    <t>British Land Property Management Limited</t>
  </si>
  <si>
    <t>Broadgate (Funding) PLC</t>
  </si>
  <si>
    <t>BLSSP (Funding) PLC</t>
  </si>
  <si>
    <t>MSC (Funding) PLC</t>
  </si>
  <si>
    <t>Overseas Property Companies</t>
  </si>
  <si>
    <t>British Land Investments Netherlands B.V. (Netherlands)</t>
  </si>
  <si>
    <t>Firmount Limited* (Republic of Ireland)</t>
  </si>
  <si>
    <t>These companies are wholly owned and except where otherwise stated are registered and operate in England and Wales.</t>
  </si>
  <si>
    <t>* Directly held by parent.</t>
  </si>
  <si>
    <t>Property</t>
  </si>
  <si>
    <t>135 Bishopsgate Financing Limited*</t>
  </si>
  <si>
    <t>Adamant Investment Corporation Limited</t>
  </si>
  <si>
    <t>Broadgate (PHC 1) Limited</t>
  </si>
  <si>
    <t>Broadgate (PHC 11) Limited</t>
  </si>
  <si>
    <t>Broadgate (PHC 14) Limited</t>
  </si>
  <si>
    <t>Broadgate (PHC 15a) Limited</t>
  </si>
  <si>
    <t>Broadgate (PHC 2) Limited</t>
  </si>
  <si>
    <t>Broadgate (PHC 3) Limited</t>
  </si>
  <si>
    <t>Broadgate (PHC 4) Limited</t>
  </si>
  <si>
    <t>Broadgate (PHC 7) Limited</t>
  </si>
  <si>
    <t>Broadgate (PHC 8) Limited</t>
  </si>
  <si>
    <t>Broadgate (PHC 9) Limited</t>
  </si>
  <si>
    <t>Broadgate City Limited</t>
  </si>
  <si>
    <t>Broadgate Court Investment Ltd</t>
  </si>
  <si>
    <t>Derby Investment Holdings Limited*</t>
  </si>
  <si>
    <t>Exchange House Holdings Limited</t>
  </si>
  <si>
    <t>London &amp; Henley Limited</t>
  </si>
  <si>
    <t>Meadowhall Shopping Centre Limited</t>
  </si>
  <si>
    <t>Peacocks Centre Limited</t>
  </si>
  <si>
    <t>Sealhurst Properties Limited</t>
  </si>
  <si>
    <t>Union Property Holdings (Investments) Limited</t>
  </si>
  <si>
    <t>Union Property Corporation Limited</t>
  </si>
  <si>
    <t>Trade debtors</t>
  </si>
  <si>
    <t>Amounts owed by joint ventures</t>
  </si>
  <si>
    <t>Prepayments and accrued income</t>
  </si>
  <si>
    <t xml:space="preserve">14.     Debtors </t>
  </si>
  <si>
    <t>Amounts owed by group companies</t>
  </si>
  <si>
    <t>Corporation tax</t>
  </si>
  <si>
    <t>Debentures and loans *</t>
  </si>
  <si>
    <t>Overdrafts *</t>
  </si>
  <si>
    <t>Bank loans *</t>
  </si>
  <si>
    <t>Trade creditors</t>
  </si>
  <si>
    <t>Other taxation and social security</t>
  </si>
  <si>
    <t>Accruals and deferred income</t>
  </si>
  <si>
    <t>Proposed final dividend</t>
  </si>
  <si>
    <t xml:space="preserve">15.     Other creditors due within one year </t>
  </si>
  <si>
    <t>Total share of joint ventures (note 12)</t>
  </si>
  <si>
    <t>Total for year</t>
  </si>
  <si>
    <t>Share of joint ventures (note 12)</t>
  </si>
  <si>
    <t>Total current tax charge (credit)</t>
  </si>
  <si>
    <t>Total deferred tax charge</t>
  </si>
  <si>
    <t>Profit on ordinary activities before taxation</t>
  </si>
  <si>
    <t>Group profit on ordinary activities before taxation</t>
  </si>
  <si>
    <t>Tax on profit on ordinary activities at UK corporation tax rate of 30% (2002: 30%)</t>
  </si>
  <si>
    <t>Group current tax charge (credit)</t>
  </si>
  <si>
    <t>The tax which would arise on the disposal of properties and investments at the amount at which they are carried</t>
  </si>
  <si>
    <t>in the balance sheet, and including trading and development surpluses, is estimated at £470m (2002: £510m)</t>
  </si>
  <si>
    <t xml:space="preserve">after taking account of available losses and provisions. Tax losses, which have not been recognised in the Balance </t>
  </si>
  <si>
    <t xml:space="preserve">Sheet, have reduced the contingent tax by approximately £100m (2002: £100m). This unprovided taxation is stated </t>
  </si>
  <si>
    <t xml:space="preserve">after taking account of the FRS 19 capital allowance deferred tax provision of £86m (2002: £83m) recorded in the </t>
  </si>
  <si>
    <t>Balance Sheet which, as described in note17,would be expected to be released on sale.</t>
  </si>
  <si>
    <t>Book value acquired</t>
  </si>
  <si>
    <t>50% Interest</t>
  </si>
  <si>
    <t xml:space="preserve">         Unsecured Loan Notes 2005 </t>
  </si>
  <si>
    <t>Investment, development and trading properties were valued by external valuers on the basis of open market value in accordance with the Appraisal and Valuation Manual published by The Royal Institution of Chartered Surveyors.</t>
  </si>
  <si>
    <t>ATIS REAL Weatheralls</t>
  </si>
  <si>
    <t>Total property valuation including share of joint ventures</t>
  </si>
  <si>
    <t>British Land Group:</t>
  </si>
  <si>
    <t>Share of joint ventures:</t>
  </si>
  <si>
    <t>Total property portfolio valuation</t>
  </si>
  <si>
    <t>12.     Joint ventures' summary financial statements</t>
  </si>
  <si>
    <t>25 January</t>
  </si>
  <si>
    <r>
      <t xml:space="preserve">12.     Joint ventures' summary financial statements </t>
    </r>
    <r>
      <rPr>
        <sz val="12"/>
        <rFont val="Arial"/>
        <family val="2"/>
      </rPr>
      <t>(continued)</t>
    </r>
  </si>
  <si>
    <t>* See maturity analysis of net debt (note 19).</t>
  </si>
  <si>
    <t>Amounts owed to group companies</t>
  </si>
  <si>
    <t>16.     Creditors due after one year</t>
  </si>
  <si>
    <t>Charged to profit and loss account</t>
  </si>
  <si>
    <t>Deferred tax is provided as follows:</t>
  </si>
  <si>
    <t>Other timing differences</t>
  </si>
  <si>
    <t>The deferred tax liability relates primarily to capital allowances claimed on plant and machinery within investment properties. When a property is sold and the agreed disposal value for this plant and machinery is less than original cost, there is a release of the surplus part of the provision.  The entire amount of the capital allowance provision would be expected to be released on sale.</t>
  </si>
  <si>
    <t>18.     Net Asset Value per share</t>
  </si>
  <si>
    <t>`</t>
  </si>
  <si>
    <t>Adjusted</t>
  </si>
  <si>
    <t>Net</t>
  </si>
  <si>
    <t>Shares</t>
  </si>
  <si>
    <t>Assets</t>
  </si>
  <si>
    <t>Net Asset Value (undiluted)</t>
  </si>
  <si>
    <t>Shareholders' funds as shown on balance sheet</t>
  </si>
  <si>
    <t>Total external valuation surplus on development</t>
  </si>
  <si>
    <t>Net assets attributable to ordinary shares</t>
  </si>
  <si>
    <t>Net Asset Value per share (undiluted)</t>
  </si>
  <si>
    <t>p</t>
  </si>
  <si>
    <t xml:space="preserve">Fully diluted Net Asset Value </t>
  </si>
  <si>
    <t>Net assets attributable to fully diluted</t>
  </si>
  <si>
    <t>ordinary shares</t>
  </si>
  <si>
    <t>Fully diluted Net Asset Value per share</t>
  </si>
  <si>
    <t>and trading properties (note 11)</t>
  </si>
  <si>
    <t xml:space="preserve">Dilutive effect of share options and </t>
  </si>
  <si>
    <t>conversion of Convertible Bonds</t>
  </si>
  <si>
    <t xml:space="preserve"> </t>
  </si>
  <si>
    <t xml:space="preserve">The adjusted NAV includes the surplus of the external valuation over the book value of both development and trading properties after adding back the FRS 19 deferred tax capital </t>
  </si>
  <si>
    <t>Secured on the assets of the Group</t>
  </si>
  <si>
    <t>6.5055% Secured Notes 2038</t>
  </si>
  <si>
    <t>5.920% Secured Notes 2035</t>
  </si>
  <si>
    <t>7.743% Secured Notes 2025</t>
  </si>
  <si>
    <t>5.66% 135 Bishopsgate Securitisation 2018</t>
  </si>
  <si>
    <t>8.49% 135 Bishopsgate Securitisation 2018</t>
  </si>
  <si>
    <t>Unsecured</t>
  </si>
  <si>
    <t>Class A1 5.260% Unsecured Notes 2035</t>
  </si>
  <si>
    <t>Class B 5.793% Unsecured Notes 2035</t>
  </si>
  <si>
    <t>Class C Fixed Rate Unsecured Notes 2035</t>
  </si>
  <si>
    <t>Class C2 6.4515% Unsecured Notes 2032</t>
  </si>
  <si>
    <t>Class B 6.0875% Unsecured Notes 2031</t>
  </si>
  <si>
    <t>Class A3 5.7125% Unsecured Notes 2031</t>
  </si>
  <si>
    <t>Class A2 5.67% Unsecured Notes 2029</t>
  </si>
  <si>
    <t>Class A2 (C) 6.457% Unsecured Notes 2025</t>
  </si>
  <si>
    <t>Class B2 6.998% Unsecured Notes 2025</t>
  </si>
  <si>
    <t>Class B3 7.243% Unsecured Notes 2025</t>
  </si>
  <si>
    <t>Class A1 Fixed Rate Unsecured Notes 2024</t>
  </si>
  <si>
    <t>Class A1 6.389% Unsecured Notes 2016</t>
  </si>
  <si>
    <t>Class B1 7.017% Unsecured Notes 2016</t>
  </si>
  <si>
    <t>Class C1 6.7446% Unsecured Notes 2014</t>
  </si>
  <si>
    <t>Class D Fixed / Floating Rate Unsecured  Notes 2014</t>
  </si>
  <si>
    <t>Class A2 5.555% Unsecured Notes 2013</t>
  </si>
  <si>
    <t>7.35% Senior US Dollar Notes 2007</t>
  </si>
  <si>
    <t>Guaranteed Floating Rate Unsecured Loan Notes 2005</t>
  </si>
  <si>
    <t>Bank loans and overdrafts</t>
  </si>
  <si>
    <t>Convertible Bonds</t>
  </si>
  <si>
    <t xml:space="preserve">6% Subordinated Irredeemable Convertible Bonds </t>
  </si>
  <si>
    <t>**</t>
  </si>
  <si>
    <t>Gross debt</t>
  </si>
  <si>
    <t>Net debt</t>
  </si>
  <si>
    <t>+ These borrowings are obligations of ringfenced, default remote, special purpose companies,</t>
  </si>
  <si>
    <t xml:space="preserve">    with no recourse to other companies or assets in the Group.</t>
  </si>
  <si>
    <t>*   These borrowings have been hedged into Sterling since the date of issue.</t>
  </si>
  <si>
    <t>**  These bonds were redeemed and cancelled on 24 June 2002.</t>
  </si>
  <si>
    <t xml:space="preserve">19.     Net debt </t>
  </si>
  <si>
    <t>Fixed rate</t>
  </si>
  <si>
    <t>Capped rate</t>
  </si>
  <si>
    <t>Variable rate (net of cash)</t>
  </si>
  <si>
    <t>Maturity analysis of net debt</t>
  </si>
  <si>
    <t>between:</t>
  </si>
  <si>
    <t>one and two years</t>
  </si>
  <si>
    <t>two and five years</t>
  </si>
  <si>
    <t>five and ten years</t>
  </si>
  <si>
    <t>ten and fifteen years</t>
  </si>
  <si>
    <t>fifteen and twenty years</t>
  </si>
  <si>
    <t>twenty and twenty five years</t>
  </si>
  <si>
    <t>twenty five and thirty years</t>
  </si>
  <si>
    <t>thirty and thirty five years</t>
  </si>
  <si>
    <t>Irredeemable</t>
  </si>
  <si>
    <t>Total cash and deposits</t>
  </si>
  <si>
    <t>Maturity of committed undrawn borrowing facilities</t>
  </si>
  <si>
    <t>two and three years</t>
  </si>
  <si>
    <t>three and four years</t>
  </si>
  <si>
    <t>four and five years</t>
  </si>
  <si>
    <t>over five years</t>
  </si>
  <si>
    <r>
      <t xml:space="preserve">Interest rate profile </t>
    </r>
    <r>
      <rPr>
        <sz val="12"/>
        <rFont val="Arial"/>
        <family val="2"/>
      </rPr>
      <t>-</t>
    </r>
    <r>
      <rPr>
        <b/>
        <sz val="12"/>
        <rFont val="Arial"/>
        <family val="2"/>
      </rPr>
      <t xml:space="preserve"> </t>
    </r>
    <r>
      <rPr>
        <sz val="12"/>
        <rFont val="Arial"/>
        <family val="2"/>
      </rPr>
      <t>including effect of derivatives</t>
    </r>
  </si>
  <si>
    <t>All the above debt is effectively Sterling except for £120.7m (2002: £101.0m) of Euro debt of which £57.4m (2002: £72.7m) is fixed and</t>
  </si>
  <si>
    <t>the balance floating. At 31 March 2003 the weighted average interest rate of the Sterling fixed rate debt is 6.78% (2002: 6.84%). The</t>
  </si>
  <si>
    <t>weighted average period for which the rate is fixed is 19.3 years (2002: 21.6 years). The Irredeemable Convertible Bond is treated as having a</t>
  </si>
  <si>
    <t>life of 100 years for this calculation. The weighted average interest rate for the Euro fixed rate debt is 4.00% (2002: 3.85%) and the weighted</t>
  </si>
  <si>
    <t>average period for which the rate is fixed is 1.9 years (2002: 2.3 years). The floating rate debt is set for periods of the Company’s choosing at</t>
  </si>
  <si>
    <t>the relevant LIBOR (or similar) rate.</t>
  </si>
  <si>
    <t>Total borrowings where any instalments are due after five years is £2,866.3m (2002: £2,915.0m).</t>
  </si>
  <si>
    <t>Cash</t>
  </si>
  <si>
    <t>19.     Net debt (continued)</t>
  </si>
  <si>
    <t xml:space="preserve">Comparison of market values and book values </t>
  </si>
  <si>
    <t>Market</t>
  </si>
  <si>
    <t xml:space="preserve">Book </t>
  </si>
  <si>
    <t>Value</t>
  </si>
  <si>
    <t>Difference</t>
  </si>
  <si>
    <t xml:space="preserve">  Securitisations</t>
  </si>
  <si>
    <t xml:space="preserve">  Convertible bonds</t>
  </si>
  <si>
    <t>Bank debt (net)</t>
  </si>
  <si>
    <t>Reconciliation of operating profit to net cash inflow from operating activities</t>
  </si>
  <si>
    <t>Dividends received</t>
  </si>
  <si>
    <t>Decrease in trading properties</t>
  </si>
  <si>
    <t>(Increase) decrease in debtors</t>
  </si>
  <si>
    <t>Increase in creditors</t>
  </si>
  <si>
    <t>Net cash inflow from operating activities</t>
  </si>
  <si>
    <t>Analysis of Group net debt</t>
  </si>
  <si>
    <t>1</t>
  </si>
  <si>
    <t>31</t>
  </si>
  <si>
    <t>April</t>
  </si>
  <si>
    <t>Non cash</t>
  </si>
  <si>
    <t>March</t>
  </si>
  <si>
    <t>Acquisition</t>
  </si>
  <si>
    <t>flow</t>
  </si>
  <si>
    <t>movements</t>
  </si>
  <si>
    <t>Cash at bank</t>
  </si>
  <si>
    <t>Overdraft</t>
  </si>
  <si>
    <t>Net cash per cash flow statement</t>
  </si>
  <si>
    <t>Term debt</t>
  </si>
  <si>
    <t>Term deposits</t>
  </si>
  <si>
    <t>Group net debt</t>
  </si>
  <si>
    <t>Reconciliation of net cash flow to movement in Group net debt</t>
  </si>
  <si>
    <t>Brought forward</t>
  </si>
  <si>
    <t>Movement in net debt in the year</t>
  </si>
  <si>
    <t>(Increase) decrease in cash</t>
  </si>
  <si>
    <t>Cash inflow from movement in debt</t>
  </si>
  <si>
    <t>Cash outflow to repurchase Convertible Bonds</t>
  </si>
  <si>
    <t>Cash inflow (outflow) from term deposits</t>
  </si>
  <si>
    <t>Changes resulting from cash flows</t>
  </si>
  <si>
    <t>Carried forward</t>
  </si>
  <si>
    <t xml:space="preserve">20.     Notes to the cash flow statement </t>
  </si>
  <si>
    <t xml:space="preserve">Depreciation and amortisation </t>
  </si>
  <si>
    <t>Non cash movements including acquisitions</t>
  </si>
  <si>
    <t>* Excluding cash and overdrafts</t>
  </si>
  <si>
    <t>Ordinary Shares</t>
  </si>
  <si>
    <t>of 25p each</t>
  </si>
  <si>
    <t>21.     Share Capital</t>
  </si>
  <si>
    <t>Issues</t>
  </si>
  <si>
    <t xml:space="preserve">Purchase and cancellation of own shares </t>
  </si>
  <si>
    <t xml:space="preserve">Issued, called up and fully paid 31 March 2003 </t>
  </si>
  <si>
    <r>
      <t>Authorised</t>
    </r>
    <r>
      <rPr>
        <sz val="12"/>
        <rFont val="Arial"/>
        <family val="2"/>
      </rPr>
      <t xml:space="preserve"> 1 April 2002 and 31 March 2003 </t>
    </r>
  </si>
  <si>
    <t xml:space="preserve">† Auditors’ remuneration comprised: Deloitte &amp; Touche £0.6m (2002: £nil); Arthur Andersen £nil (2002: £0.6m); Other auditors £0.2m (2002: £0.2m). </t>
  </si>
  <si>
    <t>Audit fees in relation to the Company were £0.4m (Arthur Andersen 2002: £0.4m).</t>
  </si>
  <si>
    <t xml:space="preserve">* Payments to group auditors for further assurance services comprised: Deloitte &amp; Touche £0.2m (2002: £nil); Arthur Andersen £nil (2002: £0.4m). Payment to </t>
  </si>
  <si>
    <t xml:space="preserve">group auditors for taxation services comprised: Deloitte &amp; Touche £0.8m (2002: £nil) and Arthur Andersen £0.2m (2002: £1.3m). Payments to Arthur Andersen </t>
  </si>
  <si>
    <t>for loan staff were £0.1m (2002: £0.1m). Payments to Other auditors comprised: IT related services £0.3m (2002: £0.2m) and taxation services £0.9m (2002: £0.5m).</t>
  </si>
  <si>
    <r>
      <t>Issued, called up and fully paid</t>
    </r>
    <r>
      <rPr>
        <sz val="12"/>
        <rFont val="Arial"/>
        <family val="2"/>
      </rPr>
      <t xml:space="preserve"> 1 April 2002 </t>
    </r>
  </si>
  <si>
    <t>Purchase of Own Shares</t>
  </si>
  <si>
    <t>22.     Reserves</t>
  </si>
  <si>
    <t>Capital</t>
  </si>
  <si>
    <t>redemption</t>
  </si>
  <si>
    <t xml:space="preserve">Profit </t>
  </si>
  <si>
    <t>premium</t>
  </si>
  <si>
    <t>reserve</t>
  </si>
  <si>
    <t>reserves</t>
  </si>
  <si>
    <t>and loss</t>
  </si>
  <si>
    <t>account</t>
  </si>
  <si>
    <t>Current year revaluation</t>
  </si>
  <si>
    <t>British Land</t>
  </si>
  <si>
    <t>23.     Capital commitments</t>
  </si>
  <si>
    <t>24.     Contingent liabilities</t>
  </si>
  <si>
    <t>25.     Disclosures of interests and related parties</t>
  </si>
  <si>
    <t>The Group has five other small pension schemes.</t>
  </si>
  <si>
    <t>provisions of FRS 17 Retirement benefits and these are set out below.</t>
  </si>
  <si>
    <t>The British Land Group of Companies Pension Scheme (“the Scheme”) is the principal pension scheme in the Group. It is a defined</t>
  </si>
  <si>
    <t>benefit scheme which is externally funded and which is not contracted out of SERPS. The assets of the scheme are held in</t>
  </si>
  <si>
    <t>a trustee administered fund and kept separate from those of the company.</t>
  </si>
  <si>
    <t>The pension cost relating to the Scheme has been determined in accordance with SSAP 24 by consulting actuaries Hewitt Bacon &amp;</t>
  </si>
  <si>
    <t>Woodrow using the results of calculations as at 31 March 2000 based on the attained age method. The most significant actuarial</t>
  </si>
  <si>
    <t>assumptions are shown below. The financial assumptions are all lower than those used for the previous valuation reflecting the</t>
  </si>
  <si>
    <t>anticipation of lower rates of price inflation. At the 31 March 2000 valuation the market value of the Scheme’s assets was £31.5m and</t>
  </si>
  <si>
    <t>on the assumptions used to calculate the pension cost, the actuarial value of the assets at that date represented 121% of the value of</t>
  </si>
  <si>
    <t>members’ accrued benefits creating a surplus of £5.7m. Accrued benefits include all benefits for pensioners and other former</t>
  </si>
  <si>
    <t>members as well as benefits, based on service completed to date, for active members allowing for future salary rises.</t>
  </si>
  <si>
    <t>The 31 March 2000 valuation does not take into account any impact of changes in general stock market values since that date.</t>
  </si>
  <si>
    <t>Any such impact will be reflected in the next actuarial valuation as at 31 March 2003, which is currently being prepared and the effects of</t>
  </si>
  <si>
    <t>which are not expected to be material to the Group. Subsequent pension costs will be determined on the basis of the 31 March 2003</t>
  </si>
  <si>
    <t>valuation until the adoption of FRS 17 or its equivalent under International Accounting Standards.</t>
  </si>
  <si>
    <t>The Company’s contributions in respect of the Scheme for the year ended 31 March 2003 were £3.0m (2002: £2.9m). The</t>
  </si>
  <si>
    <t>Company’s contributions over the year were based on the results of the valuation of the Scheme at 31 March 2000, and allow for the</t>
  </si>
  <si>
    <t>amortisation of the surplus revealed at that valuation over a period within the average remaining service life of members. The Scheme</t>
  </si>
  <si>
    <t>pension cost recognised in these Group Accounts is equal to the Company’s contributions.</t>
  </si>
  <si>
    <t>The total pension cost charged for the year was £3.5m (2002: £3.4m).</t>
  </si>
  <si>
    <t>Additional disclosures regarding the Group’s defined benefit pension scheme are required under the second year transitional</t>
  </si>
  <si>
    <t>SSAP 24 disclosures</t>
  </si>
  <si>
    <t>The assumptions used in the valuation were as follows:</t>
  </si>
  <si>
    <t>Discount rate: pre-retirement</t>
  </si>
  <si>
    <t>Post-retirement</t>
  </si>
  <si>
    <t>Salary inflation</t>
  </si>
  <si>
    <t>Pensions increase</t>
  </si>
  <si>
    <t>Price inflation</t>
  </si>
  <si>
    <t>5.80% pa</t>
  </si>
  <si>
    <t>4.80% pa</t>
  </si>
  <si>
    <t>5.05% pa</t>
  </si>
  <si>
    <t>2.70% pa</t>
  </si>
  <si>
    <t>2.80% pa</t>
  </si>
  <si>
    <t>The employer’s contributions have been paid at the rate recommended by the actuary of 26.8% pa of basic salaries.</t>
  </si>
  <si>
    <t>FRS 17 disclosures</t>
  </si>
  <si>
    <t>The valuation has been updated to 31 March 2003 in accordance with FRS17 by the actuary. The major assumptions adopted</t>
  </si>
  <si>
    <t xml:space="preserve"> for this purpose were:</t>
  </si>
  <si>
    <t>Discount rate</t>
  </si>
  <si>
    <t>% pa</t>
  </si>
  <si>
    <t>The assets and liabilities of the scheme at 31 March 2003 and the expected return on assets over the following year were as follows:</t>
  </si>
  <si>
    <t>Bonds</t>
  </si>
  <si>
    <t>Equities</t>
  </si>
  <si>
    <t>Total assets</t>
  </si>
  <si>
    <t>Liabilities</t>
  </si>
  <si>
    <t>(Deficit) Surplus in scheme</t>
  </si>
  <si>
    <t>Related deferred tax asset (liability)</t>
  </si>
  <si>
    <t>Net pension (liability) asset</t>
  </si>
  <si>
    <t>Expected</t>
  </si>
  <si>
    <t>return</t>
  </si>
  <si>
    <t>2003/4</t>
  </si>
  <si>
    <t>%</t>
  </si>
  <si>
    <t>2002/3</t>
  </si>
  <si>
    <t>Analysis of the amounts that would have been charged to operating profit under FRS 17 :</t>
  </si>
  <si>
    <t>Analysis of the amounts that would have been credited to net finance income under FRS 17:</t>
  </si>
  <si>
    <t xml:space="preserve">     Current service cost</t>
  </si>
  <si>
    <t xml:space="preserve">     Expected return on pension scheme assets</t>
  </si>
  <si>
    <t xml:space="preserve">     Interest on pension scheme liabilities</t>
  </si>
  <si>
    <t>Analysis of the actuarial gain that would have been recognised in the statement of total recognised gains and losess:</t>
  </si>
  <si>
    <t xml:space="preserve">     Actual return less expected return on pension scheme assets</t>
  </si>
  <si>
    <t xml:space="preserve">     Experience gains and losses arising on the scheme liabilities</t>
  </si>
  <si>
    <t xml:space="preserve">     Changes in assumptions underlying the present value of the scheme liabilities</t>
  </si>
  <si>
    <t>History of experience gains and losses</t>
  </si>
  <si>
    <t>Difference between the expected and actual return on scheme assets:</t>
  </si>
  <si>
    <t>Experience gain and losses on scheme liabilities:</t>
  </si>
  <si>
    <t>Total actuarial loss recognised in the statement of total recognised gains and losses:</t>
  </si>
  <si>
    <t xml:space="preserve">     Amount</t>
  </si>
  <si>
    <t xml:space="preserve">     Percentage of scheme assets</t>
  </si>
  <si>
    <t xml:space="preserve">     Percentage of the present value of scheme liabilities</t>
  </si>
  <si>
    <t>The analysis of reserves that would have arisen if FRS 17 had been fully implemented is as follows:</t>
  </si>
  <si>
    <t>Profit and loss reserve excluding pension asset</t>
  </si>
  <si>
    <t>Amount relating to defined benefit pension scheme (liability) asset</t>
  </si>
  <si>
    <t>Profit and loss reserve</t>
  </si>
  <si>
    <t>Further details of share issues are included in the Directors’ Report. £200,000 6% Cumulative redeemable convertible preference</t>
  </si>
  <si>
    <t>and Sharesave Schemes as detailed below.</t>
  </si>
  <si>
    <t>shares of £1 each are also authorised. At 31 March 2003, 1,544,785 ordinary shares were outstanding under the Share Option</t>
  </si>
  <si>
    <t xml:space="preserve">During the year the company purchased 30,320,954 shares, with a nominal value of £7,580,238. The aggregate consideration for </t>
  </si>
  <si>
    <t xml:space="preserve">these purchases was £130,112,824.26. These shares, representing 5.8% of the total share capital at the start of the year have </t>
  </si>
  <si>
    <t>subsequently been cancelled, except for 900,000 which were cancelled shortly after the year end.</t>
  </si>
  <si>
    <t>1984 Share Option Scheme</t>
  </si>
  <si>
    <t xml:space="preserve"> Exercise dates</t>
  </si>
  <si>
    <t>Price</t>
  </si>
  <si>
    <t>outstanding</t>
  </si>
  <si>
    <t>From</t>
  </si>
  <si>
    <t xml:space="preserve">Date of grant    </t>
  </si>
  <si>
    <t>To</t>
  </si>
  <si>
    <t>05.07.04</t>
  </si>
  <si>
    <t>22.01.06</t>
  </si>
  <si>
    <t>06.07.97</t>
  </si>
  <si>
    <t>06.07.99</t>
  </si>
  <si>
    <t>23.01.99</t>
  </si>
  <si>
    <t>23.01.01</t>
  </si>
  <si>
    <t>06.07.94</t>
  </si>
  <si>
    <t>23.01.96</t>
  </si>
  <si>
    <t xml:space="preserve">* This option is linked to a corresponding grant of options. Accordingly the exercise of this linked option over a number of shares </t>
  </si>
  <si>
    <t>automatically causes its counterpart to lapse in respect of the same number of shares; therefore this option does not increase the</t>
  </si>
  <si>
    <t>total number of shares under option. The total in the table reflects the number of shares under option.</t>
  </si>
  <si>
    <t>Sharesave Scheme</t>
  </si>
  <si>
    <t>Scheme start date</t>
  </si>
  <si>
    <t>01.03.98</t>
  </si>
  <si>
    <t>01.09.98</t>
  </si>
  <si>
    <t>01.03.99</t>
  </si>
  <si>
    <t>01.10 .99</t>
  </si>
  <si>
    <t>01.02.00</t>
  </si>
  <si>
    <t>01.02.01</t>
  </si>
  <si>
    <t>01.09.01</t>
  </si>
  <si>
    <t>01.03.02</t>
  </si>
  <si>
    <t>01.09.02</t>
  </si>
  <si>
    <t>01.03.03</t>
  </si>
  <si>
    <t>01.09.03</t>
  </si>
  <si>
    <t>01.03.04</t>
  </si>
  <si>
    <t>01.10.04</t>
  </si>
  <si>
    <t>01.02.03</t>
  </si>
  <si>
    <t>01.02.05</t>
  </si>
  <si>
    <t>01.02.04</t>
  </si>
  <si>
    <t>01.02.06</t>
  </si>
  <si>
    <t>01.09.04</t>
  </si>
  <si>
    <t>01.09.06</t>
  </si>
  <si>
    <t>01.03.05</t>
  </si>
  <si>
    <t>01.03.07</t>
  </si>
  <si>
    <t>01.09.05</t>
  </si>
  <si>
    <t>01.09.07</t>
  </si>
  <si>
    <t>01.03.06</t>
  </si>
  <si>
    <t>01.03.08</t>
  </si>
  <si>
    <t>31.08.03</t>
  </si>
  <si>
    <t>28.02.04</t>
  </si>
  <si>
    <t>31.08.04</t>
  </si>
  <si>
    <t>31.03.05</t>
  </si>
  <si>
    <t>31.07.03</t>
  </si>
  <si>
    <t>31.07.05</t>
  </si>
  <si>
    <t>31.07.04</t>
  </si>
  <si>
    <t>31.07.06</t>
  </si>
  <si>
    <t>28.02.05</t>
  </si>
  <si>
    <t>28.02.07</t>
  </si>
  <si>
    <t>31.08.05</t>
  </si>
  <si>
    <t>31.08.07</t>
  </si>
  <si>
    <t>28.02.06</t>
  </si>
  <si>
    <t>28.02.08</t>
  </si>
  <si>
    <t>31.08.06</t>
  </si>
  <si>
    <t>31.08.08</t>
  </si>
  <si>
    <t>Fixed rate debt:</t>
  </si>
  <si>
    <t xml:space="preserve">  Debentures and unsecured bonds</t>
  </si>
  <si>
    <t>Derivatives:</t>
  </si>
  <si>
    <t xml:space="preserve">  unrecognised losses</t>
  </si>
  <si>
    <t xml:space="preserve">  unrecognised gains</t>
  </si>
  <si>
    <t>At lower of cost and net realisable value</t>
  </si>
  <si>
    <t>31 March 2003</t>
  </si>
  <si>
    <t>External valuation surplus on development and trading properties</t>
  </si>
  <si>
    <t>Total investment, development and trading properties</t>
  </si>
  <si>
    <t>United Kingdom:</t>
  </si>
  <si>
    <t>FPD Savills</t>
  </si>
  <si>
    <t xml:space="preserve">Republic of Ireland: </t>
  </si>
  <si>
    <t>Jones Lang LaSalle</t>
  </si>
  <si>
    <t xml:space="preserve">Netherlands: </t>
  </si>
  <si>
    <t>CB Richard Ellis B.V.</t>
  </si>
  <si>
    <t>Adjustment for UITF 28 - lease incentives debtors</t>
  </si>
  <si>
    <t>Total external valuation surplus on development and trading properties</t>
  </si>
  <si>
    <t>31 March</t>
  </si>
  <si>
    <t>Adjustment for UITF 28 - lease incentive debtors</t>
  </si>
  <si>
    <t xml:space="preserve">Properties valued at £5,788.2m (2002: £5,738.2m) were charged to secure Group borrowings. Of the total secured </t>
  </si>
  <si>
    <t xml:space="preserve">debt of £662.4m (note 19) only £476.8m has recourse to the Group. Cumulative interest capitalised in investment and </t>
  </si>
  <si>
    <t>trading properties amounts to £22.9m and £nil (2002: £14.8m and £nil) respectively. Included in the leasehold properties</t>
  </si>
  <si>
    <t xml:space="preserve">is an amount of £13.7m in respect of property occupied by the Group. The historical cost of properties was £6,153.4m </t>
  </si>
  <si>
    <t>(2002: £5,591.4m).</t>
  </si>
  <si>
    <t>The Public</t>
  </si>
  <si>
    <t>BL</t>
  </si>
  <si>
    <t>BLT</t>
  </si>
  <si>
    <t>Cherrywood</t>
  </si>
  <si>
    <t>House</t>
  </si>
  <si>
    <t>Universal</t>
  </si>
  <si>
    <t>Fraser</t>
  </si>
  <si>
    <t>West</t>
  </si>
  <si>
    <t>Properties Ltd</t>
  </si>
  <si>
    <t>Company Ltd</t>
  </si>
  <si>
    <t>PLC</t>
  </si>
  <si>
    <t>Ltd</t>
  </si>
  <si>
    <t>companies</t>
  </si>
  <si>
    <t>(Rep of Ireland)</t>
  </si>
  <si>
    <t>All joint ventures are held equally on a 50:50 basis</t>
  </si>
  <si>
    <t>Partners</t>
  </si>
  <si>
    <t>Scottish &amp;</t>
  </si>
  <si>
    <t>GUS plc</t>
  </si>
  <si>
    <t>House of</t>
  </si>
  <si>
    <t>Tesco plc</t>
  </si>
  <si>
    <t>West LB, WestImmo,</t>
  </si>
  <si>
    <t>Dunloe Ewart plc</t>
  </si>
  <si>
    <t>Newcastle plc</t>
  </si>
  <si>
    <t>Fraser plc</t>
  </si>
  <si>
    <t>and Provinzial</t>
  </si>
  <si>
    <t>Date established</t>
  </si>
  <si>
    <t>April 1995</t>
  </si>
  <si>
    <t>February 1997</t>
  </si>
  <si>
    <t>July 1999</t>
  </si>
  <si>
    <t>November 1996</t>
  </si>
  <si>
    <t>September 2000</t>
  </si>
  <si>
    <t>April 1999</t>
  </si>
  <si>
    <t>Accounting year end</t>
  </si>
  <si>
    <t>31 December</t>
  </si>
  <si>
    <t>Summarised profit and loss accounts</t>
  </si>
  <si>
    <t xml:space="preserve">Other expenditure </t>
  </si>
  <si>
    <t>Disposal of fixed assets</t>
  </si>
  <si>
    <t>Net interest - external</t>
  </si>
  <si>
    <t>Net interest (payable) receivable</t>
  </si>
  <si>
    <t>Profit (loss) before tax</t>
  </si>
  <si>
    <t>Tax</t>
  </si>
  <si>
    <t>Profit (loss) after tax</t>
  </si>
  <si>
    <t>Summarised statements of recognised gains and losses</t>
  </si>
  <si>
    <t>Profit (loss) retained for the year</t>
  </si>
  <si>
    <t>Unrealised surplus (deficit) on revaluation</t>
  </si>
  <si>
    <t>Summarised balance sheets</t>
  </si>
  <si>
    <t>Investment properties at valuation</t>
  </si>
  <si>
    <t>Development and trading properties at cost</t>
  </si>
  <si>
    <t>Total properties</t>
  </si>
  <si>
    <t>Current assets</t>
  </si>
  <si>
    <t>Cash and deposits</t>
  </si>
  <si>
    <t>Gross assets</t>
  </si>
  <si>
    <t>Current liabilities</t>
  </si>
  <si>
    <t>Bank debt falling due within one year</t>
  </si>
  <si>
    <t>Bank debt falling due after one year</t>
  </si>
  <si>
    <t>Debentures</t>
  </si>
  <si>
    <t>Gross liabilities</t>
  </si>
  <si>
    <t>Net external assets</t>
  </si>
  <si>
    <t>Represented by:</t>
  </si>
  <si>
    <t>Shareholder loans</t>
  </si>
  <si>
    <t>Ordinary shareholders' funds / Partners' capital</t>
  </si>
  <si>
    <t>Total investment</t>
  </si>
  <si>
    <t>Capital commitments</t>
  </si>
  <si>
    <t xml:space="preserve">                      - shareholders</t>
  </si>
  <si>
    <t>Total recognised gains and losses</t>
  </si>
  <si>
    <t>Tesco</t>
  </si>
  <si>
    <t>Davidson Group</t>
  </si>
  <si>
    <t>Manny Davidson,</t>
  </si>
  <si>
    <t>his family &amp; trusts</t>
  </si>
  <si>
    <t>November 1999</t>
  </si>
  <si>
    <t>September 2001</t>
  </si>
  <si>
    <t>*  British Land's share of negative goodwill is included in Current Liabilities, and amounts in total to £19.6m (2002 - £23.3m).</t>
  </si>
  <si>
    <t>Other</t>
  </si>
  <si>
    <t>British</t>
  </si>
  <si>
    <t>BVP</t>
  </si>
  <si>
    <t>Joint</t>
  </si>
  <si>
    <t>Land</t>
  </si>
  <si>
    <t>Group</t>
  </si>
  <si>
    <t>Ventures</t>
  </si>
  <si>
    <t>Share</t>
  </si>
  <si>
    <t>Comparative</t>
  </si>
  <si>
    <t>ProLogis</t>
  </si>
  <si>
    <t>Developments Ltd</t>
  </si>
  <si>
    <t>June 1999</t>
  </si>
  <si>
    <t>+</t>
  </si>
  <si>
    <t>The movement for the year</t>
  </si>
  <si>
    <t>Equity</t>
  </si>
  <si>
    <t>Loans</t>
  </si>
  <si>
    <t>At 1 April 2002</t>
  </si>
  <si>
    <t>Purchase of remaining interest in London &amp; Henley</t>
  </si>
  <si>
    <t>Repayment of loans</t>
  </si>
  <si>
    <t>Share of profit attributable to joint ventures</t>
  </si>
  <si>
    <t>Dividends received from joint ventures</t>
  </si>
  <si>
    <t>Revaluation</t>
  </si>
  <si>
    <t>At 31 March 2003</t>
  </si>
  <si>
    <t>All companies are property investment companies registered in England and Wales unless otherwise stated.</t>
  </si>
  <si>
    <t>11.     Investment, development and trading properties</t>
  </si>
  <si>
    <t>For the year ended 31 March 2003 dividends and interest from other investments amounted to £0.3m (2002: £5.1m). The historical cost of</t>
  </si>
  <si>
    <t>other Group investments is £28.1m (2002: £13.7m). Shares in subsidiaries are included at cost or Directors’ valuation in 1977, 1995, 1997,</t>
  </si>
  <si>
    <t>1999, 2000, 2001, 2002 and 2003 to take account of their underlying net asset value; their historical cost is £5,122.6m (2002: £3,890.4m).</t>
  </si>
  <si>
    <t>These financial statements include on a consolidated basis the results and financial position of the Group’s 100% interest in the Peacock</t>
  </si>
  <si>
    <t>Centre Partnership and the Group’s 50% interest in the Tesco British Land Property Partnership. Accordingly, advantage has been taken of the</t>
  </si>
  <si>
    <t>exemptions provided by Regulation 7 of the Partnerships and Unlimited Companies (Accounts) Regulations 1993.</t>
  </si>
  <si>
    <t>13.     Other Investments</t>
  </si>
  <si>
    <t>Notes to the Financial Statements</t>
  </si>
  <si>
    <t>for the year ended 31 March 2003</t>
  </si>
  <si>
    <t>2.     Operating profit</t>
  </si>
  <si>
    <t>£m</t>
  </si>
  <si>
    <t>Gross rental income</t>
  </si>
  <si>
    <t>Rents payable</t>
  </si>
  <si>
    <t>Other property outgoings</t>
  </si>
  <si>
    <t>Net rental income</t>
  </si>
  <si>
    <t>Profit on property trading (see below)</t>
  </si>
  <si>
    <t>Other income</t>
  </si>
  <si>
    <t>Administrative expenses</t>
  </si>
  <si>
    <t>Operating profit</t>
  </si>
  <si>
    <t>Profit on property trading</t>
  </si>
  <si>
    <t>Sale proceeds</t>
  </si>
  <si>
    <t>Cost of sales</t>
  </si>
  <si>
    <t>British Land Group</t>
  </si>
  <si>
    <t>Share of joint ventures</t>
  </si>
  <si>
    <t>The profit for the year ended 31 March 2002 includes £25.6m arising on the disposal of shares held in Haslemere N.V.</t>
  </si>
  <si>
    <t>Payable on:</t>
  </si>
  <si>
    <t>bank loans and overdrafts</t>
  </si>
  <si>
    <t>other loans</t>
  </si>
  <si>
    <t>Deduct:</t>
  </si>
  <si>
    <t>development cost element</t>
  </si>
  <si>
    <t>Receivable on:</t>
  </si>
  <si>
    <t>deposits and securities</t>
  </si>
  <si>
    <t>loans to joint ventures</t>
  </si>
  <si>
    <t>Total British Land Group</t>
  </si>
  <si>
    <t>Interest payable on shareholder loans</t>
  </si>
  <si>
    <t>Other interest payable (net)</t>
  </si>
  <si>
    <t>Net interest payable</t>
  </si>
  <si>
    <t>The £323m 6.5% Convertible Bonds 2007 were redeemed and cancelled on 24 June 2002.</t>
  </si>
  <si>
    <t>throughout the current and the previous year.</t>
  </si>
  <si>
    <t>Accounting basis</t>
  </si>
  <si>
    <t>Consolidation</t>
  </si>
  <si>
    <t>from Group accounting policies are adjusted on consolidation.</t>
  </si>
  <si>
    <t>Joint ventures and other investments</t>
  </si>
  <si>
    <t>profit and loss account.</t>
  </si>
  <si>
    <t>according to the terms of the agreement governing the arrangement.</t>
  </si>
  <si>
    <t>the profit and loss account.</t>
  </si>
  <si>
    <t>directors’ valuation.</t>
  </si>
  <si>
    <t>Properties</t>
  </si>
  <si>
    <t>profit on disposal is based on book value.</t>
  </si>
  <si>
    <t>1.     Accounting Policies</t>
  </si>
  <si>
    <t>A summary of the principal accounting policies is set out below. The policies have been applied consistently, in all material respects</t>
  </si>
  <si>
    <t>The accounts are prepared in accordance with applicable United Kingdom Accounting Standards and under the historical cost convention</t>
  </si>
  <si>
    <t>The consolidated accounts include the accounts of the parent and all subsidiaries.</t>
  </si>
  <si>
    <t>Subsidiaries or joint ventures acquired or disposed of during the year are included from the date of acquisition or to the date of disposal</t>
  </si>
  <si>
    <t>and accounted for under the acquisition or gross equity method. Accounting practices of subsidiaries and joint ventures which differ</t>
  </si>
  <si>
    <t>In accordance with Section 230(3) of the Companies Act 1985 a separate profit and loss account for the Parent is not presented.</t>
  </si>
  <si>
    <t>In accordance with FRS 9 joint ventures are included under the gross equity method. As a result the Group’s balance sheet discloses the</t>
  </si>
  <si>
    <t>Group’s share of the gross assets and gross liabilities of the joint ventures. The Group’s share of joint venture operating profit, net interest</t>
  </si>
  <si>
    <t>payable and taxation are included at the relevant point in the Group profit and loss account.</t>
  </si>
  <si>
    <t>Where the Group participates in a joint arrangement that is not an entity, it accounts for its own assets, liabilities and cash flows, measured</t>
  </si>
  <si>
    <t>Other fixed asset investments are stated at market value when listed and at directors’ valuation when unlisted. Any surplus or deficit</t>
  </si>
  <si>
    <t>arising on revaluation is taken to the revaluation reserve, unless a deficit is expected to be permanent, in which case it is charged to</t>
  </si>
  <si>
    <t>Current asset investments are stated at the lower of cost and net realisable value. Investments in subsidiaries are stated at cost or</t>
  </si>
  <si>
    <t>i Investment properties are independently valued each year on an open market basis. Any surplus or deficit arising is transferred</t>
  </si>
  <si>
    <t>to revaluation reserve, unless a deficit is expected to be permanent, in which case it is charged to the profit and loss account. The</t>
  </si>
  <si>
    <t>In accordance with Statement of Standard Accounting Practice 19 no amortisation or depreciation is provided in respect of freehold</t>
  </si>
  <si>
    <t>or long leasehold properties. The directors consider that this accounting policy, which represents a departure from the statutory</t>
  </si>
  <si>
    <t>appropriated to trading stock, they are transferred at market value.</t>
  </si>
  <si>
    <t>they are transferred at book value.</t>
  </si>
  <si>
    <t>Debt instruments and interest rate derivatives</t>
  </si>
  <si>
    <t>instrument and are included in interest payable.</t>
  </si>
  <si>
    <t>Negative goodwill</t>
  </si>
  <si>
    <t>accounting rules, is necessary to provide a true and fair view. The financial effect of the departure from these rules cannot reasonably</t>
  </si>
  <si>
    <t>be quantified as depreciation or amortisation is only one of the many factors reflected in the annual valuation and the amount</t>
  </si>
  <si>
    <t>which might otherwise have been shown cannot be separately identified or quantified. Where properties held for investment are</t>
  </si>
  <si>
    <t>ii Development properties are included in investment properties and stated at cost, except where the open market value falls</t>
  </si>
  <si>
    <t>below cost, when they are revalued to the lower amount. The revaluation deficit is transferred to the revaluation reserve unless</t>
  </si>
  <si>
    <t>it represents a clear consumption of economic benefits, in which case it is charged to the profit and loss account. The cost of properties</t>
  </si>
  <si>
    <t>in course of development includes attributable interest and other outgoings having regard to the development potential of the</t>
  </si>
  <si>
    <t>property. Interest is calculated on the development expenditure by reference to specific borrowings where relevant and otherwise</t>
  </si>
  <si>
    <t>on the average rate applicable to short-term loans. Interest is not capitalised where no development activity is taking place.</t>
  </si>
  <si>
    <t>The Group uses interest rate swaps to manage its interest rate profile. Changes in the fair value of instruments used as hedges</t>
  </si>
  <si>
    <t>Net losses of £6.5m (2002 gains: £4.8m) were recognised in the current year, comprising gains of £7.0m (2002: £17.7m) and</t>
  </si>
  <si>
    <t>are not recognised in the financial statements until the hedged position matures.</t>
  </si>
  <si>
    <t>losses of £13.5m (2002: £12.9m).</t>
  </si>
  <si>
    <t>Of the unrecognised amount at 31 March 2003, £nil gains and £nil losses are expected to be realised in the next financial year</t>
  </si>
  <si>
    <t>(2002: £nil gains; £1.2m losses) and the balance in subsequent years.</t>
  </si>
  <si>
    <t>6% Subordinated Irredeemable Convertible Bonds</t>
  </si>
  <si>
    <t>The £150m 6% Subordinated Irredeemable Convertible Bonds carry a Bondholder conversion right exercisable at any time into Ordinary</t>
  </si>
  <si>
    <t>Debt issue costs</t>
  </si>
  <si>
    <t xml:space="preserve">Shares of the Company at 500p (2002: 500p) per share. The Company has the right to redeem, at its discretion, the Bonds at </t>
  </si>
  <si>
    <t xml:space="preserve">par if after 9 April 2001 the average ordinary share price attains 130% of the conversion price for a 30 day period and after 9 </t>
  </si>
  <si>
    <t xml:space="preserve">April 2008 without conditions. The Company has the right to redeem the remaining Bonds where 75 % of the Bonds have been </t>
  </si>
  <si>
    <t xml:space="preserve">converted or purchased or cancelled. If the Company elects to redeem the Bonds, Bondholders have the right to convert into the </t>
  </si>
  <si>
    <t xml:space="preserve">underlying Ordinary Shares. The Company has an option to exchange the Bonds for 6% Convertible Preference Shares with the </t>
  </si>
  <si>
    <t xml:space="preserve">same conversion terms. The Company has a further option to exchange the preference shares back to Convertible Bonds after </t>
  </si>
  <si>
    <t xml:space="preserve">these preference shares have been in issue for six months. On conversion of the entire issue into Ordinary Shares of the Company </t>
  </si>
  <si>
    <t>30.0 million Ordinary Shares would be issued.</t>
  </si>
  <si>
    <t xml:space="preserve">Total unamortised issue costs reducing the principal amount of debt in arriving at the Balance Sheet values amount to £57.5m </t>
  </si>
  <si>
    <t xml:space="preserve">(2002: £63.7m), of which £3.4m (2002: £3.5m) relates to the secured tranches of Securitisations, £44.7m (2002: £50.7m) to the </t>
  </si>
  <si>
    <t>unsecured tranches of Securitisations, £6.2m (2002: £6.2m) to Debentures and £3.2m (2002: £3.3m) to Convertible Bonds.</t>
  </si>
  <si>
    <t>Purchase and cancellation of own shares</t>
  </si>
  <si>
    <t>Retained profit for the year</t>
  </si>
  <si>
    <t>Realisation of prior year revaluations</t>
  </si>
  <si>
    <t>Exchange movements on net investments</t>
  </si>
  <si>
    <t>The cumulative amount of goodwill written off against other reserves of the Group is £14.6m (2002: £14.6m).</t>
  </si>
  <si>
    <t xml:space="preserve">In addition to contingent tax, as described in note 8, contingent liabilities of the Parent for guarantees to third parties amounted to </t>
  </si>
  <si>
    <t>£12.0m (2002: £33.0m).</t>
  </si>
  <si>
    <t xml:space="preserve">Mr John Ritblat has an effective 4.65% equity interest and is non executive chairman of Fitzhardinge PLC, which is the holding </t>
  </si>
  <si>
    <t>company of Colliers CRE who are amongst the Group’s managing agents and as such receive fees for their services. During</t>
  </si>
  <si>
    <t xml:space="preserve">the year, fees of £79,602 (2002: £190,000) were paid to Maxwell Batley, and fees of £63,809 were paid to D J Freeman, firms in </t>
  </si>
  <si>
    <t>which Michael Cassidy was a partner during the year, for legal advice on property transactions.</t>
  </si>
  <si>
    <t xml:space="preserve">Details of transactions with joint ventures including debt guarantees by the Company are given in notes 12 and 24. During the </t>
  </si>
  <si>
    <t>year the Group received management fees of £1.3m (2002: £1.4m) from joint ventures.</t>
  </si>
  <si>
    <t>26.     Pensions</t>
  </si>
  <si>
    <t>26.     Pensions (continued)</t>
  </si>
  <si>
    <t>A property ceases to be treated as a development on practical completion.</t>
  </si>
  <si>
    <t>iii Trading properties are stated at the lower of cost and net realisable value. Disposals are recognised on completion: profits</t>
  </si>
  <si>
    <t>and losses arising are dealt with through the profit and loss account. If properties held for trading are appropriated to investment,</t>
  </si>
  <si>
    <t>Debt instruments are stated at their net proceeds on issue. Issue costs are amortised to the profit and loss account over the life of the</t>
  </si>
  <si>
    <t>Amounts payable or receivable under interest rate derivatives are matched with the interest payable on the debt which the derivatives</t>
  </si>
  <si>
    <t>hedge. In the course of the Group’s investment and financing activity underlying debt may be retired or redeemed such that an interest</t>
  </si>
  <si>
    <t>rate derivative becomes surplus. In these circumstances the derivative is marked to market or closed out. Any deficit/surplus arising is</t>
  </si>
  <si>
    <t>charged/credited to the profit and loss account and included in net interest payable.</t>
  </si>
  <si>
    <t>Negative goodwill arising on the acquisition of subsidiary undertakings and joint ventures, representing any excess of the fair value</t>
  </si>
  <si>
    <t>of the identifiable assets and liabilities acquired over the fair value of the consideration given, is included in the balance sheet and is</t>
  </si>
  <si>
    <t>credited to the profit and loss account as the acquired non-monetary assets are sold.</t>
  </si>
  <si>
    <t>Taxation</t>
  </si>
  <si>
    <t>Corporation tax payable is provided on taxable profits at the current rate.</t>
  </si>
  <si>
    <t>and their recognition in a tax computation.</t>
  </si>
  <si>
    <t>been recognised in the financial statements.</t>
  </si>
  <si>
    <t>Deferred tax is measured on a non-discounted basis.</t>
  </si>
  <si>
    <t>Foreign currency</t>
  </si>
  <si>
    <t>Pensions</t>
  </si>
  <si>
    <t>lives of employees who are scheme members.</t>
  </si>
  <si>
    <t>Sharesave schemes</t>
  </si>
  <si>
    <t>On disposal of an investment property the element of tax relating to the profit in the year is charged to the profit and loss account and</t>
  </si>
  <si>
    <t>the element relating to earlier revaluation surpluses is included in the Statement of Total Recognised Gains and Losses.</t>
  </si>
  <si>
    <t>Deferred tax assets and liabilities arise from timing differences between the recognition of gains and losses in the financial statements</t>
  </si>
  <si>
    <t>Deferred tax is provided in respect of all timing differences that have originated, but not reversed, at the balance sheet date that may</t>
  </si>
  <si>
    <t>give rise to an obligation to pay more or less tax in the future. Deferred tax is not recognised when fixed assets are revalued unless</t>
  </si>
  <si>
    <t>by the balance sheet date there is a binding agreement to sell the revalued assets and the gain or loss expected to arise on sale has</t>
  </si>
  <si>
    <t>Rental income is recognised on an accruals basis. Rent increases arising from rent reviews are taken into account when such reviews</t>
  </si>
  <si>
    <t>have been settled with tenants. Where a lease incentive does not enhance the property, it is amortised on a straight–line basis over the</t>
  </si>
  <si>
    <t>period from the date of lease commencement to the earlier of the first rent review to the prevailing market rent, the first break option, or</t>
  </si>
  <si>
    <t>the end of the lease term. On new leases with rent free periods, rental income is allocated evenly over the period from the date of</t>
  </si>
  <si>
    <t>lease commencement to the earlier of the first rent review to the prevailing market rate and the lease end date.</t>
  </si>
  <si>
    <t>Transactions in foreign currencies are recorded at the rate of exchange at the date of the transaction or, if hedged, at the forward</t>
  </si>
  <si>
    <t>contract rate. Monetary assets and liabilities denominated in foreign currencies at the balance sheet date are reported at the rates of</t>
  </si>
  <si>
    <t>exchange prevailing at that date or, if appropriate, at the forward contract rate.</t>
  </si>
  <si>
    <t>The results and balance sheets of overseas operations are translated at the closing rates ruling at the balance sheet dates.</t>
  </si>
  <si>
    <t>Exchange differences arising on translation of the opening net assets and on foreign currency borrowings, to the extent that they</t>
  </si>
  <si>
    <t>hedge the Group’s investment in such operations, are dealt with through reserves. All other exchange differences are included in the</t>
  </si>
  <si>
    <t>The pension cost charged to the profit and loss account is such as to spread the cost of pensions over the average remaining working</t>
  </si>
  <si>
    <t>The Group operates an Inland Revenue approved employee share option scheme and has taken advantage of the exemption given in</t>
  </si>
  <si>
    <t>UITF Abstract 17 ‘Employee share scheme’ from recognising a charge in the profit and loss account for the discount on the option.</t>
  </si>
  <si>
    <t>as modified by the revaluation of investment properties and fixed asset investments.</t>
  </si>
  <si>
    <t>Turnover</t>
  </si>
  <si>
    <t>In arriving at the operating profit the following items have been included:</t>
  </si>
  <si>
    <t>Amortisation and depreciation</t>
  </si>
  <si>
    <t xml:space="preserve">Auditors’ remuneration† </t>
  </si>
  <si>
    <t>Auditors’ remuneration for other services*</t>
  </si>
  <si>
    <t>4     Ordinary Dividends</t>
  </si>
  <si>
    <t>3.     Net Interest Payable</t>
  </si>
  <si>
    <t>pence</t>
  </si>
  <si>
    <t>Interim</t>
  </si>
  <si>
    <t xml:space="preserve">Proposed final </t>
  </si>
  <si>
    <t xml:space="preserve">Total for year </t>
  </si>
  <si>
    <t>The final dividend of 9.3 pence will be paid on 22 August 2003 to shareholders on the register at the close of business on 25 July 2003.  The interim dividend was paid on 21 February 2003.</t>
  </si>
  <si>
    <t xml:space="preserve">Basic and diluted earnings per share are calculated on the profit on ordinary activities after taxation and on the weighted average number of shares in issue during the year as shown below: </t>
  </si>
  <si>
    <t>Weighted</t>
  </si>
  <si>
    <t>average</t>
  </si>
  <si>
    <t>Profit</t>
  </si>
  <si>
    <t>number</t>
  </si>
  <si>
    <t>after</t>
  </si>
  <si>
    <t>of shares</t>
  </si>
  <si>
    <t>taxation</t>
  </si>
  <si>
    <t>m</t>
  </si>
  <si>
    <t xml:space="preserve">Earnings per share </t>
  </si>
  <si>
    <t>Basic</t>
  </si>
  <si>
    <t>Diluted</t>
  </si>
  <si>
    <t>Adjusted earnings per share</t>
  </si>
  <si>
    <t xml:space="preserve">Adjusted earnings per share are calculated by excluding the post tax profit adjustment of £1.1m (2002 - £7.2m) which is the effect of FRS19.  The weighted average number of shares has changed as a result of the redemption on 24 June 2002 of the 6.5% Convertible Bonds 2007 as well as from the impact of shares purchased for cancellation during the year.  </t>
  </si>
  <si>
    <t>5     Basic and diluted earnings per share</t>
  </si>
  <si>
    <t>Profit on ordinary activities after taxation attributable to parent was £116.1m (2002: £262.3m).</t>
  </si>
  <si>
    <t>6     Parent Company's results</t>
  </si>
  <si>
    <t>7     Profit on the disposal of fixed assets</t>
  </si>
  <si>
    <t xml:space="preserve">Rental income and profits are derived from the Group’s continuing operations, which are predominantly in the United Kingdom. </t>
  </si>
  <si>
    <t>The Group has only one significant class of business.</t>
  </si>
  <si>
    <t>Current tax</t>
  </si>
  <si>
    <t>UK corporation tax (30%)</t>
  </si>
  <si>
    <t>Foreign tax</t>
  </si>
  <si>
    <t>Adjustments in respect of prior years</t>
  </si>
  <si>
    <t>Deferred tax</t>
  </si>
  <si>
    <t>The Group’s share of joint venture properties as at 31 March 2003 was £1,404.8m (2002: £1,601.3m).</t>
  </si>
  <si>
    <t xml:space="preserve">The Group’s share of the market value of joint venture debt and derivatives as at 31 March 2003 was £40.6m more than the Group’s </t>
  </si>
  <si>
    <t xml:space="preserve">share of the book value (2002: £16.8m). The Group’s share of joint venture external net debt is £632.0m (2002: £791.6m). The amount </t>
  </si>
  <si>
    <t>guaranteed by British Land is £12.0m (2002: £33.0m).</t>
  </si>
  <si>
    <t xml:space="preserve">The historical cost of joint ventures is £484.0m (2002: £556.2m). The amount of £147.4m includes £130.1m of loans to joint ventures </t>
  </si>
  <si>
    <t>by the parent. Outline details of the joint ventures are set out on pages 35 to 40 of the Property Review.</t>
  </si>
  <si>
    <t>17.     Provisions for liabilities and charges</t>
  </si>
  <si>
    <t>FRS 19 capital allowance effects:</t>
  </si>
  <si>
    <t>allowance provision (as described in note 17) which is not expected to arise.</t>
  </si>
  <si>
    <t>8 7/8% First Mortgage Debenture Bonds 2035</t>
  </si>
  <si>
    <t>9 3/8% First Mortgage Debenture Stock 2028</t>
  </si>
  <si>
    <t>10 1/2% First Mortgage Debenture Stock 2019/24</t>
  </si>
  <si>
    <t>11 3/8% First Mortgage Debenture Stock 2019/24</t>
  </si>
  <si>
    <t>10 1/4% Bonds 2012</t>
  </si>
  <si>
    <t xml:space="preserve">6 1/2% Convertible Bonds 2007 </t>
  </si>
  <si>
    <t>Repayable:         within one year and on demand</t>
  </si>
  <si>
    <t>Expiring:             Within one year</t>
  </si>
  <si>
    <t>contracted margins. The derivatives have been valued by the independent treasury advisor Record Currency Management.</t>
  </si>
  <si>
    <t>The market value and difference are shown before any tax relief. The difference between book value and market value on the convertibles arises principally from</t>
  </si>
  <si>
    <t xml:space="preserve">the British Land share price. In accordance with Accounting Standards the book value of debt is par value net of unamortised issue costs. Short term debtors </t>
  </si>
  <si>
    <t xml:space="preserve">and creditors have been excluded from the disclosures (other than the currency disclosures). The valuations of the Broadgate and Meadowhall Notes have been </t>
  </si>
  <si>
    <t xml:space="preserve">undertaken by Morgan Stanley. The valuations of 135 Bishopsgate Securitisations 2018 have been undertaken by The Royal Bank of Scotland. The valuations of </t>
  </si>
  <si>
    <t xml:space="preserve">other fixed rate debt and convertible debt have been undertaken by UBS Warburg. The bank debt has been valued assuming it could be renegotiated at </t>
  </si>
  <si>
    <t>Origination and reversal of timing differences</t>
  </si>
  <si>
    <t>Prior year items</t>
  </si>
  <si>
    <t>Group total taxation</t>
  </si>
  <si>
    <t>Attributable to joint ventures</t>
  </si>
  <si>
    <t>Total taxation - effective tax rate - 19.2% (2002 - 6.9%)</t>
  </si>
  <si>
    <t>Tax reconciliation</t>
  </si>
  <si>
    <t>Less - Share of profit of joint ventures</t>
  </si>
  <si>
    <t>Effects of:</t>
  </si>
  <si>
    <t>Capital allowances</t>
  </si>
  <si>
    <t>Tax losses and other timing differences</t>
  </si>
  <si>
    <t>Expenses not deductible for tax purposes</t>
  </si>
  <si>
    <t>Factors affecting future tax rate</t>
  </si>
  <si>
    <t>Contingent tax</t>
  </si>
  <si>
    <r>
      <t xml:space="preserve">The level of capital allowances and losses reduce the current tax charge below 30%.  Capital allowances are claimed on eligible investment assets and calculated on the reducing balance.  The availability of further capital allowances will depend, </t>
    </r>
    <r>
      <rPr>
        <i/>
        <sz val="12"/>
        <rFont val="Arial"/>
        <family val="2"/>
      </rPr>
      <t>inter alia</t>
    </r>
    <r>
      <rPr>
        <sz val="12"/>
        <rFont val="Arial"/>
        <family val="2"/>
      </rPr>
      <t>, on the timing of the Group's development programme.  In addition where assets are sold out of the British Land Group the gain arising will initially be set off against capital losses and so such sales may reduce the tax rate.</t>
    </r>
  </si>
  <si>
    <t>8.     Taxation</t>
  </si>
  <si>
    <t>Details of directors’ remuneration are shown in the audited section of the Remuneration Report on pages 44 to 46.</t>
  </si>
  <si>
    <t>9     Staff Costs</t>
  </si>
  <si>
    <t xml:space="preserve">Wages and salaries </t>
  </si>
  <si>
    <t xml:space="preserve">Social security costs </t>
  </si>
  <si>
    <t xml:space="preserve">Pension contributions </t>
  </si>
  <si>
    <t>Staff costs (including Directors)</t>
  </si>
  <si>
    <t xml:space="preserve">Average number of employees of the Group during the year was 697 (2002: 638) of which some 537 (2002: 487) were </t>
  </si>
  <si>
    <t>employed directly at the Group’s properties and their costs recharged to tenants.</t>
  </si>
  <si>
    <t>Satisfied by:</t>
  </si>
  <si>
    <t>Issue of Guaranteed Floating Rate</t>
  </si>
  <si>
    <t>The fair value adjustments arise because:</t>
  </si>
  <si>
    <t>● As a development property, 201 Bishopsgate was carried in the accounts of Broadgate Phase 12 Ltd at historical cost.</t>
  </si>
  <si>
    <t>* An adjustment is required to recognise additional liabilities for London &amp; Henley Holdings Ltd.</t>
  </si>
  <si>
    <t>† An adjustment is required to show London &amp; Henley’s bank loans and related derivatives at fair value.</t>
  </si>
  <si>
    <t>10     Acquisitions of subsidiary undertakings</t>
  </si>
  <si>
    <t xml:space="preserve">On 19 July 2002 the Group acquired the remaining 50% interest in Broadgate Phase 12 Ltd, owner of 201 Bishopsgate, </t>
  </si>
  <si>
    <t xml:space="preserve">London EC2.  On 11 October 2002 the Group acquired 100% of the issued share capital of FRP Group Plc. On 19 December </t>
  </si>
  <si>
    <t xml:space="preserve">2002 the Group  acquired the remaining 50% interest in London &amp; Henley Holdings Limited. The net assets acquired and </t>
  </si>
  <si>
    <t>their fair value to the Group  are as follows:</t>
  </si>
  <si>
    <t xml:space="preserve">Total book value </t>
  </si>
  <si>
    <t>Combined</t>
  </si>
  <si>
    <t xml:space="preserve"> Fair Value</t>
  </si>
  <si>
    <t>remaining</t>
  </si>
  <si>
    <t>Henley</t>
  </si>
  <si>
    <t xml:space="preserve">   </t>
  </si>
  <si>
    <t>Broadgate</t>
  </si>
  <si>
    <t>to Group</t>
  </si>
  <si>
    <t>adjustment</t>
  </si>
  <si>
    <t>Plc</t>
  </si>
  <si>
    <t>Holdings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</si>
</sst>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1" formatCode="_-* #,##0.00_-;\-* #,##0.00_-;_-* &quot;-&quot;??_-;_-@_-"/>
    <numFmt numFmtId="172" formatCode="#,##0.0_);\(#,##0.0\)"/>
    <numFmt numFmtId="173" formatCode="#,##0.0_);[Red]\(#,##0.0\)"/>
    <numFmt numFmtId="175" formatCode="#,##0.0;[Red]\(#,##0.0\)"/>
    <numFmt numFmtId="176" formatCode="#,##0.00;[Red]\(#,##0.00\)"/>
    <numFmt numFmtId="177" formatCode="0.0"/>
    <numFmt numFmtId="178" formatCode="_(* #,##0.0_);_(* \(#,##0.0\);_(* &quot;-&quot;??_);_(@_)"/>
    <numFmt numFmtId="179" formatCode="0.0_);[Red]\(0.0\)"/>
    <numFmt numFmtId="181" formatCode="#\ ?/8"/>
    <numFmt numFmtId="182" formatCode="#,##0.0#;[Red]\(#,##0.0\)"/>
    <numFmt numFmtId="183" formatCode="#,##0.0#;\(#,##0.0\)"/>
    <numFmt numFmtId="184" formatCode="0.0%"/>
  </numFmts>
  <fonts count="17" x14ac:knownFonts="1">
    <font>
      <sz val="10"/>
      <name val="Arial"/>
    </font>
    <font>
      <sz val="10"/>
      <name val="Arial"/>
    </font>
    <font>
      <sz val="14"/>
      <name val="Arial"/>
      <family val="2"/>
    </font>
    <font>
      <b/>
      <sz val="12"/>
      <name val="Arial"/>
      <family val="2"/>
    </font>
    <font>
      <sz val="12"/>
      <name val="Arial"/>
      <family val="2"/>
    </font>
    <font>
      <b/>
      <u/>
      <sz val="12"/>
      <name val="Arial"/>
      <family val="2"/>
    </font>
    <font>
      <u/>
      <sz val="12"/>
      <name val="Arial"/>
      <family val="2"/>
    </font>
    <font>
      <sz val="11"/>
      <name val="Arial"/>
      <family val="2"/>
    </font>
    <font>
      <sz val="10"/>
      <name val="Arial"/>
      <family val="2"/>
    </font>
    <font>
      <sz val="9"/>
      <name val="Arial"/>
      <family val="2"/>
    </font>
    <font>
      <i/>
      <sz val="12"/>
      <name val="Arial"/>
      <family val="2"/>
    </font>
    <font>
      <u val="double"/>
      <sz val="12"/>
      <name val="Arial"/>
      <family val="2"/>
    </font>
    <font>
      <b/>
      <u val="double"/>
      <sz val="12"/>
      <name val="Arial"/>
      <family val="2"/>
    </font>
    <font>
      <b/>
      <sz val="10"/>
      <name val="Arial"/>
      <family val="2"/>
    </font>
    <font>
      <u/>
      <sz val="10"/>
      <name val="Arial"/>
      <family val="2"/>
    </font>
    <font>
      <b/>
      <u/>
      <sz val="10"/>
      <name val="Arial"/>
      <family val="2"/>
    </font>
    <font>
      <sz val="8"/>
      <name val="Arial"/>
      <family val="2"/>
    </font>
  </fonts>
  <fills count="2">
    <fill>
      <patternFill patternType="none"/>
    </fill>
    <fill>
      <patternFill patternType="gray125"/>
    </fill>
  </fills>
  <borders count="6">
    <border>
      <left/>
      <right/>
      <top/>
      <bottom/>
      <diagonal/>
    </border>
    <border>
      <left/>
      <right/>
      <top style="thin">
        <color indexed="64"/>
      </top>
      <bottom/>
      <diagonal/>
    </border>
    <border>
      <left/>
      <right/>
      <top style="thin">
        <color indexed="64"/>
      </top>
      <bottom style="double">
        <color indexed="64"/>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s>
  <cellStyleXfs count="2">
    <xf numFmtId="0" fontId="0" fillId="0" borderId="0"/>
    <xf numFmtId="171" fontId="1" fillId="0" borderId="0" applyFont="0" applyFill="0" applyBorder="0" applyAlignment="0" applyProtection="0"/>
  </cellStyleXfs>
  <cellXfs count="237">
    <xf numFmtId="0" fontId="0" fillId="0" borderId="0" xfId="0"/>
    <xf numFmtId="0" fontId="3" fillId="0" borderId="0" xfId="0" applyFont="1"/>
    <xf numFmtId="0" fontId="4" fillId="0" borderId="0" xfId="0" applyFont="1"/>
    <xf numFmtId="0" fontId="5" fillId="0" borderId="0" xfId="0" applyFont="1"/>
    <xf numFmtId="0" fontId="3" fillId="0" borderId="0" xfId="0" quotePrefix="1" applyFont="1"/>
    <xf numFmtId="0" fontId="5" fillId="0" borderId="0" xfId="0" applyFont="1" applyAlignment="1">
      <alignment horizontal="right"/>
    </xf>
    <xf numFmtId="0" fontId="6" fillId="0" borderId="0" xfId="0" applyFont="1" applyAlignment="1">
      <alignment horizontal="right"/>
    </xf>
    <xf numFmtId="172" fontId="3" fillId="0" borderId="0" xfId="0" applyNumberFormat="1" applyFont="1"/>
    <xf numFmtId="172" fontId="4" fillId="0" borderId="0" xfId="0" applyNumberFormat="1" applyFont="1"/>
    <xf numFmtId="172" fontId="3" fillId="0" borderId="1" xfId="0" applyNumberFormat="1" applyFont="1" applyBorder="1"/>
    <xf numFmtId="172" fontId="4" fillId="0" borderId="1" xfId="0" applyNumberFormat="1" applyFont="1" applyBorder="1"/>
    <xf numFmtId="172" fontId="3" fillId="0" borderId="2" xfId="0" applyNumberFormat="1" applyFont="1" applyBorder="1"/>
    <xf numFmtId="172" fontId="4" fillId="0" borderId="2" xfId="0" applyNumberFormat="1" applyFont="1" applyBorder="1"/>
    <xf numFmtId="172" fontId="3" fillId="0" borderId="0" xfId="0" applyNumberFormat="1" applyFont="1" applyBorder="1"/>
    <xf numFmtId="172" fontId="4" fillId="0" borderId="0" xfId="0" applyNumberFormat="1" applyFont="1" applyBorder="1"/>
    <xf numFmtId="173" fontId="3" fillId="0" borderId="0" xfId="0" applyNumberFormat="1" applyFont="1" applyBorder="1"/>
    <xf numFmtId="173" fontId="4" fillId="0" borderId="0" xfId="0" applyNumberFormat="1" applyFont="1"/>
    <xf numFmtId="173" fontId="4" fillId="0" borderId="0" xfId="0" applyNumberFormat="1" applyFont="1" applyBorder="1"/>
    <xf numFmtId="0" fontId="3" fillId="0" borderId="0" xfId="0" applyFont="1" applyAlignment="1">
      <alignment horizontal="right"/>
    </xf>
    <xf numFmtId="0" fontId="4" fillId="0" borderId="0" xfId="0" applyFont="1" applyAlignment="1">
      <alignment horizontal="justify" vertical="justify" wrapText="1"/>
    </xf>
    <xf numFmtId="0" fontId="4" fillId="0" borderId="0" xfId="0" applyFont="1" applyAlignment="1">
      <alignment horizontal="justify"/>
    </xf>
    <xf numFmtId="0" fontId="4" fillId="0" borderId="0" xfId="0" applyFont="1" applyAlignment="1">
      <alignment horizontal="right"/>
    </xf>
    <xf numFmtId="0" fontId="3" fillId="0" borderId="0" xfId="0" applyFont="1" applyAlignment="1">
      <alignment vertical="center"/>
    </xf>
    <xf numFmtId="0" fontId="4" fillId="0" borderId="0" xfId="0" applyFont="1" applyAlignment="1">
      <alignment vertical="center"/>
    </xf>
    <xf numFmtId="172" fontId="3" fillId="0" borderId="3" xfId="0" applyNumberFormat="1" applyFont="1" applyBorder="1"/>
    <xf numFmtId="172" fontId="4" fillId="0" borderId="3" xfId="0" applyNumberFormat="1" applyFont="1" applyBorder="1"/>
    <xf numFmtId="172" fontId="3" fillId="0" borderId="4" xfId="0" applyNumberFormat="1" applyFont="1" applyBorder="1"/>
    <xf numFmtId="172" fontId="4" fillId="0" borderId="4" xfId="0" applyNumberFormat="1" applyFont="1" applyBorder="1"/>
    <xf numFmtId="0" fontId="3" fillId="0" borderId="0" xfId="0" applyFont="1" applyAlignment="1">
      <alignment horizontal="left" vertical="center"/>
    </xf>
    <xf numFmtId="172" fontId="3" fillId="0" borderId="5" xfId="0" applyNumberFormat="1" applyFont="1" applyBorder="1"/>
    <xf numFmtId="172" fontId="4" fillId="0" borderId="5" xfId="0" applyNumberFormat="1" applyFont="1" applyBorder="1"/>
    <xf numFmtId="0" fontId="3" fillId="0" borderId="0" xfId="0" quotePrefix="1" applyFont="1" applyAlignment="1">
      <alignment vertical="top"/>
    </xf>
    <xf numFmtId="0" fontId="9" fillId="0" borderId="0" xfId="0" applyFont="1"/>
    <xf numFmtId="0" fontId="4" fillId="0" borderId="0" xfId="0" applyFont="1" applyBorder="1" applyAlignment="1">
      <alignment horizontal="right"/>
    </xf>
    <xf numFmtId="0" fontId="4" fillId="0" borderId="0" xfId="0" applyFont="1" applyBorder="1"/>
    <xf numFmtId="175" fontId="3" fillId="0" borderId="0" xfId="0" applyNumberFormat="1" applyFont="1" applyFill="1"/>
    <xf numFmtId="175" fontId="4" fillId="0" borderId="0" xfId="0" applyNumberFormat="1" applyFont="1" applyFill="1"/>
    <xf numFmtId="176" fontId="4" fillId="0" borderId="0" xfId="0" applyNumberFormat="1" applyFont="1"/>
    <xf numFmtId="175" fontId="3" fillId="0" borderId="0" xfId="0" applyNumberFormat="1" applyFont="1"/>
    <xf numFmtId="175" fontId="4" fillId="0" borderId="0" xfId="0" applyNumberFormat="1" applyFont="1"/>
    <xf numFmtId="175" fontId="3" fillId="0" borderId="2" xfId="0" applyNumberFormat="1" applyFont="1" applyFill="1" applyBorder="1"/>
    <xf numFmtId="175" fontId="4" fillId="0" borderId="2" xfId="0" applyNumberFormat="1" applyFont="1" applyFill="1" applyBorder="1"/>
    <xf numFmtId="178" fontId="13" fillId="0" borderId="2" xfId="0" applyNumberFormat="1" applyFont="1" applyBorder="1"/>
    <xf numFmtId="175" fontId="3" fillId="0" borderId="2" xfId="0" applyNumberFormat="1" applyFont="1" applyBorder="1"/>
    <xf numFmtId="175" fontId="4" fillId="0" borderId="2" xfId="0" applyNumberFormat="1" applyFont="1" applyBorder="1"/>
    <xf numFmtId="175" fontId="3" fillId="0" borderId="5" xfId="0" applyNumberFormat="1" applyFont="1" applyBorder="1"/>
    <xf numFmtId="175" fontId="4" fillId="0" borderId="5" xfId="0" applyNumberFormat="1" applyFont="1" applyBorder="1"/>
    <xf numFmtId="175" fontId="3" fillId="0" borderId="0" xfId="0" applyNumberFormat="1" applyFont="1" applyBorder="1"/>
    <xf numFmtId="175" fontId="4" fillId="0" borderId="0" xfId="0" applyNumberFormat="1" applyFont="1" applyBorder="1"/>
    <xf numFmtId="0" fontId="3" fillId="0" borderId="0" xfId="0" applyFont="1" applyBorder="1"/>
    <xf numFmtId="0" fontId="3" fillId="0" borderId="3" xfId="0" applyFont="1" applyBorder="1"/>
    <xf numFmtId="0" fontId="4" fillId="0" borderId="3" xfId="0" applyFont="1" applyBorder="1"/>
    <xf numFmtId="0" fontId="3" fillId="0" borderId="2" xfId="0" applyFont="1" applyBorder="1"/>
    <xf numFmtId="0" fontId="3" fillId="0" borderId="0" xfId="0" applyFont="1" applyBorder="1" applyAlignment="1">
      <alignment horizontal="center"/>
    </xf>
    <xf numFmtId="177" fontId="4" fillId="0" borderId="0" xfId="0" applyNumberFormat="1" applyFont="1"/>
    <xf numFmtId="177" fontId="3" fillId="0" borderId="0" xfId="0" applyNumberFormat="1" applyFont="1"/>
    <xf numFmtId="172" fontId="5" fillId="0" borderId="0" xfId="0" applyNumberFormat="1" applyFont="1" applyAlignment="1">
      <alignment horizontal="right"/>
    </xf>
    <xf numFmtId="172" fontId="4" fillId="0" borderId="0" xfId="0" applyNumberFormat="1" applyFont="1" applyAlignment="1">
      <alignment horizontal="right"/>
    </xf>
    <xf numFmtId="172" fontId="4" fillId="0" borderId="3" xfId="0" applyNumberFormat="1" applyFont="1" applyBorder="1" applyAlignment="1">
      <alignment horizontal="right"/>
    </xf>
    <xf numFmtId="177" fontId="4" fillId="0" borderId="3" xfId="0" applyNumberFormat="1" applyFont="1" applyBorder="1"/>
    <xf numFmtId="177" fontId="3" fillId="0" borderId="3" xfId="0" applyNumberFormat="1" applyFont="1" applyBorder="1"/>
    <xf numFmtId="173" fontId="3" fillId="0" borderId="0" xfId="0" applyNumberFormat="1" applyFont="1"/>
    <xf numFmtId="0" fontId="4" fillId="0" borderId="0" xfId="0" applyFont="1" applyAlignment="1"/>
    <xf numFmtId="173" fontId="6" fillId="0" borderId="0" xfId="0" applyNumberFormat="1" applyFont="1" applyAlignment="1">
      <alignment horizontal="center"/>
    </xf>
    <xf numFmtId="173" fontId="4" fillId="0" borderId="0" xfId="0" applyNumberFormat="1" applyFont="1" applyAlignment="1">
      <alignment horizontal="right"/>
    </xf>
    <xf numFmtId="173" fontId="3" fillId="0" borderId="0" xfId="0" applyNumberFormat="1" applyFont="1" applyBorder="1" applyAlignment="1">
      <alignment horizontal="right"/>
    </xf>
    <xf numFmtId="173" fontId="6" fillId="0" borderId="0" xfId="0" applyNumberFormat="1" applyFont="1" applyBorder="1" applyAlignment="1">
      <alignment horizontal="right"/>
    </xf>
    <xf numFmtId="173" fontId="4" fillId="0" borderId="0" xfId="0" applyNumberFormat="1" applyFont="1" applyBorder="1" applyAlignment="1">
      <alignment horizontal="right"/>
    </xf>
    <xf numFmtId="173" fontId="5" fillId="0" borderId="0" xfId="0" applyNumberFormat="1" applyFont="1" applyBorder="1" applyAlignment="1">
      <alignment horizontal="right"/>
    </xf>
    <xf numFmtId="172" fontId="3" fillId="0" borderId="0" xfId="0" quotePrefix="1" applyNumberFormat="1" applyFont="1"/>
    <xf numFmtId="178" fontId="0" fillId="0" borderId="3" xfId="0" applyNumberFormat="1" applyBorder="1"/>
    <xf numFmtId="172" fontId="4" fillId="0" borderId="0" xfId="0" quotePrefix="1" applyNumberFormat="1" applyFont="1"/>
    <xf numFmtId="172" fontId="11" fillId="0" borderId="0" xfId="0" applyNumberFormat="1" applyFont="1" applyBorder="1"/>
    <xf numFmtId="172" fontId="12" fillId="0" borderId="0" xfId="0" applyNumberFormat="1" applyFont="1" applyBorder="1"/>
    <xf numFmtId="172" fontId="3" fillId="0" borderId="3" xfId="1" applyNumberFormat="1" applyFont="1" applyBorder="1"/>
    <xf numFmtId="172" fontId="4" fillId="0" borderId="0" xfId="0" applyNumberFormat="1" applyFont="1" applyAlignment="1">
      <alignment horizontal="justify" vertical="justify" wrapText="1"/>
    </xf>
    <xf numFmtId="172" fontId="5" fillId="0" borderId="0" xfId="0" applyNumberFormat="1" applyFont="1" applyBorder="1" applyAlignment="1">
      <alignment horizontal="right"/>
    </xf>
    <xf numFmtId="15" fontId="4" fillId="0" borderId="0" xfId="0" quotePrefix="1" applyNumberFormat="1" applyFont="1" applyAlignment="1">
      <alignment horizontal="right"/>
    </xf>
    <xf numFmtId="178" fontId="4" fillId="0" borderId="0" xfId="1" applyNumberFormat="1" applyFont="1" applyAlignment="1">
      <alignment horizontal="right"/>
    </xf>
    <xf numFmtId="178" fontId="3" fillId="0" borderId="0" xfId="1" applyNumberFormat="1" applyFont="1" applyAlignment="1">
      <alignment horizontal="right"/>
    </xf>
    <xf numFmtId="178" fontId="4" fillId="0" borderId="0" xfId="1" applyNumberFormat="1" applyFont="1"/>
    <xf numFmtId="178" fontId="3" fillId="0" borderId="0" xfId="1" applyNumberFormat="1" applyFont="1"/>
    <xf numFmtId="178" fontId="4" fillId="0" borderId="0" xfId="1" applyNumberFormat="1" applyFont="1" applyBorder="1"/>
    <xf numFmtId="178" fontId="3" fillId="0" borderId="0" xfId="1" applyNumberFormat="1" applyFont="1" applyBorder="1"/>
    <xf numFmtId="178" fontId="3" fillId="0" borderId="4" xfId="1" applyNumberFormat="1" applyFont="1" applyBorder="1"/>
    <xf numFmtId="178" fontId="4" fillId="0" borderId="4" xfId="1" applyNumberFormat="1" applyFont="1" applyBorder="1"/>
    <xf numFmtId="0" fontId="4" fillId="0" borderId="3" xfId="0" applyFont="1" applyBorder="1" applyAlignment="1">
      <alignment horizontal="right"/>
    </xf>
    <xf numFmtId="49" fontId="4" fillId="0" borderId="0" xfId="0" applyNumberFormat="1" applyFont="1" applyAlignment="1">
      <alignment horizontal="right"/>
    </xf>
    <xf numFmtId="49" fontId="4" fillId="0" borderId="0" xfId="0" applyNumberFormat="1" applyFont="1" applyBorder="1" applyAlignment="1">
      <alignment horizontal="right"/>
    </xf>
    <xf numFmtId="172" fontId="4" fillId="0" borderId="5" xfId="1" applyNumberFormat="1" applyFont="1" applyBorder="1" applyAlignment="1">
      <alignment horizontal="right"/>
    </xf>
    <xf numFmtId="172" fontId="4" fillId="0" borderId="0" xfId="1" applyNumberFormat="1" applyFont="1"/>
    <xf numFmtId="172" fontId="4" fillId="0" borderId="0" xfId="1" applyNumberFormat="1" applyFont="1" applyBorder="1" applyAlignment="1">
      <alignment horizontal="right"/>
    </xf>
    <xf numFmtId="172" fontId="6" fillId="0" borderId="0" xfId="0" applyNumberFormat="1" applyFont="1" applyAlignment="1">
      <alignment horizontal="right"/>
    </xf>
    <xf numFmtId="172" fontId="4" fillId="0" borderId="5" xfId="0" applyNumberFormat="1" applyFont="1" applyBorder="1" applyAlignment="1"/>
    <xf numFmtId="172" fontId="4" fillId="0" borderId="5" xfId="1" applyNumberFormat="1" applyFont="1" applyBorder="1"/>
    <xf numFmtId="0" fontId="4" fillId="0" borderId="0" xfId="0" applyFont="1" applyFill="1"/>
    <xf numFmtId="0" fontId="3" fillId="0" borderId="3" xfId="0" applyFont="1" applyBorder="1" applyAlignment="1">
      <alignment horizontal="right"/>
    </xf>
    <xf numFmtId="49" fontId="3" fillId="0" borderId="0" xfId="0" applyNumberFormat="1" applyFont="1" applyAlignment="1">
      <alignment horizontal="right"/>
    </xf>
    <xf numFmtId="172" fontId="3" fillId="0" borderId="5" xfId="1" applyNumberFormat="1" applyFont="1" applyBorder="1" applyAlignment="1">
      <alignment horizontal="right"/>
    </xf>
    <xf numFmtId="172" fontId="3" fillId="0" borderId="0" xfId="1" applyNumberFormat="1" applyFont="1" applyBorder="1" applyAlignment="1">
      <alignment horizontal="right"/>
    </xf>
    <xf numFmtId="172" fontId="3" fillId="0" borderId="3" xfId="1" applyNumberFormat="1" applyFont="1" applyBorder="1" applyAlignment="1">
      <alignment horizontal="right"/>
    </xf>
    <xf numFmtId="172" fontId="3" fillId="0" borderId="4" xfId="1" applyNumberFormat="1" applyFont="1" applyBorder="1" applyAlignment="1">
      <alignment horizontal="right"/>
    </xf>
    <xf numFmtId="172" fontId="3" fillId="0" borderId="2" xfId="1" applyNumberFormat="1" applyFont="1" applyBorder="1" applyAlignment="1">
      <alignment horizontal="right"/>
    </xf>
    <xf numFmtId="0" fontId="3" fillId="0" borderId="0" xfId="0" applyFont="1" applyAlignment="1">
      <alignment horizontal="left"/>
    </xf>
    <xf numFmtId="49" fontId="4" fillId="0" borderId="0" xfId="0" applyNumberFormat="1" applyFont="1"/>
    <xf numFmtId="49" fontId="3" fillId="0" borderId="0" xfId="0" applyNumberFormat="1" applyFont="1"/>
    <xf numFmtId="179" fontId="4" fillId="0" borderId="0" xfId="0" applyNumberFormat="1" applyFont="1"/>
    <xf numFmtId="179" fontId="3" fillId="0" borderId="0" xfId="0" applyNumberFormat="1" applyFont="1"/>
    <xf numFmtId="0" fontId="13" fillId="0" borderId="0" xfId="0" applyFont="1"/>
    <xf numFmtId="0" fontId="13" fillId="0" borderId="0" xfId="0" applyFont="1" applyAlignment="1">
      <alignment horizontal="right"/>
    </xf>
    <xf numFmtId="0" fontId="0" fillId="0" borderId="0" xfId="0" applyAlignment="1">
      <alignment horizontal="right"/>
    </xf>
    <xf numFmtId="0" fontId="0" fillId="0" borderId="3" xfId="0" applyBorder="1"/>
    <xf numFmtId="0" fontId="13" fillId="0" borderId="3" xfId="0" applyFont="1" applyBorder="1"/>
    <xf numFmtId="178" fontId="0" fillId="0" borderId="0" xfId="0" applyNumberFormat="1"/>
    <xf numFmtId="178" fontId="13" fillId="0" borderId="0" xfId="0" applyNumberFormat="1" applyFont="1" applyAlignment="1">
      <alignment horizontal="right"/>
    </xf>
    <xf numFmtId="178" fontId="0" fillId="0" borderId="0" xfId="0" applyNumberFormat="1" applyAlignment="1">
      <alignment horizontal="right"/>
    </xf>
    <xf numFmtId="178" fontId="13" fillId="0" borderId="0" xfId="0" applyNumberFormat="1" applyFont="1"/>
    <xf numFmtId="178" fontId="13" fillId="0" borderId="3" xfId="0" applyNumberFormat="1" applyFont="1" applyBorder="1"/>
    <xf numFmtId="178" fontId="0" fillId="0" borderId="4" xfId="0" applyNumberFormat="1" applyBorder="1"/>
    <xf numFmtId="178" fontId="13" fillId="0" borderId="4" xfId="0" applyNumberFormat="1" applyFont="1" applyBorder="1"/>
    <xf numFmtId="178" fontId="0" fillId="0" borderId="2" xfId="0" applyNumberFormat="1" applyBorder="1"/>
    <xf numFmtId="0" fontId="14" fillId="0" borderId="0" xfId="0" applyFont="1" applyAlignment="1">
      <alignment horizontal="right"/>
    </xf>
    <xf numFmtId="0" fontId="15" fillId="0" borderId="0" xfId="0" applyFont="1" applyAlignment="1">
      <alignment horizontal="right"/>
    </xf>
    <xf numFmtId="0" fontId="16" fillId="0" borderId="0" xfId="0" applyFont="1"/>
    <xf numFmtId="0" fontId="5" fillId="0" borderId="0" xfId="0" applyFont="1" applyBorder="1" applyAlignment="1">
      <alignment horizontal="right"/>
    </xf>
    <xf numFmtId="0" fontId="6" fillId="0" borderId="0" xfId="0" applyFont="1" applyBorder="1" applyAlignment="1">
      <alignment horizontal="right"/>
    </xf>
    <xf numFmtId="173" fontId="3" fillId="0" borderId="2" xfId="0" applyNumberFormat="1" applyFont="1" applyBorder="1"/>
    <xf numFmtId="173" fontId="4" fillId="0" borderId="2" xfId="0" applyNumberFormat="1" applyFont="1" applyBorder="1"/>
    <xf numFmtId="178" fontId="3" fillId="0" borderId="0" xfId="0" applyNumberFormat="1" applyFont="1"/>
    <xf numFmtId="178" fontId="5" fillId="0" borderId="0" xfId="0" applyNumberFormat="1" applyFont="1" applyBorder="1" applyAlignment="1">
      <alignment horizontal="right"/>
    </xf>
    <xf numFmtId="178" fontId="3" fillId="0" borderId="2" xfId="0" applyNumberFormat="1" applyFont="1" applyBorder="1"/>
    <xf numFmtId="172" fontId="3" fillId="0" borderId="0" xfId="0" applyNumberFormat="1" applyFont="1" applyFill="1"/>
    <xf numFmtId="172" fontId="4" fillId="0" borderId="0" xfId="0" applyNumberFormat="1" applyFont="1" applyFill="1"/>
    <xf numFmtId="172" fontId="3" fillId="0" borderId="2" xfId="0" applyNumberFormat="1" applyFont="1" applyFill="1" applyBorder="1"/>
    <xf numFmtId="172" fontId="4" fillId="0" borderId="2" xfId="0" applyNumberFormat="1" applyFont="1" applyFill="1" applyBorder="1"/>
    <xf numFmtId="0" fontId="3" fillId="0" borderId="0" xfId="0" applyFont="1" applyFill="1"/>
    <xf numFmtId="172" fontId="4" fillId="0" borderId="0" xfId="0" applyNumberFormat="1" applyFont="1" applyFill="1" applyBorder="1"/>
    <xf numFmtId="172" fontId="3" fillId="0" borderId="0" xfId="1" applyNumberFormat="1" applyFont="1" applyAlignment="1">
      <alignment horizontal="right"/>
    </xf>
    <xf numFmtId="172" fontId="4" fillId="0" borderId="0" xfId="1" applyNumberFormat="1" applyFont="1" applyAlignment="1">
      <alignment horizontal="right"/>
    </xf>
    <xf numFmtId="172" fontId="3" fillId="0" borderId="2" xfId="1" applyNumberFormat="1" applyFont="1" applyBorder="1"/>
    <xf numFmtId="172" fontId="4" fillId="0" borderId="2" xfId="1" applyNumberFormat="1" applyFont="1" applyBorder="1"/>
    <xf numFmtId="172" fontId="3" fillId="0" borderId="0" xfId="1" applyNumberFormat="1" applyFont="1"/>
    <xf numFmtId="173" fontId="3" fillId="0" borderId="0" xfId="0" quotePrefix="1" applyNumberFormat="1" applyFont="1" applyAlignment="1">
      <alignment horizontal="right"/>
    </xf>
    <xf numFmtId="173" fontId="4" fillId="0" borderId="0" xfId="0" quotePrefix="1" applyNumberFormat="1" applyFont="1" applyAlignment="1">
      <alignment horizontal="right"/>
    </xf>
    <xf numFmtId="0" fontId="3" fillId="0" borderId="0" xfId="0" applyFont="1" applyAlignment="1"/>
    <xf numFmtId="173" fontId="4" fillId="0" borderId="0" xfId="0" applyNumberFormat="1" applyFont="1" applyAlignment="1">
      <alignment horizontal="center"/>
    </xf>
    <xf numFmtId="173" fontId="3" fillId="0" borderId="0" xfId="0" applyNumberFormat="1" applyFont="1" applyAlignment="1">
      <alignment horizontal="right"/>
    </xf>
    <xf numFmtId="173" fontId="3" fillId="0" borderId="0" xfId="0" applyNumberFormat="1" applyFont="1" applyBorder="1" applyAlignment="1">
      <alignment horizontal="center"/>
    </xf>
    <xf numFmtId="173" fontId="4" fillId="0" borderId="0" xfId="0" applyNumberFormat="1" applyFont="1" applyBorder="1" applyAlignment="1">
      <alignment horizontal="left"/>
    </xf>
    <xf numFmtId="0" fontId="4" fillId="0" borderId="0" xfId="0" quotePrefix="1" applyFont="1"/>
    <xf numFmtId="173" fontId="3" fillId="0" borderId="3" xfId="0" applyNumberFormat="1" applyFont="1" applyBorder="1"/>
    <xf numFmtId="173" fontId="3" fillId="0" borderId="4" xfId="0" applyNumberFormat="1" applyFont="1" applyBorder="1"/>
    <xf numFmtId="173" fontId="4" fillId="0" borderId="5" xfId="0" applyNumberFormat="1" applyFont="1" applyBorder="1"/>
    <xf numFmtId="38" fontId="3" fillId="0" borderId="5" xfId="0" applyNumberFormat="1" applyFont="1" applyBorder="1"/>
    <xf numFmtId="37" fontId="4" fillId="0" borderId="5" xfId="0" applyNumberFormat="1" applyFont="1" applyBorder="1" applyAlignment="1">
      <alignment horizontal="right"/>
    </xf>
    <xf numFmtId="38" fontId="3" fillId="0" borderId="0" xfId="0" applyNumberFormat="1" applyFont="1" applyBorder="1"/>
    <xf numFmtId="38" fontId="4" fillId="0" borderId="0" xfId="0" applyNumberFormat="1" applyFont="1" applyBorder="1" applyAlignment="1">
      <alignment horizontal="right"/>
    </xf>
    <xf numFmtId="38" fontId="4" fillId="0" borderId="0" xfId="0" quotePrefix="1" applyNumberFormat="1" applyFont="1" applyBorder="1" applyAlignment="1">
      <alignment horizontal="right"/>
    </xf>
    <xf numFmtId="181" fontId="4" fillId="0" borderId="0" xfId="0" applyNumberFormat="1" applyFont="1"/>
    <xf numFmtId="0" fontId="4" fillId="0" borderId="0" xfId="0" quotePrefix="1" applyFont="1" applyAlignment="1">
      <alignment horizontal="justify"/>
    </xf>
    <xf numFmtId="0" fontId="8" fillId="0" borderId="0" xfId="0" quotePrefix="1" applyFont="1" applyAlignment="1">
      <alignment horizontal="justify"/>
    </xf>
    <xf numFmtId="172" fontId="3" fillId="0" borderId="0" xfId="0" applyNumberFormat="1" applyFont="1" applyAlignment="1">
      <alignment horizontal="right"/>
    </xf>
    <xf numFmtId="178" fontId="4" fillId="0" borderId="2" xfId="1" applyNumberFormat="1" applyFont="1" applyBorder="1"/>
    <xf numFmtId="172" fontId="3" fillId="0" borderId="0" xfId="1" applyNumberFormat="1" applyFont="1" applyBorder="1"/>
    <xf numFmtId="0" fontId="0" fillId="0" borderId="0" xfId="0" applyBorder="1"/>
    <xf numFmtId="0" fontId="3" fillId="0" borderId="0" xfId="0" applyFont="1" applyBorder="1" applyAlignment="1">
      <alignment horizontal="right"/>
    </xf>
    <xf numFmtId="0" fontId="6" fillId="0" borderId="0" xfId="0" applyFont="1"/>
    <xf numFmtId="182" fontId="4" fillId="0" borderId="0" xfId="1" applyNumberFormat="1" applyFont="1" applyBorder="1"/>
    <xf numFmtId="181" fontId="4" fillId="0" borderId="0" xfId="0" applyNumberFormat="1" applyFont="1" applyBorder="1" applyAlignment="1">
      <alignment horizontal="justify" vertical="justify" wrapText="1"/>
    </xf>
    <xf numFmtId="182" fontId="4" fillId="0" borderId="2" xfId="1" applyNumberFormat="1" applyFont="1" applyBorder="1"/>
    <xf numFmtId="0" fontId="3" fillId="0" borderId="0" xfId="0" applyFont="1" applyFill="1" applyAlignment="1">
      <alignment horizontal="right"/>
    </xf>
    <xf numFmtId="0" fontId="4" fillId="0" borderId="0" xfId="0" applyFont="1" applyFill="1" applyAlignment="1">
      <alignment horizontal="right"/>
    </xf>
    <xf numFmtId="0" fontId="4" fillId="0" borderId="0" xfId="0" quotePrefix="1" applyFont="1" applyFill="1" applyAlignment="1">
      <alignment horizontal="right"/>
    </xf>
    <xf numFmtId="173" fontId="5" fillId="0" borderId="0" xfId="0" applyNumberFormat="1" applyFont="1" applyAlignment="1">
      <alignment horizontal="right"/>
    </xf>
    <xf numFmtId="173" fontId="6" fillId="0" borderId="0" xfId="0" applyNumberFormat="1" applyFont="1" applyAlignment="1">
      <alignment horizontal="right"/>
    </xf>
    <xf numFmtId="0" fontId="4" fillId="0" borderId="0" xfId="0" quotePrefix="1" applyFont="1" applyAlignment="1">
      <alignment horizontal="right"/>
    </xf>
    <xf numFmtId="0" fontId="3" fillId="0" borderId="0" xfId="0" quotePrefix="1" applyFont="1" applyAlignment="1">
      <alignment horizontal="right"/>
    </xf>
    <xf numFmtId="16" fontId="3" fillId="0" borderId="0" xfId="0" applyNumberFormat="1" applyFont="1" applyAlignment="1">
      <alignment horizontal="right"/>
    </xf>
    <xf numFmtId="172" fontId="4" fillId="0" borderId="3" xfId="0" applyNumberFormat="1" applyFont="1" applyBorder="1" applyAlignment="1"/>
    <xf numFmtId="0" fontId="9" fillId="0" borderId="0" xfId="0" quotePrefix="1" applyFont="1"/>
    <xf numFmtId="3" fontId="4" fillId="0" borderId="2" xfId="0" applyNumberFormat="1" applyFont="1" applyBorder="1"/>
    <xf numFmtId="3" fontId="4" fillId="0" borderId="0" xfId="0" applyNumberFormat="1" applyFont="1"/>
    <xf numFmtId="3" fontId="4" fillId="0" borderId="0" xfId="0" applyNumberFormat="1" applyFont="1" applyBorder="1"/>
    <xf numFmtId="3" fontId="4" fillId="0" borderId="0" xfId="0" applyNumberFormat="1" applyFont="1" applyAlignment="1">
      <alignment horizontal="right"/>
    </xf>
    <xf numFmtId="3" fontId="4" fillId="0" borderId="2" xfId="0" applyNumberFormat="1" applyFont="1" applyBorder="1" applyAlignment="1">
      <alignment horizontal="right"/>
    </xf>
    <xf numFmtId="179" fontId="5" fillId="0" borderId="0" xfId="0" applyNumberFormat="1" applyFont="1" applyBorder="1" applyAlignment="1">
      <alignment horizontal="right"/>
    </xf>
    <xf numFmtId="179" fontId="4" fillId="0" borderId="0" xfId="0" applyNumberFormat="1" applyFont="1" applyBorder="1" applyAlignment="1">
      <alignment horizontal="right"/>
    </xf>
    <xf numFmtId="179" fontId="4" fillId="0" borderId="0" xfId="0" applyNumberFormat="1" applyFont="1" applyBorder="1"/>
    <xf numFmtId="179" fontId="3" fillId="0" borderId="0" xfId="0" applyNumberFormat="1" applyFont="1" applyBorder="1"/>
    <xf numFmtId="183" fontId="3" fillId="0" borderId="0" xfId="0" applyNumberFormat="1" applyFont="1"/>
    <xf numFmtId="183" fontId="4" fillId="0" borderId="0" xfId="0" applyNumberFormat="1" applyFont="1"/>
    <xf numFmtId="183" fontId="4" fillId="0" borderId="0" xfId="0" applyNumberFormat="1" applyFont="1" applyAlignment="1">
      <alignment horizontal="right"/>
    </xf>
    <xf numFmtId="183" fontId="3" fillId="0" borderId="0" xfId="0" applyNumberFormat="1" applyFont="1" applyAlignment="1">
      <alignment horizontal="right"/>
    </xf>
    <xf numFmtId="183" fontId="3" fillId="0" borderId="2" xfId="0" applyNumberFormat="1" applyFont="1" applyBorder="1"/>
    <xf numFmtId="183" fontId="3" fillId="0" borderId="0" xfId="0" applyNumberFormat="1" applyFont="1" applyBorder="1"/>
    <xf numFmtId="183" fontId="13" fillId="0" borderId="0" xfId="0" applyNumberFormat="1" applyFont="1"/>
    <xf numFmtId="184" fontId="3" fillId="0" borderId="0" xfId="0" applyNumberFormat="1" applyFont="1"/>
    <xf numFmtId="183" fontId="3" fillId="0" borderId="2" xfId="0" applyNumberFormat="1" applyFont="1" applyBorder="1" applyAlignment="1">
      <alignment horizontal="right"/>
    </xf>
    <xf numFmtId="183" fontId="4" fillId="0" borderId="2" xfId="0" applyNumberFormat="1" applyFont="1" applyBorder="1" applyAlignment="1">
      <alignment horizontal="right"/>
    </xf>
    <xf numFmtId="0" fontId="7" fillId="0" borderId="0" xfId="0" applyFont="1" applyAlignment="1">
      <alignment horizontal="justify" vertical="justify" wrapText="1"/>
    </xf>
    <xf numFmtId="177" fontId="4" fillId="0" borderId="2" xfId="0" applyNumberFormat="1" applyFont="1" applyBorder="1"/>
    <xf numFmtId="0" fontId="2" fillId="0" borderId="0" xfId="0" applyFont="1"/>
    <xf numFmtId="0" fontId="4" fillId="0" borderId="0" xfId="0" applyFont="1" applyAlignment="1">
      <alignment horizontal="center"/>
    </xf>
    <xf numFmtId="0" fontId="8" fillId="0" borderId="0" xfId="0" applyFont="1"/>
    <xf numFmtId="0" fontId="4" fillId="0" borderId="0" xfId="0" applyFont="1" applyBorder="1" applyAlignment="1">
      <alignment horizontal="center"/>
    </xf>
    <xf numFmtId="37" fontId="4" fillId="0" borderId="0" xfId="0" applyNumberFormat="1" applyFont="1"/>
    <xf numFmtId="2" fontId="4" fillId="0" borderId="0" xfId="0" applyNumberFormat="1" applyFont="1"/>
    <xf numFmtId="2" fontId="3" fillId="0" borderId="0" xfId="0" applyNumberFormat="1" applyFont="1"/>
    <xf numFmtId="183" fontId="4" fillId="0" borderId="2" xfId="0" applyNumberFormat="1" applyFont="1" applyBorder="1"/>
    <xf numFmtId="183" fontId="3" fillId="0" borderId="3" xfId="0" applyNumberFormat="1" applyFont="1" applyBorder="1"/>
    <xf numFmtId="183" fontId="4" fillId="0" borderId="3" xfId="0" applyNumberFormat="1" applyFont="1" applyBorder="1"/>
    <xf numFmtId="0" fontId="3" fillId="0" borderId="3" xfId="0" applyFont="1" applyBorder="1" applyAlignment="1">
      <alignment horizontal="center"/>
    </xf>
    <xf numFmtId="0" fontId="4" fillId="0" borderId="3" xfId="0" applyFont="1" applyBorder="1" applyAlignment="1">
      <alignment horizontal="center"/>
    </xf>
    <xf numFmtId="0" fontId="4" fillId="0" borderId="0" xfId="0" applyFont="1" applyAlignment="1">
      <alignment horizontal="justify"/>
    </xf>
    <xf numFmtId="0" fontId="3" fillId="0" borderId="0" xfId="0" applyFont="1" applyAlignment="1">
      <alignment horizontal="left" vertical="center"/>
    </xf>
    <xf numFmtId="0" fontId="4" fillId="0" borderId="0" xfId="0" applyFont="1" applyAlignment="1">
      <alignment horizontal="justify" vertical="justify" wrapText="1"/>
    </xf>
    <xf numFmtId="172" fontId="4" fillId="0" borderId="0" xfId="0" applyNumberFormat="1" applyFont="1" applyAlignment="1">
      <alignment horizontal="left" vertical="justify" wrapText="1"/>
    </xf>
    <xf numFmtId="0" fontId="4" fillId="0" borderId="0" xfId="0" applyFont="1" applyAlignment="1">
      <alignment horizontal="left" vertical="justify" wrapText="1"/>
    </xf>
    <xf numFmtId="0" fontId="0" fillId="0" borderId="3" xfId="0" applyBorder="1" applyAlignment="1">
      <alignment horizontal="center"/>
    </xf>
    <xf numFmtId="0" fontId="3" fillId="0" borderId="0" xfId="0" applyFont="1"/>
    <xf numFmtId="0" fontId="8" fillId="0" borderId="0" xfId="0" applyFont="1" applyAlignment="1">
      <alignment horizontal="justify" vertical="justify" wrapText="1"/>
    </xf>
    <xf numFmtId="0" fontId="4" fillId="0" borderId="0" xfId="0" applyFont="1"/>
    <xf numFmtId="0" fontId="8" fillId="0" borderId="0" xfId="0" applyFont="1"/>
    <xf numFmtId="0" fontId="4" fillId="0" borderId="0" xfId="0" applyFont="1" applyAlignment="1">
      <alignment horizontal="right"/>
    </xf>
    <xf numFmtId="0" fontId="8" fillId="0" borderId="0" xfId="0" quotePrefix="1" applyFont="1" applyAlignment="1">
      <alignment horizontal="justify"/>
    </xf>
    <xf numFmtId="0" fontId="8" fillId="0" borderId="0" xfId="0" applyFont="1" applyAlignment="1">
      <alignment horizontal="justify"/>
    </xf>
    <xf numFmtId="181" fontId="3" fillId="0" borderId="0" xfId="0" applyNumberFormat="1" applyFont="1" applyBorder="1" applyAlignment="1">
      <alignment horizontal="left" vertical="justify"/>
    </xf>
    <xf numFmtId="181" fontId="4" fillId="0" borderId="0" xfId="0" applyNumberFormat="1" applyFont="1" applyBorder="1" applyAlignment="1">
      <alignment horizontal="left" vertical="justify" wrapText="1"/>
    </xf>
    <xf numFmtId="0" fontId="9" fillId="0" borderId="0" xfId="0" applyFont="1" applyAlignment="1">
      <alignment horizontal="left" vertical="justify"/>
    </xf>
    <xf numFmtId="0" fontId="9" fillId="0" borderId="0" xfId="0" applyFont="1" applyAlignment="1">
      <alignment horizontal="left" vertical="justify" wrapText="1"/>
    </xf>
    <xf numFmtId="0" fontId="9" fillId="0" borderId="0" xfId="0" applyFont="1" applyAlignment="1">
      <alignment horizontal="left"/>
    </xf>
    <xf numFmtId="0" fontId="3" fillId="0" borderId="0" xfId="0" quotePrefix="1" applyFont="1" applyBorder="1" applyAlignment="1">
      <alignment horizontal="center"/>
    </xf>
    <xf numFmtId="0" fontId="3" fillId="0" borderId="0" xfId="0" applyFont="1" applyBorder="1" applyAlignment="1">
      <alignment horizontal="center"/>
    </xf>
    <xf numFmtId="0" fontId="4" fillId="0" borderId="0" xfId="0" applyFont="1" applyAlignment="1">
      <alignment horizontal="center"/>
    </xf>
    <xf numFmtId="0" fontId="4" fillId="0" borderId="0" xfId="0" applyFont="1" applyBorder="1" applyAlignment="1">
      <alignment horizontal="left" vertical="justify" wrapText="1"/>
    </xf>
    <xf numFmtId="0" fontId="13" fillId="0" borderId="3" xfId="0" applyFont="1" applyBorder="1" applyAlignment="1">
      <alignment horizontal="center"/>
    </xf>
    <xf numFmtId="172" fontId="3" fillId="0" borderId="3" xfId="0" applyNumberFormat="1"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91" zoomScale="95" workbookViewId="0">
      <selection activeCell="I48" sqref="I48"/>
    </sheetView>
  </sheetViews>
  <sheetFormatPr defaultRowHeight="15" x14ac:dyDescent="0.2"/>
  <cols>
    <col min="1" max="8" width="9.140625" style="2"/>
    <col min="9" max="9" width="9" style="2" customWidth="1"/>
    <col min="10" max="16384" width="9.140625" style="2"/>
  </cols>
  <sheetData>
    <row r="1" spans="1:1" ht="24.75" customHeight="1" x14ac:dyDescent="0.2">
      <c r="A1" s="31" t="s">
        <v>603</v>
      </c>
    </row>
    <row r="2" spans="1:1" x14ac:dyDescent="0.2">
      <c r="A2" s="2" t="s">
        <v>604</v>
      </c>
    </row>
    <row r="3" spans="1:1" x14ac:dyDescent="0.2">
      <c r="A3" s="2" t="s">
        <v>592</v>
      </c>
    </row>
    <row r="5" spans="1:1" ht="15.75" x14ac:dyDescent="0.25">
      <c r="A5" s="1" t="s">
        <v>593</v>
      </c>
    </row>
    <row r="6" spans="1:1" x14ac:dyDescent="0.2">
      <c r="A6" s="2" t="s">
        <v>605</v>
      </c>
    </row>
    <row r="7" spans="1:1" x14ac:dyDescent="0.2">
      <c r="A7" s="2" t="s">
        <v>710</v>
      </c>
    </row>
    <row r="9" spans="1:1" ht="15.75" x14ac:dyDescent="0.25">
      <c r="A9" s="1" t="s">
        <v>594</v>
      </c>
    </row>
    <row r="10" spans="1:1" x14ac:dyDescent="0.2">
      <c r="A10" s="2" t="s">
        <v>606</v>
      </c>
    </row>
    <row r="11" spans="1:1" x14ac:dyDescent="0.2">
      <c r="A11" s="2" t="s">
        <v>607</v>
      </c>
    </row>
    <row r="12" spans="1:1" x14ac:dyDescent="0.2">
      <c r="A12" s="2" t="s">
        <v>608</v>
      </c>
    </row>
    <row r="13" spans="1:1" x14ac:dyDescent="0.2">
      <c r="A13" s="2" t="s">
        <v>595</v>
      </c>
    </row>
    <row r="14" spans="1:1" x14ac:dyDescent="0.2">
      <c r="A14" s="2" t="s">
        <v>609</v>
      </c>
    </row>
    <row r="16" spans="1:1" ht="15.75" x14ac:dyDescent="0.25">
      <c r="A16" s="1" t="s">
        <v>596</v>
      </c>
    </row>
    <row r="17" spans="1:1" x14ac:dyDescent="0.2">
      <c r="A17" s="2" t="s">
        <v>610</v>
      </c>
    </row>
    <row r="18" spans="1:1" x14ac:dyDescent="0.2">
      <c r="A18" s="2" t="s">
        <v>611</v>
      </c>
    </row>
    <row r="19" spans="1:1" x14ac:dyDescent="0.2">
      <c r="A19" s="2" t="s">
        <v>612</v>
      </c>
    </row>
    <row r="20" spans="1:1" x14ac:dyDescent="0.2">
      <c r="A20" s="2" t="s">
        <v>613</v>
      </c>
    </row>
    <row r="21" spans="1:1" x14ac:dyDescent="0.2">
      <c r="A21" s="2" t="s">
        <v>598</v>
      </c>
    </row>
    <row r="22" spans="1:1" x14ac:dyDescent="0.2">
      <c r="A22" s="2" t="s">
        <v>614</v>
      </c>
    </row>
    <row r="23" spans="1:1" x14ac:dyDescent="0.2">
      <c r="A23" s="2" t="s">
        <v>615</v>
      </c>
    </row>
    <row r="24" spans="1:1" x14ac:dyDescent="0.2">
      <c r="A24" s="2" t="s">
        <v>599</v>
      </c>
    </row>
    <row r="25" spans="1:1" x14ac:dyDescent="0.2">
      <c r="A25" s="2" t="s">
        <v>616</v>
      </c>
    </row>
    <row r="26" spans="1:1" x14ac:dyDescent="0.2">
      <c r="A26" s="2" t="s">
        <v>600</v>
      </c>
    </row>
    <row r="28" spans="1:1" ht="15.75" x14ac:dyDescent="0.25">
      <c r="A28" s="1" t="s">
        <v>601</v>
      </c>
    </row>
    <row r="29" spans="1:1" x14ac:dyDescent="0.2">
      <c r="A29" s="2" t="s">
        <v>617</v>
      </c>
    </row>
    <row r="30" spans="1:1" x14ac:dyDescent="0.2">
      <c r="A30" s="2" t="s">
        <v>618</v>
      </c>
    </row>
    <row r="31" spans="1:1" x14ac:dyDescent="0.2">
      <c r="A31" s="2" t="s">
        <v>602</v>
      </c>
    </row>
    <row r="32" spans="1:1" x14ac:dyDescent="0.2">
      <c r="A32" s="2" t="s">
        <v>619</v>
      </c>
    </row>
    <row r="33" spans="1:1" x14ac:dyDescent="0.2">
      <c r="A33" s="2" t="s">
        <v>620</v>
      </c>
    </row>
    <row r="34" spans="1:1" x14ac:dyDescent="0.2">
      <c r="A34" s="2" t="s">
        <v>626</v>
      </c>
    </row>
    <row r="35" spans="1:1" x14ac:dyDescent="0.2">
      <c r="A35" s="2" t="s">
        <v>627</v>
      </c>
    </row>
    <row r="36" spans="1:1" x14ac:dyDescent="0.2">
      <c r="A36" s="2" t="s">
        <v>628</v>
      </c>
    </row>
    <row r="37" spans="1:1" x14ac:dyDescent="0.2">
      <c r="A37" s="2" t="s">
        <v>621</v>
      </c>
    </row>
    <row r="39" spans="1:1" x14ac:dyDescent="0.2">
      <c r="A39" s="2" t="s">
        <v>629</v>
      </c>
    </row>
    <row r="40" spans="1:1" x14ac:dyDescent="0.2">
      <c r="A40" s="2" t="s">
        <v>630</v>
      </c>
    </row>
    <row r="41" spans="1:1" x14ac:dyDescent="0.2">
      <c r="A41" s="2" t="s">
        <v>631</v>
      </c>
    </row>
    <row r="42" spans="1:1" x14ac:dyDescent="0.2">
      <c r="A42" s="2" t="s">
        <v>632</v>
      </c>
    </row>
    <row r="43" spans="1:1" x14ac:dyDescent="0.2">
      <c r="A43" s="2" t="s">
        <v>633</v>
      </c>
    </row>
    <row r="44" spans="1:1" x14ac:dyDescent="0.2">
      <c r="A44" s="2" t="s">
        <v>634</v>
      </c>
    </row>
    <row r="46" spans="1:1" x14ac:dyDescent="0.2">
      <c r="A46" s="2" t="s">
        <v>670</v>
      </c>
    </row>
    <row r="48" spans="1:1" x14ac:dyDescent="0.2">
      <c r="A48" s="2" t="s">
        <v>671</v>
      </c>
    </row>
    <row r="49" spans="1:1" x14ac:dyDescent="0.2">
      <c r="A49" s="2" t="s">
        <v>672</v>
      </c>
    </row>
    <row r="50" spans="1:1" x14ac:dyDescent="0.2">
      <c r="A50" s="2" t="s">
        <v>622</v>
      </c>
    </row>
    <row r="52" spans="1:1" ht="15.75" x14ac:dyDescent="0.25">
      <c r="A52" s="1" t="s">
        <v>623</v>
      </c>
    </row>
    <row r="53" spans="1:1" x14ac:dyDescent="0.2">
      <c r="A53" s="2" t="s">
        <v>673</v>
      </c>
    </row>
    <row r="54" spans="1:1" x14ac:dyDescent="0.2">
      <c r="A54" s="2" t="s">
        <v>624</v>
      </c>
    </row>
    <row r="55" spans="1:1" x14ac:dyDescent="0.2">
      <c r="A55" s="2" t="s">
        <v>674</v>
      </c>
    </row>
    <row r="56" spans="1:1" x14ac:dyDescent="0.2">
      <c r="A56" s="2" t="s">
        <v>675</v>
      </c>
    </row>
    <row r="57" spans="1:1" x14ac:dyDescent="0.2">
      <c r="A57" s="2" t="s">
        <v>676</v>
      </c>
    </row>
    <row r="58" spans="1:1" x14ac:dyDescent="0.2">
      <c r="A58" s="2" t="s">
        <v>677</v>
      </c>
    </row>
    <row r="60" spans="1:1" ht="15.75" x14ac:dyDescent="0.25">
      <c r="A60" s="1" t="s">
        <v>625</v>
      </c>
    </row>
    <row r="61" spans="1:1" x14ac:dyDescent="0.2">
      <c r="A61" s="2" t="s">
        <v>678</v>
      </c>
    </row>
    <row r="62" spans="1:1" x14ac:dyDescent="0.2">
      <c r="A62" s="2" t="s">
        <v>679</v>
      </c>
    </row>
    <row r="63" spans="1:1" x14ac:dyDescent="0.2">
      <c r="A63" s="2" t="s">
        <v>680</v>
      </c>
    </row>
    <row r="65" spans="1:1" ht="15.75" x14ac:dyDescent="0.25">
      <c r="A65" s="1" t="s">
        <v>681</v>
      </c>
    </row>
    <row r="66" spans="1:1" x14ac:dyDescent="0.2">
      <c r="A66" s="2" t="s">
        <v>682</v>
      </c>
    </row>
    <row r="67" spans="1:1" x14ac:dyDescent="0.2">
      <c r="A67" s="2" t="s">
        <v>690</v>
      </c>
    </row>
    <row r="68" spans="1:1" x14ac:dyDescent="0.2">
      <c r="A68" s="2" t="s">
        <v>691</v>
      </c>
    </row>
    <row r="69" spans="1:1" x14ac:dyDescent="0.2">
      <c r="A69" s="2" t="s">
        <v>692</v>
      </c>
    </row>
    <row r="70" spans="1:1" x14ac:dyDescent="0.2">
      <c r="A70" s="2" t="s">
        <v>683</v>
      </c>
    </row>
    <row r="71" spans="1:1" x14ac:dyDescent="0.2">
      <c r="A71" s="2" t="s">
        <v>693</v>
      </c>
    </row>
    <row r="72" spans="1:1" x14ac:dyDescent="0.2">
      <c r="A72" s="2" t="s">
        <v>694</v>
      </c>
    </row>
    <row r="73" spans="1:1" x14ac:dyDescent="0.2">
      <c r="A73" s="2" t="s">
        <v>695</v>
      </c>
    </row>
    <row r="74" spans="1:1" x14ac:dyDescent="0.2">
      <c r="A74" s="2" t="s">
        <v>684</v>
      </c>
    </row>
    <row r="75" spans="1:1" x14ac:dyDescent="0.2">
      <c r="A75" s="2" t="s">
        <v>685</v>
      </c>
    </row>
    <row r="77" spans="1:1" ht="15.75" x14ac:dyDescent="0.25">
      <c r="A77" s="1" t="s">
        <v>568</v>
      </c>
    </row>
    <row r="78" spans="1:1" x14ac:dyDescent="0.2">
      <c r="A78" s="2" t="s">
        <v>696</v>
      </c>
    </row>
    <row r="79" spans="1:1" x14ac:dyDescent="0.2">
      <c r="A79" s="2" t="s">
        <v>697</v>
      </c>
    </row>
    <row r="80" spans="1:1" x14ac:dyDescent="0.2">
      <c r="A80" s="2" t="s">
        <v>698</v>
      </c>
    </row>
    <row r="81" spans="1:1" x14ac:dyDescent="0.2">
      <c r="A81" s="2" t="s">
        <v>699</v>
      </c>
    </row>
    <row r="82" spans="1:1" x14ac:dyDescent="0.2">
      <c r="A82" s="2" t="s">
        <v>700</v>
      </c>
    </row>
    <row r="84" spans="1:1" ht="15.75" x14ac:dyDescent="0.25">
      <c r="A84" s="1" t="s">
        <v>686</v>
      </c>
    </row>
    <row r="85" spans="1:1" x14ac:dyDescent="0.2">
      <c r="A85" s="2" t="s">
        <v>701</v>
      </c>
    </row>
    <row r="86" spans="1:1" x14ac:dyDescent="0.2">
      <c r="A86" s="2" t="s">
        <v>702</v>
      </c>
    </row>
    <row r="87" spans="1:1" x14ac:dyDescent="0.2">
      <c r="A87" s="2" t="s">
        <v>703</v>
      </c>
    </row>
    <row r="88" spans="1:1" x14ac:dyDescent="0.2">
      <c r="A88" s="2" t="s">
        <v>704</v>
      </c>
    </row>
    <row r="89" spans="1:1" x14ac:dyDescent="0.2">
      <c r="A89" s="2" t="s">
        <v>705</v>
      </c>
    </row>
    <row r="90" spans="1:1" x14ac:dyDescent="0.2">
      <c r="A90" s="2" t="s">
        <v>706</v>
      </c>
    </row>
    <row r="91" spans="1:1" x14ac:dyDescent="0.2">
      <c r="A91" s="2" t="s">
        <v>597</v>
      </c>
    </row>
    <row r="93" spans="1:1" ht="15.75" x14ac:dyDescent="0.25">
      <c r="A93" s="1" t="s">
        <v>687</v>
      </c>
    </row>
    <row r="94" spans="1:1" x14ac:dyDescent="0.2">
      <c r="A94" s="2" t="s">
        <v>707</v>
      </c>
    </row>
    <row r="95" spans="1:1" x14ac:dyDescent="0.2">
      <c r="A95" s="2" t="s">
        <v>688</v>
      </c>
    </row>
    <row r="97" spans="1:1" ht="15.75" x14ac:dyDescent="0.25">
      <c r="A97" s="1" t="s">
        <v>689</v>
      </c>
    </row>
    <row r="98" spans="1:1" x14ac:dyDescent="0.2">
      <c r="A98" s="2" t="s">
        <v>708</v>
      </c>
    </row>
    <row r="99" spans="1:1" x14ac:dyDescent="0.2">
      <c r="A99" s="2" t="s">
        <v>709</v>
      </c>
    </row>
  </sheetData>
  <phoneticPr fontId="0" type="noConversion"/>
  <pageMargins left="0.7" right="0.16" top="0.62992125984251968" bottom="0.6692913385826772" header="0.51181102362204722" footer="0.51181102362204722"/>
  <pageSetup paperSize="9" scale="7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9"/>
  <sheetViews>
    <sheetView zoomScale="85" workbookViewId="0">
      <selection activeCell="F29" sqref="F29"/>
    </sheetView>
  </sheetViews>
  <sheetFormatPr defaultRowHeight="15" customHeight="1" x14ac:dyDescent="0.2"/>
  <cols>
    <col min="10" max="10" width="10.28515625" customWidth="1"/>
    <col min="11" max="11" width="3.140625" customWidth="1"/>
    <col min="12" max="12" width="11.28515625" customWidth="1"/>
    <col min="13" max="13" width="3.140625" customWidth="1"/>
    <col min="14" max="14" width="10.7109375" customWidth="1"/>
  </cols>
  <sheetData>
    <row r="1" spans="1:16" ht="15" customHeight="1" x14ac:dyDescent="0.25">
      <c r="A1" s="1" t="s">
        <v>561</v>
      </c>
    </row>
    <row r="2" spans="1:16" ht="15" customHeight="1" x14ac:dyDescent="0.25">
      <c r="A2" s="3" t="s">
        <v>562</v>
      </c>
    </row>
    <row r="4" spans="1:16" ht="15" customHeight="1" x14ac:dyDescent="0.25">
      <c r="A4" s="4" t="s">
        <v>128</v>
      </c>
      <c r="B4" s="2"/>
      <c r="C4" s="2"/>
      <c r="D4" s="2"/>
      <c r="E4" s="2"/>
      <c r="F4" s="2"/>
      <c r="G4" s="2"/>
      <c r="H4" s="2"/>
      <c r="I4" s="2"/>
      <c r="J4" s="2"/>
      <c r="K4" s="2"/>
      <c r="L4" s="2"/>
      <c r="M4" s="2"/>
      <c r="N4" s="2"/>
    </row>
    <row r="5" spans="1:16" ht="15" customHeight="1" x14ac:dyDescent="0.25">
      <c r="A5" s="103"/>
      <c r="B5" s="1"/>
      <c r="C5" s="2"/>
      <c r="D5" s="2"/>
      <c r="E5" s="2"/>
      <c r="F5" s="2"/>
      <c r="G5" s="2"/>
      <c r="H5" s="2"/>
      <c r="I5" s="2"/>
      <c r="J5" s="2"/>
      <c r="K5" s="2"/>
      <c r="L5" s="2"/>
      <c r="M5" s="2"/>
      <c r="N5" s="2"/>
    </row>
    <row r="6" spans="1:16" ht="15" customHeight="1" x14ac:dyDescent="0.25">
      <c r="A6" s="103" t="s">
        <v>542</v>
      </c>
      <c r="B6" s="1"/>
      <c r="C6" s="2"/>
      <c r="D6" s="2"/>
      <c r="E6" s="2"/>
      <c r="F6" s="2"/>
      <c r="G6" s="2"/>
      <c r="H6" s="2"/>
      <c r="I6" s="2"/>
      <c r="J6" s="212" t="s">
        <v>534</v>
      </c>
      <c r="K6" s="212"/>
      <c r="L6" s="212"/>
      <c r="M6" s="212"/>
      <c r="N6" s="212"/>
      <c r="P6" s="21" t="s">
        <v>32</v>
      </c>
    </row>
    <row r="7" spans="1:16" ht="15" customHeight="1" x14ac:dyDescent="0.25">
      <c r="A7" s="2"/>
      <c r="B7" s="2"/>
      <c r="C7" s="2"/>
      <c r="D7" s="2"/>
      <c r="E7" s="2"/>
      <c r="F7" s="2"/>
      <c r="G7" s="2"/>
      <c r="H7" s="2"/>
      <c r="I7" s="2"/>
      <c r="J7" s="18" t="s">
        <v>543</v>
      </c>
      <c r="K7" s="1"/>
      <c r="L7" s="18" t="s">
        <v>544</v>
      </c>
      <c r="M7" s="1"/>
      <c r="N7" s="18" t="s">
        <v>21</v>
      </c>
      <c r="P7" s="21"/>
    </row>
    <row r="8" spans="1:16" ht="15" customHeight="1" x14ac:dyDescent="0.25">
      <c r="A8" s="2"/>
      <c r="B8" s="2"/>
      <c r="C8" s="2"/>
      <c r="D8" s="2"/>
      <c r="E8" s="2"/>
      <c r="F8" s="2"/>
      <c r="G8" s="2"/>
      <c r="H8" s="2"/>
      <c r="I8" s="2"/>
      <c r="J8" s="5" t="s">
        <v>564</v>
      </c>
      <c r="K8" s="1"/>
      <c r="L8" s="5" t="s">
        <v>564</v>
      </c>
      <c r="M8" s="1"/>
      <c r="N8" s="5" t="s">
        <v>564</v>
      </c>
      <c r="P8" s="6" t="s">
        <v>564</v>
      </c>
    </row>
    <row r="9" spans="1:16" ht="15" customHeight="1" x14ac:dyDescent="0.25">
      <c r="A9" s="104" t="s">
        <v>545</v>
      </c>
      <c r="B9" s="2"/>
      <c r="C9" s="2"/>
      <c r="D9" s="2"/>
      <c r="E9" s="2"/>
      <c r="F9" s="2"/>
      <c r="G9" s="2"/>
      <c r="H9" s="2"/>
      <c r="I9" s="2"/>
      <c r="J9" s="8">
        <v>433.3</v>
      </c>
      <c r="K9" s="8"/>
      <c r="L9" s="8">
        <v>293.87</v>
      </c>
      <c r="M9" s="8"/>
      <c r="N9" s="7">
        <v>727.17</v>
      </c>
      <c r="P9" s="8">
        <v>224</v>
      </c>
    </row>
    <row r="10" spans="1:16" ht="15" customHeight="1" x14ac:dyDescent="0.25">
      <c r="A10" s="2" t="s">
        <v>24</v>
      </c>
      <c r="B10" s="2"/>
      <c r="C10" s="2"/>
      <c r="D10" s="2"/>
      <c r="E10" s="2"/>
      <c r="F10" s="2"/>
      <c r="G10" s="2"/>
      <c r="H10" s="2"/>
      <c r="I10" s="2"/>
      <c r="J10" s="8">
        <f>5.5-0.1</f>
        <v>5.4</v>
      </c>
      <c r="K10" s="8"/>
      <c r="L10" s="8">
        <v>19.8</v>
      </c>
      <c r="M10" s="8"/>
      <c r="N10" s="7">
        <f t="shared" ref="N10:N16" si="0">SUM(J10:M10)</f>
        <v>25.200000000000003</v>
      </c>
      <c r="P10" s="8">
        <v>7.3</v>
      </c>
    </row>
    <row r="11" spans="1:16" ht="15" customHeight="1" x14ac:dyDescent="0.25">
      <c r="A11" s="2" t="s">
        <v>546</v>
      </c>
      <c r="B11" s="2"/>
      <c r="C11" s="2"/>
      <c r="D11" s="2"/>
      <c r="E11" s="2"/>
      <c r="F11" s="2"/>
      <c r="G11" s="2"/>
      <c r="H11" s="2"/>
      <c r="I11" s="2"/>
      <c r="J11" s="8">
        <v>-24.1</v>
      </c>
      <c r="K11" s="8"/>
      <c r="L11" s="8">
        <v>-11.2</v>
      </c>
      <c r="M11" s="8"/>
      <c r="N11" s="7">
        <f t="shared" si="0"/>
        <v>-35.299999999999997</v>
      </c>
      <c r="P11" s="8"/>
    </row>
    <row r="12" spans="1:16" ht="15" customHeight="1" x14ac:dyDescent="0.25">
      <c r="A12" s="2" t="s">
        <v>547</v>
      </c>
      <c r="B12" s="2"/>
      <c r="C12" s="2"/>
      <c r="D12" s="2"/>
      <c r="E12" s="2"/>
      <c r="F12" s="2"/>
      <c r="G12" s="2"/>
      <c r="H12" s="2"/>
      <c r="I12" s="2"/>
      <c r="J12" s="8"/>
      <c r="K12" s="8"/>
      <c r="L12" s="8">
        <v>-93.5</v>
      </c>
      <c r="M12" s="8"/>
      <c r="N12" s="7">
        <f t="shared" si="0"/>
        <v>-93.5</v>
      </c>
      <c r="P12" s="8">
        <v>-65.099999999999994</v>
      </c>
    </row>
    <row r="13" spans="1:16" ht="15" customHeight="1" x14ac:dyDescent="0.25">
      <c r="A13" s="2" t="s">
        <v>548</v>
      </c>
      <c r="B13" s="2"/>
      <c r="C13" s="2"/>
      <c r="D13" s="2"/>
      <c r="E13" s="2"/>
      <c r="F13" s="2"/>
      <c r="G13" s="2"/>
      <c r="H13" s="2"/>
      <c r="I13" s="2"/>
      <c r="J13" s="8">
        <f>37-0.2</f>
        <v>36.799999999999997</v>
      </c>
      <c r="K13" s="8"/>
      <c r="L13" s="8"/>
      <c r="M13" s="8"/>
      <c r="N13" s="7">
        <f t="shared" si="0"/>
        <v>36.799999999999997</v>
      </c>
      <c r="P13" s="8"/>
    </row>
    <row r="14" spans="1:16" ht="15" customHeight="1" x14ac:dyDescent="0.25">
      <c r="A14" s="2" t="s">
        <v>549</v>
      </c>
      <c r="B14" s="2"/>
      <c r="C14" s="2"/>
      <c r="D14" s="2"/>
      <c r="E14" s="2"/>
      <c r="F14" s="2"/>
      <c r="G14" s="2"/>
      <c r="H14" s="2"/>
      <c r="I14" s="2"/>
      <c r="J14" s="8">
        <f>-22.7+0.1</f>
        <v>-22.599999999999998</v>
      </c>
      <c r="K14" s="8"/>
      <c r="L14" s="8"/>
      <c r="M14" s="8"/>
      <c r="N14" s="7">
        <f t="shared" si="0"/>
        <v>-22.599999999999998</v>
      </c>
      <c r="P14" s="8"/>
    </row>
    <row r="15" spans="1:16" ht="15" customHeight="1" x14ac:dyDescent="0.25">
      <c r="A15" s="2" t="s">
        <v>25</v>
      </c>
      <c r="B15" s="2"/>
      <c r="C15" s="2"/>
      <c r="D15" s="2"/>
      <c r="E15" s="2"/>
      <c r="F15" s="2"/>
      <c r="G15" s="2"/>
      <c r="H15" s="2"/>
      <c r="I15" s="2"/>
      <c r="J15" s="8">
        <v>-1</v>
      </c>
      <c r="K15" s="8"/>
      <c r="L15" s="8"/>
      <c r="M15" s="8"/>
      <c r="N15" s="7">
        <f t="shared" si="0"/>
        <v>-1</v>
      </c>
      <c r="P15" s="8">
        <v>-18.8</v>
      </c>
    </row>
    <row r="16" spans="1:16" ht="15" customHeight="1" x14ac:dyDescent="0.25">
      <c r="A16" s="2" t="s">
        <v>550</v>
      </c>
      <c r="B16" s="2"/>
      <c r="C16" s="2"/>
      <c r="D16" s="2"/>
      <c r="E16" s="2"/>
      <c r="F16" s="2"/>
      <c r="G16" s="2"/>
      <c r="H16" s="2"/>
      <c r="I16" s="2"/>
      <c r="J16" s="8">
        <v>63.4</v>
      </c>
      <c r="K16" s="8"/>
      <c r="L16" s="8"/>
      <c r="M16" s="8"/>
      <c r="N16" s="7">
        <f t="shared" si="0"/>
        <v>63.4</v>
      </c>
      <c r="P16" s="8"/>
    </row>
    <row r="17" spans="1:16" ht="15" customHeight="1" thickBot="1" x14ac:dyDescent="0.3">
      <c r="A17" s="105" t="s">
        <v>551</v>
      </c>
      <c r="B17" s="2"/>
      <c r="C17" s="2"/>
      <c r="D17" s="2"/>
      <c r="E17" s="2"/>
      <c r="F17" s="2"/>
      <c r="G17" s="2"/>
      <c r="H17" s="2"/>
      <c r="I17" s="2"/>
      <c r="J17" s="11">
        <f>SUM(J9:J16)</f>
        <v>491.19999999999993</v>
      </c>
      <c r="K17" s="7"/>
      <c r="L17" s="11">
        <f>SUM(L9:L16)</f>
        <v>208.97000000000003</v>
      </c>
      <c r="M17" s="7"/>
      <c r="N17" s="11">
        <f>SUM(N9:N16)</f>
        <v>700.17</v>
      </c>
      <c r="P17" s="12">
        <f>SUM(P9:P16)</f>
        <v>147.4</v>
      </c>
    </row>
    <row r="18" spans="1:16" ht="15" customHeight="1" thickTop="1" x14ac:dyDescent="0.25">
      <c r="A18" s="104"/>
      <c r="B18" s="2"/>
      <c r="C18" s="2"/>
      <c r="D18" s="2"/>
      <c r="E18" s="2"/>
      <c r="F18" s="2"/>
      <c r="G18" s="2"/>
      <c r="H18" s="2"/>
      <c r="I18" s="2"/>
      <c r="J18" s="13"/>
      <c r="K18" s="7"/>
      <c r="L18" s="13"/>
      <c r="M18" s="7"/>
      <c r="N18" s="13"/>
    </row>
    <row r="19" spans="1:16" ht="15" customHeight="1" x14ac:dyDescent="0.25">
      <c r="A19" s="104"/>
      <c r="B19" s="2"/>
      <c r="C19" s="2"/>
      <c r="D19" s="2"/>
      <c r="E19" s="2"/>
      <c r="F19" s="2"/>
      <c r="G19" s="2"/>
      <c r="H19" s="2"/>
      <c r="I19" s="2"/>
      <c r="J19" s="13"/>
      <c r="K19" s="7"/>
      <c r="L19" s="13"/>
      <c r="M19" s="7"/>
      <c r="N19" s="13"/>
    </row>
    <row r="20" spans="1:16" ht="15" customHeight="1" x14ac:dyDescent="0.25">
      <c r="A20" s="2" t="s">
        <v>749</v>
      </c>
      <c r="B20" s="2"/>
      <c r="C20" s="2"/>
      <c r="D20" s="2"/>
      <c r="E20" s="2"/>
      <c r="F20" s="2"/>
      <c r="G20" s="2"/>
      <c r="H20" s="2"/>
      <c r="I20" s="2"/>
      <c r="J20" s="106"/>
      <c r="K20" s="106"/>
      <c r="L20" s="106"/>
      <c r="M20" s="106"/>
      <c r="N20" s="107"/>
    </row>
    <row r="21" spans="1:16" ht="15" customHeight="1" x14ac:dyDescent="0.2">
      <c r="A21" s="2" t="s">
        <v>750</v>
      </c>
    </row>
    <row r="22" spans="1:16" ht="15" customHeight="1" x14ac:dyDescent="0.2">
      <c r="A22" s="2" t="s">
        <v>751</v>
      </c>
    </row>
    <row r="23" spans="1:16" ht="15" customHeight="1" x14ac:dyDescent="0.2">
      <c r="A23" s="2"/>
    </row>
    <row r="24" spans="1:16" ht="15" customHeight="1" x14ac:dyDescent="0.2">
      <c r="A24" s="2" t="s">
        <v>752</v>
      </c>
    </row>
    <row r="25" spans="1:16" ht="15" customHeight="1" x14ac:dyDescent="0.2">
      <c r="A25" s="2" t="s">
        <v>753</v>
      </c>
    </row>
    <row r="26" spans="1:16" ht="15" customHeight="1" x14ac:dyDescent="0.2">
      <c r="A26" s="2"/>
    </row>
    <row r="27" spans="1:16" ht="15" customHeight="1" x14ac:dyDescent="0.2">
      <c r="A27" s="2" t="s">
        <v>748</v>
      </c>
    </row>
    <row r="28" spans="1:16" ht="15" customHeight="1" x14ac:dyDescent="0.2">
      <c r="A28" s="2"/>
    </row>
    <row r="29" spans="1:16" ht="15" customHeight="1" x14ac:dyDescent="0.2">
      <c r="A29" s="2" t="s">
        <v>552</v>
      </c>
    </row>
  </sheetData>
  <mergeCells count="1">
    <mergeCell ref="J6:N6"/>
  </mergeCells>
  <phoneticPr fontId="0" type="noConversion"/>
  <pageMargins left="0.75" right="0.36" top="0.76" bottom="0.86" header="0.5" footer="0.5"/>
  <pageSetup paperSize="9" scale="67"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workbookViewId="0">
      <selection activeCell="F27" sqref="F27"/>
    </sheetView>
  </sheetViews>
  <sheetFormatPr defaultRowHeight="12.75" x14ac:dyDescent="0.2"/>
  <cols>
    <col min="9" max="9" width="10.7109375" customWidth="1"/>
    <col min="10" max="10" width="3.85546875" customWidth="1"/>
    <col min="12" max="12" width="4" customWidth="1"/>
  </cols>
  <sheetData>
    <row r="1" spans="1:12" ht="15.75" x14ac:dyDescent="0.25">
      <c r="A1" s="1" t="s">
        <v>561</v>
      </c>
    </row>
    <row r="2" spans="1:12" ht="15.75" x14ac:dyDescent="0.25">
      <c r="A2" s="3" t="s">
        <v>562</v>
      </c>
    </row>
    <row r="4" spans="1:12" ht="15.75" x14ac:dyDescent="0.25">
      <c r="A4" s="4" t="s">
        <v>560</v>
      </c>
    </row>
    <row r="5" spans="1:12" x14ac:dyDescent="0.2">
      <c r="I5" s="109" t="s">
        <v>31</v>
      </c>
      <c r="J5" s="110"/>
      <c r="K5" s="110" t="s">
        <v>32</v>
      </c>
    </row>
    <row r="6" spans="1:12" x14ac:dyDescent="0.2">
      <c r="H6" s="113"/>
      <c r="I6" s="114" t="s">
        <v>33</v>
      </c>
      <c r="J6" s="115"/>
      <c r="K6" s="115" t="s">
        <v>564</v>
      </c>
      <c r="L6" s="113"/>
    </row>
    <row r="7" spans="1:12" x14ac:dyDescent="0.2">
      <c r="H7" s="113"/>
      <c r="I7" s="114"/>
      <c r="J7" s="115"/>
      <c r="K7" s="115"/>
      <c r="L7" s="113"/>
    </row>
    <row r="8" spans="1:12" x14ac:dyDescent="0.2">
      <c r="A8" t="s">
        <v>34</v>
      </c>
      <c r="H8" s="113"/>
      <c r="I8" s="116">
        <v>12.4</v>
      </c>
      <c r="J8" s="113"/>
      <c r="K8" s="113">
        <v>5.9</v>
      </c>
      <c r="L8" s="113"/>
    </row>
    <row r="9" spans="1:12" x14ac:dyDescent="0.2">
      <c r="A9" t="s">
        <v>35</v>
      </c>
      <c r="H9" s="113"/>
      <c r="I9" s="116">
        <v>15.3</v>
      </c>
      <c r="J9" s="113"/>
      <c r="K9" s="113">
        <v>13.2</v>
      </c>
      <c r="L9" s="113"/>
    </row>
    <row r="10" spans="1:12" x14ac:dyDescent="0.2">
      <c r="A10" t="s">
        <v>36</v>
      </c>
      <c r="H10" s="113"/>
      <c r="I10" s="116">
        <v>-1</v>
      </c>
      <c r="J10" s="113"/>
      <c r="K10" s="113">
        <v>-0.5</v>
      </c>
      <c r="L10" s="113"/>
    </row>
    <row r="11" spans="1:12" x14ac:dyDescent="0.2">
      <c r="A11" t="s">
        <v>28</v>
      </c>
      <c r="H11" s="113"/>
      <c r="I11" s="117">
        <v>-0.1</v>
      </c>
      <c r="J11" s="113"/>
      <c r="K11" s="113"/>
      <c r="L11" s="113"/>
    </row>
    <row r="12" spans="1:12" x14ac:dyDescent="0.2">
      <c r="A12" t="s">
        <v>37</v>
      </c>
      <c r="H12" s="113"/>
      <c r="I12" s="117">
        <v>26.6</v>
      </c>
      <c r="J12" s="113"/>
      <c r="K12" s="118">
        <v>18.600000000000001</v>
      </c>
      <c r="L12" s="113"/>
    </row>
    <row r="13" spans="1:12" x14ac:dyDescent="0.2">
      <c r="A13" t="s">
        <v>38</v>
      </c>
      <c r="H13" s="113"/>
      <c r="I13" s="119"/>
      <c r="J13" s="113"/>
      <c r="K13" s="70">
        <v>9086</v>
      </c>
      <c r="L13" s="113"/>
    </row>
    <row r="14" spans="1:12" ht="13.5" thickBot="1" x14ac:dyDescent="0.25">
      <c r="A14" s="108" t="s">
        <v>39</v>
      </c>
      <c r="H14" s="113"/>
      <c r="I14" s="42">
        <v>26.6</v>
      </c>
      <c r="J14" s="113"/>
      <c r="K14" s="120">
        <v>9104.6</v>
      </c>
      <c r="L14" s="113"/>
    </row>
    <row r="15" spans="1:12" ht="13.5" thickTop="1" x14ac:dyDescent="0.2">
      <c r="H15" s="113"/>
      <c r="I15" s="113"/>
      <c r="J15" s="113"/>
      <c r="K15" s="113"/>
      <c r="L15" s="113"/>
    </row>
    <row r="17" spans="1:13" x14ac:dyDescent="0.2">
      <c r="A17" t="s">
        <v>554</v>
      </c>
    </row>
    <row r="18" spans="1:13" x14ac:dyDescent="0.2">
      <c r="A18" t="s">
        <v>555</v>
      </c>
    </row>
    <row r="19" spans="1:13" x14ac:dyDescent="0.2">
      <c r="A19" t="s">
        <v>556</v>
      </c>
    </row>
    <row r="21" spans="1:13" x14ac:dyDescent="0.2">
      <c r="A21" t="s">
        <v>557</v>
      </c>
    </row>
    <row r="22" spans="1:13" x14ac:dyDescent="0.2">
      <c r="A22" t="s">
        <v>558</v>
      </c>
    </row>
    <row r="23" spans="1:13" x14ac:dyDescent="0.2">
      <c r="A23" t="s">
        <v>559</v>
      </c>
    </row>
    <row r="26" spans="1:13" x14ac:dyDescent="0.2">
      <c r="I26" s="218" t="s">
        <v>40</v>
      </c>
      <c r="J26" s="218"/>
      <c r="K26" s="218"/>
    </row>
    <row r="27" spans="1:13" x14ac:dyDescent="0.2">
      <c r="I27" s="110" t="s">
        <v>43</v>
      </c>
      <c r="J27" s="110"/>
      <c r="K27" s="110" t="s">
        <v>41</v>
      </c>
      <c r="L27" s="110"/>
      <c r="M27" s="110"/>
    </row>
    <row r="28" spans="1:13" x14ac:dyDescent="0.2">
      <c r="I28" s="110" t="s">
        <v>42</v>
      </c>
      <c r="J28" s="110"/>
      <c r="K28" s="110" t="s">
        <v>42</v>
      </c>
      <c r="L28" s="110"/>
      <c r="M28" s="109" t="s">
        <v>21</v>
      </c>
    </row>
    <row r="29" spans="1:13" x14ac:dyDescent="0.2">
      <c r="I29" s="121" t="s">
        <v>564</v>
      </c>
      <c r="J29" s="121"/>
      <c r="K29" s="121" t="s">
        <v>564</v>
      </c>
      <c r="L29" s="121"/>
      <c r="M29" s="122" t="s">
        <v>564</v>
      </c>
    </row>
    <row r="30" spans="1:13" x14ac:dyDescent="0.2">
      <c r="I30" s="121"/>
      <c r="J30" s="121"/>
      <c r="K30" s="121"/>
      <c r="L30" s="121"/>
      <c r="M30" s="122"/>
    </row>
    <row r="31" spans="1:13" x14ac:dyDescent="0.2">
      <c r="A31" t="s">
        <v>34</v>
      </c>
      <c r="G31" s="113"/>
      <c r="I31" s="113">
        <v>3944.8</v>
      </c>
      <c r="J31" s="113"/>
      <c r="K31" s="113">
        <v>4128.2</v>
      </c>
      <c r="L31" s="113"/>
      <c r="M31" s="116">
        <v>8073</v>
      </c>
    </row>
    <row r="32" spans="1:13" x14ac:dyDescent="0.2">
      <c r="A32" t="s">
        <v>44</v>
      </c>
      <c r="G32" s="113"/>
      <c r="I32" s="113">
        <v>1222.0999999999999</v>
      </c>
      <c r="J32" s="113"/>
      <c r="K32" s="113">
        <v>-6.6</v>
      </c>
      <c r="L32" s="113"/>
      <c r="M32" s="116">
        <v>1215.5</v>
      </c>
    </row>
    <row r="33" spans="1:14" x14ac:dyDescent="0.2">
      <c r="A33" t="s">
        <v>45</v>
      </c>
      <c r="G33" s="113"/>
      <c r="I33" s="113">
        <v>10</v>
      </c>
      <c r="J33" s="113"/>
      <c r="K33" s="113"/>
      <c r="L33" s="113"/>
      <c r="M33" s="116">
        <v>10</v>
      </c>
    </row>
    <row r="34" spans="1:14" x14ac:dyDescent="0.2">
      <c r="A34" t="s">
        <v>46</v>
      </c>
      <c r="G34" s="113"/>
      <c r="I34" s="113">
        <v>-157.6</v>
      </c>
      <c r="J34" s="113"/>
      <c r="K34" s="113">
        <v>-58.7</v>
      </c>
      <c r="L34" s="113"/>
      <c r="M34" s="116">
        <v>-216.3</v>
      </c>
    </row>
    <row r="35" spans="1:14" x14ac:dyDescent="0.2">
      <c r="A35" t="s">
        <v>47</v>
      </c>
      <c r="G35" s="113"/>
      <c r="I35" s="113">
        <v>3.8</v>
      </c>
      <c r="J35" s="113"/>
      <c r="K35" s="113"/>
      <c r="L35" s="113"/>
      <c r="M35" s="116">
        <v>3.8</v>
      </c>
    </row>
    <row r="36" spans="1:14" ht="13.5" thickBot="1" x14ac:dyDescent="0.25">
      <c r="A36" s="108" t="s">
        <v>37</v>
      </c>
      <c r="G36" s="113"/>
      <c r="I36" s="120">
        <v>5023.1000000000004</v>
      </c>
      <c r="J36" s="113"/>
      <c r="K36" s="120">
        <v>4062.9</v>
      </c>
      <c r="L36" s="113"/>
      <c r="M36" s="42">
        <v>9086</v>
      </c>
    </row>
    <row r="37" spans="1:14" ht="13.5" thickTop="1" x14ac:dyDescent="0.2">
      <c r="G37" s="113"/>
      <c r="I37" s="113"/>
      <c r="J37" s="113"/>
      <c r="K37" s="113"/>
      <c r="L37" s="113"/>
      <c r="M37" s="113"/>
    </row>
    <row r="38" spans="1:14" x14ac:dyDescent="0.2">
      <c r="G38" s="113"/>
      <c r="I38" s="113"/>
      <c r="J38" s="113"/>
      <c r="K38" s="113"/>
      <c r="L38" s="113"/>
      <c r="M38" s="113"/>
    </row>
    <row r="39" spans="1:14" x14ac:dyDescent="0.2">
      <c r="G39" s="113"/>
      <c r="H39" s="113"/>
      <c r="I39" s="113"/>
      <c r="J39" s="113"/>
      <c r="K39" s="113"/>
      <c r="L39" s="113"/>
    </row>
    <row r="40" spans="1:14" x14ac:dyDescent="0.2">
      <c r="A40" t="s">
        <v>48</v>
      </c>
    </row>
    <row r="42" spans="1:14" x14ac:dyDescent="0.2">
      <c r="A42" s="112" t="s">
        <v>49</v>
      </c>
      <c r="B42" s="111"/>
      <c r="C42" s="111"/>
      <c r="D42" s="111"/>
      <c r="F42" s="112" t="s">
        <v>65</v>
      </c>
      <c r="G42" s="111"/>
      <c r="H42" s="111"/>
      <c r="I42" s="111"/>
      <c r="J42" s="111"/>
      <c r="K42" s="111"/>
      <c r="L42" s="111"/>
      <c r="M42" s="111"/>
      <c r="N42" s="111"/>
    </row>
    <row r="43" spans="1:14" x14ac:dyDescent="0.2">
      <c r="A43" t="s">
        <v>50</v>
      </c>
      <c r="F43" t="s">
        <v>66</v>
      </c>
      <c r="J43" t="s">
        <v>77</v>
      </c>
    </row>
    <row r="44" spans="1:14" x14ac:dyDescent="0.2">
      <c r="A44" t="s">
        <v>51</v>
      </c>
      <c r="F44" t="s">
        <v>67</v>
      </c>
      <c r="J44" t="s">
        <v>78</v>
      </c>
    </row>
    <row r="45" spans="1:14" x14ac:dyDescent="0.2">
      <c r="A45" t="s">
        <v>52</v>
      </c>
      <c r="F45" t="s">
        <v>68</v>
      </c>
      <c r="J45" t="s">
        <v>79</v>
      </c>
    </row>
    <row r="46" spans="1:14" x14ac:dyDescent="0.2">
      <c r="A46" t="s">
        <v>53</v>
      </c>
      <c r="F46" t="s">
        <v>69</v>
      </c>
      <c r="J46" t="s">
        <v>80</v>
      </c>
    </row>
    <row r="47" spans="1:14" x14ac:dyDescent="0.2">
      <c r="F47" t="s">
        <v>70</v>
      </c>
      <c r="J47" t="s">
        <v>81</v>
      </c>
    </row>
    <row r="48" spans="1:14" x14ac:dyDescent="0.2">
      <c r="A48" s="108" t="s">
        <v>54</v>
      </c>
      <c r="F48" t="s">
        <v>71</v>
      </c>
      <c r="J48" t="s">
        <v>82</v>
      </c>
    </row>
    <row r="49" spans="1:10" x14ac:dyDescent="0.2">
      <c r="A49" s="112" t="s">
        <v>55</v>
      </c>
      <c r="B49" s="111"/>
      <c r="C49" s="111"/>
      <c r="D49" s="111"/>
      <c r="F49" t="s">
        <v>72</v>
      </c>
      <c r="J49" t="s">
        <v>83</v>
      </c>
    </row>
    <row r="50" spans="1:10" x14ac:dyDescent="0.2">
      <c r="A50" t="s">
        <v>56</v>
      </c>
      <c r="F50" t="s">
        <v>73</v>
      </c>
      <c r="J50" t="s">
        <v>84</v>
      </c>
    </row>
    <row r="51" spans="1:10" x14ac:dyDescent="0.2">
      <c r="A51" t="s">
        <v>57</v>
      </c>
      <c r="F51" t="s">
        <v>74</v>
      </c>
      <c r="J51" t="s">
        <v>85</v>
      </c>
    </row>
    <row r="52" spans="1:10" x14ac:dyDescent="0.2">
      <c r="A52" t="s">
        <v>58</v>
      </c>
      <c r="F52" t="s">
        <v>75</v>
      </c>
      <c r="J52" t="s">
        <v>86</v>
      </c>
    </row>
    <row r="53" spans="1:10" x14ac:dyDescent="0.2">
      <c r="A53" t="s">
        <v>59</v>
      </c>
      <c r="F53" t="s">
        <v>76</v>
      </c>
      <c r="J53" t="s">
        <v>87</v>
      </c>
    </row>
    <row r="55" spans="1:10" x14ac:dyDescent="0.2">
      <c r="A55" s="112" t="s">
        <v>60</v>
      </c>
      <c r="B55" s="111"/>
      <c r="C55" s="111"/>
      <c r="D55" s="111"/>
    </row>
    <row r="56" spans="1:10" x14ac:dyDescent="0.2">
      <c r="A56" t="s">
        <v>61</v>
      </c>
    </row>
    <row r="57" spans="1:10" x14ac:dyDescent="0.2">
      <c r="A57" t="s">
        <v>62</v>
      </c>
    </row>
    <row r="59" spans="1:10" x14ac:dyDescent="0.2">
      <c r="A59" s="123" t="s">
        <v>63</v>
      </c>
    </row>
    <row r="60" spans="1:10" x14ac:dyDescent="0.2">
      <c r="A60" s="123" t="s">
        <v>64</v>
      </c>
    </row>
  </sheetData>
  <mergeCells count="1">
    <mergeCell ref="I26:K26"/>
  </mergeCells>
  <phoneticPr fontId="0" type="noConversion"/>
  <pageMargins left="0.55000000000000004" right="0.16" top="0.75" bottom="0.64" header="0.5" footer="0.5"/>
  <pageSetup paperSize="9" scale="75"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zoomScale="80" workbookViewId="0">
      <selection activeCell="A46" sqref="A46"/>
    </sheetView>
  </sheetViews>
  <sheetFormatPr defaultRowHeight="15" x14ac:dyDescent="0.2"/>
  <cols>
    <col min="1" max="8" width="9.140625" style="2"/>
    <col min="9" max="9" width="10.5703125" style="2" customWidth="1"/>
    <col min="10" max="10" width="3.140625" style="2" customWidth="1"/>
    <col min="11" max="11" width="11.5703125" style="2" customWidth="1"/>
    <col min="12" max="12" width="9.140625" style="2"/>
    <col min="13" max="13" width="10.28515625" style="2" bestFit="1" customWidth="1"/>
    <col min="14" max="14" width="3" style="2" customWidth="1"/>
    <col min="15" max="15" width="9.5703125" style="2" bestFit="1" customWidth="1"/>
    <col min="16" max="16384" width="9.140625" style="2"/>
  </cols>
  <sheetData>
    <row r="1" spans="1:15" ht="15.75" x14ac:dyDescent="0.25">
      <c r="A1" s="1" t="s">
        <v>561</v>
      </c>
    </row>
    <row r="2" spans="1:15" ht="15.75" x14ac:dyDescent="0.25">
      <c r="A2" s="3" t="s">
        <v>562</v>
      </c>
    </row>
    <row r="3" spans="1:15" x14ac:dyDescent="0.2">
      <c r="I3" s="212" t="s">
        <v>534</v>
      </c>
      <c r="J3" s="212"/>
      <c r="K3" s="212"/>
      <c r="M3" s="212" t="s">
        <v>32</v>
      </c>
      <c r="N3" s="212"/>
      <c r="O3" s="212"/>
    </row>
    <row r="4" spans="1:15" ht="15.75" x14ac:dyDescent="0.25">
      <c r="A4" s="4" t="s">
        <v>91</v>
      </c>
    </row>
    <row r="5" spans="1:15" ht="15.75" x14ac:dyDescent="0.25">
      <c r="I5" s="1">
        <v>2003</v>
      </c>
      <c r="K5" s="2">
        <v>2002</v>
      </c>
      <c r="M5" s="1">
        <v>2003</v>
      </c>
      <c r="O5" s="2">
        <v>2002</v>
      </c>
    </row>
    <row r="6" spans="1:15" ht="15.75" x14ac:dyDescent="0.25">
      <c r="I6" s="124" t="s">
        <v>564</v>
      </c>
      <c r="K6" s="125" t="s">
        <v>564</v>
      </c>
      <c r="M6" s="129" t="s">
        <v>564</v>
      </c>
      <c r="O6" s="125" t="s">
        <v>564</v>
      </c>
    </row>
    <row r="7" spans="1:15" ht="15.75" x14ac:dyDescent="0.25">
      <c r="I7" s="124"/>
      <c r="K7" s="125"/>
      <c r="M7" s="129"/>
      <c r="O7" s="125"/>
    </row>
    <row r="8" spans="1:15" ht="15.75" x14ac:dyDescent="0.25">
      <c r="A8" s="2" t="s">
        <v>88</v>
      </c>
      <c r="I8" s="61">
        <f>14.9+21.1+0.1</f>
        <v>36.1</v>
      </c>
      <c r="J8" s="16"/>
      <c r="K8" s="16">
        <v>25.5</v>
      </c>
      <c r="M8" s="128"/>
      <c r="N8" s="16"/>
    </row>
    <row r="9" spans="1:15" ht="15.75" x14ac:dyDescent="0.25">
      <c r="A9" s="2" t="s">
        <v>93</v>
      </c>
      <c r="I9" s="61"/>
      <c r="J9" s="16"/>
      <c r="K9" s="16"/>
      <c r="M9" s="128">
        <v>10.1</v>
      </c>
      <c r="N9" s="16"/>
      <c r="O9" s="16">
        <v>6.1</v>
      </c>
    </row>
    <row r="10" spans="1:15" ht="15.75" x14ac:dyDescent="0.25">
      <c r="A10" s="2" t="s">
        <v>92</v>
      </c>
      <c r="J10" s="16"/>
      <c r="M10" s="128">
        <v>40.5</v>
      </c>
      <c r="O10" s="2">
        <v>49.3</v>
      </c>
    </row>
    <row r="11" spans="1:15" ht="15.75" x14ac:dyDescent="0.25">
      <c r="A11" s="2" t="s">
        <v>89</v>
      </c>
      <c r="I11" s="61">
        <v>0.9</v>
      </c>
      <c r="J11" s="16"/>
      <c r="K11" s="16">
        <v>8.6</v>
      </c>
      <c r="M11" s="128">
        <v>0.9</v>
      </c>
      <c r="N11" s="16"/>
      <c r="O11" s="16">
        <v>8.6</v>
      </c>
    </row>
    <row r="12" spans="1:15" ht="15.75" x14ac:dyDescent="0.25">
      <c r="A12" s="2" t="s">
        <v>90</v>
      </c>
      <c r="I12" s="61">
        <v>18.600000000000001</v>
      </c>
      <c r="J12" s="16"/>
      <c r="K12" s="16">
        <v>11.5</v>
      </c>
      <c r="M12" s="128">
        <v>0.4</v>
      </c>
      <c r="N12" s="16"/>
      <c r="O12" s="16">
        <v>2.2999999999999998</v>
      </c>
    </row>
    <row r="13" spans="1:15" ht="16.5" thickBot="1" x14ac:dyDescent="0.3">
      <c r="I13" s="126">
        <f>SUM(I8:I12)</f>
        <v>55.6</v>
      </c>
      <c r="K13" s="127">
        <f>SUM(K8:K12)</f>
        <v>45.6</v>
      </c>
      <c r="M13" s="130">
        <f>SUM(M9:M12)</f>
        <v>51.9</v>
      </c>
      <c r="N13" s="16"/>
      <c r="O13" s="127">
        <f>SUM(O9:O12)</f>
        <v>66.3</v>
      </c>
    </row>
    <row r="14" spans="1:15" ht="15.75" thickTop="1" x14ac:dyDescent="0.2">
      <c r="K14" s="16"/>
    </row>
    <row r="18" spans="1:15" ht="15.75" x14ac:dyDescent="0.25">
      <c r="A18" s="4" t="s">
        <v>101</v>
      </c>
      <c r="I18" s="212" t="s">
        <v>534</v>
      </c>
      <c r="J18" s="212"/>
      <c r="K18" s="212"/>
      <c r="M18" s="212" t="s">
        <v>32</v>
      </c>
      <c r="N18" s="212"/>
      <c r="O18" s="212"/>
    </row>
    <row r="20" spans="1:15" ht="15.75" x14ac:dyDescent="0.25">
      <c r="A20" s="20"/>
      <c r="B20" s="20"/>
      <c r="C20" s="20"/>
      <c r="D20" s="20"/>
      <c r="E20" s="20"/>
      <c r="F20" s="20"/>
      <c r="G20" s="20"/>
      <c r="H20" s="20"/>
      <c r="I20" s="1">
        <v>2003</v>
      </c>
      <c r="K20" s="2">
        <v>2002</v>
      </c>
      <c r="M20" s="1">
        <v>2003</v>
      </c>
      <c r="O20" s="2">
        <v>2002</v>
      </c>
    </row>
    <row r="21" spans="1:15" ht="15.75" x14ac:dyDescent="0.25">
      <c r="A21" s="22"/>
      <c r="B21" s="22"/>
      <c r="C21" s="23"/>
      <c r="D21" s="23"/>
      <c r="E21" s="23"/>
      <c r="F21" s="23"/>
      <c r="I21" s="5" t="s">
        <v>564</v>
      </c>
      <c r="K21" s="6" t="s">
        <v>564</v>
      </c>
      <c r="M21" s="5" t="s">
        <v>564</v>
      </c>
      <c r="O21" s="6" t="s">
        <v>564</v>
      </c>
    </row>
    <row r="22" spans="1:15" ht="15.75" x14ac:dyDescent="0.25">
      <c r="A22" s="22"/>
      <c r="B22" s="22"/>
      <c r="C22" s="23"/>
      <c r="D22" s="23"/>
      <c r="E22" s="23"/>
      <c r="F22" s="23"/>
      <c r="I22" s="5"/>
      <c r="K22" s="6"/>
      <c r="M22" s="5"/>
      <c r="O22" s="6"/>
    </row>
    <row r="23" spans="1:15" ht="15.75" x14ac:dyDescent="0.25">
      <c r="A23" s="2" t="s">
        <v>94</v>
      </c>
      <c r="I23" s="7">
        <v>57.8</v>
      </c>
      <c r="J23" s="8"/>
      <c r="K23" s="8">
        <v>45.4</v>
      </c>
      <c r="M23" s="7"/>
      <c r="N23" s="8"/>
      <c r="O23" s="8"/>
    </row>
    <row r="24" spans="1:15" ht="15.75" x14ac:dyDescent="0.25">
      <c r="A24" s="2" t="s">
        <v>95</v>
      </c>
      <c r="I24" s="7">
        <v>8.4</v>
      </c>
      <c r="J24" s="8"/>
      <c r="K24" s="8">
        <v>4.3</v>
      </c>
      <c r="M24" s="7">
        <v>8.4</v>
      </c>
      <c r="N24" s="8"/>
      <c r="O24" s="8">
        <v>4.3</v>
      </c>
    </row>
    <row r="25" spans="1:15" ht="15.75" x14ac:dyDescent="0.25">
      <c r="A25" s="2" t="s">
        <v>96</v>
      </c>
      <c r="I25" s="7">
        <v>168.5</v>
      </c>
      <c r="J25" s="8"/>
      <c r="K25" s="8">
        <v>74.2</v>
      </c>
      <c r="M25" s="7">
        <v>168.5</v>
      </c>
      <c r="N25" s="8"/>
      <c r="O25" s="8">
        <v>74.2</v>
      </c>
    </row>
    <row r="26" spans="1:15" ht="15.75" x14ac:dyDescent="0.25">
      <c r="A26" s="2" t="s">
        <v>97</v>
      </c>
      <c r="I26" s="131">
        <v>58.6</v>
      </c>
      <c r="J26" s="8"/>
      <c r="K26" s="132">
        <v>45.7</v>
      </c>
      <c r="M26" s="131">
        <v>0.1</v>
      </c>
      <c r="N26" s="8"/>
      <c r="O26" s="132">
        <v>0.2</v>
      </c>
    </row>
    <row r="27" spans="1:15" ht="15.75" x14ac:dyDescent="0.25">
      <c r="A27" s="2" t="s">
        <v>130</v>
      </c>
      <c r="I27" s="131"/>
      <c r="J27" s="8"/>
      <c r="K27" s="132"/>
      <c r="M27" s="131">
        <v>5859.9</v>
      </c>
      <c r="N27" s="8"/>
      <c r="O27" s="132">
        <v>5385.7</v>
      </c>
    </row>
    <row r="28" spans="1:15" ht="15.75" x14ac:dyDescent="0.25">
      <c r="A28" s="2" t="s">
        <v>93</v>
      </c>
      <c r="I28" s="131">
        <v>33.700000000000003</v>
      </c>
      <c r="J28" s="8"/>
      <c r="K28" s="132">
        <v>33.4</v>
      </c>
      <c r="N28" s="8"/>
      <c r="O28" s="132"/>
    </row>
    <row r="29" spans="1:15" ht="15.75" x14ac:dyDescent="0.25">
      <c r="A29" s="2" t="s">
        <v>98</v>
      </c>
      <c r="I29" s="131">
        <v>13.9</v>
      </c>
      <c r="J29" s="8"/>
      <c r="K29" s="132">
        <v>12</v>
      </c>
      <c r="M29" s="131">
        <v>1.4</v>
      </c>
      <c r="N29" s="8"/>
      <c r="O29" s="132">
        <v>0.5</v>
      </c>
    </row>
    <row r="30" spans="1:15" ht="15.75" x14ac:dyDescent="0.25">
      <c r="A30" s="2" t="s">
        <v>99</v>
      </c>
      <c r="I30" s="131">
        <v>169.6</v>
      </c>
      <c r="J30" s="8"/>
      <c r="K30" s="132">
        <v>186.9</v>
      </c>
      <c r="M30" s="128">
        <v>20.7</v>
      </c>
      <c r="N30" s="8"/>
      <c r="O30" s="132">
        <v>34.1</v>
      </c>
    </row>
    <row r="31" spans="1:15" ht="15.75" x14ac:dyDescent="0.25">
      <c r="A31" s="2" t="s">
        <v>100</v>
      </c>
      <c r="I31" s="131">
        <v>45.4</v>
      </c>
      <c r="J31" s="8"/>
      <c r="K31" s="132">
        <v>44.6</v>
      </c>
      <c r="M31" s="131">
        <v>45.4</v>
      </c>
      <c r="N31" s="8"/>
      <c r="O31" s="132">
        <v>44.6</v>
      </c>
    </row>
    <row r="32" spans="1:15" ht="16.5" thickBot="1" x14ac:dyDescent="0.3">
      <c r="I32" s="133">
        <v>555.9</v>
      </c>
      <c r="J32" s="136"/>
      <c r="K32" s="134">
        <v>446.5</v>
      </c>
      <c r="L32" s="136"/>
      <c r="M32" s="133">
        <v>6104.4</v>
      </c>
      <c r="N32" s="136"/>
      <c r="O32" s="134">
        <v>5543.6</v>
      </c>
    </row>
    <row r="33" spans="1:15" ht="15.75" thickTop="1" x14ac:dyDescent="0.2"/>
    <row r="34" spans="1:15" ht="15.75" x14ac:dyDescent="0.25">
      <c r="A34" s="32" t="s">
        <v>129</v>
      </c>
      <c r="K34" s="135"/>
      <c r="O34" s="135"/>
    </row>
    <row r="37" spans="1:15" ht="15.75" x14ac:dyDescent="0.25">
      <c r="A37" s="1" t="s">
        <v>131</v>
      </c>
      <c r="I37" s="212" t="s">
        <v>534</v>
      </c>
      <c r="J37" s="212"/>
      <c r="K37" s="212"/>
      <c r="M37" s="212" t="s">
        <v>32</v>
      </c>
      <c r="N37" s="212"/>
      <c r="O37" s="212"/>
    </row>
    <row r="38" spans="1:15" x14ac:dyDescent="0.2">
      <c r="A38" s="20"/>
      <c r="B38" s="20"/>
      <c r="C38" s="20"/>
      <c r="D38" s="20"/>
      <c r="E38" s="20"/>
      <c r="F38" s="20"/>
      <c r="G38" s="20"/>
      <c r="H38" s="20"/>
      <c r="I38" s="20"/>
      <c r="J38" s="20"/>
      <c r="K38" s="20"/>
      <c r="L38" s="20"/>
      <c r="M38" s="20"/>
    </row>
    <row r="39" spans="1:15" ht="15.75" x14ac:dyDescent="0.25">
      <c r="A39" s="20"/>
      <c r="B39" s="20"/>
      <c r="C39" s="20"/>
      <c r="D39" s="20"/>
      <c r="E39" s="20"/>
      <c r="F39" s="20"/>
      <c r="G39" s="20"/>
      <c r="H39" s="20"/>
      <c r="I39" s="1">
        <v>2003</v>
      </c>
      <c r="K39" s="2">
        <v>2002</v>
      </c>
      <c r="M39" s="1">
        <v>2003</v>
      </c>
      <c r="O39" s="2">
        <v>2002</v>
      </c>
    </row>
    <row r="40" spans="1:15" ht="15.75" x14ac:dyDescent="0.25">
      <c r="A40" s="22"/>
      <c r="B40" s="22"/>
      <c r="C40" s="23"/>
      <c r="D40" s="23"/>
      <c r="E40" s="23"/>
      <c r="F40" s="23"/>
      <c r="I40" s="5" t="s">
        <v>564</v>
      </c>
      <c r="K40" s="6" t="s">
        <v>564</v>
      </c>
      <c r="M40" s="5" t="s">
        <v>564</v>
      </c>
      <c r="O40" s="6" t="s">
        <v>564</v>
      </c>
    </row>
    <row r="41" spans="1:15" ht="15.75" x14ac:dyDescent="0.25">
      <c r="A41" s="22"/>
      <c r="B41" s="22"/>
      <c r="C41" s="23"/>
      <c r="D41" s="23"/>
      <c r="E41" s="23"/>
      <c r="F41" s="23"/>
      <c r="I41" s="5"/>
      <c r="K41" s="6"/>
      <c r="M41" s="5"/>
      <c r="O41" s="6"/>
    </row>
    <row r="42" spans="1:15" ht="15.75" x14ac:dyDescent="0.25">
      <c r="A42" s="2" t="s">
        <v>94</v>
      </c>
      <c r="I42" s="7">
        <v>3397.5</v>
      </c>
      <c r="J42" s="8"/>
      <c r="K42" s="8">
        <v>3451.8</v>
      </c>
      <c r="M42" s="7">
        <v>576.29999999999995</v>
      </c>
      <c r="N42" s="8"/>
      <c r="O42" s="8">
        <v>576.29999999999995</v>
      </c>
    </row>
    <row r="43" spans="1:15" ht="15.75" x14ac:dyDescent="0.25">
      <c r="A43" s="2" t="s">
        <v>96</v>
      </c>
      <c r="I43" s="7">
        <v>722.1</v>
      </c>
      <c r="J43" s="8"/>
      <c r="K43" s="8">
        <v>161.9</v>
      </c>
      <c r="M43" s="7">
        <v>722.1</v>
      </c>
      <c r="N43" s="8"/>
      <c r="O43" s="8">
        <v>161.9</v>
      </c>
    </row>
    <row r="44" spans="1:15" ht="16.5" thickBot="1" x14ac:dyDescent="0.3">
      <c r="I44" s="11">
        <f>SUM(I42:I43)</f>
        <v>4119.6000000000004</v>
      </c>
      <c r="J44" s="13"/>
      <c r="K44" s="11">
        <f>SUM(K42:K43)</f>
        <v>3613.7000000000003</v>
      </c>
      <c r="L44" s="13"/>
      <c r="M44" s="11">
        <f>SUM(M42:M43)</f>
        <v>1298.4000000000001</v>
      </c>
      <c r="N44" s="13"/>
      <c r="O44" s="11">
        <f>SUM(O42:O43)</f>
        <v>738.19999999999993</v>
      </c>
    </row>
    <row r="45" spans="1:15" ht="16.5" thickTop="1" x14ac:dyDescent="0.25">
      <c r="K45" s="15"/>
      <c r="L45" s="16"/>
      <c r="M45" s="17"/>
    </row>
    <row r="46" spans="1:15" x14ac:dyDescent="0.2">
      <c r="A46" s="32" t="s">
        <v>129</v>
      </c>
    </row>
  </sheetData>
  <mergeCells count="6">
    <mergeCell ref="I37:K37"/>
    <mergeCell ref="M37:O37"/>
    <mergeCell ref="I3:K3"/>
    <mergeCell ref="M3:O3"/>
    <mergeCell ref="I18:K18"/>
    <mergeCell ref="M18:O18"/>
  </mergeCells>
  <phoneticPr fontId="0" type="noConversion"/>
  <pageMargins left="0.75" right="0.75" top="1" bottom="1" header="0.5" footer="0.5"/>
  <pageSetup paperSize="9"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zoomScale="85" workbookViewId="0"/>
  </sheetViews>
  <sheetFormatPr defaultRowHeight="12.75" x14ac:dyDescent="0.2"/>
  <cols>
    <col min="9" max="9" width="3.28515625" customWidth="1"/>
    <col min="10" max="10" width="11.140625" bestFit="1" customWidth="1"/>
    <col min="11" max="11" width="4.42578125" customWidth="1"/>
    <col min="12" max="12" width="11.140625" bestFit="1" customWidth="1"/>
    <col min="13" max="13" width="3.28515625" customWidth="1"/>
    <col min="14" max="14" width="9.28515625" customWidth="1"/>
    <col min="16" max="16" width="4" customWidth="1"/>
    <col min="17" max="17" width="10.5703125" bestFit="1" customWidth="1"/>
    <col min="18" max="18" width="3.85546875" customWidth="1"/>
    <col min="19" max="19" width="10.5703125" bestFit="1" customWidth="1"/>
  </cols>
  <sheetData>
    <row r="1" spans="1:14" ht="15.75" x14ac:dyDescent="0.25">
      <c r="A1" s="1" t="s">
        <v>561</v>
      </c>
    </row>
    <row r="2" spans="1:14" ht="15.75" x14ac:dyDescent="0.25">
      <c r="A2" s="3" t="s">
        <v>562</v>
      </c>
    </row>
    <row r="4" spans="1:14" ht="15.75" x14ac:dyDescent="0.25">
      <c r="A4" s="15" t="s">
        <v>754</v>
      </c>
      <c r="B4" s="2"/>
      <c r="C4" s="2"/>
      <c r="D4" s="2"/>
      <c r="E4" s="2"/>
      <c r="F4" s="2"/>
      <c r="G4" s="2"/>
    </row>
    <row r="5" spans="1:14" ht="15.75" x14ac:dyDescent="0.25">
      <c r="A5" s="15"/>
      <c r="B5" s="2"/>
      <c r="C5" s="2"/>
      <c r="D5" s="2"/>
      <c r="E5" s="2"/>
      <c r="F5" s="2"/>
      <c r="G5" s="2"/>
      <c r="H5" s="212" t="s">
        <v>534</v>
      </c>
      <c r="I5" s="212"/>
      <c r="J5" s="212"/>
      <c r="K5" s="2"/>
      <c r="L5" s="212" t="s">
        <v>32</v>
      </c>
      <c r="M5" s="212"/>
      <c r="N5" s="212"/>
    </row>
    <row r="6" spans="1:14" ht="15" x14ac:dyDescent="0.2">
      <c r="A6" s="20"/>
      <c r="B6" s="20"/>
      <c r="C6" s="20"/>
      <c r="D6" s="20"/>
      <c r="E6" s="20"/>
      <c r="F6" s="20"/>
      <c r="G6" s="20"/>
      <c r="H6" s="20"/>
      <c r="I6" s="20"/>
      <c r="J6" s="20"/>
      <c r="K6" s="20"/>
      <c r="L6" s="20"/>
    </row>
    <row r="7" spans="1:14" ht="15.75" x14ac:dyDescent="0.25">
      <c r="A7" s="20"/>
      <c r="B7" s="20"/>
      <c r="C7" s="20"/>
      <c r="D7" s="20"/>
      <c r="E7" s="20"/>
      <c r="F7" s="20"/>
      <c r="G7" s="20"/>
      <c r="H7" s="1">
        <v>2003</v>
      </c>
      <c r="I7" s="2"/>
      <c r="J7" s="2">
        <v>2002</v>
      </c>
      <c r="L7" s="1">
        <v>2003</v>
      </c>
      <c r="M7" s="2"/>
      <c r="N7" s="2">
        <v>2002</v>
      </c>
    </row>
    <row r="8" spans="1:14" ht="15.75" x14ac:dyDescent="0.25">
      <c r="A8" s="22"/>
      <c r="B8" s="22"/>
      <c r="C8" s="23"/>
      <c r="D8" s="23"/>
      <c r="E8" s="23"/>
      <c r="F8" s="23"/>
      <c r="G8" s="2"/>
      <c r="H8" s="5" t="s">
        <v>564</v>
      </c>
      <c r="I8" s="2"/>
      <c r="J8" s="6" t="s">
        <v>564</v>
      </c>
      <c r="L8" s="5" t="s">
        <v>564</v>
      </c>
      <c r="M8" s="2"/>
      <c r="N8" s="6" t="s">
        <v>564</v>
      </c>
    </row>
    <row r="9" spans="1:14" ht="15.75" x14ac:dyDescent="0.25">
      <c r="A9" s="22"/>
      <c r="B9" s="22"/>
      <c r="C9" s="23"/>
      <c r="D9" s="23"/>
      <c r="E9" s="23"/>
      <c r="F9" s="23"/>
      <c r="G9" s="2"/>
      <c r="H9" s="5"/>
      <c r="I9" s="2"/>
      <c r="J9" s="6"/>
      <c r="L9" s="5"/>
      <c r="M9" s="2"/>
      <c r="N9" s="6"/>
    </row>
    <row r="10" spans="1:14" ht="15.75" x14ac:dyDescent="0.25">
      <c r="A10" s="23" t="s">
        <v>545</v>
      </c>
      <c r="B10" s="22"/>
      <c r="C10" s="23"/>
      <c r="D10" s="23"/>
      <c r="E10" s="23"/>
      <c r="F10" s="23"/>
      <c r="G10" s="2"/>
      <c r="H10" s="137">
        <f>J12</f>
        <v>89.6</v>
      </c>
      <c r="I10" s="90"/>
      <c r="J10" s="138">
        <v>77.900000000000006</v>
      </c>
      <c r="L10" s="137">
        <v>0.2</v>
      </c>
      <c r="M10" s="90"/>
      <c r="N10" s="138"/>
    </row>
    <row r="11" spans="1:14" ht="15.75" x14ac:dyDescent="0.25">
      <c r="A11" s="23" t="s">
        <v>132</v>
      </c>
      <c r="B11" s="22"/>
      <c r="C11" s="23"/>
      <c r="D11" s="23"/>
      <c r="E11" s="23"/>
      <c r="F11" s="23"/>
      <c r="G11" s="2"/>
      <c r="H11" s="137">
        <v>3.1</v>
      </c>
      <c r="I11" s="90"/>
      <c r="J11" s="138">
        <f>22-10.3</f>
        <v>11.7</v>
      </c>
      <c r="L11" s="137">
        <v>1.9</v>
      </c>
      <c r="M11" s="90"/>
      <c r="N11" s="138">
        <v>0.2</v>
      </c>
    </row>
    <row r="12" spans="1:14" ht="16.5" thickBot="1" x14ac:dyDescent="0.3">
      <c r="A12" s="22" t="s">
        <v>551</v>
      </c>
      <c r="B12" s="2"/>
      <c r="C12" s="2"/>
      <c r="D12" s="2"/>
      <c r="E12" s="2"/>
      <c r="F12" s="2"/>
      <c r="G12" s="2"/>
      <c r="H12" s="139">
        <f>SUM(H10:H11)</f>
        <v>92.699999999999989</v>
      </c>
      <c r="I12" s="90"/>
      <c r="J12" s="140">
        <v>89.6</v>
      </c>
      <c r="L12" s="139">
        <f>SUM(L10:L11)</f>
        <v>2.1</v>
      </c>
      <c r="M12" s="90"/>
      <c r="N12" s="140">
        <v>0.2</v>
      </c>
    </row>
    <row r="13" spans="1:14" ht="16.5" thickTop="1" x14ac:dyDescent="0.25">
      <c r="A13" s="2"/>
      <c r="B13" s="2"/>
      <c r="C13" s="2"/>
      <c r="D13" s="2"/>
      <c r="E13" s="2"/>
      <c r="F13" s="2"/>
      <c r="G13" s="2"/>
      <c r="H13" s="13"/>
      <c r="I13" s="8"/>
      <c r="J13" s="14"/>
      <c r="L13" s="13"/>
      <c r="M13" s="8"/>
      <c r="N13" s="14"/>
    </row>
    <row r="14" spans="1:14" ht="15.75" x14ac:dyDescent="0.25">
      <c r="A14" s="2" t="s">
        <v>133</v>
      </c>
      <c r="B14" s="2"/>
      <c r="C14" s="2"/>
      <c r="D14" s="2"/>
      <c r="E14" s="2"/>
      <c r="F14" s="2"/>
      <c r="G14" s="2"/>
      <c r="H14" s="13"/>
      <c r="I14" s="8"/>
      <c r="J14" s="14"/>
      <c r="L14" s="13"/>
      <c r="M14" s="8"/>
      <c r="N14" s="14"/>
    </row>
    <row r="15" spans="1:14" ht="15.75" x14ac:dyDescent="0.25">
      <c r="A15" s="2" t="s">
        <v>779</v>
      </c>
      <c r="B15" s="2"/>
      <c r="C15" s="2"/>
      <c r="D15" s="2"/>
      <c r="E15" s="2"/>
      <c r="F15" s="2"/>
      <c r="G15" s="2"/>
      <c r="H15" s="13">
        <v>90.1</v>
      </c>
      <c r="I15" s="8"/>
      <c r="J15" s="14">
        <v>86.4</v>
      </c>
      <c r="M15" s="8"/>
      <c r="N15" s="14"/>
    </row>
    <row r="16" spans="1:14" ht="15.75" x14ac:dyDescent="0.25">
      <c r="A16" s="2" t="s">
        <v>134</v>
      </c>
      <c r="B16" s="2"/>
      <c r="C16" s="2"/>
      <c r="D16" s="2"/>
      <c r="E16" s="2"/>
      <c r="F16" s="2"/>
      <c r="G16" s="2"/>
      <c r="H16" s="13">
        <v>2.6</v>
      </c>
      <c r="I16" s="8"/>
      <c r="J16" s="14">
        <v>3.2</v>
      </c>
      <c r="L16" s="13">
        <v>2.1</v>
      </c>
      <c r="M16" s="8"/>
      <c r="N16" s="14">
        <v>0.2</v>
      </c>
    </row>
    <row r="17" spans="1:21" ht="16.5" thickBot="1" x14ac:dyDescent="0.3">
      <c r="A17" s="2"/>
      <c r="B17" s="2"/>
      <c r="C17" s="2"/>
      <c r="D17" s="2"/>
      <c r="E17" s="2"/>
      <c r="F17" s="2"/>
      <c r="G17" s="2"/>
      <c r="H17" s="11">
        <f>SUM(H15:H16)</f>
        <v>92.699999999999989</v>
      </c>
      <c r="I17" s="8"/>
      <c r="J17" s="12">
        <v>89.6</v>
      </c>
      <c r="L17" s="11">
        <f>SUM(L15:L16)</f>
        <v>2.1</v>
      </c>
      <c r="M17" s="8"/>
      <c r="N17" s="11">
        <f>SUM(N15:N16)</f>
        <v>0.2</v>
      </c>
    </row>
    <row r="18" spans="1:21" ht="16.5" thickTop="1" x14ac:dyDescent="0.25">
      <c r="A18" s="2"/>
      <c r="B18" s="2"/>
      <c r="C18" s="2"/>
      <c r="D18" s="2"/>
      <c r="E18" s="2"/>
      <c r="F18" s="2"/>
      <c r="G18" s="2"/>
      <c r="H18" s="2"/>
      <c r="I18" s="2"/>
      <c r="J18" s="15"/>
      <c r="K18" s="16"/>
      <c r="L18" s="17"/>
    </row>
    <row r="19" spans="1:21" x14ac:dyDescent="0.2">
      <c r="A19" s="217" t="s">
        <v>135</v>
      </c>
      <c r="B19" s="217"/>
      <c r="C19" s="217"/>
      <c r="D19" s="217"/>
      <c r="E19" s="217"/>
      <c r="F19" s="217"/>
      <c r="G19" s="217"/>
      <c r="H19" s="217"/>
      <c r="I19" s="217"/>
      <c r="J19" s="217"/>
      <c r="K19" s="217"/>
      <c r="L19" s="217"/>
      <c r="M19" s="217"/>
      <c r="N19" s="217"/>
    </row>
    <row r="20" spans="1:21" x14ac:dyDescent="0.2">
      <c r="A20" s="217"/>
      <c r="B20" s="217"/>
      <c r="C20" s="217"/>
      <c r="D20" s="217"/>
      <c r="E20" s="217"/>
      <c r="F20" s="217"/>
      <c r="G20" s="217"/>
      <c r="H20" s="217"/>
      <c r="I20" s="217"/>
      <c r="J20" s="217"/>
      <c r="K20" s="217"/>
      <c r="L20" s="217"/>
      <c r="M20" s="217"/>
      <c r="N20" s="217"/>
    </row>
    <row r="21" spans="1:21" x14ac:dyDescent="0.2">
      <c r="A21" s="217"/>
      <c r="B21" s="217"/>
      <c r="C21" s="217"/>
      <c r="D21" s="217"/>
      <c r="E21" s="217"/>
      <c r="F21" s="217"/>
      <c r="G21" s="217"/>
      <c r="H21" s="217"/>
      <c r="I21" s="217"/>
      <c r="J21" s="217"/>
      <c r="K21" s="217"/>
      <c r="L21" s="217"/>
      <c r="M21" s="217"/>
      <c r="N21" s="217"/>
    </row>
    <row r="22" spans="1:21" ht="24.75" customHeight="1" x14ac:dyDescent="0.2">
      <c r="A22" s="217"/>
      <c r="B22" s="217"/>
      <c r="C22" s="217"/>
      <c r="D22" s="217"/>
      <c r="E22" s="217"/>
      <c r="F22" s="217"/>
      <c r="G22" s="217"/>
      <c r="H22" s="217"/>
      <c r="I22" s="217"/>
      <c r="J22" s="217"/>
      <c r="K22" s="217"/>
      <c r="L22" s="217"/>
      <c r="M22" s="217"/>
      <c r="N22" s="217"/>
    </row>
    <row r="23" spans="1:21" ht="15" x14ac:dyDescent="0.2">
      <c r="A23" s="19"/>
      <c r="B23" s="19"/>
      <c r="C23" s="19"/>
      <c r="D23" s="19"/>
      <c r="E23" s="19"/>
      <c r="F23" s="19"/>
      <c r="G23" s="19"/>
      <c r="H23" s="19"/>
      <c r="I23" s="19"/>
      <c r="J23" s="19"/>
      <c r="K23" s="19"/>
      <c r="L23" s="19"/>
    </row>
    <row r="24" spans="1:21" ht="15.75" x14ac:dyDescent="0.25">
      <c r="A24" s="2"/>
      <c r="B24" s="2"/>
      <c r="C24" s="2"/>
      <c r="D24" s="2"/>
      <c r="E24" s="2"/>
      <c r="F24" s="2"/>
      <c r="G24" s="2"/>
      <c r="H24" s="2"/>
      <c r="I24" s="2"/>
      <c r="J24" s="15"/>
      <c r="K24" s="16"/>
      <c r="L24" s="17"/>
    </row>
    <row r="25" spans="1:21" ht="15.75" x14ac:dyDescent="0.25">
      <c r="A25" s="1" t="s">
        <v>136</v>
      </c>
      <c r="B25" s="2"/>
      <c r="C25" s="1"/>
      <c r="D25" s="1"/>
      <c r="E25" s="1"/>
      <c r="F25" s="1"/>
      <c r="G25" s="1"/>
      <c r="H25" s="61"/>
      <c r="I25" s="61"/>
      <c r="J25" s="61"/>
      <c r="K25" s="61"/>
      <c r="L25" s="61"/>
      <c r="M25" s="61"/>
      <c r="N25" s="61"/>
      <c r="O25" s="61"/>
      <c r="P25" s="61"/>
      <c r="Q25" s="61"/>
      <c r="R25" s="61"/>
      <c r="S25" s="61"/>
      <c r="T25" s="61"/>
      <c r="U25" s="2"/>
    </row>
    <row r="26" spans="1:21" ht="15.75" x14ac:dyDescent="0.25">
      <c r="A26" s="1"/>
      <c r="B26" s="2"/>
      <c r="C26" s="1"/>
      <c r="D26" s="1"/>
      <c r="E26" s="1"/>
      <c r="F26" s="1"/>
      <c r="G26" s="1"/>
      <c r="H26" s="61"/>
      <c r="I26" s="61"/>
      <c r="J26" s="142" t="s">
        <v>450</v>
      </c>
      <c r="K26" s="142"/>
      <c r="L26" s="142" t="s">
        <v>450</v>
      </c>
      <c r="N26" s="61"/>
      <c r="O26" s="61"/>
      <c r="P26" s="61"/>
      <c r="Q26" s="143" t="s">
        <v>450</v>
      </c>
      <c r="R26" s="143"/>
      <c r="S26" s="143" t="s">
        <v>450</v>
      </c>
      <c r="U26" s="2"/>
    </row>
    <row r="27" spans="1:21" ht="15.75" x14ac:dyDescent="0.25">
      <c r="A27" s="62"/>
      <c r="B27" s="62"/>
      <c r="C27" s="62"/>
      <c r="D27" s="62"/>
      <c r="E27" s="62"/>
      <c r="F27" s="62"/>
      <c r="G27" s="62"/>
      <c r="H27" s="144"/>
      <c r="I27" s="144"/>
      <c r="J27" s="18">
        <v>2003</v>
      </c>
      <c r="K27" s="18"/>
      <c r="L27" s="18">
        <f>J27</f>
        <v>2003</v>
      </c>
      <c r="N27" s="62"/>
      <c r="O27" s="62"/>
      <c r="P27" s="62"/>
      <c r="Q27" s="21">
        <v>2002</v>
      </c>
      <c r="R27" s="21"/>
      <c r="S27" s="21">
        <f>Q27</f>
        <v>2002</v>
      </c>
      <c r="U27" s="2"/>
    </row>
    <row r="28" spans="1:21" ht="15.75" x14ac:dyDescent="0.25">
      <c r="A28" s="62"/>
      <c r="B28" s="62"/>
      <c r="C28" s="62"/>
      <c r="D28" s="62"/>
      <c r="E28" s="62"/>
      <c r="F28" s="62"/>
      <c r="G28" s="62"/>
      <c r="H28" s="144"/>
      <c r="I28" s="144"/>
      <c r="J28" s="18"/>
      <c r="K28" s="18"/>
      <c r="L28" s="18"/>
      <c r="N28" s="62"/>
      <c r="O28" s="62"/>
      <c r="P28" s="62"/>
      <c r="Q28" s="21"/>
      <c r="R28" s="21"/>
      <c r="S28" s="21"/>
      <c r="U28" s="2"/>
    </row>
    <row r="29" spans="1:21" ht="15.75" x14ac:dyDescent="0.25">
      <c r="A29" s="1"/>
      <c r="B29" s="2"/>
      <c r="C29" s="2"/>
      <c r="D29" s="2"/>
      <c r="E29" s="2" t="s">
        <v>137</v>
      </c>
      <c r="F29" s="2"/>
      <c r="G29" s="2"/>
      <c r="H29" s="61"/>
      <c r="I29" s="61"/>
      <c r="J29" s="18" t="s">
        <v>138</v>
      </c>
      <c r="K29" s="2"/>
      <c r="L29" s="2"/>
      <c r="N29" s="145"/>
      <c r="O29" s="145"/>
      <c r="P29" s="63"/>
      <c r="Q29" s="21" t="s">
        <v>138</v>
      </c>
      <c r="R29" s="2"/>
      <c r="S29" s="2"/>
      <c r="U29" s="2"/>
    </row>
    <row r="30" spans="1:21" ht="15.75" x14ac:dyDescent="0.25">
      <c r="A30" s="1"/>
      <c r="B30" s="2"/>
      <c r="C30" s="2"/>
      <c r="D30" s="2"/>
      <c r="E30" s="2"/>
      <c r="F30" s="2"/>
      <c r="G30" s="2"/>
      <c r="H30" s="2"/>
      <c r="I30" s="146"/>
      <c r="J30" s="146" t="s">
        <v>139</v>
      </c>
      <c r="K30" s="146"/>
      <c r="L30" s="146" t="s">
        <v>139</v>
      </c>
      <c r="N30" s="64"/>
      <c r="O30" s="2"/>
      <c r="P30" s="64"/>
      <c r="Q30" s="67" t="s">
        <v>139</v>
      </c>
      <c r="R30" s="2"/>
      <c r="S30" s="67" t="s">
        <v>139</v>
      </c>
      <c r="U30" s="2"/>
    </row>
    <row r="31" spans="1:21" ht="15.75" x14ac:dyDescent="0.25">
      <c r="A31" s="1"/>
      <c r="B31" s="2"/>
      <c r="C31" s="2"/>
      <c r="D31" s="2"/>
      <c r="E31" s="2"/>
      <c r="F31" s="2"/>
      <c r="G31" s="2"/>
      <c r="H31" s="146" t="s">
        <v>140</v>
      </c>
      <c r="I31" s="2"/>
      <c r="J31" s="146" t="s">
        <v>141</v>
      </c>
      <c r="K31" s="146"/>
      <c r="L31" s="146" t="s">
        <v>141</v>
      </c>
      <c r="N31" s="147"/>
      <c r="O31" s="64" t="s">
        <v>140</v>
      </c>
      <c r="P31" s="2"/>
      <c r="Q31" s="67" t="s">
        <v>141</v>
      </c>
      <c r="R31" s="2"/>
      <c r="S31" s="67" t="s">
        <v>141</v>
      </c>
      <c r="U31" s="148"/>
    </row>
    <row r="32" spans="1:21" ht="15.75" x14ac:dyDescent="0.25">
      <c r="A32" s="1"/>
      <c r="B32" s="2"/>
      <c r="C32" s="2"/>
      <c r="D32" s="2"/>
      <c r="E32" s="2"/>
      <c r="F32" s="2"/>
      <c r="G32" s="2"/>
      <c r="H32" s="68" t="s">
        <v>731</v>
      </c>
      <c r="I32" s="65"/>
      <c r="J32" s="68" t="s">
        <v>564</v>
      </c>
      <c r="K32" s="68"/>
      <c r="L32" s="68" t="s">
        <v>564</v>
      </c>
      <c r="N32" s="67"/>
      <c r="O32" s="66" t="s">
        <v>731</v>
      </c>
      <c r="P32" s="67"/>
      <c r="Q32" s="66" t="s">
        <v>564</v>
      </c>
      <c r="R32" s="2"/>
      <c r="S32" s="66" t="s">
        <v>564</v>
      </c>
      <c r="U32" s="2"/>
    </row>
    <row r="33" spans="1:21" ht="15.75" x14ac:dyDescent="0.25">
      <c r="A33" s="1" t="s">
        <v>142</v>
      </c>
      <c r="B33" s="2"/>
      <c r="C33" s="2"/>
      <c r="D33" s="2"/>
      <c r="E33" s="2"/>
      <c r="F33" s="2"/>
      <c r="G33" s="2"/>
      <c r="H33" s="61"/>
      <c r="I33" s="61"/>
      <c r="J33" s="61"/>
      <c r="K33" s="61"/>
      <c r="L33" s="61"/>
      <c r="M33" s="61"/>
      <c r="N33" s="16"/>
      <c r="O33" s="16"/>
      <c r="P33" s="16"/>
      <c r="R33" s="2"/>
      <c r="S33" s="67"/>
      <c r="U33" s="2"/>
    </row>
    <row r="34" spans="1:21" ht="15.75" x14ac:dyDescent="0.25">
      <c r="A34" s="2" t="s">
        <v>143</v>
      </c>
      <c r="B34" s="2"/>
      <c r="C34" s="2"/>
      <c r="D34" s="2"/>
      <c r="E34" s="2"/>
      <c r="F34" s="2"/>
      <c r="G34" s="2"/>
      <c r="H34" s="15">
        <v>488.6</v>
      </c>
      <c r="I34" s="61"/>
      <c r="J34" s="15">
        <v>4129.3</v>
      </c>
      <c r="K34" s="15"/>
      <c r="L34" s="65">
        <v>4129.3</v>
      </c>
      <c r="N34" s="16"/>
      <c r="O34" s="2">
        <v>518.4</v>
      </c>
      <c r="P34" s="16"/>
      <c r="Q34" s="2">
        <v>4107.8999999999996</v>
      </c>
      <c r="R34" s="17"/>
      <c r="S34" s="17">
        <v>4107.8999999999996</v>
      </c>
      <c r="U34" s="2"/>
    </row>
    <row r="35" spans="1:21" ht="15.75" x14ac:dyDescent="0.25">
      <c r="A35" s="2" t="s">
        <v>755</v>
      </c>
      <c r="B35" s="2"/>
      <c r="C35" s="2"/>
      <c r="D35" s="2"/>
      <c r="E35" s="2" t="s">
        <v>576</v>
      </c>
      <c r="G35" s="2"/>
      <c r="H35" s="15"/>
      <c r="I35" s="61"/>
      <c r="J35" s="65">
        <v>90.1</v>
      </c>
      <c r="K35" s="65"/>
      <c r="L35" s="2"/>
      <c r="N35" s="16"/>
      <c r="O35" s="17"/>
      <c r="P35" s="16"/>
      <c r="Q35" s="17">
        <v>86.4</v>
      </c>
      <c r="R35" s="17"/>
      <c r="S35" s="17"/>
      <c r="U35" s="2"/>
    </row>
    <row r="36" spans="1:21" ht="15.75" x14ac:dyDescent="0.25">
      <c r="A36" s="149"/>
      <c r="B36" s="2"/>
      <c r="C36" s="2"/>
      <c r="D36" s="2"/>
      <c r="E36" s="2" t="s">
        <v>577</v>
      </c>
      <c r="G36" s="2"/>
      <c r="H36" s="61"/>
      <c r="I36" s="61"/>
      <c r="J36" s="150">
        <v>9.8000000000000007</v>
      </c>
      <c r="K36" s="15"/>
      <c r="L36" s="146"/>
      <c r="N36" s="16"/>
      <c r="O36" s="17"/>
      <c r="P36" s="17"/>
      <c r="Q36" s="17">
        <v>12.4</v>
      </c>
      <c r="R36" s="17"/>
      <c r="S36" s="17"/>
      <c r="U36" s="34"/>
    </row>
    <row r="37" spans="1:21" ht="15.75" x14ac:dyDescent="0.25">
      <c r="A37" s="149"/>
      <c r="B37" s="2"/>
      <c r="C37" s="2"/>
      <c r="D37" s="2"/>
      <c r="E37" s="2"/>
      <c r="F37" s="2"/>
      <c r="G37" s="2"/>
      <c r="H37" s="61"/>
      <c r="I37" s="61"/>
      <c r="J37" s="151">
        <f>SUM(J35:J36)</f>
        <v>99.899999999999991</v>
      </c>
      <c r="K37" s="15"/>
      <c r="L37" s="146"/>
      <c r="N37" s="16"/>
      <c r="O37" s="17"/>
      <c r="P37" s="17"/>
      <c r="Q37" s="17">
        <v>98.8</v>
      </c>
      <c r="R37" s="17"/>
      <c r="S37" s="17"/>
      <c r="U37" s="34"/>
    </row>
    <row r="38" spans="1:21" ht="15.75" x14ac:dyDescent="0.25">
      <c r="A38" s="2" t="s">
        <v>144</v>
      </c>
      <c r="B38" s="2"/>
      <c r="C38" s="2"/>
      <c r="D38" s="2"/>
      <c r="E38" s="2"/>
      <c r="F38" s="2"/>
      <c r="G38" s="2"/>
      <c r="H38" s="61"/>
      <c r="I38" s="61"/>
      <c r="J38" s="61"/>
      <c r="K38" s="61"/>
      <c r="L38" s="61"/>
      <c r="N38" s="16"/>
      <c r="O38" s="16"/>
      <c r="P38" s="16"/>
      <c r="Q38" s="17"/>
      <c r="R38" s="17"/>
      <c r="S38" s="17"/>
      <c r="U38" s="2"/>
    </row>
    <row r="39" spans="1:21" ht="15.75" x14ac:dyDescent="0.25">
      <c r="A39" s="2"/>
      <c r="B39" s="2" t="s">
        <v>152</v>
      </c>
      <c r="C39" s="2"/>
      <c r="D39" s="2"/>
      <c r="E39" s="2"/>
      <c r="F39" s="2"/>
      <c r="G39" s="2"/>
      <c r="H39" s="61"/>
      <c r="I39" s="61"/>
      <c r="J39" s="61">
        <v>89.3</v>
      </c>
      <c r="K39" s="61"/>
      <c r="L39" s="15">
        <v>89.3</v>
      </c>
      <c r="N39" s="16"/>
      <c r="O39" s="16"/>
      <c r="P39" s="16"/>
      <c r="Q39" s="17">
        <v>114.1</v>
      </c>
      <c r="R39" s="17"/>
      <c r="S39" s="17">
        <v>114.1</v>
      </c>
      <c r="U39" s="2"/>
    </row>
    <row r="40" spans="1:21" ht="16.5" thickBot="1" x14ac:dyDescent="0.3">
      <c r="A40" s="221" t="s">
        <v>145</v>
      </c>
      <c r="B40" s="221"/>
      <c r="C40" s="221"/>
      <c r="D40" s="221"/>
      <c r="E40" s="221"/>
      <c r="F40" s="221"/>
      <c r="G40" s="221"/>
      <c r="H40" s="61"/>
      <c r="I40" s="61"/>
      <c r="J40" s="126">
        <f>J34+J37+J39</f>
        <v>4318.5</v>
      </c>
      <c r="K40" s="15"/>
      <c r="L40" s="126">
        <f>SUM(L34:L39)</f>
        <v>4218.6000000000004</v>
      </c>
      <c r="N40" s="16"/>
      <c r="P40" s="16"/>
      <c r="Q40" s="152">
        <v>4320.8</v>
      </c>
      <c r="R40" s="17"/>
      <c r="S40" s="152">
        <v>4222</v>
      </c>
      <c r="U40" s="2"/>
    </row>
    <row r="41" spans="1:21" ht="17.25" thickTop="1" thickBot="1" x14ac:dyDescent="0.3">
      <c r="A41" s="1" t="s">
        <v>146</v>
      </c>
      <c r="B41" s="2"/>
      <c r="C41" s="2"/>
      <c r="D41" s="2"/>
      <c r="E41" s="2"/>
      <c r="F41" s="2"/>
      <c r="G41" s="2"/>
      <c r="H41" s="61"/>
      <c r="I41" s="1"/>
      <c r="J41" s="153">
        <f>J40/H34*100</f>
        <v>883.85182153090454</v>
      </c>
      <c r="K41" s="1" t="s">
        <v>147</v>
      </c>
      <c r="L41" s="153">
        <f>L40/H34*100</f>
        <v>863.40564879246836</v>
      </c>
      <c r="M41" s="49" t="s">
        <v>147</v>
      </c>
      <c r="O41" s="34"/>
      <c r="P41" s="34"/>
      <c r="Q41" s="154">
        <v>833</v>
      </c>
      <c r="R41" s="2" t="s">
        <v>147</v>
      </c>
      <c r="S41" s="154">
        <v>814</v>
      </c>
      <c r="T41" s="2" t="s">
        <v>147</v>
      </c>
    </row>
    <row r="42" spans="1:21" ht="16.5" thickTop="1" x14ac:dyDescent="0.25">
      <c r="A42" s="2"/>
      <c r="B42" s="2"/>
      <c r="C42" s="2"/>
      <c r="D42" s="2"/>
      <c r="E42" s="2"/>
      <c r="F42" s="2"/>
      <c r="G42" s="2"/>
      <c r="H42" s="15"/>
      <c r="I42" s="15"/>
      <c r="J42" s="15"/>
      <c r="K42" s="15"/>
      <c r="L42" s="15"/>
      <c r="M42" s="1"/>
      <c r="N42" s="17"/>
      <c r="O42" s="83"/>
      <c r="P42" s="15"/>
      <c r="Q42" s="15"/>
      <c r="R42" s="15"/>
      <c r="S42" s="2"/>
      <c r="U42" s="2"/>
    </row>
    <row r="43" spans="1:21" ht="15.75" x14ac:dyDescent="0.25">
      <c r="A43" s="1" t="s">
        <v>148</v>
      </c>
      <c r="B43" s="2"/>
      <c r="C43" s="2"/>
      <c r="D43" s="2"/>
      <c r="E43" s="2"/>
      <c r="F43" s="2"/>
      <c r="G43" s="2"/>
      <c r="H43" s="61"/>
      <c r="I43" s="61"/>
      <c r="J43" s="61"/>
      <c r="K43" s="61"/>
      <c r="L43" s="61"/>
      <c r="M43" s="61"/>
      <c r="N43" s="16"/>
      <c r="O43" s="16"/>
      <c r="P43" s="16"/>
      <c r="Q43" s="16"/>
      <c r="R43" s="16"/>
      <c r="S43" s="67"/>
      <c r="U43" s="2"/>
    </row>
    <row r="44" spans="1:21" ht="15.75" x14ac:dyDescent="0.25">
      <c r="A44" s="221" t="s">
        <v>145</v>
      </c>
      <c r="B44" s="221"/>
      <c r="C44" s="221"/>
      <c r="D44" s="221"/>
      <c r="E44" s="221"/>
      <c r="F44" s="221"/>
      <c r="G44" s="221"/>
      <c r="H44" s="15">
        <f>H34</f>
        <v>488.6</v>
      </c>
      <c r="I44" s="61"/>
      <c r="J44" s="61">
        <v>4318.5</v>
      </c>
      <c r="L44" s="1">
        <v>4218.6000000000004</v>
      </c>
      <c r="N44" s="16"/>
      <c r="O44" s="17">
        <v>518.4</v>
      </c>
      <c r="P44" s="17"/>
      <c r="Q44" s="17">
        <v>4320.8</v>
      </c>
      <c r="R44" s="17"/>
      <c r="S44" s="17">
        <v>4222</v>
      </c>
      <c r="U44" s="2"/>
    </row>
    <row r="45" spans="1:21" ht="15.75" x14ac:dyDescent="0.25">
      <c r="A45" s="2" t="s">
        <v>153</v>
      </c>
      <c r="B45" s="2"/>
      <c r="C45" s="2"/>
      <c r="D45" s="2"/>
      <c r="E45" s="2"/>
      <c r="F45" s="2"/>
      <c r="G45" s="2"/>
      <c r="H45" s="61"/>
      <c r="I45" s="61"/>
      <c r="J45" s="61" t="s">
        <v>155</v>
      </c>
      <c r="K45" s="1"/>
      <c r="L45" s="146"/>
      <c r="N45" s="16"/>
      <c r="O45" s="17"/>
      <c r="P45" s="17"/>
      <c r="R45" s="17"/>
      <c r="S45" s="17"/>
      <c r="U45" s="2"/>
    </row>
    <row r="46" spans="1:21" ht="15.75" x14ac:dyDescent="0.25">
      <c r="A46" s="149"/>
      <c r="B46" s="2" t="s">
        <v>154</v>
      </c>
      <c r="C46" s="2"/>
      <c r="D46" s="2"/>
      <c r="E46" s="2"/>
      <c r="F46" s="2"/>
      <c r="G46" s="2"/>
      <c r="H46" s="61">
        <v>31.5</v>
      </c>
      <c r="I46" s="61"/>
      <c r="J46" s="61">
        <f>L46</f>
        <v>152.69999999999999</v>
      </c>
      <c r="K46" s="1"/>
      <c r="L46" s="146">
        <v>152.69999999999999</v>
      </c>
      <c r="N46" s="16"/>
      <c r="O46" s="17">
        <v>78.099999999999994</v>
      </c>
      <c r="P46" s="17"/>
      <c r="Q46" s="17">
        <v>469.7</v>
      </c>
      <c r="R46" s="17"/>
      <c r="S46" s="17">
        <v>469.7</v>
      </c>
      <c r="U46" s="2"/>
    </row>
    <row r="47" spans="1:21" ht="15.75" x14ac:dyDescent="0.25">
      <c r="A47" s="2" t="s">
        <v>149</v>
      </c>
      <c r="B47" s="2"/>
      <c r="C47" s="2"/>
      <c r="D47" s="2"/>
      <c r="E47" s="2"/>
      <c r="F47" s="2"/>
      <c r="G47" s="2"/>
      <c r="H47" s="61"/>
      <c r="I47" s="61"/>
      <c r="J47" s="15"/>
      <c r="K47" s="1"/>
      <c r="L47" s="15"/>
      <c r="N47" s="17"/>
      <c r="O47" s="17"/>
      <c r="P47" s="17"/>
      <c r="Q47" s="17"/>
      <c r="R47" s="17"/>
      <c r="S47" s="17"/>
      <c r="U47" s="2"/>
    </row>
    <row r="48" spans="1:21" ht="16.5" thickBot="1" x14ac:dyDescent="0.3">
      <c r="A48" s="2"/>
      <c r="B48" s="2" t="s">
        <v>150</v>
      </c>
      <c r="C48" s="2"/>
      <c r="D48" s="2"/>
      <c r="E48" s="2"/>
      <c r="F48" s="2"/>
      <c r="G48" s="2"/>
      <c r="H48" s="126">
        <f>SUM(H44:H46)</f>
        <v>520.1</v>
      </c>
      <c r="I48" s="61"/>
      <c r="J48" s="126">
        <v>4471.2</v>
      </c>
      <c r="K48" s="1"/>
      <c r="L48" s="126">
        <v>4371.3</v>
      </c>
      <c r="N48" s="17" t="s">
        <v>810</v>
      </c>
      <c r="O48" s="152">
        <v>596.5</v>
      </c>
      <c r="P48" s="17"/>
      <c r="Q48" s="152">
        <v>4790.5</v>
      </c>
      <c r="R48" s="17"/>
      <c r="S48" s="152">
        <v>4691.7</v>
      </c>
      <c r="U48" s="2"/>
    </row>
    <row r="49" spans="1:21" ht="17.25" thickTop="1" thickBot="1" x14ac:dyDescent="0.3">
      <c r="A49" s="219" t="s">
        <v>151</v>
      </c>
      <c r="B49" s="219"/>
      <c r="C49" s="219"/>
      <c r="D49" s="219"/>
      <c r="E49" s="219"/>
      <c r="F49" s="219"/>
      <c r="G49" s="219"/>
      <c r="H49" s="61"/>
      <c r="I49" s="1"/>
      <c r="J49" s="153">
        <v>860</v>
      </c>
      <c r="K49" s="1" t="s">
        <v>147</v>
      </c>
      <c r="L49" s="153">
        <v>860</v>
      </c>
      <c r="M49" s="49" t="s">
        <v>147</v>
      </c>
      <c r="O49" s="34"/>
      <c r="P49" s="34"/>
      <c r="Q49" s="154">
        <f>100*Q48/O48</f>
        <v>803.1014249790444</v>
      </c>
      <c r="R49" s="2" t="s">
        <v>147</v>
      </c>
      <c r="S49" s="154">
        <f>100*S48/O48</f>
        <v>786.53813914501256</v>
      </c>
      <c r="T49" s="2" t="s">
        <v>147</v>
      </c>
    </row>
    <row r="50" spans="1:21" ht="16.5" thickTop="1" x14ac:dyDescent="0.25">
      <c r="A50" s="1"/>
      <c r="B50" s="2"/>
      <c r="C50" s="2"/>
      <c r="D50" s="2"/>
      <c r="E50" s="2"/>
      <c r="F50" s="2"/>
      <c r="G50" s="2"/>
      <c r="H50" s="61"/>
      <c r="I50" s="1"/>
      <c r="J50" s="155"/>
      <c r="K50" s="1"/>
      <c r="L50" s="1"/>
      <c r="M50" s="155"/>
      <c r="N50" s="49"/>
      <c r="O50" s="34"/>
      <c r="P50" s="34"/>
      <c r="Q50" s="156"/>
      <c r="R50" s="2"/>
      <c r="S50" s="34"/>
      <c r="T50" s="157"/>
      <c r="U50" s="2"/>
    </row>
    <row r="51" spans="1:21" x14ac:dyDescent="0.2">
      <c r="A51" s="220" t="s">
        <v>156</v>
      </c>
      <c r="B51" s="220"/>
      <c r="C51" s="220"/>
      <c r="D51" s="220"/>
      <c r="E51" s="220"/>
      <c r="F51" s="220"/>
      <c r="G51" s="220"/>
      <c r="H51" s="220"/>
      <c r="I51" s="220"/>
      <c r="J51" s="220"/>
      <c r="K51" s="220"/>
      <c r="L51" s="220"/>
      <c r="M51" s="220"/>
      <c r="N51" s="220"/>
      <c r="O51" s="220"/>
      <c r="P51" s="220"/>
      <c r="Q51" s="220"/>
      <c r="R51" s="220"/>
      <c r="S51" s="220"/>
      <c r="T51" s="220"/>
      <c r="U51" s="220"/>
    </row>
    <row r="52" spans="1:21" x14ac:dyDescent="0.2">
      <c r="A52" t="s">
        <v>756</v>
      </c>
    </row>
  </sheetData>
  <mergeCells count="7">
    <mergeCell ref="A49:G49"/>
    <mergeCell ref="A51:U51"/>
    <mergeCell ref="H5:J5"/>
    <mergeCell ref="L5:N5"/>
    <mergeCell ref="A40:G40"/>
    <mergeCell ref="A44:G44"/>
    <mergeCell ref="A19:N22"/>
  </mergeCells>
  <phoneticPr fontId="0" type="noConversion"/>
  <pageMargins left="0.75" right="0.35" top="0.6" bottom="0.45" header="0.47" footer="0.37"/>
  <pageSetup paperSize="9" scale="6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6"/>
  <sheetViews>
    <sheetView workbookViewId="0">
      <selection activeCell="Q52" sqref="Q52"/>
    </sheetView>
  </sheetViews>
  <sheetFormatPr defaultRowHeight="15.75" customHeight="1" x14ac:dyDescent="0.2"/>
  <cols>
    <col min="1" max="1" width="1.7109375" style="2" customWidth="1"/>
    <col min="2" max="2" width="2.85546875" style="2" customWidth="1"/>
    <col min="3" max="3" width="9.7109375" style="2" customWidth="1"/>
    <col min="4" max="4" width="2.7109375" style="2" customWidth="1"/>
    <col min="5" max="5" width="12.7109375" style="2" customWidth="1"/>
    <col min="6" max="6" width="2.7109375" style="2" customWidth="1"/>
    <col min="7" max="7" width="12.7109375" style="2" customWidth="1"/>
    <col min="8" max="8" width="2.7109375" style="2" customWidth="1"/>
    <col min="9" max="9" width="12.7109375" style="2" customWidth="1"/>
    <col min="10" max="10" width="3.28515625" style="2" customWidth="1"/>
    <col min="11" max="11" width="13.7109375" style="2" customWidth="1"/>
    <col min="12" max="12" width="2.7109375" style="2" customWidth="1"/>
    <col min="13" max="13" width="13.7109375" style="2" customWidth="1"/>
    <col min="14" max="14" width="3.42578125" style="2" customWidth="1"/>
    <col min="15" max="15" width="13.7109375" style="2" customWidth="1"/>
    <col min="16" max="16" width="2.7109375" style="2" customWidth="1"/>
    <col min="17" max="17" width="13.7109375" style="2" customWidth="1"/>
    <col min="18" max="16384" width="9.140625" style="2"/>
  </cols>
  <sheetData>
    <row r="1" spans="1:17" ht="15.75" customHeight="1" x14ac:dyDescent="0.25">
      <c r="A1" s="1" t="s">
        <v>561</v>
      </c>
    </row>
    <row r="2" spans="1:17" ht="15.75" customHeight="1" x14ac:dyDescent="0.25">
      <c r="A2" s="3" t="s">
        <v>562</v>
      </c>
    </row>
    <row r="3" spans="1:17" ht="15.75" customHeight="1" x14ac:dyDescent="0.2">
      <c r="A3"/>
      <c r="K3" s="212" t="s">
        <v>534</v>
      </c>
      <c r="L3" s="212"/>
      <c r="M3" s="212"/>
      <c r="O3" s="212" t="s">
        <v>32</v>
      </c>
      <c r="P3" s="212"/>
      <c r="Q3" s="212"/>
    </row>
    <row r="4" spans="1:17" ht="15.75" customHeight="1" x14ac:dyDescent="0.25">
      <c r="A4" s="103"/>
      <c r="B4" s="1" t="s">
        <v>192</v>
      </c>
    </row>
    <row r="5" spans="1:17" ht="15.75" customHeight="1" x14ac:dyDescent="0.25">
      <c r="K5" s="1">
        <v>2003</v>
      </c>
      <c r="M5" s="2">
        <v>2002</v>
      </c>
      <c r="O5" s="1">
        <v>2003</v>
      </c>
      <c r="Q5" s="2">
        <v>2002</v>
      </c>
    </row>
    <row r="6" spans="1:17" ht="15.75" customHeight="1" x14ac:dyDescent="0.25">
      <c r="A6" s="6"/>
      <c r="K6" s="5" t="s">
        <v>564</v>
      </c>
      <c r="M6" s="6" t="s">
        <v>564</v>
      </c>
      <c r="O6" s="5" t="s">
        <v>564</v>
      </c>
      <c r="Q6" s="6" t="s">
        <v>564</v>
      </c>
    </row>
    <row r="7" spans="1:17" ht="15.75" customHeight="1" x14ac:dyDescent="0.25">
      <c r="C7" s="1" t="s">
        <v>157</v>
      </c>
      <c r="K7" s="61"/>
      <c r="L7" s="16"/>
      <c r="M7" s="16"/>
      <c r="O7" s="61"/>
      <c r="P7" s="16"/>
      <c r="Q7" s="16"/>
    </row>
    <row r="8" spans="1:17" ht="15.75" customHeight="1" x14ac:dyDescent="0.25">
      <c r="B8" s="2" t="s">
        <v>541</v>
      </c>
      <c r="C8" s="2" t="s">
        <v>158</v>
      </c>
      <c r="K8" s="13">
        <v>97.7</v>
      </c>
      <c r="L8" s="8"/>
      <c r="M8" s="8">
        <v>97.7</v>
      </c>
      <c r="O8" s="13"/>
      <c r="P8" s="8"/>
      <c r="Q8" s="8"/>
    </row>
    <row r="9" spans="1:17" ht="15.75" customHeight="1" x14ac:dyDescent="0.25">
      <c r="B9" s="2" t="s">
        <v>541</v>
      </c>
      <c r="C9" s="2" t="s">
        <v>159</v>
      </c>
      <c r="K9" s="13">
        <v>59.2</v>
      </c>
      <c r="L9" s="8"/>
      <c r="M9" s="8">
        <v>59.2</v>
      </c>
      <c r="O9" s="13"/>
      <c r="P9" s="8"/>
      <c r="Q9" s="8"/>
    </row>
    <row r="10" spans="1:17" ht="15.75" customHeight="1" x14ac:dyDescent="0.25">
      <c r="C10" s="2" t="s">
        <v>757</v>
      </c>
      <c r="K10" s="7">
        <v>246.6</v>
      </c>
      <c r="L10" s="8"/>
      <c r="M10" s="8">
        <v>246.6</v>
      </c>
      <c r="O10" s="7">
        <v>246.6</v>
      </c>
      <c r="P10" s="8"/>
      <c r="Q10" s="8">
        <v>246.6</v>
      </c>
    </row>
    <row r="11" spans="1:17" ht="15.75" customHeight="1" x14ac:dyDescent="0.25">
      <c r="C11" s="149" t="s">
        <v>758</v>
      </c>
      <c r="K11" s="7">
        <v>197.2</v>
      </c>
      <c r="L11" s="8"/>
      <c r="M11" s="8">
        <v>197.2</v>
      </c>
      <c r="O11" s="7">
        <v>197.2</v>
      </c>
      <c r="P11" s="8"/>
      <c r="Q11" s="8">
        <v>197.2</v>
      </c>
    </row>
    <row r="12" spans="1:17" ht="15.75" customHeight="1" x14ac:dyDescent="0.25">
      <c r="B12" s="2" t="s">
        <v>541</v>
      </c>
      <c r="C12" s="2" t="s">
        <v>160</v>
      </c>
      <c r="K12" s="7">
        <v>19.7</v>
      </c>
      <c r="L12" s="8"/>
      <c r="M12" s="8">
        <v>19.600000000000001</v>
      </c>
      <c r="O12" s="7"/>
      <c r="P12" s="8"/>
      <c r="Q12" s="8"/>
    </row>
    <row r="13" spans="1:17" ht="15.75" customHeight="1" x14ac:dyDescent="0.25">
      <c r="C13" s="2" t="s">
        <v>759</v>
      </c>
      <c r="K13" s="7">
        <v>12.6</v>
      </c>
      <c r="L13" s="8"/>
      <c r="M13" s="8">
        <v>12.6</v>
      </c>
      <c r="O13" s="7">
        <v>12.6</v>
      </c>
      <c r="P13" s="8"/>
      <c r="Q13" s="8">
        <v>12.6</v>
      </c>
    </row>
    <row r="14" spans="1:17" ht="15.75" customHeight="1" x14ac:dyDescent="0.25">
      <c r="C14" s="2" t="s">
        <v>760</v>
      </c>
      <c r="K14" s="7">
        <v>20.399999999999999</v>
      </c>
      <c r="L14" s="8"/>
      <c r="M14" s="8">
        <v>20.399999999999999</v>
      </c>
      <c r="O14" s="7">
        <v>20.399999999999999</v>
      </c>
      <c r="P14" s="8"/>
      <c r="Q14" s="8">
        <v>20.399999999999999</v>
      </c>
    </row>
    <row r="15" spans="1:17" ht="15.75" customHeight="1" x14ac:dyDescent="0.25">
      <c r="B15" s="2" t="s">
        <v>541</v>
      </c>
      <c r="C15" s="149" t="s">
        <v>161</v>
      </c>
      <c r="K15" s="7">
        <v>1.9</v>
      </c>
      <c r="L15" s="8"/>
      <c r="M15" s="8">
        <v>1.9</v>
      </c>
      <c r="O15" s="7"/>
      <c r="P15" s="8"/>
      <c r="Q15" s="8"/>
    </row>
    <row r="16" spans="1:17" ht="15.75" customHeight="1" x14ac:dyDescent="0.25">
      <c r="B16" s="2" t="s">
        <v>541</v>
      </c>
      <c r="C16" s="2" t="s">
        <v>162</v>
      </c>
      <c r="K16" s="7">
        <v>7.1</v>
      </c>
      <c r="L16" s="8"/>
      <c r="M16" s="8">
        <v>7.1</v>
      </c>
      <c r="O16" s="7"/>
      <c r="P16" s="8"/>
      <c r="Q16" s="8"/>
    </row>
    <row r="17" spans="2:17" ht="15.75" customHeight="1" x14ac:dyDescent="0.25">
      <c r="K17" s="26">
        <f>SUM(K7:K16)</f>
        <v>662.40000000000009</v>
      </c>
      <c r="L17" s="8"/>
      <c r="M17" s="27">
        <v>662.3</v>
      </c>
      <c r="O17" s="26">
        <f>SUM(O7:O16)</f>
        <v>476.79999999999995</v>
      </c>
      <c r="P17" s="8"/>
      <c r="Q17" s="27">
        <v>476.8</v>
      </c>
    </row>
    <row r="18" spans="2:17" ht="15.75" customHeight="1" x14ac:dyDescent="0.25">
      <c r="K18" s="9"/>
      <c r="L18" s="8"/>
      <c r="M18" s="8"/>
      <c r="O18" s="9"/>
      <c r="P18" s="8"/>
      <c r="Q18" s="8"/>
    </row>
    <row r="19" spans="2:17" ht="15.75" customHeight="1" x14ac:dyDescent="0.25">
      <c r="C19" s="1" t="s">
        <v>163</v>
      </c>
      <c r="K19" s="7"/>
      <c r="L19" s="8"/>
      <c r="M19" s="8"/>
      <c r="O19" s="7"/>
      <c r="P19" s="8"/>
      <c r="Q19" s="8"/>
    </row>
    <row r="20" spans="2:17" ht="15.75" customHeight="1" x14ac:dyDescent="0.25">
      <c r="B20" s="2" t="s">
        <v>541</v>
      </c>
      <c r="C20" s="2" t="s">
        <v>164</v>
      </c>
      <c r="K20" s="7">
        <v>543</v>
      </c>
      <c r="L20" s="8"/>
      <c r="M20" s="8">
        <v>542.79999999999995</v>
      </c>
      <c r="O20" s="7"/>
      <c r="P20" s="8"/>
      <c r="Q20" s="8"/>
    </row>
    <row r="21" spans="2:17" ht="15.75" customHeight="1" x14ac:dyDescent="0.25">
      <c r="B21" s="2" t="s">
        <v>541</v>
      </c>
      <c r="C21" s="2" t="s">
        <v>165</v>
      </c>
      <c r="K21" s="7">
        <v>88.9</v>
      </c>
      <c r="L21" s="8"/>
      <c r="M21" s="8">
        <v>88.9</v>
      </c>
      <c r="O21" s="7"/>
      <c r="P21" s="8"/>
      <c r="Q21" s="8"/>
    </row>
    <row r="22" spans="2:17" ht="15.75" customHeight="1" x14ac:dyDescent="0.25">
      <c r="B22" s="2" t="s">
        <v>541</v>
      </c>
      <c r="C22" s="2" t="s">
        <v>166</v>
      </c>
      <c r="K22" s="7">
        <v>74</v>
      </c>
      <c r="L22" s="8"/>
      <c r="M22" s="8">
        <v>74</v>
      </c>
      <c r="O22" s="7"/>
      <c r="P22" s="8"/>
      <c r="Q22" s="8"/>
    </row>
    <row r="23" spans="2:17" ht="15.75" customHeight="1" x14ac:dyDescent="0.25">
      <c r="B23" s="2" t="s">
        <v>541</v>
      </c>
      <c r="C23" s="2" t="s">
        <v>167</v>
      </c>
      <c r="K23" s="7">
        <v>73.400000000000006</v>
      </c>
      <c r="L23" s="8"/>
      <c r="M23" s="8">
        <v>73.3</v>
      </c>
      <c r="O23" s="7"/>
      <c r="P23" s="8"/>
      <c r="Q23" s="8"/>
    </row>
    <row r="24" spans="2:17" ht="15.75" customHeight="1" x14ac:dyDescent="0.25">
      <c r="B24" s="2" t="s">
        <v>541</v>
      </c>
      <c r="C24" s="2" t="s">
        <v>168</v>
      </c>
      <c r="K24" s="7">
        <v>220</v>
      </c>
      <c r="L24" s="8"/>
      <c r="M24" s="8">
        <v>219.8</v>
      </c>
      <c r="O24" s="7"/>
      <c r="P24" s="8"/>
      <c r="Q24" s="8"/>
    </row>
    <row r="25" spans="2:17" ht="15.75" customHeight="1" x14ac:dyDescent="0.25">
      <c r="B25" s="2" t="s">
        <v>541</v>
      </c>
      <c r="C25" s="2" t="s">
        <v>169</v>
      </c>
      <c r="K25" s="7">
        <v>146.6</v>
      </c>
      <c r="L25" s="8"/>
      <c r="M25" s="8">
        <v>146.5</v>
      </c>
      <c r="O25" s="7"/>
      <c r="P25" s="8"/>
      <c r="Q25" s="8"/>
    </row>
    <row r="26" spans="2:17" ht="15.75" customHeight="1" x14ac:dyDescent="0.25">
      <c r="B26" s="2" t="s">
        <v>541</v>
      </c>
      <c r="C26" s="2" t="s">
        <v>170</v>
      </c>
      <c r="K26" s="7">
        <v>287.8</v>
      </c>
      <c r="L26" s="8"/>
      <c r="M26" s="8">
        <v>291.89999999999998</v>
      </c>
      <c r="O26" s="7"/>
      <c r="P26" s="8"/>
      <c r="Q26" s="8"/>
    </row>
    <row r="27" spans="2:17" ht="15.75" customHeight="1" x14ac:dyDescent="0.25">
      <c r="B27" s="2" t="s">
        <v>541</v>
      </c>
      <c r="C27" s="2" t="s">
        <v>171</v>
      </c>
      <c r="K27" s="7">
        <v>157</v>
      </c>
      <c r="L27" s="8"/>
      <c r="M27" s="8">
        <v>157</v>
      </c>
      <c r="O27" s="7"/>
      <c r="P27" s="8"/>
      <c r="Q27" s="8"/>
    </row>
    <row r="28" spans="2:17" ht="15.75" customHeight="1" x14ac:dyDescent="0.25">
      <c r="B28" s="2" t="s">
        <v>541</v>
      </c>
      <c r="C28" s="2" t="s">
        <v>172</v>
      </c>
      <c r="K28" s="7">
        <v>205.6</v>
      </c>
      <c r="L28" s="8"/>
      <c r="M28" s="8">
        <v>205.5</v>
      </c>
      <c r="O28" s="7"/>
      <c r="P28" s="8"/>
      <c r="Q28" s="8"/>
    </row>
    <row r="29" spans="2:17" ht="15.75" customHeight="1" x14ac:dyDescent="0.25">
      <c r="B29" s="2" t="s">
        <v>541</v>
      </c>
      <c r="C29" s="2" t="s">
        <v>173</v>
      </c>
      <c r="K29" s="7">
        <v>20.5</v>
      </c>
      <c r="L29" s="8"/>
      <c r="M29" s="8">
        <v>20.6</v>
      </c>
      <c r="O29" s="7"/>
      <c r="P29" s="8"/>
      <c r="Q29" s="8"/>
    </row>
    <row r="30" spans="2:17" ht="15.75" customHeight="1" x14ac:dyDescent="0.25">
      <c r="B30" s="2" t="s">
        <v>541</v>
      </c>
      <c r="C30" s="2" t="s">
        <v>174</v>
      </c>
      <c r="K30" s="7">
        <v>318.60000000000002</v>
      </c>
      <c r="L30" s="8"/>
      <c r="M30" s="8">
        <v>317.5</v>
      </c>
      <c r="O30" s="7"/>
      <c r="P30" s="8"/>
      <c r="Q30" s="8"/>
    </row>
    <row r="31" spans="2:17" ht="15.75" customHeight="1" x14ac:dyDescent="0.25">
      <c r="B31" s="2" t="s">
        <v>541</v>
      </c>
      <c r="C31" s="158" t="s">
        <v>161</v>
      </c>
      <c r="K31" s="7">
        <v>23.3</v>
      </c>
      <c r="L31" s="8"/>
      <c r="M31" s="8">
        <v>24.3</v>
      </c>
      <c r="O31" s="7"/>
      <c r="P31" s="8"/>
      <c r="Q31" s="8"/>
    </row>
    <row r="32" spans="2:17" ht="15.75" customHeight="1" x14ac:dyDescent="0.25">
      <c r="B32" s="2" t="s">
        <v>541</v>
      </c>
      <c r="C32" s="158" t="s">
        <v>162</v>
      </c>
      <c r="K32" s="7">
        <v>91.6</v>
      </c>
      <c r="L32" s="8"/>
      <c r="M32" s="8">
        <v>94.5</v>
      </c>
      <c r="O32" s="7"/>
      <c r="P32" s="8"/>
      <c r="Q32" s="8"/>
    </row>
    <row r="33" spans="1:17" ht="15.75" customHeight="1" x14ac:dyDescent="0.25">
      <c r="B33" s="2" t="s">
        <v>541</v>
      </c>
      <c r="C33" s="158" t="s">
        <v>175</v>
      </c>
      <c r="K33" s="7">
        <v>60.9</v>
      </c>
      <c r="L33" s="8"/>
      <c r="M33" s="8">
        <v>63.3</v>
      </c>
      <c r="O33" s="7"/>
      <c r="P33" s="8"/>
      <c r="Q33" s="8"/>
    </row>
    <row r="34" spans="1:17" ht="15.75" customHeight="1" x14ac:dyDescent="0.25">
      <c r="B34" s="2" t="s">
        <v>541</v>
      </c>
      <c r="C34" s="158" t="s">
        <v>176</v>
      </c>
      <c r="K34" s="7">
        <v>91.6</v>
      </c>
      <c r="L34" s="8"/>
      <c r="M34" s="8">
        <v>97</v>
      </c>
      <c r="O34" s="7"/>
      <c r="P34" s="8"/>
      <c r="Q34" s="8"/>
    </row>
    <row r="35" spans="1:17" ht="15.75" customHeight="1" x14ac:dyDescent="0.25">
      <c r="B35" s="2" t="s">
        <v>541</v>
      </c>
      <c r="C35" s="2" t="s">
        <v>177</v>
      </c>
      <c r="K35" s="7">
        <v>161.6</v>
      </c>
      <c r="L35" s="8"/>
      <c r="M35" s="8">
        <v>171</v>
      </c>
      <c r="O35" s="7"/>
      <c r="P35" s="8"/>
      <c r="Q35" s="8"/>
    </row>
    <row r="36" spans="1:17" ht="15.75" customHeight="1" x14ac:dyDescent="0.25">
      <c r="B36" s="2" t="s">
        <v>541</v>
      </c>
      <c r="C36" s="2" t="s">
        <v>178</v>
      </c>
      <c r="K36" s="7">
        <v>78.7</v>
      </c>
      <c r="L36" s="8"/>
      <c r="M36" s="8">
        <v>98.2</v>
      </c>
      <c r="O36" s="7"/>
      <c r="P36" s="8"/>
      <c r="Q36" s="8"/>
    </row>
    <row r="37" spans="1:17" ht="15.75" customHeight="1" x14ac:dyDescent="0.25">
      <c r="B37" s="2" t="s">
        <v>541</v>
      </c>
      <c r="C37" s="2" t="s">
        <v>179</v>
      </c>
      <c r="K37" s="7">
        <v>49.5</v>
      </c>
      <c r="L37" s="8"/>
      <c r="M37" s="8">
        <v>49.3</v>
      </c>
      <c r="O37" s="7"/>
      <c r="P37" s="8"/>
      <c r="Q37" s="8"/>
    </row>
    <row r="38" spans="1:17" ht="15.75" customHeight="1" x14ac:dyDescent="0.25">
      <c r="C38" s="2" t="s">
        <v>761</v>
      </c>
      <c r="K38" s="7">
        <v>1.7</v>
      </c>
      <c r="L38" s="8"/>
      <c r="M38" s="8">
        <v>1.7</v>
      </c>
      <c r="O38" s="7">
        <v>1.7</v>
      </c>
      <c r="P38" s="8"/>
      <c r="Q38" s="8">
        <v>1.7</v>
      </c>
    </row>
    <row r="39" spans="1:17" ht="15.75" customHeight="1" x14ac:dyDescent="0.25">
      <c r="B39" s="2" t="s">
        <v>11</v>
      </c>
      <c r="C39" s="2" t="s">
        <v>180</v>
      </c>
      <c r="K39" s="7">
        <v>97.8</v>
      </c>
      <c r="L39" s="8"/>
      <c r="M39" s="8">
        <v>97.8</v>
      </c>
      <c r="O39" s="7">
        <v>97.8</v>
      </c>
      <c r="P39" s="8"/>
      <c r="Q39" s="8">
        <v>97.8</v>
      </c>
    </row>
    <row r="40" spans="1:17" ht="15.75" customHeight="1" x14ac:dyDescent="0.25">
      <c r="C40" s="2" t="s">
        <v>181</v>
      </c>
      <c r="K40" s="7">
        <v>0.8</v>
      </c>
      <c r="L40" s="8"/>
      <c r="M40" s="8"/>
      <c r="O40" s="7"/>
      <c r="P40" s="8"/>
      <c r="Q40" s="8"/>
    </row>
    <row r="41" spans="1:17" ht="15.75" customHeight="1" x14ac:dyDescent="0.25">
      <c r="C41" s="2" t="s">
        <v>182</v>
      </c>
      <c r="K41" s="7">
        <v>899</v>
      </c>
      <c r="L41" s="8"/>
      <c r="M41" s="8">
        <v>240.4</v>
      </c>
      <c r="O41" s="7">
        <v>899</v>
      </c>
      <c r="P41" s="8"/>
      <c r="Q41" s="8">
        <v>240.4</v>
      </c>
    </row>
    <row r="42" spans="1:17" ht="15.75" customHeight="1" x14ac:dyDescent="0.25">
      <c r="K42" s="26">
        <f>SUM(K20:K41)</f>
        <v>3691.8999999999996</v>
      </c>
      <c r="L42" s="8"/>
      <c r="M42" s="27">
        <v>3075.3</v>
      </c>
      <c r="O42" s="26">
        <f>SUM(O20:O41)</f>
        <v>998.5</v>
      </c>
      <c r="P42" s="8"/>
      <c r="Q42" s="27">
        <v>339.9</v>
      </c>
    </row>
    <row r="43" spans="1:17" ht="15.75" customHeight="1" x14ac:dyDescent="0.25">
      <c r="K43" s="13"/>
      <c r="L43" s="8"/>
      <c r="M43" s="8"/>
      <c r="O43" s="13"/>
      <c r="P43" s="8"/>
      <c r="Q43" s="8"/>
    </row>
    <row r="44" spans="1:17" ht="15.75" customHeight="1" x14ac:dyDescent="0.25">
      <c r="C44" s="1" t="s">
        <v>183</v>
      </c>
      <c r="K44" s="7"/>
      <c r="L44" s="8"/>
      <c r="M44" s="8"/>
      <c r="O44" s="7"/>
      <c r="P44" s="8"/>
      <c r="Q44" s="8"/>
    </row>
    <row r="45" spans="1:17" ht="15.75" customHeight="1" x14ac:dyDescent="0.25">
      <c r="C45" s="149" t="s">
        <v>184</v>
      </c>
      <c r="K45" s="7">
        <v>146.80000000000001</v>
      </c>
      <c r="L45" s="8"/>
      <c r="M45" s="8">
        <v>146.69999999999999</v>
      </c>
      <c r="O45" s="7">
        <v>146.80000000000001</v>
      </c>
      <c r="P45" s="8"/>
      <c r="Q45" s="8">
        <v>146.69999999999999</v>
      </c>
    </row>
    <row r="46" spans="1:17" ht="15.75" customHeight="1" x14ac:dyDescent="0.25">
      <c r="A46" s="223" t="s">
        <v>185</v>
      </c>
      <c r="B46" s="223"/>
      <c r="C46" s="149" t="s">
        <v>762</v>
      </c>
      <c r="K46" s="7"/>
      <c r="L46" s="8"/>
      <c r="M46" s="8">
        <v>323</v>
      </c>
      <c r="O46" s="7"/>
      <c r="P46" s="8"/>
      <c r="Q46" s="8">
        <v>323</v>
      </c>
    </row>
    <row r="47" spans="1:17" ht="15.75" customHeight="1" x14ac:dyDescent="0.25">
      <c r="K47" s="26">
        <f>SUM(K45:K46)</f>
        <v>146.80000000000001</v>
      </c>
      <c r="L47" s="8"/>
      <c r="M47" s="27">
        <v>469.7</v>
      </c>
      <c r="O47" s="26">
        <f>SUM(O45:O46)</f>
        <v>146.80000000000001</v>
      </c>
      <c r="P47" s="8"/>
      <c r="Q47" s="27">
        <v>469.7</v>
      </c>
    </row>
    <row r="48" spans="1:17" ht="15.75" customHeight="1" x14ac:dyDescent="0.25">
      <c r="K48" s="13"/>
      <c r="L48" s="14"/>
      <c r="M48" s="8"/>
      <c r="O48" s="13"/>
      <c r="P48" s="14"/>
      <c r="Q48" s="8"/>
    </row>
    <row r="49" spans="1:18" ht="15.75" customHeight="1" x14ac:dyDescent="0.25">
      <c r="C49" s="2" t="s">
        <v>186</v>
      </c>
      <c r="K49" s="13">
        <f>K47+K42+K17</f>
        <v>4501.1000000000004</v>
      </c>
      <c r="L49" s="14"/>
      <c r="M49" s="14">
        <v>4207.3</v>
      </c>
      <c r="O49" s="13">
        <f>O47+O42+O17</f>
        <v>1622.1</v>
      </c>
      <c r="P49" s="14"/>
      <c r="Q49" s="14">
        <v>1286.4000000000001</v>
      </c>
    </row>
    <row r="50" spans="1:18" ht="15.75" customHeight="1" x14ac:dyDescent="0.25">
      <c r="C50" s="1" t="s">
        <v>507</v>
      </c>
      <c r="K50" s="13">
        <v>-139.69999999999999</v>
      </c>
      <c r="L50" s="8"/>
      <c r="M50" s="8">
        <v>-366.9</v>
      </c>
      <c r="O50" s="13">
        <v>-28.7</v>
      </c>
      <c r="P50" s="8"/>
      <c r="Q50" s="8">
        <v>-237.6</v>
      </c>
      <c r="R50" s="2" t="s">
        <v>137</v>
      </c>
    </row>
    <row r="51" spans="1:18" ht="15.75" customHeight="1" thickBot="1" x14ac:dyDescent="0.3">
      <c r="C51" s="1" t="s">
        <v>187</v>
      </c>
      <c r="K51" s="11">
        <f>SUM(K49:K50)</f>
        <v>4361.4000000000005</v>
      </c>
      <c r="L51" s="8"/>
      <c r="M51" s="12">
        <v>3840.4</v>
      </c>
      <c r="O51" s="11">
        <f>SUM(O49:O50)</f>
        <v>1593.3999999999999</v>
      </c>
      <c r="P51" s="8"/>
      <c r="Q51" s="12">
        <v>1048.8</v>
      </c>
    </row>
    <row r="52" spans="1:18" ht="15.75" customHeight="1" thickTop="1" x14ac:dyDescent="0.25">
      <c r="K52" s="13"/>
      <c r="L52" s="8"/>
      <c r="M52" s="14"/>
      <c r="O52" s="13"/>
      <c r="P52" s="8"/>
      <c r="Q52" s="14"/>
    </row>
    <row r="53" spans="1:18" ht="15.75" customHeight="1" x14ac:dyDescent="0.2">
      <c r="A53" s="159"/>
      <c r="B53" s="224" t="s">
        <v>188</v>
      </c>
      <c r="C53" s="224"/>
      <c r="D53" s="224"/>
      <c r="E53" s="224"/>
      <c r="F53" s="224"/>
      <c r="G53" s="224"/>
      <c r="H53" s="224"/>
      <c r="I53" s="224"/>
      <c r="J53" s="224"/>
      <c r="K53" s="224"/>
      <c r="L53" s="224"/>
      <c r="M53" s="224"/>
    </row>
    <row r="54" spans="1:18" ht="15.75" customHeight="1" x14ac:dyDescent="0.2">
      <c r="A54" s="20"/>
      <c r="B54" s="160"/>
      <c r="C54" s="224" t="s">
        <v>189</v>
      </c>
      <c r="D54" s="224"/>
      <c r="E54" s="224"/>
      <c r="F54" s="224"/>
      <c r="G54" s="224"/>
      <c r="H54" s="224"/>
      <c r="I54" s="224"/>
      <c r="J54" s="224"/>
      <c r="K54" s="224"/>
      <c r="L54" s="224"/>
      <c r="M54" s="224"/>
    </row>
    <row r="55" spans="1:18" ht="15.75" customHeight="1" x14ac:dyDescent="0.2">
      <c r="B55" s="225" t="s">
        <v>190</v>
      </c>
      <c r="C55" s="225"/>
      <c r="D55" s="225"/>
      <c r="E55" s="225"/>
      <c r="F55" s="225"/>
      <c r="G55" s="225"/>
      <c r="H55" s="225"/>
      <c r="I55" s="225"/>
      <c r="J55" s="225"/>
      <c r="K55" s="225"/>
      <c r="L55" s="225"/>
      <c r="M55" s="225"/>
    </row>
    <row r="56" spans="1:18" ht="15.75" customHeight="1" x14ac:dyDescent="0.2">
      <c r="B56" s="222" t="s">
        <v>191</v>
      </c>
      <c r="C56" s="222"/>
      <c r="D56" s="222"/>
      <c r="E56" s="222"/>
      <c r="F56" s="222"/>
      <c r="G56" s="222"/>
      <c r="H56" s="222"/>
      <c r="I56" s="222"/>
      <c r="J56" s="222"/>
      <c r="K56" s="222"/>
      <c r="L56" s="222"/>
      <c r="M56" s="222"/>
    </row>
  </sheetData>
  <mergeCells count="7">
    <mergeCell ref="B56:M56"/>
    <mergeCell ref="K3:M3"/>
    <mergeCell ref="O3:Q3"/>
    <mergeCell ref="A46:B46"/>
    <mergeCell ref="B53:M53"/>
    <mergeCell ref="C54:M54"/>
    <mergeCell ref="B55:M55"/>
  </mergeCells>
  <phoneticPr fontId="0" type="noConversion"/>
  <pageMargins left="0.64" right="0.25" top="0.73" bottom="1" header="0.5" footer="0.5"/>
  <pageSetup paperSize="9" scale="70"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61"/>
  <sheetViews>
    <sheetView zoomScale="80" workbookViewId="0"/>
  </sheetViews>
  <sheetFormatPr defaultRowHeight="12.75" x14ac:dyDescent="0.2"/>
  <cols>
    <col min="11" max="11" width="9.5703125" bestFit="1" customWidth="1"/>
    <col min="12" max="12" width="2.85546875" customWidth="1"/>
    <col min="13" max="13" width="10.28515625" bestFit="1" customWidth="1"/>
    <col min="15" max="15" width="9.5703125" bestFit="1" customWidth="1"/>
    <col min="16" max="16" width="3" customWidth="1"/>
    <col min="17" max="17" width="9.5703125" bestFit="1" customWidth="1"/>
  </cols>
  <sheetData>
    <row r="1" spans="1:13" ht="15.75" x14ac:dyDescent="0.25">
      <c r="A1" s="1" t="s">
        <v>561</v>
      </c>
    </row>
    <row r="2" spans="1:13" ht="15.75" x14ac:dyDescent="0.25">
      <c r="A2" s="3" t="s">
        <v>562</v>
      </c>
    </row>
    <row r="4" spans="1:13" ht="15.75" x14ac:dyDescent="0.25">
      <c r="A4" s="1" t="s">
        <v>222</v>
      </c>
      <c r="B4" s="1"/>
      <c r="C4" s="2"/>
      <c r="D4" s="2"/>
      <c r="E4" s="2"/>
      <c r="F4" s="2"/>
      <c r="G4" s="2"/>
      <c r="H4" s="2"/>
      <c r="I4" s="2"/>
      <c r="J4" s="2"/>
      <c r="K4" s="2"/>
      <c r="L4" s="2"/>
      <c r="M4" s="2"/>
    </row>
    <row r="5" spans="1:13" ht="15" x14ac:dyDescent="0.2">
      <c r="A5" s="2"/>
      <c r="B5" s="2"/>
      <c r="C5" s="2"/>
      <c r="D5" s="2"/>
      <c r="E5" s="2"/>
      <c r="F5" s="2"/>
      <c r="G5" s="2"/>
      <c r="H5" s="2"/>
      <c r="I5" s="2"/>
      <c r="J5" s="2"/>
      <c r="K5" s="2"/>
      <c r="L5" s="2"/>
      <c r="M5" s="2"/>
    </row>
    <row r="6" spans="1:13" ht="15" x14ac:dyDescent="0.2">
      <c r="A6" s="2"/>
      <c r="B6" s="2"/>
      <c r="C6" s="2"/>
      <c r="D6" s="2"/>
      <c r="E6" s="2"/>
      <c r="F6" s="2"/>
      <c r="G6" s="2"/>
      <c r="H6" s="2"/>
      <c r="I6" s="2"/>
      <c r="J6" s="2"/>
      <c r="K6" s="2"/>
      <c r="L6" s="2"/>
      <c r="M6" s="2"/>
    </row>
    <row r="7" spans="1:13" ht="15" x14ac:dyDescent="0.2">
      <c r="B7" s="2"/>
      <c r="C7" s="2"/>
      <c r="D7" s="2"/>
      <c r="E7" s="2"/>
      <c r="F7" s="2"/>
      <c r="G7" s="2"/>
      <c r="H7" s="2"/>
      <c r="I7" s="2"/>
      <c r="J7" s="2"/>
      <c r="K7" s="212" t="s">
        <v>534</v>
      </c>
      <c r="L7" s="212"/>
      <c r="M7" s="212"/>
    </row>
    <row r="8" spans="1:13" ht="15" x14ac:dyDescent="0.2">
      <c r="A8" s="2"/>
      <c r="B8" s="2"/>
      <c r="C8" s="2"/>
      <c r="D8" s="2"/>
      <c r="E8" s="2"/>
      <c r="F8" s="2"/>
      <c r="G8" s="2"/>
      <c r="H8" s="2"/>
      <c r="I8" s="2"/>
      <c r="J8" s="2"/>
      <c r="K8" s="2"/>
      <c r="L8" s="2"/>
      <c r="M8" s="2"/>
    </row>
    <row r="9" spans="1:13" ht="15.75" x14ac:dyDescent="0.25">
      <c r="A9" s="1" t="s">
        <v>213</v>
      </c>
      <c r="B9" s="2"/>
      <c r="C9" s="2"/>
      <c r="D9" s="2"/>
      <c r="E9" s="2"/>
      <c r="F9" s="2"/>
      <c r="G9" s="2"/>
      <c r="H9" s="2"/>
      <c r="I9" s="2"/>
      <c r="J9" s="2"/>
      <c r="K9" s="1">
        <v>2003</v>
      </c>
      <c r="L9" s="2"/>
      <c r="M9" s="2">
        <v>2002</v>
      </c>
    </row>
    <row r="10" spans="1:13" ht="15.75" x14ac:dyDescent="0.25">
      <c r="A10" s="2"/>
      <c r="B10" s="2"/>
      <c r="C10" s="2"/>
      <c r="D10" s="2"/>
      <c r="E10" s="2"/>
      <c r="F10" s="2"/>
      <c r="G10" s="2"/>
      <c r="H10" s="2"/>
      <c r="I10" s="2"/>
      <c r="J10" s="2"/>
      <c r="K10" s="5" t="s">
        <v>564</v>
      </c>
      <c r="L10" s="2"/>
      <c r="M10" s="6" t="s">
        <v>564</v>
      </c>
    </row>
    <row r="11" spans="1:13" ht="15.75" x14ac:dyDescent="0.25">
      <c r="A11" s="2"/>
      <c r="B11" s="2"/>
      <c r="C11" s="2"/>
      <c r="D11" s="2"/>
      <c r="E11" s="2"/>
      <c r="F11" s="2"/>
      <c r="G11" s="2"/>
      <c r="H11" s="2"/>
      <c r="I11" s="2"/>
      <c r="J11" s="2"/>
      <c r="K11" s="5"/>
      <c r="L11" s="2"/>
      <c r="M11" s="6"/>
    </row>
    <row r="12" spans="1:13" ht="15.75" x14ac:dyDescent="0.25">
      <c r="A12" s="2" t="s">
        <v>193</v>
      </c>
      <c r="B12" s="2"/>
      <c r="C12" s="2"/>
      <c r="D12" s="2"/>
      <c r="E12" s="2"/>
      <c r="F12" s="2"/>
      <c r="G12" s="2"/>
      <c r="H12" s="2"/>
      <c r="I12" s="2"/>
      <c r="J12" s="2"/>
      <c r="K12" s="161">
        <v>3543.8</v>
      </c>
      <c r="L12" s="2"/>
      <c r="M12" s="64">
        <v>3541.2</v>
      </c>
    </row>
    <row r="13" spans="1:13" ht="15.75" x14ac:dyDescent="0.25">
      <c r="A13" s="2" t="s">
        <v>194</v>
      </c>
      <c r="B13" s="2"/>
      <c r="C13" s="2"/>
      <c r="D13" s="2"/>
      <c r="E13" s="2"/>
      <c r="F13" s="2"/>
      <c r="G13" s="2"/>
      <c r="H13" s="2"/>
      <c r="I13" s="2"/>
      <c r="J13" s="2"/>
      <c r="K13" s="141">
        <v>100</v>
      </c>
      <c r="L13" s="2"/>
      <c r="M13" s="80">
        <v>100</v>
      </c>
    </row>
    <row r="14" spans="1:13" ht="15.75" x14ac:dyDescent="0.25">
      <c r="A14" s="2" t="s">
        <v>195</v>
      </c>
      <c r="B14" s="2"/>
      <c r="C14" s="2"/>
      <c r="D14" s="2"/>
      <c r="E14" s="2"/>
      <c r="F14" s="2"/>
      <c r="G14" s="2"/>
      <c r="H14" s="2"/>
      <c r="I14" s="2"/>
      <c r="J14" s="2"/>
      <c r="K14" s="141">
        <v>717.6</v>
      </c>
      <c r="L14" s="2"/>
      <c r="M14" s="80">
        <v>199.2</v>
      </c>
    </row>
    <row r="15" spans="1:13" ht="16.5" thickBot="1" x14ac:dyDescent="0.3">
      <c r="A15" s="1" t="s">
        <v>187</v>
      </c>
      <c r="B15" s="2"/>
      <c r="C15" s="2"/>
      <c r="D15" s="2"/>
      <c r="E15" s="2"/>
      <c r="F15" s="2"/>
      <c r="G15" s="2"/>
      <c r="H15" s="2"/>
      <c r="I15" s="2"/>
      <c r="J15" s="17"/>
      <c r="K15" s="139">
        <f>SUM(K12:K14)</f>
        <v>4361.4000000000005</v>
      </c>
      <c r="L15" s="17"/>
      <c r="M15" s="162">
        <v>3840.4</v>
      </c>
    </row>
    <row r="16" spans="1:13" ht="16.5" thickTop="1" x14ac:dyDescent="0.25">
      <c r="A16" s="2"/>
      <c r="B16" s="2"/>
      <c r="C16" s="2"/>
      <c r="D16" s="2"/>
      <c r="E16" s="2"/>
      <c r="F16" s="2"/>
      <c r="G16" s="2"/>
      <c r="H16" s="2"/>
      <c r="I16" s="2"/>
      <c r="J16" s="17"/>
      <c r="K16" s="163"/>
      <c r="L16" s="17"/>
      <c r="M16" s="82"/>
    </row>
    <row r="17" spans="1:17" ht="15.75" x14ac:dyDescent="0.25">
      <c r="A17" s="2"/>
      <c r="B17" s="2"/>
      <c r="C17" s="2"/>
      <c r="D17" s="2"/>
      <c r="E17" s="2"/>
      <c r="F17" s="2"/>
      <c r="G17" s="2"/>
      <c r="H17" s="2"/>
      <c r="I17" s="2"/>
      <c r="J17" s="2"/>
      <c r="K17" s="5"/>
      <c r="L17" s="2"/>
      <c r="M17" s="6"/>
    </row>
    <row r="18" spans="1:17" ht="15.75" x14ac:dyDescent="0.25">
      <c r="A18" s="2" t="s">
        <v>214</v>
      </c>
      <c r="B18" s="2"/>
      <c r="C18" s="2"/>
      <c r="D18" s="2"/>
      <c r="E18" s="2"/>
      <c r="F18" s="2"/>
      <c r="G18" s="2"/>
      <c r="H18" s="2"/>
      <c r="I18" s="2"/>
      <c r="J18" s="2"/>
      <c r="K18" s="5"/>
      <c r="L18" s="2"/>
      <c r="M18" s="6"/>
    </row>
    <row r="19" spans="1:17" ht="15.75" x14ac:dyDescent="0.25">
      <c r="A19" s="2" t="s">
        <v>215</v>
      </c>
      <c r="B19" s="2"/>
      <c r="C19" s="2"/>
      <c r="D19" s="2"/>
      <c r="E19" s="2"/>
      <c r="F19" s="2"/>
      <c r="G19" s="2"/>
      <c r="H19" s="2"/>
      <c r="I19" s="2"/>
      <c r="J19" s="2"/>
      <c r="K19" s="5"/>
      <c r="L19" s="2"/>
      <c r="M19" s="6"/>
    </row>
    <row r="20" spans="1:17" ht="15.75" x14ac:dyDescent="0.25">
      <c r="A20" s="2" t="s">
        <v>216</v>
      </c>
      <c r="B20" s="2"/>
      <c r="C20" s="2"/>
      <c r="D20" s="2"/>
      <c r="E20" s="2"/>
      <c r="F20" s="2"/>
      <c r="G20" s="2"/>
      <c r="H20" s="2"/>
      <c r="I20" s="2"/>
      <c r="J20" s="2"/>
      <c r="K20" s="5"/>
      <c r="L20" s="2"/>
      <c r="M20" s="6"/>
    </row>
    <row r="21" spans="1:17" ht="15.75" x14ac:dyDescent="0.25">
      <c r="A21" s="2" t="s">
        <v>217</v>
      </c>
      <c r="B21" s="2"/>
      <c r="C21" s="2"/>
      <c r="D21" s="2"/>
      <c r="E21" s="2"/>
      <c r="F21" s="2"/>
      <c r="G21" s="2"/>
      <c r="H21" s="2"/>
      <c r="I21" s="2"/>
      <c r="J21" s="2"/>
      <c r="K21" s="5"/>
      <c r="L21" s="2"/>
      <c r="M21" s="6"/>
    </row>
    <row r="22" spans="1:17" ht="15.75" x14ac:dyDescent="0.25">
      <c r="A22" s="2" t="s">
        <v>218</v>
      </c>
      <c r="B22" s="2"/>
      <c r="C22" s="2"/>
      <c r="D22" s="2"/>
      <c r="E22" s="2"/>
      <c r="F22" s="2"/>
      <c r="G22" s="2"/>
      <c r="H22" s="2"/>
      <c r="I22" s="2"/>
      <c r="J22" s="2"/>
      <c r="K22" s="5"/>
      <c r="L22" s="2"/>
      <c r="M22" s="6"/>
    </row>
    <row r="23" spans="1:17" ht="15.75" x14ac:dyDescent="0.25">
      <c r="A23" s="2" t="s">
        <v>219</v>
      </c>
      <c r="B23" s="2"/>
      <c r="C23" s="2"/>
      <c r="D23" s="2"/>
      <c r="E23" s="2"/>
      <c r="F23" s="2"/>
      <c r="G23" s="2"/>
      <c r="H23" s="2"/>
      <c r="I23" s="2"/>
      <c r="J23" s="2"/>
      <c r="K23" s="5"/>
      <c r="L23" s="2"/>
      <c r="M23" s="6"/>
    </row>
    <row r="25" spans="1:17" ht="15.75" x14ac:dyDescent="0.25">
      <c r="A25" s="2" t="s">
        <v>220</v>
      </c>
      <c r="B25" s="2"/>
      <c r="C25" s="2"/>
      <c r="D25" s="2"/>
      <c r="E25" s="2"/>
      <c r="F25" s="2"/>
      <c r="G25" s="2"/>
      <c r="H25" s="2"/>
      <c r="I25" s="2"/>
      <c r="J25" s="2"/>
      <c r="K25" s="5"/>
      <c r="L25" s="2"/>
      <c r="M25" s="6"/>
    </row>
    <row r="26" spans="1:17" ht="15.75" x14ac:dyDescent="0.25">
      <c r="A26" s="2"/>
      <c r="B26" s="2"/>
      <c r="C26" s="2"/>
      <c r="D26" s="2"/>
      <c r="E26" s="2"/>
      <c r="F26" s="2"/>
      <c r="G26" s="2"/>
      <c r="H26" s="2"/>
      <c r="I26" s="2"/>
      <c r="J26" s="2"/>
      <c r="K26" s="5"/>
      <c r="L26" s="2"/>
      <c r="M26" s="6"/>
    </row>
    <row r="27" spans="1:17" ht="15" x14ac:dyDescent="0.2">
      <c r="A27" s="2"/>
      <c r="B27" s="2"/>
      <c r="C27" s="2"/>
      <c r="D27" s="2"/>
      <c r="E27" s="2"/>
      <c r="F27" s="2"/>
      <c r="G27" s="2"/>
      <c r="H27" s="2"/>
      <c r="I27" s="2"/>
      <c r="J27" s="2"/>
      <c r="K27" s="212" t="s">
        <v>534</v>
      </c>
      <c r="L27" s="212"/>
      <c r="M27" s="212"/>
      <c r="O27" s="212" t="s">
        <v>32</v>
      </c>
      <c r="P27" s="212"/>
      <c r="Q27" s="212"/>
    </row>
    <row r="28" spans="1:17" ht="15" x14ac:dyDescent="0.2">
      <c r="A28" s="2"/>
      <c r="B28" s="2"/>
      <c r="C28" s="2"/>
      <c r="D28" s="2"/>
      <c r="E28" s="2"/>
      <c r="F28" s="2"/>
      <c r="G28" s="2"/>
      <c r="H28" s="2"/>
      <c r="I28" s="2"/>
      <c r="J28" s="2"/>
      <c r="K28" s="204"/>
      <c r="L28" s="204"/>
      <c r="M28" s="204"/>
      <c r="O28" s="204"/>
      <c r="P28" s="204"/>
      <c r="Q28" s="204"/>
    </row>
    <row r="29" spans="1:17" ht="15.75" x14ac:dyDescent="0.25">
      <c r="A29" s="1" t="s">
        <v>196</v>
      </c>
      <c r="B29" s="19"/>
      <c r="C29" s="19"/>
      <c r="D29" s="19"/>
      <c r="E29" s="19"/>
      <c r="F29" s="19"/>
      <c r="G29" s="19"/>
      <c r="H29" s="19"/>
      <c r="I29" s="19"/>
      <c r="J29" s="19"/>
      <c r="K29" s="1">
        <v>2003</v>
      </c>
      <c r="L29" s="2"/>
      <c r="M29" s="2">
        <v>2002</v>
      </c>
      <c r="O29" s="1">
        <v>2003</v>
      </c>
      <c r="P29" s="2"/>
      <c r="Q29" s="2">
        <v>2002</v>
      </c>
    </row>
    <row r="30" spans="1:17" ht="15.75" x14ac:dyDescent="0.25">
      <c r="A30" s="2"/>
      <c r="B30" s="2"/>
      <c r="C30" s="2"/>
      <c r="D30" s="2"/>
      <c r="E30" s="2"/>
      <c r="F30" s="2"/>
      <c r="G30" s="2"/>
      <c r="H30" s="2"/>
      <c r="I30" s="2"/>
      <c r="J30" s="2"/>
      <c r="K30" s="5" t="s">
        <v>564</v>
      </c>
      <c r="L30" s="2"/>
      <c r="M30" s="6" t="s">
        <v>564</v>
      </c>
      <c r="O30" s="5" t="s">
        <v>564</v>
      </c>
      <c r="P30" s="2"/>
      <c r="Q30" s="6" t="s">
        <v>564</v>
      </c>
    </row>
    <row r="31" spans="1:17" ht="15" x14ac:dyDescent="0.2">
      <c r="B31" s="2"/>
      <c r="C31" s="2"/>
      <c r="D31" s="2"/>
      <c r="E31" s="2"/>
      <c r="F31" s="2"/>
      <c r="G31" s="2"/>
      <c r="H31" s="2"/>
      <c r="I31" s="2"/>
      <c r="J31" s="2"/>
      <c r="K31" s="2"/>
      <c r="L31" s="2"/>
      <c r="M31" s="2"/>
      <c r="O31" s="2"/>
      <c r="P31" s="2"/>
      <c r="Q31" s="2"/>
    </row>
    <row r="32" spans="1:17" ht="15.75" x14ac:dyDescent="0.25">
      <c r="A32" s="2" t="s">
        <v>763</v>
      </c>
      <c r="B32" s="2"/>
      <c r="C32" s="2"/>
      <c r="D32" s="2"/>
      <c r="E32" s="2"/>
      <c r="F32" s="2"/>
      <c r="G32" s="2"/>
      <c r="H32" s="2"/>
      <c r="I32" s="2"/>
      <c r="J32" s="2"/>
      <c r="K32" s="137">
        <v>234.7</v>
      </c>
      <c r="L32" s="8"/>
      <c r="M32" s="138">
        <v>446.9</v>
      </c>
      <c r="O32" s="137">
        <v>176.9</v>
      </c>
      <c r="P32" s="8"/>
      <c r="Q32" s="138">
        <v>401.5</v>
      </c>
    </row>
    <row r="33" spans="1:17" ht="15.75" x14ac:dyDescent="0.25">
      <c r="A33" s="2" t="s">
        <v>197</v>
      </c>
      <c r="B33" s="2"/>
      <c r="C33" s="2" t="s">
        <v>198</v>
      </c>
      <c r="D33" s="2"/>
      <c r="E33" s="2"/>
      <c r="F33" s="2"/>
      <c r="G33" s="2"/>
      <c r="H33" s="2"/>
      <c r="I33" s="2"/>
      <c r="J33" s="2"/>
      <c r="K33" s="7">
        <v>459.6</v>
      </c>
      <c r="L33" s="8"/>
      <c r="M33" s="8">
        <v>151.1</v>
      </c>
      <c r="O33" s="7">
        <v>399.1</v>
      </c>
      <c r="P33" s="8"/>
      <c r="Q33" s="8">
        <v>93</v>
      </c>
    </row>
    <row r="34" spans="1:17" ht="15.75" x14ac:dyDescent="0.25">
      <c r="A34" s="2"/>
      <c r="B34" s="2"/>
      <c r="C34" s="2" t="s">
        <v>199</v>
      </c>
      <c r="D34" s="2"/>
      <c r="E34" s="2"/>
      <c r="F34" s="2"/>
      <c r="G34" s="2"/>
      <c r="H34" s="2"/>
      <c r="I34" s="2"/>
      <c r="J34" s="2"/>
      <c r="K34" s="7">
        <v>543.6</v>
      </c>
      <c r="L34" s="8"/>
      <c r="M34" s="8">
        <v>324.89999999999998</v>
      </c>
      <c r="O34" s="7">
        <v>379.5</v>
      </c>
      <c r="P34" s="8"/>
      <c r="Q34" s="8">
        <v>154.4</v>
      </c>
    </row>
    <row r="35" spans="1:17" ht="15.75" x14ac:dyDescent="0.25">
      <c r="A35" s="2"/>
      <c r="B35" s="2"/>
      <c r="C35" s="2" t="s">
        <v>200</v>
      </c>
      <c r="D35" s="2"/>
      <c r="E35" s="2"/>
      <c r="F35" s="2"/>
      <c r="G35" s="2"/>
      <c r="H35" s="2"/>
      <c r="I35" s="2"/>
      <c r="J35" s="2"/>
      <c r="K35" s="7">
        <v>431.1</v>
      </c>
      <c r="L35" s="8"/>
      <c r="M35" s="8">
        <v>365</v>
      </c>
      <c r="O35" s="7">
        <v>43.1</v>
      </c>
      <c r="P35" s="8"/>
      <c r="Q35" s="8">
        <v>14</v>
      </c>
    </row>
    <row r="36" spans="1:17" ht="15.75" x14ac:dyDescent="0.25">
      <c r="A36" s="2"/>
      <c r="B36" s="2"/>
      <c r="C36" s="2" t="s">
        <v>201</v>
      </c>
      <c r="D36" s="2"/>
      <c r="E36" s="2"/>
      <c r="F36" s="2"/>
      <c r="G36" s="2"/>
      <c r="H36" s="2"/>
      <c r="I36" s="2"/>
      <c r="J36" s="2"/>
      <c r="K36" s="7">
        <v>430.8</v>
      </c>
      <c r="L36" s="8"/>
      <c r="M36" s="8">
        <v>418.3</v>
      </c>
      <c r="O36" s="7"/>
      <c r="P36" s="8"/>
      <c r="Q36" s="8"/>
    </row>
    <row r="37" spans="1:17" ht="15.75" x14ac:dyDescent="0.25">
      <c r="A37" s="2"/>
      <c r="B37" s="2"/>
      <c r="C37" s="2" t="s">
        <v>202</v>
      </c>
      <c r="D37" s="2"/>
      <c r="E37" s="2"/>
      <c r="F37" s="2"/>
      <c r="G37" s="2"/>
      <c r="H37" s="2"/>
      <c r="I37" s="2"/>
      <c r="J37" s="2"/>
      <c r="K37" s="7">
        <v>469.9</v>
      </c>
      <c r="L37" s="8"/>
      <c r="M37" s="8">
        <v>459.9</v>
      </c>
      <c r="O37" s="7"/>
      <c r="P37" s="8"/>
      <c r="Q37" s="8"/>
    </row>
    <row r="38" spans="1:17" ht="15.75" x14ac:dyDescent="0.25">
      <c r="A38" s="2"/>
      <c r="B38" s="2"/>
      <c r="C38" s="2" t="s">
        <v>203</v>
      </c>
      <c r="D38" s="2"/>
      <c r="E38" s="2"/>
      <c r="F38" s="2"/>
      <c r="G38" s="2"/>
      <c r="H38" s="2"/>
      <c r="I38" s="2"/>
      <c r="J38" s="2"/>
      <c r="K38" s="7">
        <v>789</v>
      </c>
      <c r="L38" s="8"/>
      <c r="M38" s="8">
        <v>630.70000000000005</v>
      </c>
      <c r="O38" s="7">
        <v>230.1</v>
      </c>
      <c r="P38" s="8"/>
      <c r="Q38" s="8">
        <v>32.799999999999997</v>
      </c>
    </row>
    <row r="39" spans="1:17" ht="15.75" x14ac:dyDescent="0.25">
      <c r="A39" s="2"/>
      <c r="B39" s="2"/>
      <c r="C39" s="2" t="s">
        <v>204</v>
      </c>
      <c r="D39" s="2"/>
      <c r="E39" s="2"/>
      <c r="F39" s="2"/>
      <c r="G39" s="2"/>
      <c r="H39" s="2"/>
      <c r="I39" s="2"/>
      <c r="J39" s="2"/>
      <c r="K39" s="13">
        <v>666.8</v>
      </c>
      <c r="L39" s="8"/>
      <c r="M39" s="14">
        <v>845.8</v>
      </c>
      <c r="O39" s="13"/>
      <c r="P39" s="8"/>
      <c r="Q39" s="14">
        <v>197.2</v>
      </c>
    </row>
    <row r="40" spans="1:17" ht="15.75" x14ac:dyDescent="0.25">
      <c r="A40" s="2"/>
      <c r="B40" s="2"/>
      <c r="C40" s="2" t="s">
        <v>205</v>
      </c>
      <c r="D40" s="2"/>
      <c r="E40" s="2"/>
      <c r="F40" s="2"/>
      <c r="G40" s="2"/>
      <c r="H40" s="2"/>
      <c r="I40" s="2"/>
      <c r="J40" s="2"/>
      <c r="K40" s="141">
        <v>328.8</v>
      </c>
      <c r="L40" s="8"/>
      <c r="M40" s="90">
        <v>418</v>
      </c>
      <c r="O40" s="141">
        <v>246.6</v>
      </c>
      <c r="P40" s="8"/>
      <c r="Q40" s="90">
        <v>246.7</v>
      </c>
    </row>
    <row r="41" spans="1:17" ht="15.75" x14ac:dyDescent="0.25">
      <c r="A41" s="2" t="s">
        <v>206</v>
      </c>
      <c r="B41" s="2"/>
      <c r="C41" s="2"/>
      <c r="D41" s="2"/>
      <c r="E41" s="2"/>
      <c r="F41" s="2"/>
      <c r="G41" s="2"/>
      <c r="H41" s="2"/>
      <c r="I41" s="2"/>
      <c r="J41" s="2"/>
      <c r="K41" s="7">
        <v>146.80000000000001</v>
      </c>
      <c r="L41" s="8"/>
      <c r="M41" s="8">
        <v>146.69999999999999</v>
      </c>
      <c r="O41" s="7">
        <v>146.80000000000001</v>
      </c>
      <c r="P41" s="8"/>
      <c r="Q41" s="8">
        <v>146.69999999999999</v>
      </c>
    </row>
    <row r="42" spans="1:17" ht="15.75" x14ac:dyDescent="0.25">
      <c r="A42" s="2" t="s">
        <v>186</v>
      </c>
      <c r="B42" s="2"/>
      <c r="C42" s="2"/>
      <c r="D42" s="2"/>
      <c r="E42" s="2"/>
      <c r="F42" s="2"/>
      <c r="G42" s="2"/>
      <c r="H42" s="2"/>
      <c r="I42" s="2"/>
      <c r="J42" s="2"/>
      <c r="K42" s="26">
        <f>SUM(K32:K41)</f>
        <v>4501.1000000000004</v>
      </c>
      <c r="L42" s="8"/>
      <c r="M42" s="27">
        <v>4207.3</v>
      </c>
      <c r="O42" s="26">
        <f>SUM(O32:O41)</f>
        <v>1622.1</v>
      </c>
      <c r="P42" s="8"/>
      <c r="Q42" s="27">
        <v>1286.4000000000001</v>
      </c>
    </row>
    <row r="43" spans="1:17" ht="15.75" x14ac:dyDescent="0.25">
      <c r="A43" s="2" t="s">
        <v>221</v>
      </c>
      <c r="B43" s="2"/>
      <c r="C43" s="2"/>
      <c r="D43" s="2"/>
      <c r="E43" s="2"/>
      <c r="F43" s="2"/>
      <c r="G43" s="2"/>
      <c r="H43" s="2"/>
      <c r="I43" s="2"/>
      <c r="J43" s="2"/>
      <c r="K43" s="13">
        <v>-50.3</v>
      </c>
      <c r="L43" s="14"/>
      <c r="M43" s="14">
        <v>-20.399999999999999</v>
      </c>
      <c r="N43" s="164"/>
      <c r="O43" s="13">
        <v>-20.3</v>
      </c>
      <c r="P43" s="8"/>
      <c r="Q43" s="14">
        <v>-3.6</v>
      </c>
    </row>
    <row r="44" spans="1:17" ht="15.75" x14ac:dyDescent="0.25">
      <c r="A44" s="2" t="s">
        <v>250</v>
      </c>
      <c r="B44" s="2"/>
      <c r="C44" s="2"/>
      <c r="D44" s="2"/>
      <c r="E44" s="2"/>
      <c r="F44" s="2"/>
      <c r="G44" s="2"/>
      <c r="H44" s="2"/>
      <c r="I44" s="2"/>
      <c r="J44" s="2"/>
      <c r="K44" s="24">
        <v>-89.4</v>
      </c>
      <c r="L44" s="8"/>
      <c r="M44" s="25">
        <v>-346.5</v>
      </c>
      <c r="O44" s="24">
        <v>-8.4</v>
      </c>
      <c r="P44" s="8"/>
      <c r="Q44" s="25">
        <v>-234</v>
      </c>
    </row>
    <row r="45" spans="1:17" ht="15.75" x14ac:dyDescent="0.25">
      <c r="A45" s="2" t="s">
        <v>207</v>
      </c>
      <c r="B45" s="2"/>
      <c r="C45" s="2"/>
      <c r="D45" s="2"/>
      <c r="E45" s="2"/>
      <c r="F45" s="2"/>
      <c r="G45" s="2"/>
      <c r="H45" s="2"/>
      <c r="I45" s="2"/>
      <c r="J45" s="2"/>
      <c r="K45" s="7">
        <v>-139.69999999999999</v>
      </c>
      <c r="L45" s="8"/>
      <c r="M45" s="8">
        <v>-366.9</v>
      </c>
      <c r="O45" s="7">
        <v>-28.7</v>
      </c>
      <c r="P45" s="8"/>
      <c r="Q45" s="8">
        <v>-237.6</v>
      </c>
    </row>
    <row r="46" spans="1:17" ht="16.5" thickBot="1" x14ac:dyDescent="0.3">
      <c r="A46" s="1" t="s">
        <v>187</v>
      </c>
      <c r="B46" s="2"/>
      <c r="C46" s="2"/>
      <c r="D46" s="2"/>
      <c r="E46" s="2"/>
      <c r="F46" s="2"/>
      <c r="G46" s="2"/>
      <c r="H46" s="2"/>
      <c r="I46" s="2"/>
      <c r="J46" s="2"/>
      <c r="K46" s="11">
        <f>K45+K42</f>
        <v>4361.4000000000005</v>
      </c>
      <c r="L46" s="8"/>
      <c r="M46" s="12">
        <v>3840.4</v>
      </c>
      <c r="O46" s="11">
        <f>O45+O42</f>
        <v>1593.3999999999999</v>
      </c>
      <c r="P46" s="8"/>
      <c r="Q46" s="12">
        <v>3840.4</v>
      </c>
    </row>
    <row r="47" spans="1:17" ht="16.5" thickTop="1" x14ac:dyDescent="0.25">
      <c r="A47" s="2"/>
      <c r="B47" s="2"/>
      <c r="C47" s="2"/>
      <c r="D47" s="2"/>
      <c r="E47" s="2"/>
      <c r="F47" s="2"/>
      <c r="G47" s="2"/>
      <c r="H47" s="2"/>
      <c r="I47" s="2"/>
      <c r="J47" s="2"/>
      <c r="K47" s="13"/>
      <c r="L47" s="8"/>
      <c r="M47" s="14"/>
    </row>
    <row r="48" spans="1:17" ht="15" x14ac:dyDescent="0.2">
      <c r="B48" s="2"/>
      <c r="C48" s="2"/>
      <c r="D48" s="2"/>
      <c r="E48" s="2"/>
      <c r="F48" s="2"/>
      <c r="G48" s="2"/>
      <c r="H48" s="2"/>
      <c r="I48" s="2"/>
      <c r="J48" s="2"/>
      <c r="K48" s="8"/>
      <c r="L48" s="8"/>
      <c r="M48" s="8"/>
    </row>
    <row r="49" spans="1:13" ht="15" x14ac:dyDescent="0.2">
      <c r="D49" s="2"/>
      <c r="E49" s="2"/>
      <c r="F49" s="2"/>
      <c r="G49" s="2"/>
      <c r="H49" s="2"/>
      <c r="I49" s="2"/>
      <c r="J49" s="2"/>
      <c r="K49" s="212" t="s">
        <v>534</v>
      </c>
      <c r="L49" s="212"/>
      <c r="M49" s="212"/>
    </row>
    <row r="50" spans="1:13" ht="15" x14ac:dyDescent="0.2">
      <c r="D50" s="2"/>
      <c r="E50" s="2"/>
      <c r="F50" s="2"/>
      <c r="G50" s="2"/>
      <c r="H50" s="2"/>
      <c r="I50" s="2"/>
      <c r="J50" s="2"/>
      <c r="K50" s="204"/>
      <c r="L50" s="204"/>
      <c r="M50" s="204"/>
    </row>
    <row r="51" spans="1:13" ht="15.75" x14ac:dyDescent="0.25">
      <c r="A51" s="1" t="s">
        <v>208</v>
      </c>
      <c r="D51" s="2"/>
      <c r="E51" s="2"/>
      <c r="F51" s="2"/>
      <c r="G51" s="2"/>
      <c r="H51" s="2"/>
      <c r="I51" s="2"/>
      <c r="J51" s="2"/>
      <c r="K51" s="1">
        <v>2003</v>
      </c>
      <c r="L51" s="2"/>
      <c r="M51" s="2">
        <v>2002</v>
      </c>
    </row>
    <row r="52" spans="1:13" ht="15.75" x14ac:dyDescent="0.25">
      <c r="D52" s="2"/>
      <c r="E52" s="2"/>
      <c r="F52" s="2"/>
      <c r="G52" s="2"/>
      <c r="H52" s="2"/>
      <c r="I52" s="2"/>
      <c r="J52" s="2"/>
      <c r="K52" s="5" t="s">
        <v>564</v>
      </c>
      <c r="L52" s="2"/>
      <c r="M52" s="6" t="s">
        <v>564</v>
      </c>
    </row>
    <row r="53" spans="1:13" ht="15.75" x14ac:dyDescent="0.25">
      <c r="A53" s="2"/>
      <c r="B53" s="2"/>
      <c r="C53" s="2"/>
      <c r="D53" s="2"/>
      <c r="E53" s="2"/>
      <c r="F53" s="2"/>
      <c r="G53" s="2"/>
      <c r="H53" s="2"/>
      <c r="I53" s="2"/>
      <c r="J53" s="2"/>
      <c r="K53" s="7"/>
      <c r="L53" s="8"/>
      <c r="M53" s="8"/>
    </row>
    <row r="54" spans="1:13" ht="15.75" x14ac:dyDescent="0.25">
      <c r="A54" s="2" t="s">
        <v>764</v>
      </c>
      <c r="B54" s="2"/>
      <c r="C54" s="2"/>
      <c r="D54" s="2"/>
      <c r="E54" s="2"/>
      <c r="F54" s="2"/>
      <c r="G54" s="2"/>
      <c r="H54" s="2"/>
      <c r="I54" s="2"/>
      <c r="J54" s="2"/>
      <c r="K54" s="141">
        <v>133.1</v>
      </c>
      <c r="L54" s="8"/>
      <c r="M54" s="90">
        <v>437.1</v>
      </c>
    </row>
    <row r="55" spans="1:13" ht="15.75" x14ac:dyDescent="0.25">
      <c r="A55" s="2" t="s">
        <v>197</v>
      </c>
      <c r="B55" s="2"/>
      <c r="C55" s="2" t="s">
        <v>198</v>
      </c>
      <c r="D55" s="2"/>
      <c r="E55" s="2"/>
      <c r="F55" s="2"/>
      <c r="G55" s="2"/>
      <c r="H55" s="2"/>
      <c r="I55" s="2"/>
      <c r="J55" s="2"/>
      <c r="K55" s="141">
        <v>30</v>
      </c>
      <c r="L55" s="8"/>
      <c r="M55" s="90">
        <v>161.80000000000001</v>
      </c>
    </row>
    <row r="56" spans="1:13" ht="15.75" x14ac:dyDescent="0.25">
      <c r="A56" s="2"/>
      <c r="B56" s="2"/>
      <c r="C56" s="2" t="s">
        <v>209</v>
      </c>
      <c r="D56" s="2"/>
      <c r="E56" s="2"/>
      <c r="F56" s="2"/>
      <c r="G56" s="2"/>
      <c r="H56" s="2"/>
      <c r="I56" s="2"/>
      <c r="J56" s="2"/>
      <c r="K56" s="141">
        <v>255</v>
      </c>
      <c r="L56" s="8"/>
      <c r="M56" s="90">
        <v>402.5</v>
      </c>
    </row>
    <row r="57" spans="1:13" ht="15.75" x14ac:dyDescent="0.25">
      <c r="A57" s="2"/>
      <c r="B57" s="2"/>
      <c r="C57" s="2" t="s">
        <v>210</v>
      </c>
      <c r="D57" s="2"/>
      <c r="E57" s="2"/>
      <c r="F57" s="2"/>
      <c r="G57" s="2"/>
      <c r="H57" s="2"/>
      <c r="I57" s="2"/>
      <c r="J57" s="17"/>
      <c r="K57" s="141">
        <v>170</v>
      </c>
      <c r="L57" s="8"/>
      <c r="M57" s="90">
        <v>425</v>
      </c>
    </row>
    <row r="58" spans="1:13" ht="15.75" x14ac:dyDescent="0.25">
      <c r="A58" s="2"/>
      <c r="B58" s="2"/>
      <c r="C58" s="2" t="s">
        <v>211</v>
      </c>
      <c r="D58" s="2"/>
      <c r="E58" s="2"/>
      <c r="F58" s="2"/>
      <c r="G58" s="2"/>
      <c r="H58" s="2"/>
      <c r="I58" s="2"/>
      <c r="J58" s="2"/>
      <c r="K58" s="141"/>
      <c r="L58" s="8"/>
      <c r="M58" s="90">
        <v>215</v>
      </c>
    </row>
    <row r="59" spans="1:13" ht="15.75" x14ac:dyDescent="0.25">
      <c r="A59" s="2"/>
      <c r="B59" s="2"/>
      <c r="C59" s="2" t="s">
        <v>212</v>
      </c>
      <c r="K59" s="141">
        <v>8.6</v>
      </c>
      <c r="L59" s="8"/>
      <c r="M59" s="90">
        <v>37.700000000000003</v>
      </c>
    </row>
    <row r="60" spans="1:13" ht="16.5" thickBot="1" x14ac:dyDescent="0.3">
      <c r="A60" s="1" t="s">
        <v>21</v>
      </c>
      <c r="B60" s="2"/>
      <c r="C60" s="2"/>
      <c r="K60" s="139">
        <f>SUM(K53:K59)</f>
        <v>596.70000000000005</v>
      </c>
      <c r="L60" s="14"/>
      <c r="M60" s="140">
        <v>1679.1</v>
      </c>
    </row>
    <row r="61" spans="1:13" ht="16.5" thickTop="1" x14ac:dyDescent="0.25">
      <c r="K61" s="15"/>
      <c r="L61" s="16"/>
      <c r="M61" s="17"/>
    </row>
  </sheetData>
  <mergeCells count="4">
    <mergeCell ref="K27:M27"/>
    <mergeCell ref="O27:Q27"/>
    <mergeCell ref="K49:M49"/>
    <mergeCell ref="K7:M7"/>
  </mergeCells>
  <phoneticPr fontId="0" type="noConversion"/>
  <pageMargins left="0.75" right="0.23" top="0.62" bottom="1" header="0.5" footer="0.5"/>
  <pageSetup paperSize="9" scale="65"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topLeftCell="A36" workbookViewId="0">
      <selection activeCell="A35" sqref="A35:P35"/>
    </sheetView>
  </sheetViews>
  <sheetFormatPr defaultRowHeight="12.75" x14ac:dyDescent="0.2"/>
  <cols>
    <col min="5" max="5" width="10.28515625" bestFit="1" customWidth="1"/>
    <col min="6" max="6" width="3.7109375" customWidth="1"/>
    <col min="7" max="7" width="10.28515625" bestFit="1" customWidth="1"/>
    <col min="8" max="8" width="3.28515625" customWidth="1"/>
    <col min="9" max="9" width="12.42578125" bestFit="1" customWidth="1"/>
    <col min="10" max="10" width="4.140625" customWidth="1"/>
    <col min="11" max="11" width="9.5703125" bestFit="1" customWidth="1"/>
    <col min="12" max="12" width="3.5703125" customWidth="1"/>
    <col min="13" max="13" width="9.5703125" bestFit="1" customWidth="1"/>
    <col min="14" max="14" width="3.5703125" customWidth="1"/>
  </cols>
  <sheetData>
    <row r="1" spans="1:15" ht="15.75" x14ac:dyDescent="0.25">
      <c r="A1" s="1" t="s">
        <v>561</v>
      </c>
    </row>
    <row r="2" spans="1:15" ht="15.75" x14ac:dyDescent="0.25">
      <c r="A2" s="3" t="s">
        <v>562</v>
      </c>
    </row>
    <row r="4" spans="1:15" ht="15.75" x14ac:dyDescent="0.25">
      <c r="A4" s="1" t="s">
        <v>222</v>
      </c>
      <c r="B4" s="1"/>
      <c r="C4" s="2"/>
      <c r="D4" s="2"/>
      <c r="E4" s="2"/>
      <c r="F4" s="2"/>
      <c r="G4" s="2"/>
      <c r="H4" s="2"/>
      <c r="I4" s="2"/>
      <c r="J4" s="2"/>
      <c r="K4" s="2"/>
      <c r="L4" s="2"/>
      <c r="M4" s="2"/>
      <c r="N4" s="2"/>
      <c r="O4" s="2"/>
    </row>
    <row r="5" spans="1:15" ht="15.75" x14ac:dyDescent="0.25">
      <c r="A5" s="103"/>
      <c r="B5" s="1"/>
      <c r="C5" s="2"/>
      <c r="D5" s="2"/>
      <c r="E5" s="2"/>
      <c r="F5" s="2"/>
      <c r="G5" s="2"/>
      <c r="H5" s="2"/>
      <c r="I5" s="2"/>
      <c r="J5" s="2"/>
      <c r="K5" s="2"/>
      <c r="L5" s="2"/>
      <c r="M5" s="2"/>
      <c r="N5" s="2"/>
      <c r="O5" s="2"/>
    </row>
    <row r="6" spans="1:15" ht="15.75" x14ac:dyDescent="0.25">
      <c r="A6" s="1" t="s">
        <v>223</v>
      </c>
      <c r="B6" s="2"/>
      <c r="C6" s="2"/>
      <c r="D6" s="2"/>
      <c r="E6" s="2"/>
      <c r="F6" s="2"/>
      <c r="G6" s="2"/>
      <c r="H6" s="2"/>
      <c r="I6" s="2"/>
      <c r="J6" s="2"/>
      <c r="K6" s="2"/>
      <c r="L6" s="2"/>
      <c r="M6" s="2"/>
      <c r="N6" s="2"/>
      <c r="O6" s="2"/>
    </row>
    <row r="7" spans="1:15" ht="15.75" x14ac:dyDescent="0.25">
      <c r="A7" s="1"/>
      <c r="B7" s="2"/>
      <c r="C7" s="2"/>
      <c r="D7" s="2"/>
      <c r="E7" s="2"/>
      <c r="F7" s="2"/>
      <c r="G7" s="2"/>
      <c r="H7" s="2"/>
      <c r="I7" s="2"/>
      <c r="J7" s="2"/>
      <c r="K7" s="2"/>
      <c r="L7" s="2"/>
      <c r="M7" s="2"/>
      <c r="N7" s="2"/>
      <c r="O7" s="2"/>
    </row>
    <row r="8" spans="1:15" ht="15.75" x14ac:dyDescent="0.25">
      <c r="A8" s="2"/>
      <c r="B8" s="2"/>
      <c r="C8" s="2"/>
      <c r="D8" s="2"/>
      <c r="E8" s="211">
        <v>2003</v>
      </c>
      <c r="F8" s="211"/>
      <c r="G8" s="211"/>
      <c r="H8" s="211"/>
      <c r="I8" s="211"/>
      <c r="J8" s="53"/>
      <c r="K8" s="212">
        <v>2002</v>
      </c>
      <c r="L8" s="212"/>
      <c r="M8" s="212"/>
      <c r="N8" s="212"/>
      <c r="O8" s="212"/>
    </row>
    <row r="9" spans="1:15" ht="15.75" x14ac:dyDescent="0.25">
      <c r="A9" s="2"/>
      <c r="B9" s="2"/>
      <c r="C9" s="2"/>
      <c r="D9" s="2"/>
      <c r="E9" s="18" t="s">
        <v>224</v>
      </c>
      <c r="F9" s="1"/>
      <c r="G9" s="18" t="s">
        <v>225</v>
      </c>
      <c r="H9" s="2"/>
      <c r="I9" s="21"/>
      <c r="J9" s="33"/>
      <c r="K9" s="21" t="s">
        <v>224</v>
      </c>
      <c r="L9" s="2"/>
      <c r="M9" s="21" t="s">
        <v>225</v>
      </c>
      <c r="N9" s="2"/>
      <c r="O9" s="21"/>
    </row>
    <row r="10" spans="1:15" ht="15.75" x14ac:dyDescent="0.25">
      <c r="A10" s="2"/>
      <c r="B10" s="2"/>
      <c r="C10" s="2"/>
      <c r="D10" s="2"/>
      <c r="E10" s="18" t="s">
        <v>226</v>
      </c>
      <c r="F10" s="1"/>
      <c r="G10" s="18" t="s">
        <v>226</v>
      </c>
      <c r="H10" s="2"/>
      <c r="I10" s="18" t="s">
        <v>227</v>
      </c>
      <c r="J10" s="165"/>
      <c r="K10" s="21" t="s">
        <v>226</v>
      </c>
      <c r="L10" s="2"/>
      <c r="M10" s="21" t="s">
        <v>226</v>
      </c>
      <c r="N10" s="2"/>
      <c r="O10" s="21" t="s">
        <v>227</v>
      </c>
    </row>
    <row r="11" spans="1:15" ht="15.75" x14ac:dyDescent="0.25">
      <c r="A11" s="2"/>
      <c r="B11" s="2"/>
      <c r="C11" s="2"/>
      <c r="D11" s="2"/>
      <c r="E11" s="5" t="s">
        <v>564</v>
      </c>
      <c r="F11" s="3"/>
      <c r="G11" s="5" t="s">
        <v>564</v>
      </c>
      <c r="H11" s="2"/>
      <c r="I11" s="5" t="s">
        <v>564</v>
      </c>
      <c r="J11" s="124"/>
      <c r="K11" s="6" t="s">
        <v>564</v>
      </c>
      <c r="L11" s="166"/>
      <c r="M11" s="6" t="s">
        <v>564</v>
      </c>
      <c r="N11" s="2"/>
      <c r="O11" s="6" t="s">
        <v>564</v>
      </c>
    </row>
    <row r="12" spans="1:15" ht="15.75" x14ac:dyDescent="0.25">
      <c r="A12" s="2" t="s">
        <v>433</v>
      </c>
      <c r="B12" s="2"/>
      <c r="C12" s="2"/>
      <c r="D12" s="2"/>
      <c r="E12" s="2"/>
      <c r="F12" s="2"/>
      <c r="G12" s="2"/>
      <c r="H12" s="2"/>
      <c r="I12" s="81"/>
      <c r="J12" s="83"/>
      <c r="K12" s="80"/>
      <c r="L12" s="2"/>
      <c r="M12" s="80"/>
      <c r="N12" s="2"/>
      <c r="O12" s="80"/>
    </row>
    <row r="13" spans="1:15" ht="15.75" x14ac:dyDescent="0.25">
      <c r="A13" s="2" t="s">
        <v>228</v>
      </c>
      <c r="B13" s="2"/>
      <c r="C13" s="2"/>
      <c r="D13" s="2"/>
      <c r="E13" s="83">
        <v>3153.6</v>
      </c>
      <c r="F13" s="49"/>
      <c r="G13" s="83">
        <v>2878.2</v>
      </c>
      <c r="H13" s="13"/>
      <c r="I13" s="13">
        <v>275.39999999999998</v>
      </c>
      <c r="J13" s="14"/>
      <c r="K13" s="14">
        <v>3009.2</v>
      </c>
      <c r="L13" s="14"/>
      <c r="M13" s="14">
        <v>2920.9</v>
      </c>
      <c r="N13" s="13"/>
      <c r="O13" s="14">
        <v>88.3</v>
      </c>
    </row>
    <row r="14" spans="1:15" ht="15.75" x14ac:dyDescent="0.25">
      <c r="A14" s="221" t="s">
        <v>434</v>
      </c>
      <c r="B14" s="221"/>
      <c r="C14" s="221"/>
      <c r="D14" s="221"/>
      <c r="E14" s="13">
        <v>756.9</v>
      </c>
      <c r="F14" s="13"/>
      <c r="G14" s="13">
        <v>576.29999999999995</v>
      </c>
      <c r="H14" s="13"/>
      <c r="I14" s="13">
        <v>180.6</v>
      </c>
      <c r="J14" s="14"/>
      <c r="K14" s="14">
        <v>729.1</v>
      </c>
      <c r="L14" s="14"/>
      <c r="M14" s="14">
        <v>576.29999999999995</v>
      </c>
      <c r="N14" s="13"/>
      <c r="O14" s="14">
        <v>152.80000000000001</v>
      </c>
    </row>
    <row r="15" spans="1:15" ht="15.75" x14ac:dyDescent="0.25">
      <c r="A15" s="2" t="s">
        <v>229</v>
      </c>
      <c r="E15" s="13">
        <v>154</v>
      </c>
      <c r="F15" s="13"/>
      <c r="G15" s="13">
        <v>146.80000000000001</v>
      </c>
      <c r="H15" s="13"/>
      <c r="I15" s="13">
        <v>7.2</v>
      </c>
      <c r="J15" s="14"/>
      <c r="K15" s="14">
        <v>492.8</v>
      </c>
      <c r="L15" s="14"/>
      <c r="M15" s="14">
        <v>469.7</v>
      </c>
      <c r="N15" s="13"/>
      <c r="O15" s="14">
        <v>23.1</v>
      </c>
    </row>
    <row r="16" spans="1:15" ht="15.75" x14ac:dyDescent="0.25">
      <c r="A16" s="2" t="s">
        <v>230</v>
      </c>
      <c r="B16" s="2"/>
      <c r="C16" s="2"/>
      <c r="D16" s="2"/>
      <c r="E16" s="13">
        <v>899.8</v>
      </c>
      <c r="F16" s="13"/>
      <c r="G16" s="13">
        <v>899.8</v>
      </c>
      <c r="H16" s="13"/>
      <c r="I16" s="164"/>
      <c r="J16" s="14"/>
      <c r="K16" s="14">
        <v>240.4</v>
      </c>
      <c r="L16" s="14"/>
      <c r="M16" s="14">
        <v>240.4</v>
      </c>
      <c r="N16" s="13"/>
      <c r="O16" s="164"/>
    </row>
    <row r="17" spans="1:16" ht="15.75" x14ac:dyDescent="0.25">
      <c r="A17" s="2" t="s">
        <v>507</v>
      </c>
      <c r="B17" s="2"/>
      <c r="C17" s="2"/>
      <c r="D17" s="2"/>
      <c r="E17" s="13">
        <v>-139.69999999999999</v>
      </c>
      <c r="F17" s="13"/>
      <c r="G17" s="13">
        <v>-139.69999999999999</v>
      </c>
      <c r="H17" s="13"/>
      <c r="I17" s="164"/>
      <c r="J17" s="14"/>
      <c r="K17" s="14">
        <v>-366.9</v>
      </c>
      <c r="L17" s="14"/>
      <c r="M17" s="14">
        <v>-366.9</v>
      </c>
      <c r="N17" s="13"/>
      <c r="O17" s="164"/>
    </row>
    <row r="18" spans="1:16" ht="15.75" x14ac:dyDescent="0.25">
      <c r="B18" s="2"/>
      <c r="C18" s="2"/>
      <c r="D18" s="2"/>
      <c r="E18" s="13">
        <v>4824.6000000000004</v>
      </c>
      <c r="F18" s="13"/>
      <c r="G18" s="13">
        <v>4361.3999999999996</v>
      </c>
      <c r="H18" s="13"/>
      <c r="I18" s="13">
        <v>463.2</v>
      </c>
      <c r="J18" s="14"/>
      <c r="K18" s="14">
        <v>4104.6000000000004</v>
      </c>
      <c r="L18" s="14"/>
      <c r="M18" s="14">
        <v>3840.4</v>
      </c>
      <c r="N18" s="14"/>
      <c r="O18" s="14">
        <v>264.2</v>
      </c>
    </row>
    <row r="19" spans="1:16" ht="15.75" x14ac:dyDescent="0.25">
      <c r="A19" s="2"/>
      <c r="B19" s="2"/>
      <c r="C19" s="2"/>
      <c r="D19" s="2"/>
      <c r="E19" s="164"/>
      <c r="F19" s="13"/>
      <c r="G19" s="164"/>
      <c r="H19" s="13"/>
      <c r="I19" s="164"/>
      <c r="J19" s="14"/>
      <c r="K19" s="14"/>
      <c r="L19" s="14"/>
      <c r="M19" s="164"/>
      <c r="N19" s="13"/>
      <c r="O19" s="164"/>
    </row>
    <row r="20" spans="1:16" ht="15.75" x14ac:dyDescent="0.25">
      <c r="A20" s="2" t="s">
        <v>435</v>
      </c>
      <c r="B20" s="2"/>
      <c r="C20" s="2"/>
      <c r="D20" s="2"/>
      <c r="E20" s="13">
        <v>-17.5</v>
      </c>
      <c r="F20" s="13"/>
      <c r="G20" s="13"/>
      <c r="H20" s="13"/>
      <c r="I20" s="13">
        <v>-17.5</v>
      </c>
      <c r="J20" s="14"/>
      <c r="K20" s="14">
        <v>-4.4000000000000004</v>
      </c>
      <c r="L20" s="14"/>
      <c r="M20" s="14"/>
      <c r="N20" s="13"/>
      <c r="O20" s="14">
        <v>-4.4000000000000004</v>
      </c>
    </row>
    <row r="21" spans="1:16" ht="15.75" x14ac:dyDescent="0.25">
      <c r="A21" s="2" t="s">
        <v>437</v>
      </c>
      <c r="B21" s="2"/>
      <c r="C21" s="2"/>
      <c r="D21" s="2"/>
      <c r="E21" s="13">
        <v>41</v>
      </c>
      <c r="F21" s="13"/>
      <c r="G21" s="13"/>
      <c r="H21" s="13"/>
      <c r="I21" s="13">
        <v>41</v>
      </c>
      <c r="J21" s="14"/>
      <c r="K21" s="14">
        <v>44.1</v>
      </c>
      <c r="L21" s="14"/>
      <c r="M21" s="14"/>
      <c r="N21" s="13"/>
      <c r="O21" s="14">
        <v>44.1</v>
      </c>
    </row>
    <row r="22" spans="1:16" ht="15.75" x14ac:dyDescent="0.25">
      <c r="A22" s="2" t="s">
        <v>436</v>
      </c>
      <c r="B22" s="2"/>
      <c r="C22" s="2"/>
      <c r="D22" s="2"/>
      <c r="E22" s="13">
        <v>23.5</v>
      </c>
      <c r="F22" s="13"/>
      <c r="G22" s="13"/>
      <c r="H22" s="13"/>
      <c r="I22" s="13">
        <v>23.5</v>
      </c>
      <c r="J22" s="14"/>
      <c r="K22" s="14">
        <v>39.700000000000003</v>
      </c>
      <c r="L22" s="14"/>
      <c r="M22" s="14"/>
      <c r="N22" s="13"/>
      <c r="O22" s="14">
        <v>39.700000000000003</v>
      </c>
    </row>
    <row r="23" spans="1:16" ht="16.5" thickBot="1" x14ac:dyDescent="0.3">
      <c r="A23" s="1" t="s">
        <v>21</v>
      </c>
      <c r="B23" s="2"/>
      <c r="C23" s="2"/>
      <c r="D23" s="2"/>
      <c r="E23" s="11">
        <v>4848.1000000000004</v>
      </c>
      <c r="F23" s="13"/>
      <c r="G23" s="11">
        <v>4361.3999999999996</v>
      </c>
      <c r="H23" s="13"/>
      <c r="I23" s="11">
        <v>486.7</v>
      </c>
      <c r="J23" s="14"/>
      <c r="K23" s="12">
        <v>4144.3</v>
      </c>
      <c r="L23" s="14"/>
      <c r="M23" s="12">
        <v>3840.4</v>
      </c>
      <c r="N23" s="167"/>
      <c r="O23" s="169">
        <v>303.89999999999998</v>
      </c>
    </row>
    <row r="24" spans="1:16" ht="16.5" thickTop="1" x14ac:dyDescent="0.25">
      <c r="A24" s="2"/>
      <c r="B24" s="2"/>
      <c r="C24" s="2"/>
      <c r="D24" s="2"/>
      <c r="E24" s="34"/>
      <c r="F24" s="34"/>
      <c r="G24" s="34"/>
      <c r="H24" s="34"/>
      <c r="I24" s="13"/>
      <c r="J24" s="34"/>
      <c r="K24" s="34"/>
      <c r="L24" s="34"/>
      <c r="M24" s="34"/>
      <c r="N24" s="34"/>
      <c r="O24" s="34"/>
    </row>
    <row r="25" spans="1:16" ht="12.75" customHeight="1" x14ac:dyDescent="0.2">
      <c r="A25" s="229" t="s">
        <v>766</v>
      </c>
      <c r="B25" s="229"/>
      <c r="C25" s="229"/>
      <c r="D25" s="229"/>
      <c r="E25" s="229"/>
      <c r="F25" s="229"/>
      <c r="G25" s="229"/>
      <c r="H25" s="229"/>
      <c r="I25" s="229"/>
      <c r="J25" s="229"/>
      <c r="K25" s="229"/>
      <c r="L25" s="229"/>
      <c r="M25" s="229"/>
      <c r="N25" s="229"/>
      <c r="O25" s="229"/>
      <c r="P25" s="229"/>
    </row>
    <row r="26" spans="1:16" ht="12.75" customHeight="1" x14ac:dyDescent="0.2">
      <c r="A26" s="228" t="s">
        <v>767</v>
      </c>
      <c r="B26" s="228"/>
      <c r="C26" s="228"/>
      <c r="D26" s="228"/>
      <c r="E26" s="228"/>
      <c r="F26" s="228"/>
      <c r="G26" s="228"/>
      <c r="H26" s="228"/>
      <c r="I26" s="228"/>
      <c r="J26" s="228"/>
      <c r="K26" s="228"/>
      <c r="L26" s="228"/>
      <c r="M26" s="228"/>
      <c r="N26" s="228"/>
      <c r="O26" s="228"/>
      <c r="P26" s="228"/>
    </row>
    <row r="27" spans="1:16" ht="12.75" customHeight="1" x14ac:dyDescent="0.2">
      <c r="A27" s="229" t="s">
        <v>768</v>
      </c>
      <c r="B27" s="229"/>
      <c r="C27" s="229"/>
      <c r="D27" s="229"/>
      <c r="E27" s="229"/>
      <c r="F27" s="229"/>
      <c r="G27" s="229"/>
      <c r="H27" s="229"/>
      <c r="I27" s="229"/>
      <c r="J27" s="229"/>
      <c r="K27" s="229"/>
      <c r="L27" s="229"/>
      <c r="M27" s="229"/>
      <c r="N27" s="229"/>
      <c r="O27" s="229"/>
      <c r="P27" s="229"/>
    </row>
    <row r="28" spans="1:16" ht="12.75" customHeight="1" x14ac:dyDescent="0.2">
      <c r="A28" s="229" t="s">
        <v>769</v>
      </c>
      <c r="B28" s="229"/>
      <c r="C28" s="229"/>
      <c r="D28" s="229"/>
      <c r="E28" s="229"/>
      <c r="F28" s="229"/>
      <c r="G28" s="229"/>
      <c r="H28" s="229"/>
      <c r="I28" s="229"/>
      <c r="J28" s="229"/>
      <c r="K28" s="229"/>
      <c r="L28" s="229"/>
      <c r="M28" s="229"/>
      <c r="N28" s="229"/>
      <c r="O28" s="229"/>
      <c r="P28" s="229"/>
    </row>
    <row r="29" spans="1:16" ht="12.75" customHeight="1" x14ac:dyDescent="0.2">
      <c r="A29" s="229" t="s">
        <v>770</v>
      </c>
      <c r="B29" s="229"/>
      <c r="C29" s="229"/>
      <c r="D29" s="229"/>
      <c r="E29" s="229"/>
      <c r="F29" s="229"/>
      <c r="G29" s="229"/>
      <c r="H29" s="229"/>
      <c r="I29" s="229"/>
      <c r="J29" s="229"/>
      <c r="K29" s="229"/>
      <c r="L29" s="229"/>
      <c r="M29" s="229"/>
      <c r="N29" s="229"/>
      <c r="O29" s="229"/>
      <c r="P29" s="229"/>
    </row>
    <row r="30" spans="1:16" ht="13.5" customHeight="1" x14ac:dyDescent="0.2">
      <c r="A30" s="230" t="s">
        <v>765</v>
      </c>
      <c r="B30" s="230"/>
      <c r="C30" s="230"/>
      <c r="D30" s="230"/>
      <c r="E30" s="230"/>
      <c r="F30" s="230"/>
      <c r="G30" s="230"/>
      <c r="H30" s="230"/>
      <c r="I30" s="230"/>
      <c r="J30" s="230"/>
      <c r="K30" s="230"/>
      <c r="L30" s="230"/>
      <c r="M30" s="230"/>
      <c r="N30" s="230"/>
      <c r="O30" s="230"/>
      <c r="P30" s="230"/>
    </row>
    <row r="31" spans="1:16" ht="12.75" customHeight="1" x14ac:dyDescent="0.2">
      <c r="A31" s="19"/>
      <c r="B31" s="19"/>
      <c r="C31" s="19"/>
      <c r="D31" s="19"/>
      <c r="E31" s="19"/>
      <c r="F31" s="19"/>
      <c r="G31" s="19"/>
      <c r="H31" s="19"/>
      <c r="I31" s="19"/>
      <c r="J31" s="19"/>
      <c r="K31" s="19"/>
      <c r="L31" s="19"/>
      <c r="M31" s="19"/>
      <c r="N31" s="19"/>
      <c r="O31" s="19"/>
    </row>
    <row r="32" spans="1:16" ht="15" customHeight="1" x14ac:dyDescent="0.2">
      <c r="A32" s="217" t="s">
        <v>635</v>
      </c>
      <c r="B32" s="217"/>
      <c r="C32" s="217"/>
      <c r="D32" s="217"/>
      <c r="E32" s="217"/>
      <c r="F32" s="217"/>
      <c r="G32" s="217"/>
      <c r="H32" s="217"/>
      <c r="I32" s="217"/>
      <c r="J32" s="217"/>
      <c r="K32" s="217"/>
      <c r="L32" s="217"/>
      <c r="M32" s="217"/>
      <c r="N32" s="217"/>
      <c r="O32" s="217"/>
      <c r="P32" s="217"/>
    </row>
    <row r="33" spans="1:16" ht="15" customHeight="1" x14ac:dyDescent="0.2">
      <c r="A33" s="217" t="s">
        <v>637</v>
      </c>
      <c r="B33" s="217"/>
      <c r="C33" s="217"/>
      <c r="D33" s="217"/>
      <c r="E33" s="217"/>
      <c r="F33" s="217"/>
      <c r="G33" s="217"/>
      <c r="H33" s="217"/>
      <c r="I33" s="217"/>
      <c r="J33" s="217"/>
      <c r="K33" s="217"/>
      <c r="L33" s="217"/>
      <c r="M33" s="217"/>
      <c r="N33" s="217"/>
      <c r="O33" s="217"/>
      <c r="P33" s="217"/>
    </row>
    <row r="34" spans="1:16" ht="15" customHeight="1" x14ac:dyDescent="0.2">
      <c r="A34" s="217" t="s">
        <v>636</v>
      </c>
      <c r="B34" s="217"/>
      <c r="C34" s="217"/>
      <c r="D34" s="217"/>
      <c r="E34" s="217"/>
      <c r="F34" s="217"/>
      <c r="G34" s="217"/>
      <c r="H34" s="217"/>
      <c r="I34" s="217"/>
      <c r="J34" s="217"/>
      <c r="K34" s="217"/>
      <c r="L34" s="217"/>
      <c r="M34" s="217"/>
      <c r="N34" s="217"/>
      <c r="O34" s="217"/>
      <c r="P34" s="217"/>
    </row>
    <row r="35" spans="1:16" ht="15" customHeight="1" x14ac:dyDescent="0.2">
      <c r="A35" s="217" t="s">
        <v>638</v>
      </c>
      <c r="B35" s="217"/>
      <c r="C35" s="217"/>
      <c r="D35" s="217"/>
      <c r="E35" s="217"/>
      <c r="F35" s="217"/>
      <c r="G35" s="217"/>
      <c r="H35" s="217"/>
      <c r="I35" s="217"/>
      <c r="J35" s="217"/>
      <c r="K35" s="217"/>
      <c r="L35" s="217"/>
      <c r="M35" s="217"/>
      <c r="N35" s="217"/>
      <c r="O35" s="217"/>
      <c r="P35" s="217"/>
    </row>
    <row r="36" spans="1:16" ht="15" customHeight="1" x14ac:dyDescent="0.2">
      <c r="A36" s="217" t="s">
        <v>639</v>
      </c>
      <c r="B36" s="217"/>
      <c r="C36" s="217"/>
      <c r="D36" s="217"/>
      <c r="E36" s="217"/>
      <c r="F36" s="217"/>
      <c r="G36" s="217"/>
      <c r="H36" s="217"/>
      <c r="I36" s="217"/>
      <c r="J36" s="217"/>
      <c r="K36" s="217"/>
      <c r="L36" s="217"/>
      <c r="M36" s="217"/>
      <c r="N36" s="217"/>
      <c r="O36" s="217"/>
      <c r="P36" s="217"/>
    </row>
    <row r="37" spans="1:16" ht="15" customHeight="1" x14ac:dyDescent="0.2">
      <c r="A37" s="217" t="s">
        <v>640</v>
      </c>
      <c r="B37" s="217"/>
      <c r="C37" s="217"/>
      <c r="D37" s="217"/>
      <c r="E37" s="217"/>
      <c r="F37" s="217"/>
      <c r="G37" s="217"/>
      <c r="H37" s="217"/>
      <c r="I37" s="217"/>
      <c r="J37" s="217"/>
      <c r="K37" s="217"/>
      <c r="L37" s="217"/>
      <c r="M37" s="217"/>
      <c r="N37" s="217"/>
      <c r="O37" s="217"/>
      <c r="P37" s="217"/>
    </row>
    <row r="38" spans="1:16" ht="12.75" customHeight="1" x14ac:dyDescent="0.2">
      <c r="A38" s="168"/>
      <c r="B38" s="168"/>
      <c r="C38" s="168"/>
      <c r="D38" s="168"/>
      <c r="E38" s="168"/>
      <c r="F38" s="168"/>
      <c r="G38" s="168"/>
      <c r="H38" s="168"/>
      <c r="I38" s="168"/>
      <c r="J38" s="168"/>
      <c r="K38" s="168"/>
      <c r="L38" s="168"/>
      <c r="M38" s="168"/>
      <c r="N38" s="168"/>
      <c r="O38" s="168"/>
    </row>
    <row r="39" spans="1:16" ht="12.75" customHeight="1" x14ac:dyDescent="0.2">
      <c r="A39" s="226" t="s">
        <v>641</v>
      </c>
      <c r="B39" s="226"/>
      <c r="C39" s="226"/>
      <c r="D39" s="226"/>
      <c r="E39" s="226"/>
      <c r="F39" s="226"/>
      <c r="G39" s="226"/>
      <c r="H39" s="226"/>
      <c r="I39" s="226"/>
      <c r="J39" s="226"/>
      <c r="K39" s="226"/>
      <c r="L39" s="226"/>
      <c r="M39" s="226"/>
      <c r="N39" s="226"/>
      <c r="O39" s="226"/>
      <c r="P39" s="226"/>
    </row>
    <row r="40" spans="1:16" ht="15" customHeight="1" x14ac:dyDescent="0.2">
      <c r="A40" s="227" t="s">
        <v>642</v>
      </c>
      <c r="B40" s="227"/>
      <c r="C40" s="227"/>
      <c r="D40" s="227"/>
      <c r="E40" s="227"/>
      <c r="F40" s="227"/>
      <c r="G40" s="227"/>
      <c r="H40" s="227"/>
      <c r="I40" s="227"/>
      <c r="J40" s="227"/>
      <c r="K40" s="227"/>
      <c r="L40" s="227"/>
      <c r="M40" s="227"/>
      <c r="N40" s="227"/>
      <c r="O40" s="227"/>
      <c r="P40" s="227"/>
    </row>
    <row r="41" spans="1:16" ht="15" x14ac:dyDescent="0.2">
      <c r="A41" s="2" t="s">
        <v>644</v>
      </c>
      <c r="B41" s="2"/>
      <c r="C41" s="2"/>
      <c r="D41" s="2"/>
      <c r="E41" s="2"/>
      <c r="F41" s="2"/>
      <c r="G41" s="2"/>
      <c r="H41" s="2"/>
      <c r="I41" s="2"/>
      <c r="J41" s="2"/>
      <c r="K41" s="2"/>
      <c r="L41" s="2"/>
      <c r="M41" s="2"/>
      <c r="N41" s="2"/>
      <c r="O41" s="2"/>
      <c r="P41" s="2"/>
    </row>
    <row r="42" spans="1:16" ht="15" x14ac:dyDescent="0.2">
      <c r="A42" s="2" t="s">
        <v>645</v>
      </c>
      <c r="B42" s="2"/>
      <c r="C42" s="2"/>
      <c r="D42" s="2"/>
      <c r="E42" s="2"/>
      <c r="F42" s="2"/>
      <c r="G42" s="2"/>
      <c r="H42" s="2"/>
      <c r="I42" s="2"/>
      <c r="J42" s="2"/>
      <c r="K42" s="2"/>
      <c r="L42" s="2"/>
      <c r="M42" s="2"/>
      <c r="N42" s="2"/>
      <c r="O42" s="2"/>
      <c r="P42" s="2"/>
    </row>
    <row r="43" spans="1:16" ht="15" x14ac:dyDescent="0.2">
      <c r="A43" s="2" t="s">
        <v>646</v>
      </c>
      <c r="B43" s="2"/>
      <c r="C43" s="2"/>
      <c r="D43" s="2"/>
      <c r="E43" s="2"/>
      <c r="F43" s="2"/>
      <c r="G43" s="2"/>
      <c r="H43" s="2"/>
      <c r="I43" s="2"/>
      <c r="J43" s="2"/>
      <c r="K43" s="2"/>
      <c r="L43" s="2"/>
      <c r="M43" s="2"/>
      <c r="N43" s="2"/>
      <c r="O43" s="2"/>
      <c r="P43" s="2"/>
    </row>
    <row r="44" spans="1:16" ht="15" x14ac:dyDescent="0.2">
      <c r="A44" s="2" t="s">
        <v>647</v>
      </c>
      <c r="B44" s="2"/>
      <c r="C44" s="2"/>
      <c r="D44" s="2"/>
      <c r="E44" s="2"/>
      <c r="F44" s="2"/>
      <c r="G44" s="2"/>
      <c r="H44" s="2"/>
      <c r="I44" s="2"/>
      <c r="J44" s="2"/>
      <c r="K44" s="2"/>
      <c r="L44" s="2"/>
      <c r="M44" s="2"/>
      <c r="N44" s="2"/>
      <c r="O44" s="2"/>
      <c r="P44" s="2"/>
    </row>
    <row r="45" spans="1:16" ht="15" x14ac:dyDescent="0.2">
      <c r="A45" s="2" t="s">
        <v>648</v>
      </c>
      <c r="B45" s="2"/>
      <c r="C45" s="2"/>
      <c r="D45" s="2"/>
      <c r="E45" s="2"/>
      <c r="F45" s="2"/>
      <c r="G45" s="2"/>
      <c r="H45" s="2"/>
      <c r="I45" s="2"/>
      <c r="J45" s="2"/>
      <c r="K45" s="2"/>
      <c r="L45" s="2"/>
      <c r="M45" s="2"/>
      <c r="N45" s="2"/>
      <c r="O45" s="2"/>
      <c r="P45" s="2"/>
    </row>
    <row r="46" spans="1:16" ht="15" x14ac:dyDescent="0.2">
      <c r="A46" s="2" t="s">
        <v>649</v>
      </c>
      <c r="B46" s="2"/>
      <c r="C46" s="2"/>
      <c r="D46" s="2"/>
      <c r="E46" s="2"/>
      <c r="F46" s="2"/>
      <c r="G46" s="2"/>
      <c r="H46" s="2"/>
      <c r="I46" s="2"/>
      <c r="J46" s="2"/>
      <c r="K46" s="2"/>
      <c r="L46" s="2"/>
      <c r="M46" s="2"/>
      <c r="N46" s="2"/>
      <c r="O46" s="2"/>
      <c r="P46" s="2"/>
    </row>
    <row r="47" spans="1:16" ht="15" x14ac:dyDescent="0.2">
      <c r="A47" s="2" t="s">
        <v>650</v>
      </c>
      <c r="B47" s="2"/>
      <c r="C47" s="2"/>
      <c r="D47" s="2"/>
      <c r="E47" s="2"/>
      <c r="F47" s="2"/>
      <c r="G47" s="2"/>
      <c r="H47" s="2"/>
      <c r="I47" s="2"/>
      <c r="J47" s="2"/>
      <c r="K47" s="2"/>
      <c r="L47" s="2"/>
      <c r="M47" s="2"/>
      <c r="N47" s="2"/>
      <c r="O47" s="2"/>
      <c r="P47" s="2"/>
    </row>
    <row r="48" spans="1:16" ht="15" x14ac:dyDescent="0.2">
      <c r="A48" s="2" t="s">
        <v>651</v>
      </c>
      <c r="B48" s="2"/>
      <c r="C48" s="2"/>
      <c r="D48" s="2"/>
      <c r="E48" s="2"/>
      <c r="F48" s="2"/>
      <c r="G48" s="2"/>
      <c r="H48" s="2"/>
      <c r="I48" s="2"/>
      <c r="J48" s="2"/>
      <c r="K48" s="2"/>
      <c r="L48" s="2"/>
      <c r="M48" s="2"/>
      <c r="N48" s="2"/>
      <c r="O48" s="2"/>
      <c r="P48" s="2"/>
    </row>
    <row r="49" spans="1:16" ht="15" x14ac:dyDescent="0.2">
      <c r="A49" s="2"/>
      <c r="B49" s="2"/>
      <c r="C49" s="2"/>
      <c r="D49" s="2"/>
      <c r="E49" s="2"/>
      <c r="F49" s="2"/>
      <c r="G49" s="2"/>
      <c r="H49" s="2"/>
      <c r="I49" s="2"/>
      <c r="J49" s="2"/>
      <c r="K49" s="2"/>
      <c r="L49" s="2"/>
      <c r="M49" s="2"/>
      <c r="N49" s="2"/>
      <c r="O49" s="2"/>
      <c r="P49" s="2"/>
    </row>
    <row r="50" spans="1:16" ht="15.75" x14ac:dyDescent="0.25">
      <c r="A50" s="1" t="s">
        <v>643</v>
      </c>
      <c r="B50" s="2"/>
      <c r="C50" s="2"/>
      <c r="D50" s="2"/>
      <c r="E50" s="2"/>
      <c r="F50" s="2"/>
      <c r="G50" s="2"/>
      <c r="H50" s="2"/>
      <c r="I50" s="2"/>
      <c r="J50" s="2"/>
      <c r="K50" s="2"/>
      <c r="L50" s="2"/>
      <c r="M50" s="2"/>
      <c r="N50" s="2"/>
      <c r="O50" s="2"/>
      <c r="P50" s="2"/>
    </row>
    <row r="51" spans="1:16" ht="15" x14ac:dyDescent="0.2">
      <c r="A51" s="2" t="s">
        <v>652</v>
      </c>
      <c r="B51" s="2"/>
      <c r="C51" s="2"/>
      <c r="D51" s="2"/>
      <c r="E51" s="2"/>
      <c r="F51" s="2"/>
      <c r="G51" s="2"/>
      <c r="H51" s="2"/>
      <c r="I51" s="2"/>
      <c r="J51" s="2"/>
      <c r="K51" s="2"/>
      <c r="L51" s="2"/>
      <c r="M51" s="2"/>
      <c r="N51" s="2"/>
      <c r="O51" s="2"/>
      <c r="P51" s="2"/>
    </row>
    <row r="52" spans="1:16" ht="15" x14ac:dyDescent="0.2">
      <c r="A52" s="2" t="s">
        <v>653</v>
      </c>
      <c r="B52" s="2"/>
      <c r="C52" s="2"/>
      <c r="D52" s="2"/>
      <c r="E52" s="2"/>
      <c r="F52" s="2"/>
      <c r="G52" s="2"/>
      <c r="H52" s="2"/>
      <c r="I52" s="2"/>
      <c r="J52" s="2"/>
      <c r="K52" s="2"/>
      <c r="L52" s="2"/>
      <c r="M52" s="2"/>
      <c r="N52" s="2"/>
      <c r="O52" s="2"/>
      <c r="P52" s="2"/>
    </row>
    <row r="53" spans="1:16" ht="15" x14ac:dyDescent="0.2">
      <c r="A53" s="2" t="s">
        <v>654</v>
      </c>
      <c r="B53" s="2"/>
      <c r="C53" s="2"/>
      <c r="D53" s="2"/>
      <c r="E53" s="2"/>
      <c r="F53" s="2"/>
      <c r="G53" s="2"/>
      <c r="H53" s="2"/>
      <c r="I53" s="2"/>
      <c r="J53" s="2"/>
      <c r="K53" s="2"/>
      <c r="L53" s="2"/>
      <c r="M53" s="2"/>
      <c r="N53" s="2"/>
      <c r="O53" s="2"/>
      <c r="P53" s="2"/>
    </row>
  </sheetData>
  <mergeCells count="17">
    <mergeCell ref="A29:P29"/>
    <mergeCell ref="A30:P30"/>
    <mergeCell ref="A35:P35"/>
    <mergeCell ref="E8:I8"/>
    <mergeCell ref="K8:O8"/>
    <mergeCell ref="A14:D14"/>
    <mergeCell ref="A25:P25"/>
    <mergeCell ref="A36:P36"/>
    <mergeCell ref="A37:P37"/>
    <mergeCell ref="A39:P39"/>
    <mergeCell ref="A40:P40"/>
    <mergeCell ref="A26:P26"/>
    <mergeCell ref="A32:P32"/>
    <mergeCell ref="A33:P33"/>
    <mergeCell ref="A34:P34"/>
    <mergeCell ref="A27:P27"/>
    <mergeCell ref="A28:P28"/>
  </mergeCells>
  <phoneticPr fontId="0" type="noConversion"/>
  <pageMargins left="0.67" right="0.17" top="0.66" bottom="0.63" header="0.5" footer="0.5"/>
  <pageSetup paperSize="9" scale="75"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3"/>
  <sheetViews>
    <sheetView topLeftCell="A17" workbookViewId="0">
      <selection activeCell="N17" sqref="N17"/>
    </sheetView>
  </sheetViews>
  <sheetFormatPr defaultRowHeight="15" x14ac:dyDescent="0.2"/>
  <cols>
    <col min="1" max="4" width="9.140625" style="2"/>
    <col min="5" max="5" width="9" style="2" customWidth="1"/>
    <col min="6" max="6" width="10.85546875" style="2" customWidth="1"/>
    <col min="7" max="7" width="4" style="2" customWidth="1"/>
    <col min="8" max="8" width="12.28515625" style="2" bestFit="1" customWidth="1"/>
    <col min="9" max="9" width="4.42578125" style="2" customWidth="1"/>
    <col min="10" max="10" width="11" style="2" customWidth="1"/>
    <col min="11" max="11" width="4.28515625" style="2" customWidth="1"/>
    <col min="12" max="12" width="12.7109375" style="2" bestFit="1" customWidth="1"/>
    <col min="13" max="13" width="3.85546875" style="2" customWidth="1"/>
    <col min="14" max="14" width="11" style="2" customWidth="1"/>
    <col min="15" max="16384" width="9.140625" style="2"/>
  </cols>
  <sheetData>
    <row r="1" spans="1:14" ht="15.75" x14ac:dyDescent="0.25">
      <c r="A1" s="1" t="s">
        <v>561</v>
      </c>
    </row>
    <row r="2" spans="1:14" ht="15.75" x14ac:dyDescent="0.25">
      <c r="A2" s="3" t="s">
        <v>562</v>
      </c>
    </row>
    <row r="4" spans="1:14" ht="15.75" x14ac:dyDescent="0.25">
      <c r="A4" s="1" t="s">
        <v>261</v>
      </c>
    </row>
    <row r="6" spans="1:14" ht="15.75" x14ac:dyDescent="0.25">
      <c r="A6" s="1" t="s">
        <v>231</v>
      </c>
      <c r="B6" s="1"/>
      <c r="C6" s="1"/>
      <c r="D6" s="1"/>
      <c r="E6" s="1"/>
      <c r="F6" s="1"/>
      <c r="G6" s="1"/>
      <c r="H6" s="1"/>
      <c r="I6" s="1"/>
      <c r="J6" s="1"/>
      <c r="K6" s="1"/>
      <c r="L6" s="1"/>
      <c r="M6" s="1"/>
      <c r="N6" s="61"/>
    </row>
    <row r="7" spans="1:14" ht="15.75" x14ac:dyDescent="0.25">
      <c r="L7" s="231"/>
      <c r="M7" s="232"/>
      <c r="N7" s="232"/>
    </row>
    <row r="8" spans="1:14" ht="15.75" x14ac:dyDescent="0.25">
      <c r="L8" s="170">
        <v>2003</v>
      </c>
      <c r="M8" s="171"/>
      <c r="N8" s="172">
        <v>2002</v>
      </c>
    </row>
    <row r="9" spans="1:14" ht="15.75" x14ac:dyDescent="0.25">
      <c r="L9" s="173" t="s">
        <v>564</v>
      </c>
      <c r="M9" s="174"/>
      <c r="N9" s="174" t="s">
        <v>564</v>
      </c>
    </row>
    <row r="10" spans="1:14" ht="15.75" x14ac:dyDescent="0.25">
      <c r="L10" s="173"/>
      <c r="M10" s="174"/>
      <c r="N10" s="174"/>
    </row>
    <row r="11" spans="1:14" ht="15.75" x14ac:dyDescent="0.25">
      <c r="A11" s="2" t="s">
        <v>572</v>
      </c>
      <c r="L11" s="7">
        <v>380.4</v>
      </c>
      <c r="M11" s="8"/>
      <c r="N11" s="8">
        <v>363.6</v>
      </c>
    </row>
    <row r="12" spans="1:14" ht="15.75" x14ac:dyDescent="0.25">
      <c r="A12" s="2" t="s">
        <v>232</v>
      </c>
      <c r="L12" s="7">
        <f>-0.1-0.2</f>
        <v>-0.30000000000000004</v>
      </c>
      <c r="M12" s="8"/>
      <c r="N12" s="8">
        <v>-5.0999999999999996</v>
      </c>
    </row>
    <row r="13" spans="1:14" ht="15.75" x14ac:dyDescent="0.25">
      <c r="A13" s="2" t="s">
        <v>262</v>
      </c>
      <c r="L13" s="7">
        <f>0.7-0.1</f>
        <v>0.6</v>
      </c>
      <c r="M13" s="8"/>
      <c r="N13" s="8">
        <v>1.3</v>
      </c>
    </row>
    <row r="14" spans="1:14" ht="15.75" x14ac:dyDescent="0.25">
      <c r="A14" s="2" t="s">
        <v>233</v>
      </c>
      <c r="L14" s="7">
        <v>1.3</v>
      </c>
      <c r="M14" s="8"/>
      <c r="N14" s="8">
        <v>6.3</v>
      </c>
    </row>
    <row r="15" spans="1:14" ht="15.75" x14ac:dyDescent="0.25">
      <c r="A15" s="2" t="s">
        <v>234</v>
      </c>
      <c r="L15" s="7">
        <v>-17.2</v>
      </c>
      <c r="M15" s="8"/>
      <c r="N15" s="8">
        <v>4.9000000000000004</v>
      </c>
    </row>
    <row r="16" spans="1:14" ht="15.75" x14ac:dyDescent="0.25">
      <c r="A16" s="2" t="s">
        <v>235</v>
      </c>
      <c r="L16" s="7">
        <v>8.8000000000000007</v>
      </c>
      <c r="M16" s="8"/>
      <c r="N16" s="8">
        <v>11.4</v>
      </c>
    </row>
    <row r="17" spans="1:14" ht="16.5" thickBot="1" x14ac:dyDescent="0.3">
      <c r="A17" s="1" t="s">
        <v>236</v>
      </c>
      <c r="L17" s="11">
        <f>SUM(L11:L16)</f>
        <v>373.6</v>
      </c>
      <c r="M17" s="14"/>
      <c r="N17" s="12">
        <f>SUM(N11:N16)</f>
        <v>382.4</v>
      </c>
    </row>
    <row r="18" spans="1:14" ht="16.5" thickTop="1" x14ac:dyDescent="0.25">
      <c r="L18" s="13"/>
      <c r="M18" s="14"/>
      <c r="N18" s="14"/>
    </row>
    <row r="19" spans="1:14" x14ac:dyDescent="0.2">
      <c r="L19" s="8"/>
      <c r="M19" s="8"/>
      <c r="N19" s="8"/>
    </row>
    <row r="20" spans="1:14" ht="15.75" x14ac:dyDescent="0.25">
      <c r="A20" s="1" t="s">
        <v>237</v>
      </c>
      <c r="L20" s="7"/>
      <c r="M20" s="8"/>
      <c r="N20" s="8"/>
    </row>
    <row r="21" spans="1:14" ht="15.75" x14ac:dyDescent="0.25">
      <c r="L21" s="61"/>
      <c r="M21" s="16"/>
      <c r="N21" s="16"/>
    </row>
    <row r="22" spans="1:14" ht="15.75" x14ac:dyDescent="0.25">
      <c r="F22" s="175" t="s">
        <v>238</v>
      </c>
      <c r="G22" s="175"/>
      <c r="H22" s="175"/>
      <c r="J22" s="21"/>
      <c r="K22" s="21"/>
      <c r="N22" s="176" t="s">
        <v>239</v>
      </c>
    </row>
    <row r="23" spans="1:14" ht="15.75" x14ac:dyDescent="0.25">
      <c r="F23" s="21" t="s">
        <v>240</v>
      </c>
      <c r="G23" s="21"/>
      <c r="H23" s="21"/>
      <c r="J23" s="21" t="s">
        <v>221</v>
      </c>
      <c r="L23" s="21" t="s">
        <v>241</v>
      </c>
      <c r="N23" s="177" t="s">
        <v>242</v>
      </c>
    </row>
    <row r="24" spans="1:14" ht="15.75" x14ac:dyDescent="0.25">
      <c r="F24" s="2">
        <v>2002</v>
      </c>
      <c r="H24" s="21" t="s">
        <v>243</v>
      </c>
      <c r="I24" s="149" t="s">
        <v>11</v>
      </c>
      <c r="J24" s="21" t="s">
        <v>244</v>
      </c>
      <c r="K24" s="21"/>
      <c r="L24" s="21" t="s">
        <v>245</v>
      </c>
      <c r="N24" s="1">
        <v>2003</v>
      </c>
    </row>
    <row r="25" spans="1:14" ht="15.75" x14ac:dyDescent="0.25">
      <c r="F25" s="6" t="s">
        <v>564</v>
      </c>
      <c r="G25" s="6"/>
      <c r="H25" s="6" t="s">
        <v>564</v>
      </c>
      <c r="J25" s="6" t="s">
        <v>564</v>
      </c>
      <c r="L25" s="6" t="s">
        <v>564</v>
      </c>
      <c r="N25" s="5" t="s">
        <v>564</v>
      </c>
    </row>
    <row r="26" spans="1:14" ht="15.75" x14ac:dyDescent="0.25">
      <c r="F26" s="92"/>
      <c r="G26" s="92"/>
      <c r="H26" s="92"/>
      <c r="I26" s="8"/>
      <c r="J26" s="92"/>
      <c r="K26" s="8"/>
      <c r="L26" s="92"/>
      <c r="M26" s="8"/>
      <c r="N26" s="56"/>
    </row>
    <row r="27" spans="1:14" ht="15.75" x14ac:dyDescent="0.25">
      <c r="A27" s="2" t="s">
        <v>246</v>
      </c>
      <c r="F27" s="8">
        <v>-20.399999999999999</v>
      </c>
      <c r="G27" s="8"/>
      <c r="H27" s="8"/>
      <c r="I27" s="8"/>
      <c r="J27" s="8">
        <v>-29.9</v>
      </c>
      <c r="K27" s="8"/>
      <c r="L27" s="8"/>
      <c r="M27" s="8"/>
      <c r="N27" s="7">
        <f>SUM(F27:L27)</f>
        <v>-50.3</v>
      </c>
    </row>
    <row r="28" spans="1:14" ht="15.75" x14ac:dyDescent="0.25">
      <c r="A28" s="2" t="s">
        <v>247</v>
      </c>
      <c r="F28" s="8">
        <v>4.3</v>
      </c>
      <c r="G28" s="8"/>
      <c r="H28" s="25"/>
      <c r="I28" s="8"/>
      <c r="J28" s="8">
        <v>4.0999999999999996</v>
      </c>
      <c r="K28" s="8"/>
      <c r="L28" s="8"/>
      <c r="M28" s="8"/>
      <c r="N28" s="7">
        <f>SUM(F28:L28)</f>
        <v>8.3999999999999986</v>
      </c>
    </row>
    <row r="29" spans="1:14" ht="15.75" x14ac:dyDescent="0.25">
      <c r="A29" s="2" t="s">
        <v>248</v>
      </c>
      <c r="F29" s="10">
        <f>SUM(F27:F28)</f>
        <v>-16.099999999999998</v>
      </c>
      <c r="G29" s="14"/>
      <c r="H29" s="14"/>
      <c r="I29" s="8"/>
      <c r="J29" s="10">
        <f>SUM(J27:J28)</f>
        <v>-25.799999999999997</v>
      </c>
      <c r="K29" s="8"/>
      <c r="L29" s="10"/>
      <c r="M29" s="8"/>
      <c r="N29" s="9">
        <f>SUM(N27:N28)</f>
        <v>-41.9</v>
      </c>
    </row>
    <row r="30" spans="1:14" ht="15.75" x14ac:dyDescent="0.25">
      <c r="A30" s="2" t="s">
        <v>249</v>
      </c>
      <c r="F30" s="8">
        <v>3733.3</v>
      </c>
      <c r="G30" s="8"/>
      <c r="H30" s="8">
        <v>130.19999999999999</v>
      </c>
      <c r="I30" s="8"/>
      <c r="J30" s="8">
        <v>463.2</v>
      </c>
      <c r="K30" s="8"/>
      <c r="L30" s="8">
        <v>19.2</v>
      </c>
      <c r="M30" s="8"/>
      <c r="N30" s="7">
        <f>SUM(F30:L30)</f>
        <v>4345.8999999999996</v>
      </c>
    </row>
    <row r="31" spans="1:14" ht="15.75" x14ac:dyDescent="0.25">
      <c r="A31" s="2" t="s">
        <v>183</v>
      </c>
      <c r="F31" s="8">
        <v>469.7</v>
      </c>
      <c r="G31" s="8"/>
      <c r="H31" s="8"/>
      <c r="I31" s="8"/>
      <c r="J31" s="90">
        <v>-322.7</v>
      </c>
      <c r="K31" s="8"/>
      <c r="L31" s="8">
        <v>-0.2</v>
      </c>
      <c r="M31" s="8"/>
      <c r="N31" s="7">
        <f>SUM(F31:L31)</f>
        <v>146.80000000000001</v>
      </c>
    </row>
    <row r="32" spans="1:14" ht="15.75" x14ac:dyDescent="0.25">
      <c r="A32" s="2" t="s">
        <v>250</v>
      </c>
      <c r="F32" s="8">
        <v>-346.5</v>
      </c>
      <c r="G32" s="8"/>
      <c r="H32" s="8"/>
      <c r="I32" s="8"/>
      <c r="J32" s="8">
        <v>254.8</v>
      </c>
      <c r="K32" s="8"/>
      <c r="L32" s="8">
        <v>2.2999999999999998</v>
      </c>
      <c r="M32" s="8"/>
      <c r="N32" s="7">
        <f>SUM(F32:L32)</f>
        <v>-89.399999999999991</v>
      </c>
    </row>
    <row r="33" spans="1:14" ht="16.5" thickBot="1" x14ac:dyDescent="0.3">
      <c r="A33" s="1" t="s">
        <v>251</v>
      </c>
      <c r="F33" s="11">
        <f>SUM(F29:F32)</f>
        <v>3840.4000000000005</v>
      </c>
      <c r="G33" s="13"/>
      <c r="H33" s="11">
        <f>SUM(H29:H32)</f>
        <v>130.19999999999999</v>
      </c>
      <c r="I33" s="7"/>
      <c r="J33" s="11">
        <f>SUM(J29:J32)</f>
        <v>369.5</v>
      </c>
      <c r="K33" s="8"/>
      <c r="L33" s="11">
        <f>SUM(L29:L32)</f>
        <v>21.3</v>
      </c>
      <c r="M33" s="8"/>
      <c r="N33" s="11">
        <f>SUM(N29:N32)</f>
        <v>4361.4000000000005</v>
      </c>
    </row>
    <row r="34" spans="1:14" ht="16.5" thickTop="1" x14ac:dyDescent="0.25">
      <c r="A34" s="179" t="s">
        <v>264</v>
      </c>
      <c r="F34" s="13"/>
      <c r="G34" s="13"/>
      <c r="H34" s="13"/>
      <c r="I34" s="7"/>
      <c r="J34" s="13"/>
      <c r="K34" s="8"/>
      <c r="L34" s="13"/>
      <c r="M34" s="8"/>
      <c r="N34" s="13"/>
    </row>
    <row r="35" spans="1:14" ht="15.75" x14ac:dyDescent="0.25">
      <c r="A35" s="1"/>
      <c r="F35" s="13"/>
      <c r="G35" s="13"/>
      <c r="H35" s="13"/>
      <c r="I35" s="7"/>
      <c r="J35" s="13"/>
      <c r="K35" s="8"/>
      <c r="L35" s="13"/>
      <c r="M35" s="8"/>
      <c r="N35" s="13"/>
    </row>
    <row r="36" spans="1:14" ht="15.75" x14ac:dyDescent="0.25">
      <c r="E36" s="17"/>
      <c r="F36" s="17"/>
      <c r="G36" s="17"/>
      <c r="H36" s="17"/>
      <c r="I36" s="16"/>
      <c r="J36" s="17"/>
      <c r="K36" s="16"/>
      <c r="L36" s="15"/>
      <c r="N36" s="17"/>
    </row>
    <row r="37" spans="1:14" ht="15.75" x14ac:dyDescent="0.25">
      <c r="A37" s="1" t="s">
        <v>252</v>
      </c>
      <c r="K37" s="16"/>
      <c r="L37" s="16"/>
      <c r="M37" s="16"/>
      <c r="N37" s="16"/>
    </row>
    <row r="38" spans="1:14" x14ac:dyDescent="0.2">
      <c r="K38" s="16"/>
      <c r="L38" s="16"/>
      <c r="M38" s="16"/>
      <c r="N38" s="16"/>
    </row>
    <row r="39" spans="1:14" ht="15.75" x14ac:dyDescent="0.25">
      <c r="L39" s="170">
        <v>2003</v>
      </c>
      <c r="M39" s="171"/>
      <c r="N39" s="172">
        <v>2002</v>
      </c>
    </row>
    <row r="40" spans="1:14" ht="15.75" x14ac:dyDescent="0.25">
      <c r="L40" s="5" t="s">
        <v>564</v>
      </c>
      <c r="M40" s="6"/>
      <c r="N40" s="6" t="s">
        <v>564</v>
      </c>
    </row>
    <row r="41" spans="1:14" ht="15.75" x14ac:dyDescent="0.25">
      <c r="L41" s="5"/>
      <c r="M41" s="6"/>
      <c r="N41" s="6"/>
    </row>
    <row r="42" spans="1:14" ht="15.75" x14ac:dyDescent="0.25">
      <c r="A42" s="2" t="s">
        <v>253</v>
      </c>
      <c r="L42" s="24">
        <f>+N51</f>
        <v>3840.4</v>
      </c>
      <c r="M42" s="8"/>
      <c r="N42" s="178">
        <v>3716.8</v>
      </c>
    </row>
    <row r="43" spans="1:14" ht="15.75" x14ac:dyDescent="0.25">
      <c r="A43" s="2" t="s">
        <v>254</v>
      </c>
      <c r="L43" s="7"/>
      <c r="M43" s="8"/>
      <c r="N43" s="8"/>
    </row>
    <row r="44" spans="1:14" ht="15.75" x14ac:dyDescent="0.25">
      <c r="B44" s="2" t="s">
        <v>255</v>
      </c>
      <c r="L44" s="7">
        <f>J29</f>
        <v>-25.799999999999997</v>
      </c>
      <c r="M44" s="8"/>
      <c r="N44" s="8">
        <v>7.1</v>
      </c>
    </row>
    <row r="45" spans="1:14" ht="15.75" x14ac:dyDescent="0.25">
      <c r="B45" s="2" t="s">
        <v>256</v>
      </c>
      <c r="L45" s="7">
        <f>+J30</f>
        <v>463.2</v>
      </c>
      <c r="M45" s="8"/>
      <c r="N45" s="8">
        <v>388.1</v>
      </c>
    </row>
    <row r="46" spans="1:14" ht="15.75" x14ac:dyDescent="0.25">
      <c r="B46" s="2" t="s">
        <v>257</v>
      </c>
      <c r="L46" s="7">
        <v>-322.7</v>
      </c>
      <c r="M46" s="8"/>
      <c r="N46" s="8"/>
    </row>
    <row r="47" spans="1:14" ht="15.75" x14ac:dyDescent="0.25">
      <c r="B47" s="2" t="s">
        <v>258</v>
      </c>
      <c r="L47" s="7">
        <f>J32</f>
        <v>254.8</v>
      </c>
      <c r="M47" s="8"/>
      <c r="N47" s="8">
        <v>-281.5</v>
      </c>
    </row>
    <row r="48" spans="1:14" ht="15.75" x14ac:dyDescent="0.25">
      <c r="A48" s="2" t="s">
        <v>259</v>
      </c>
      <c r="L48" s="26">
        <f>SUM(L43:L47)</f>
        <v>369.5</v>
      </c>
      <c r="M48" s="8"/>
      <c r="N48" s="27">
        <f>SUM(N44:N47)</f>
        <v>113.70000000000005</v>
      </c>
    </row>
    <row r="49" spans="1:14" ht="15.75" x14ac:dyDescent="0.25">
      <c r="A49" s="2" t="s">
        <v>263</v>
      </c>
      <c r="L49" s="24">
        <f>L33+H33</f>
        <v>151.5</v>
      </c>
      <c r="M49" s="8"/>
      <c r="N49" s="8">
        <v>9.9</v>
      </c>
    </row>
    <row r="50" spans="1:14" ht="15.75" x14ac:dyDescent="0.25">
      <c r="L50" s="26">
        <f>SUM(L48:L49)</f>
        <v>521</v>
      </c>
      <c r="M50" s="8"/>
      <c r="N50" s="27">
        <f>SUM(N48:N49)</f>
        <v>123.60000000000005</v>
      </c>
    </row>
    <row r="51" spans="1:14" ht="16.5" thickBot="1" x14ac:dyDescent="0.3">
      <c r="A51" s="1" t="s">
        <v>260</v>
      </c>
      <c r="L51" s="11">
        <f>+L50+L42</f>
        <v>4361.3999999999996</v>
      </c>
      <c r="M51" s="8"/>
      <c r="N51" s="12">
        <f>N50+N42</f>
        <v>3840.4</v>
      </c>
    </row>
    <row r="52" spans="1:14" ht="16.5" thickTop="1" x14ac:dyDescent="0.25">
      <c r="A52" s="1"/>
      <c r="L52" s="15"/>
      <c r="M52" s="16"/>
      <c r="N52" s="17"/>
    </row>
    <row r="53" spans="1:14" x14ac:dyDescent="0.2">
      <c r="L53" s="16"/>
      <c r="M53" s="16"/>
      <c r="N53" s="16"/>
    </row>
  </sheetData>
  <mergeCells count="1">
    <mergeCell ref="L7:N7"/>
  </mergeCells>
  <phoneticPr fontId="0" type="noConversion"/>
  <pageMargins left="0.75" right="0.56999999999999995" top="0.7" bottom="0.84" header="0.5" footer="0.5"/>
  <pageSetup paperSize="9" scale="74"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54"/>
  <sheetViews>
    <sheetView topLeftCell="A45" workbookViewId="0">
      <selection activeCell="I70" sqref="I70"/>
    </sheetView>
  </sheetViews>
  <sheetFormatPr defaultRowHeight="12.75" x14ac:dyDescent="0.2"/>
  <cols>
    <col min="1" max="1" width="11.42578125" bestFit="1" customWidth="1"/>
    <col min="9" max="9" width="9.140625" style="108"/>
    <col min="10" max="10" width="4.140625" customWidth="1"/>
    <col min="11" max="11" width="17.7109375" bestFit="1" customWidth="1"/>
    <col min="12" max="12" width="3.7109375" customWidth="1"/>
    <col min="14" max="14" width="4" customWidth="1"/>
  </cols>
  <sheetData>
    <row r="1" spans="1:11" ht="15.75" x14ac:dyDescent="0.25">
      <c r="A1" s="1" t="s">
        <v>561</v>
      </c>
    </row>
    <row r="2" spans="1:11" ht="15.75" x14ac:dyDescent="0.25">
      <c r="A2" s="3" t="s">
        <v>562</v>
      </c>
    </row>
    <row r="3" spans="1:11" ht="15" x14ac:dyDescent="0.2">
      <c r="A3" s="2"/>
    </row>
    <row r="4" spans="1:11" ht="15.75" x14ac:dyDescent="0.25">
      <c r="A4" s="1" t="s">
        <v>267</v>
      </c>
    </row>
    <row r="5" spans="1:11" s="2" customFormat="1" ht="15.75" x14ac:dyDescent="0.25">
      <c r="I5" s="1"/>
      <c r="K5" s="21" t="s">
        <v>265</v>
      </c>
    </row>
    <row r="6" spans="1:11" s="2" customFormat="1" ht="15.75" x14ac:dyDescent="0.25">
      <c r="I6" s="1"/>
      <c r="K6" s="21" t="s">
        <v>266</v>
      </c>
    </row>
    <row r="7" spans="1:11" s="2" customFormat="1" ht="15.75" x14ac:dyDescent="0.25">
      <c r="I7" s="1"/>
      <c r="K7" s="21"/>
    </row>
    <row r="8" spans="1:11" s="2" customFormat="1" ht="16.5" thickBot="1" x14ac:dyDescent="0.3">
      <c r="A8" s="1" t="s">
        <v>271</v>
      </c>
      <c r="I8" s="1"/>
      <c r="K8" s="180">
        <v>799200000</v>
      </c>
    </row>
    <row r="9" spans="1:11" s="2" customFormat="1" ht="16.5" thickTop="1" x14ac:dyDescent="0.25">
      <c r="A9" s="1"/>
      <c r="I9" s="1"/>
      <c r="K9" s="182"/>
    </row>
    <row r="10" spans="1:11" s="2" customFormat="1" ht="15.75" x14ac:dyDescent="0.25">
      <c r="I10" s="1"/>
      <c r="K10" s="181"/>
    </row>
    <row r="11" spans="1:11" s="2" customFormat="1" ht="15.75" x14ac:dyDescent="0.25">
      <c r="I11" s="18" t="s">
        <v>564</v>
      </c>
    </row>
    <row r="12" spans="1:11" s="2" customFormat="1" ht="15.75" x14ac:dyDescent="0.25">
      <c r="A12" s="1" t="s">
        <v>277</v>
      </c>
      <c r="I12" s="1">
        <v>129.6</v>
      </c>
      <c r="K12" s="181">
        <v>518479465</v>
      </c>
    </row>
    <row r="13" spans="1:11" s="2" customFormat="1" ht="15.75" x14ac:dyDescent="0.25">
      <c r="A13" s="2" t="s">
        <v>268</v>
      </c>
      <c r="I13" s="1">
        <v>0.1</v>
      </c>
      <c r="K13" s="181">
        <v>392644</v>
      </c>
    </row>
    <row r="14" spans="1:11" s="2" customFormat="1" ht="15.75" x14ac:dyDescent="0.25">
      <c r="A14" s="2" t="s">
        <v>269</v>
      </c>
      <c r="I14" s="189">
        <v>-7.6</v>
      </c>
      <c r="K14" s="205">
        <v>-30320954</v>
      </c>
    </row>
    <row r="15" spans="1:11" s="2" customFormat="1" ht="16.5" thickBot="1" x14ac:dyDescent="0.3">
      <c r="A15" s="1" t="s">
        <v>270</v>
      </c>
      <c r="I15" s="52">
        <v>122.1</v>
      </c>
      <c r="K15" s="180">
        <v>488551155</v>
      </c>
    </row>
    <row r="16" spans="1:11" s="2" customFormat="1" ht="16.5" thickTop="1" x14ac:dyDescent="0.25">
      <c r="I16" s="1"/>
    </row>
    <row r="17" spans="1:15" s="2" customFormat="1" ht="15.75" x14ac:dyDescent="0.25">
      <c r="A17" s="2" t="s">
        <v>366</v>
      </c>
      <c r="I17" s="1"/>
    </row>
    <row r="18" spans="1:15" s="2" customFormat="1" ht="15.75" x14ac:dyDescent="0.25">
      <c r="A18" s="2" t="s">
        <v>368</v>
      </c>
      <c r="I18" s="1"/>
    </row>
    <row r="19" spans="1:15" ht="15" x14ac:dyDescent="0.2">
      <c r="A19" s="2" t="s">
        <v>367</v>
      </c>
    </row>
    <row r="20" spans="1:15" ht="15" x14ac:dyDescent="0.2">
      <c r="A20" s="2"/>
    </row>
    <row r="22" spans="1:15" ht="15.75" x14ac:dyDescent="0.25">
      <c r="A22" s="1" t="s">
        <v>278</v>
      </c>
    </row>
    <row r="23" spans="1:15" ht="15" x14ac:dyDescent="0.2">
      <c r="A23" s="2" t="s">
        <v>369</v>
      </c>
    </row>
    <row r="24" spans="1:15" ht="15" x14ac:dyDescent="0.2">
      <c r="A24" s="2" t="s">
        <v>370</v>
      </c>
    </row>
    <row r="25" spans="1:15" ht="15" x14ac:dyDescent="0.2">
      <c r="A25" s="2" t="s">
        <v>371</v>
      </c>
    </row>
    <row r="27" spans="1:15" ht="15.75" x14ac:dyDescent="0.25">
      <c r="A27" s="1" t="s">
        <v>372</v>
      </c>
    </row>
    <row r="28" spans="1:15" ht="15.75" x14ac:dyDescent="0.25">
      <c r="I28" s="18"/>
      <c r="J28" s="21"/>
      <c r="K28" s="21" t="s">
        <v>140</v>
      </c>
      <c r="L28" s="21"/>
      <c r="M28" s="233" t="s">
        <v>373</v>
      </c>
      <c r="N28" s="233"/>
      <c r="O28" s="233"/>
    </row>
    <row r="29" spans="1:15" s="2" customFormat="1" ht="15" x14ac:dyDescent="0.2">
      <c r="A29" s="2" t="s">
        <v>377</v>
      </c>
      <c r="I29" s="21" t="s">
        <v>374</v>
      </c>
      <c r="J29" s="21"/>
      <c r="K29" s="21" t="s">
        <v>375</v>
      </c>
      <c r="L29" s="21"/>
      <c r="M29" s="202" t="s">
        <v>376</v>
      </c>
      <c r="N29" s="21"/>
      <c r="O29" s="202" t="s">
        <v>378</v>
      </c>
    </row>
    <row r="30" spans="1:15" s="2" customFormat="1" ht="15" x14ac:dyDescent="0.2">
      <c r="I30" s="21"/>
      <c r="J30" s="21"/>
      <c r="K30" s="21"/>
      <c r="L30" s="21"/>
      <c r="M30" s="21"/>
      <c r="N30" s="21"/>
      <c r="O30" s="21"/>
    </row>
    <row r="31" spans="1:15" s="2" customFormat="1" ht="15" x14ac:dyDescent="0.2">
      <c r="A31" s="2" t="s">
        <v>385</v>
      </c>
      <c r="I31" s="206">
        <v>3.8</v>
      </c>
      <c r="K31" s="183">
        <v>48194</v>
      </c>
      <c r="L31" s="149" t="s">
        <v>11</v>
      </c>
      <c r="M31" s="2" t="s">
        <v>381</v>
      </c>
      <c r="O31" s="2" t="s">
        <v>379</v>
      </c>
    </row>
    <row r="32" spans="1:15" s="2" customFormat="1" ht="15" x14ac:dyDescent="0.2">
      <c r="A32" s="2" t="s">
        <v>385</v>
      </c>
      <c r="I32" s="206">
        <v>3.22</v>
      </c>
      <c r="K32" s="183">
        <v>48194</v>
      </c>
      <c r="M32" s="2" t="s">
        <v>382</v>
      </c>
      <c r="O32" s="2" t="s">
        <v>379</v>
      </c>
    </row>
    <row r="33" spans="1:15" s="2" customFormat="1" ht="15" x14ac:dyDescent="0.2">
      <c r="A33" s="2" t="s">
        <v>385</v>
      </c>
      <c r="I33" s="206">
        <v>3.8</v>
      </c>
      <c r="K33" s="183">
        <v>77654</v>
      </c>
      <c r="M33" s="2" t="s">
        <v>381</v>
      </c>
      <c r="O33" s="2" t="s">
        <v>379</v>
      </c>
    </row>
    <row r="34" spans="1:15" s="2" customFormat="1" ht="15" x14ac:dyDescent="0.2">
      <c r="A34" s="2" t="s">
        <v>386</v>
      </c>
      <c r="I34" s="206">
        <v>3.94</v>
      </c>
      <c r="K34" s="183">
        <v>570442</v>
      </c>
      <c r="M34" s="2" t="s">
        <v>383</v>
      </c>
      <c r="O34" s="2" t="s">
        <v>380</v>
      </c>
    </row>
    <row r="35" spans="1:15" s="2" customFormat="1" ht="15" x14ac:dyDescent="0.2">
      <c r="A35" s="2" t="s">
        <v>386</v>
      </c>
      <c r="I35" s="206">
        <v>3.94</v>
      </c>
      <c r="K35" s="183">
        <v>421229</v>
      </c>
      <c r="M35" s="2" t="s">
        <v>384</v>
      </c>
      <c r="O35" s="2" t="s">
        <v>380</v>
      </c>
    </row>
    <row r="36" spans="1:15" s="2" customFormat="1" ht="15.75" thickBot="1" x14ac:dyDescent="0.25">
      <c r="A36" s="181"/>
      <c r="K36" s="184">
        <v>1117519</v>
      </c>
    </row>
    <row r="37" spans="1:15" ht="13.5" thickTop="1" x14ac:dyDescent="0.2"/>
    <row r="38" spans="1:15" ht="15" x14ac:dyDescent="0.2">
      <c r="A38" s="149" t="s">
        <v>387</v>
      </c>
    </row>
    <row r="39" spans="1:15" s="2" customFormat="1" ht="15.75" x14ac:dyDescent="0.25">
      <c r="A39" s="2" t="s">
        <v>388</v>
      </c>
      <c r="I39" s="1"/>
    </row>
    <row r="40" spans="1:15" ht="15" x14ac:dyDescent="0.2">
      <c r="A40" s="2" t="s">
        <v>389</v>
      </c>
    </row>
    <row r="43" spans="1:15" s="2" customFormat="1" ht="15.75" x14ac:dyDescent="0.25">
      <c r="A43" s="1" t="s">
        <v>390</v>
      </c>
      <c r="I43" s="1"/>
    </row>
    <row r="44" spans="1:15" s="2" customFormat="1" ht="15.75" x14ac:dyDescent="0.25">
      <c r="A44" s="1"/>
      <c r="I44" s="1"/>
    </row>
    <row r="45" spans="1:15" s="2" customFormat="1" ht="15" x14ac:dyDescent="0.2">
      <c r="A45" s="2" t="s">
        <v>391</v>
      </c>
      <c r="K45" s="21" t="s">
        <v>140</v>
      </c>
      <c r="M45" s="233" t="s">
        <v>373</v>
      </c>
      <c r="N45" s="233"/>
      <c r="O45" s="233"/>
    </row>
    <row r="46" spans="1:15" s="2" customFormat="1" ht="15" x14ac:dyDescent="0.2">
      <c r="I46" s="21" t="s">
        <v>374</v>
      </c>
      <c r="K46" s="21" t="s">
        <v>375</v>
      </c>
      <c r="M46" s="21" t="s">
        <v>376</v>
      </c>
      <c r="O46" s="21" t="s">
        <v>378</v>
      </c>
    </row>
    <row r="47" spans="1:15" s="2" customFormat="1" ht="15" x14ac:dyDescent="0.2">
      <c r="I47" s="21"/>
      <c r="K47" s="21"/>
      <c r="M47" s="21"/>
      <c r="O47" s="21"/>
    </row>
    <row r="48" spans="1:15" s="2" customFormat="1" ht="15" x14ac:dyDescent="0.2">
      <c r="A48" s="2" t="s">
        <v>392</v>
      </c>
      <c r="I48" s="2">
        <v>5.44</v>
      </c>
      <c r="K48" s="181">
        <v>2853</v>
      </c>
      <c r="M48" s="2" t="s">
        <v>401</v>
      </c>
      <c r="O48" s="2" t="s">
        <v>417</v>
      </c>
    </row>
    <row r="49" spans="1:15" s="2" customFormat="1" ht="15" x14ac:dyDescent="0.2">
      <c r="A49" s="2" t="s">
        <v>393</v>
      </c>
      <c r="I49" s="2">
        <v>4.8099999999999996</v>
      </c>
      <c r="K49" s="181">
        <v>1434</v>
      </c>
      <c r="M49" s="2" t="s">
        <v>402</v>
      </c>
      <c r="O49" s="2" t="s">
        <v>418</v>
      </c>
    </row>
    <row r="50" spans="1:15" s="2" customFormat="1" ht="15" x14ac:dyDescent="0.2">
      <c r="A50" s="2" t="s">
        <v>394</v>
      </c>
      <c r="I50" s="2">
        <v>3.55</v>
      </c>
      <c r="K50" s="181">
        <v>99905</v>
      </c>
      <c r="M50" s="2" t="s">
        <v>403</v>
      </c>
      <c r="O50" s="2" t="s">
        <v>419</v>
      </c>
    </row>
    <row r="51" spans="1:15" s="2" customFormat="1" ht="15" x14ac:dyDescent="0.2">
      <c r="A51" s="2" t="s">
        <v>395</v>
      </c>
      <c r="I51" s="2">
        <v>4.38</v>
      </c>
      <c r="K51" s="181">
        <v>3389</v>
      </c>
      <c r="M51" s="2" t="s">
        <v>404</v>
      </c>
      <c r="O51" s="2" t="s">
        <v>420</v>
      </c>
    </row>
    <row r="52" spans="1:15" s="2" customFormat="1" ht="15" x14ac:dyDescent="0.2">
      <c r="A52" s="2" t="s">
        <v>396</v>
      </c>
      <c r="I52" s="2">
        <v>3.47</v>
      </c>
      <c r="K52" s="2">
        <v>837</v>
      </c>
      <c r="M52" s="2" t="s">
        <v>405</v>
      </c>
      <c r="O52" s="2" t="s">
        <v>421</v>
      </c>
    </row>
    <row r="53" spans="1:15" s="2" customFormat="1" ht="15" x14ac:dyDescent="0.2">
      <c r="A53" s="2" t="s">
        <v>396</v>
      </c>
      <c r="I53" s="2">
        <v>3.47</v>
      </c>
      <c r="K53" s="181">
        <v>85584</v>
      </c>
      <c r="M53" s="2" t="s">
        <v>406</v>
      </c>
      <c r="O53" s="2" t="s">
        <v>422</v>
      </c>
    </row>
    <row r="54" spans="1:15" s="2" customFormat="1" ht="15" x14ac:dyDescent="0.2">
      <c r="A54" s="2" t="s">
        <v>397</v>
      </c>
      <c r="I54" s="2">
        <v>3.59</v>
      </c>
      <c r="K54" s="181">
        <v>59640</v>
      </c>
      <c r="M54" s="2" t="s">
        <v>407</v>
      </c>
      <c r="O54" s="2" t="s">
        <v>423</v>
      </c>
    </row>
    <row r="55" spans="1:15" s="2" customFormat="1" ht="15" x14ac:dyDescent="0.2">
      <c r="A55" s="2" t="s">
        <v>397</v>
      </c>
      <c r="I55" s="2">
        <v>3.59</v>
      </c>
      <c r="K55" s="181">
        <v>20586</v>
      </c>
      <c r="M55" s="2" t="s">
        <v>408</v>
      </c>
      <c r="O55" s="2" t="s">
        <v>424</v>
      </c>
    </row>
    <row r="56" spans="1:15" s="2" customFormat="1" ht="15" x14ac:dyDescent="0.2">
      <c r="A56" s="2" t="s">
        <v>398</v>
      </c>
      <c r="I56" s="2">
        <v>3.99</v>
      </c>
      <c r="K56" s="181">
        <v>21887</v>
      </c>
      <c r="M56" s="2" t="s">
        <v>409</v>
      </c>
      <c r="O56" s="2" t="s">
        <v>425</v>
      </c>
    </row>
    <row r="57" spans="1:15" s="2" customFormat="1" ht="15" x14ac:dyDescent="0.2">
      <c r="A57" s="2" t="s">
        <v>398</v>
      </c>
      <c r="I57" s="2">
        <v>3.99</v>
      </c>
      <c r="K57" s="181">
        <v>9807</v>
      </c>
      <c r="M57" s="2" t="s">
        <v>410</v>
      </c>
      <c r="O57" s="2" t="s">
        <v>426</v>
      </c>
    </row>
    <row r="58" spans="1:15" s="2" customFormat="1" ht="15" x14ac:dyDescent="0.2">
      <c r="A58" s="2" t="s">
        <v>399</v>
      </c>
      <c r="I58" s="2">
        <v>3.77</v>
      </c>
      <c r="K58" s="181">
        <v>32383</v>
      </c>
      <c r="M58" s="2" t="s">
        <v>411</v>
      </c>
      <c r="O58" s="2" t="s">
        <v>427</v>
      </c>
    </row>
    <row r="59" spans="1:15" s="2" customFormat="1" ht="15" x14ac:dyDescent="0.2">
      <c r="A59" s="2" t="s">
        <v>399</v>
      </c>
      <c r="I59" s="2">
        <v>3.77</v>
      </c>
      <c r="K59" s="181">
        <v>13513</v>
      </c>
      <c r="M59" s="2" t="s">
        <v>412</v>
      </c>
      <c r="O59" s="2" t="s">
        <v>428</v>
      </c>
    </row>
    <row r="60" spans="1:15" s="2" customFormat="1" ht="15" x14ac:dyDescent="0.2">
      <c r="A60" s="2" t="s">
        <v>400</v>
      </c>
      <c r="I60" s="2">
        <v>4.43</v>
      </c>
      <c r="K60" s="181">
        <v>12039</v>
      </c>
      <c r="M60" s="2" t="s">
        <v>413</v>
      </c>
      <c r="O60" s="2" t="s">
        <v>429</v>
      </c>
    </row>
    <row r="61" spans="1:15" s="2" customFormat="1" ht="15" x14ac:dyDescent="0.2">
      <c r="A61" s="2" t="s">
        <v>400</v>
      </c>
      <c r="I61" s="2">
        <v>4.43</v>
      </c>
      <c r="K61" s="181">
        <v>3211</v>
      </c>
      <c r="M61" s="2" t="s">
        <v>414</v>
      </c>
      <c r="O61" s="2" t="s">
        <v>430</v>
      </c>
    </row>
    <row r="62" spans="1:15" s="2" customFormat="1" ht="15" x14ac:dyDescent="0.2">
      <c r="A62" s="2" t="s">
        <v>401</v>
      </c>
      <c r="I62" s="2">
        <v>3.59</v>
      </c>
      <c r="K62" s="181">
        <v>34305</v>
      </c>
      <c r="M62" s="2" t="s">
        <v>415</v>
      </c>
      <c r="O62" s="2" t="s">
        <v>431</v>
      </c>
    </row>
    <row r="63" spans="1:15" s="2" customFormat="1" ht="15" x14ac:dyDescent="0.2">
      <c r="A63" s="2" t="s">
        <v>401</v>
      </c>
      <c r="I63" s="2">
        <v>3.59</v>
      </c>
      <c r="K63" s="181">
        <v>25893</v>
      </c>
      <c r="M63" s="2" t="s">
        <v>416</v>
      </c>
      <c r="O63" s="2" t="s">
        <v>432</v>
      </c>
    </row>
    <row r="64" spans="1:15" s="2" customFormat="1" ht="16.5" thickBot="1" x14ac:dyDescent="0.3">
      <c r="I64" s="1"/>
      <c r="K64" s="180">
        <v>427266</v>
      </c>
    </row>
    <row r="65" spans="9:9" s="2" customFormat="1" ht="16.5" thickTop="1" x14ac:dyDescent="0.25">
      <c r="I65" s="1"/>
    </row>
    <row r="66" spans="9:9" s="2" customFormat="1" ht="15.75" x14ac:dyDescent="0.25">
      <c r="I66" s="1"/>
    </row>
    <row r="67" spans="9:9" s="2" customFormat="1" ht="15.75" x14ac:dyDescent="0.25">
      <c r="I67" s="1"/>
    </row>
    <row r="68" spans="9:9" s="2" customFormat="1" ht="15.75" x14ac:dyDescent="0.25">
      <c r="I68" s="1"/>
    </row>
    <row r="69" spans="9:9" s="2" customFormat="1" ht="15.75" x14ac:dyDescent="0.25">
      <c r="I69" s="1"/>
    </row>
    <row r="70" spans="9:9" s="2" customFormat="1" ht="15.75" x14ac:dyDescent="0.25">
      <c r="I70" s="1"/>
    </row>
    <row r="71" spans="9:9" s="2" customFormat="1" ht="15.75" x14ac:dyDescent="0.25">
      <c r="I71" s="1"/>
    </row>
    <row r="72" spans="9:9" s="2" customFormat="1" ht="15.75" x14ac:dyDescent="0.25">
      <c r="I72" s="1"/>
    </row>
    <row r="73" spans="9:9" s="2" customFormat="1" ht="15.75" x14ac:dyDescent="0.25">
      <c r="I73" s="1"/>
    </row>
    <row r="74" spans="9:9" s="2" customFormat="1" ht="15.75" x14ac:dyDescent="0.25">
      <c r="I74" s="1"/>
    </row>
    <row r="75" spans="9:9" s="2" customFormat="1" ht="15.75" x14ac:dyDescent="0.25">
      <c r="I75" s="1"/>
    </row>
    <row r="76" spans="9:9" s="2" customFormat="1" ht="15.75" x14ac:dyDescent="0.25">
      <c r="I76" s="1"/>
    </row>
    <row r="77" spans="9:9" s="2" customFormat="1" ht="15.75" x14ac:dyDescent="0.25">
      <c r="I77" s="1"/>
    </row>
    <row r="78" spans="9:9" s="2" customFormat="1" ht="15.75" x14ac:dyDescent="0.25">
      <c r="I78" s="1"/>
    </row>
    <row r="79" spans="9:9" s="2" customFormat="1" ht="15.75" x14ac:dyDescent="0.25">
      <c r="I79" s="1"/>
    </row>
    <row r="80" spans="9:9" s="2" customFormat="1" ht="15.75" x14ac:dyDescent="0.25">
      <c r="I80" s="1"/>
    </row>
    <row r="81" spans="9:9" s="2" customFormat="1" ht="15.75" x14ac:dyDescent="0.25">
      <c r="I81" s="1"/>
    </row>
    <row r="82" spans="9:9" s="2" customFormat="1" ht="15.75" x14ac:dyDescent="0.25">
      <c r="I82" s="1"/>
    </row>
    <row r="83" spans="9:9" s="2" customFormat="1" ht="15.75" x14ac:dyDescent="0.25">
      <c r="I83" s="1"/>
    </row>
    <row r="84" spans="9:9" s="2" customFormat="1" ht="15.75" x14ac:dyDescent="0.25">
      <c r="I84" s="1"/>
    </row>
    <row r="85" spans="9:9" s="2" customFormat="1" ht="15.75" x14ac:dyDescent="0.25">
      <c r="I85" s="1"/>
    </row>
    <row r="86" spans="9:9" s="2" customFormat="1" ht="15.75" x14ac:dyDescent="0.25">
      <c r="I86" s="1"/>
    </row>
    <row r="87" spans="9:9" s="2" customFormat="1" ht="15.75" x14ac:dyDescent="0.25">
      <c r="I87" s="1"/>
    </row>
    <row r="88" spans="9:9" s="2" customFormat="1" ht="15.75" x14ac:dyDescent="0.25">
      <c r="I88" s="1"/>
    </row>
    <row r="89" spans="9:9" s="2" customFormat="1" ht="15.75" x14ac:dyDescent="0.25">
      <c r="I89" s="1"/>
    </row>
    <row r="90" spans="9:9" s="2" customFormat="1" ht="15.75" x14ac:dyDescent="0.25">
      <c r="I90" s="1"/>
    </row>
    <row r="91" spans="9:9" s="2" customFormat="1" ht="15.75" x14ac:dyDescent="0.25">
      <c r="I91" s="1"/>
    </row>
    <row r="92" spans="9:9" s="2" customFormat="1" ht="15.75" x14ac:dyDescent="0.25">
      <c r="I92" s="1"/>
    </row>
    <row r="93" spans="9:9" s="2" customFormat="1" ht="15.75" x14ac:dyDescent="0.25">
      <c r="I93" s="1"/>
    </row>
    <row r="94" spans="9:9" s="2" customFormat="1" ht="15.75" x14ac:dyDescent="0.25">
      <c r="I94" s="1"/>
    </row>
    <row r="95" spans="9:9" s="2" customFormat="1" ht="15.75" x14ac:dyDescent="0.25">
      <c r="I95" s="1"/>
    </row>
    <row r="96" spans="9:9" s="2" customFormat="1" ht="15.75" x14ac:dyDescent="0.25">
      <c r="I96" s="1"/>
    </row>
    <row r="97" spans="9:9" s="2" customFormat="1" ht="15.75" x14ac:dyDescent="0.25">
      <c r="I97" s="1"/>
    </row>
    <row r="98" spans="9:9" s="2" customFormat="1" ht="15.75" x14ac:dyDescent="0.25">
      <c r="I98" s="1"/>
    </row>
    <row r="99" spans="9:9" s="2" customFormat="1" ht="15.75" x14ac:dyDescent="0.25">
      <c r="I99" s="1"/>
    </row>
    <row r="100" spans="9:9" s="2" customFormat="1" ht="15.75" x14ac:dyDescent="0.25">
      <c r="I100" s="1"/>
    </row>
    <row r="101" spans="9:9" s="2" customFormat="1" ht="15.75" x14ac:dyDescent="0.25">
      <c r="I101" s="1"/>
    </row>
    <row r="102" spans="9:9" s="2" customFormat="1" ht="15.75" x14ac:dyDescent="0.25">
      <c r="I102" s="1"/>
    </row>
    <row r="103" spans="9:9" s="2" customFormat="1" ht="15.75" x14ac:dyDescent="0.25">
      <c r="I103" s="1"/>
    </row>
    <row r="104" spans="9:9" s="2" customFormat="1" ht="15.75" x14ac:dyDescent="0.25">
      <c r="I104" s="1"/>
    </row>
    <row r="105" spans="9:9" s="2" customFormat="1" ht="15.75" x14ac:dyDescent="0.25">
      <c r="I105" s="1"/>
    </row>
    <row r="106" spans="9:9" s="2" customFormat="1" ht="15.75" x14ac:dyDescent="0.25">
      <c r="I106" s="1"/>
    </row>
    <row r="107" spans="9:9" s="2" customFormat="1" ht="15.75" x14ac:dyDescent="0.25">
      <c r="I107" s="1"/>
    </row>
    <row r="108" spans="9:9" s="2" customFormat="1" ht="15.75" x14ac:dyDescent="0.25">
      <c r="I108" s="1"/>
    </row>
    <row r="109" spans="9:9" s="2" customFormat="1" ht="15.75" x14ac:dyDescent="0.25">
      <c r="I109" s="1"/>
    </row>
    <row r="110" spans="9:9" s="2" customFormat="1" ht="15.75" x14ac:dyDescent="0.25">
      <c r="I110" s="1"/>
    </row>
    <row r="111" spans="9:9" s="2" customFormat="1" ht="15.75" x14ac:dyDescent="0.25">
      <c r="I111" s="1"/>
    </row>
    <row r="112" spans="9:9" s="2" customFormat="1" ht="15.75" x14ac:dyDescent="0.25">
      <c r="I112" s="1"/>
    </row>
    <row r="113" spans="9:9" s="2" customFormat="1" ht="15.75" x14ac:dyDescent="0.25">
      <c r="I113" s="1"/>
    </row>
    <row r="114" spans="9:9" s="2" customFormat="1" ht="15.75" x14ac:dyDescent="0.25">
      <c r="I114" s="1"/>
    </row>
    <row r="115" spans="9:9" s="2" customFormat="1" ht="15.75" x14ac:dyDescent="0.25">
      <c r="I115" s="1"/>
    </row>
    <row r="116" spans="9:9" s="2" customFormat="1" ht="15.75" x14ac:dyDescent="0.25">
      <c r="I116" s="1"/>
    </row>
    <row r="117" spans="9:9" s="2" customFormat="1" ht="15.75" x14ac:dyDescent="0.25">
      <c r="I117" s="1"/>
    </row>
    <row r="118" spans="9:9" s="2" customFormat="1" ht="15.75" x14ac:dyDescent="0.25">
      <c r="I118" s="1"/>
    </row>
    <row r="119" spans="9:9" s="2" customFormat="1" ht="15.75" x14ac:dyDescent="0.25">
      <c r="I119" s="1"/>
    </row>
    <row r="120" spans="9:9" s="2" customFormat="1" ht="15.75" x14ac:dyDescent="0.25">
      <c r="I120" s="1"/>
    </row>
    <row r="121" spans="9:9" s="2" customFormat="1" ht="15.75" x14ac:dyDescent="0.25">
      <c r="I121" s="1"/>
    </row>
    <row r="122" spans="9:9" s="2" customFormat="1" ht="15.75" x14ac:dyDescent="0.25">
      <c r="I122" s="1"/>
    </row>
    <row r="123" spans="9:9" s="2" customFormat="1" ht="15.75" x14ac:dyDescent="0.25">
      <c r="I123" s="1"/>
    </row>
    <row r="124" spans="9:9" s="2" customFormat="1" ht="15.75" x14ac:dyDescent="0.25">
      <c r="I124" s="1"/>
    </row>
    <row r="125" spans="9:9" s="2" customFormat="1" ht="15.75" x14ac:dyDescent="0.25">
      <c r="I125" s="1"/>
    </row>
    <row r="126" spans="9:9" s="2" customFormat="1" ht="15.75" x14ac:dyDescent="0.25">
      <c r="I126" s="1"/>
    </row>
    <row r="127" spans="9:9" s="2" customFormat="1" ht="15.75" x14ac:dyDescent="0.25">
      <c r="I127" s="1"/>
    </row>
    <row r="128" spans="9:9" s="2" customFormat="1" ht="15.75" x14ac:dyDescent="0.25">
      <c r="I128" s="1"/>
    </row>
    <row r="129" spans="9:9" s="2" customFormat="1" ht="15.75" x14ac:dyDescent="0.25">
      <c r="I129" s="1"/>
    </row>
    <row r="130" spans="9:9" s="2" customFormat="1" ht="15.75" x14ac:dyDescent="0.25">
      <c r="I130" s="1"/>
    </row>
    <row r="131" spans="9:9" s="2" customFormat="1" ht="15.75" x14ac:dyDescent="0.25">
      <c r="I131" s="1"/>
    </row>
    <row r="132" spans="9:9" s="2" customFormat="1" ht="15.75" x14ac:dyDescent="0.25">
      <c r="I132" s="1"/>
    </row>
    <row r="133" spans="9:9" s="2" customFormat="1" ht="15.75" x14ac:dyDescent="0.25">
      <c r="I133" s="1"/>
    </row>
    <row r="134" spans="9:9" s="2" customFormat="1" ht="15.75" x14ac:dyDescent="0.25">
      <c r="I134" s="1"/>
    </row>
    <row r="135" spans="9:9" s="2" customFormat="1" ht="15.75" x14ac:dyDescent="0.25">
      <c r="I135" s="1"/>
    </row>
    <row r="136" spans="9:9" s="2" customFormat="1" ht="15.75" x14ac:dyDescent="0.25">
      <c r="I136" s="1"/>
    </row>
    <row r="137" spans="9:9" s="2" customFormat="1" ht="15.75" x14ac:dyDescent="0.25">
      <c r="I137" s="1"/>
    </row>
    <row r="138" spans="9:9" s="2" customFormat="1" ht="15.75" x14ac:dyDescent="0.25">
      <c r="I138" s="1"/>
    </row>
    <row r="139" spans="9:9" s="2" customFormat="1" ht="15.75" x14ac:dyDescent="0.25">
      <c r="I139" s="1"/>
    </row>
    <row r="140" spans="9:9" s="2" customFormat="1" ht="15.75" x14ac:dyDescent="0.25">
      <c r="I140" s="1"/>
    </row>
    <row r="141" spans="9:9" s="2" customFormat="1" ht="15.75" x14ac:dyDescent="0.25">
      <c r="I141" s="1"/>
    </row>
    <row r="142" spans="9:9" s="2" customFormat="1" ht="15.75" x14ac:dyDescent="0.25">
      <c r="I142" s="1"/>
    </row>
    <row r="143" spans="9:9" s="2" customFormat="1" ht="15.75" x14ac:dyDescent="0.25">
      <c r="I143" s="1"/>
    </row>
    <row r="144" spans="9:9" s="2" customFormat="1" ht="15.75" x14ac:dyDescent="0.25">
      <c r="I144" s="1"/>
    </row>
    <row r="145" spans="9:9" s="2" customFormat="1" ht="15.75" x14ac:dyDescent="0.25">
      <c r="I145" s="1"/>
    </row>
    <row r="146" spans="9:9" s="2" customFormat="1" ht="15.75" x14ac:dyDescent="0.25">
      <c r="I146" s="1"/>
    </row>
    <row r="147" spans="9:9" s="2" customFormat="1" ht="15.75" x14ac:dyDescent="0.25">
      <c r="I147" s="1"/>
    </row>
    <row r="148" spans="9:9" s="2" customFormat="1" ht="15.75" x14ac:dyDescent="0.25">
      <c r="I148" s="1"/>
    </row>
    <row r="149" spans="9:9" s="2" customFormat="1" ht="15.75" x14ac:dyDescent="0.25">
      <c r="I149" s="1"/>
    </row>
    <row r="150" spans="9:9" s="2" customFormat="1" ht="15.75" x14ac:dyDescent="0.25">
      <c r="I150" s="1"/>
    </row>
    <row r="151" spans="9:9" s="2" customFormat="1" ht="15.75" x14ac:dyDescent="0.25">
      <c r="I151" s="1"/>
    </row>
    <row r="152" spans="9:9" s="2" customFormat="1" ht="15.75" x14ac:dyDescent="0.25">
      <c r="I152" s="1"/>
    </row>
    <row r="153" spans="9:9" s="2" customFormat="1" ht="15.75" x14ac:dyDescent="0.25">
      <c r="I153" s="1"/>
    </row>
    <row r="154" spans="9:9" s="2" customFormat="1" ht="15.75" x14ac:dyDescent="0.25">
      <c r="I154" s="1"/>
    </row>
    <row r="155" spans="9:9" s="2" customFormat="1" ht="15.75" x14ac:dyDescent="0.25">
      <c r="I155" s="1"/>
    </row>
    <row r="156" spans="9:9" s="2" customFormat="1" ht="15.75" x14ac:dyDescent="0.25">
      <c r="I156" s="1"/>
    </row>
    <row r="157" spans="9:9" s="2" customFormat="1" ht="15.75" x14ac:dyDescent="0.25">
      <c r="I157" s="1"/>
    </row>
    <row r="158" spans="9:9" s="2" customFormat="1" ht="15.75" x14ac:dyDescent="0.25">
      <c r="I158" s="1"/>
    </row>
    <row r="159" spans="9:9" s="2" customFormat="1" ht="15.75" x14ac:dyDescent="0.25">
      <c r="I159" s="1"/>
    </row>
    <row r="160" spans="9:9" s="2" customFormat="1" ht="15.75" x14ac:dyDescent="0.25">
      <c r="I160" s="1"/>
    </row>
    <row r="161" spans="9:9" s="2" customFormat="1" ht="15.75" x14ac:dyDescent="0.25">
      <c r="I161" s="1"/>
    </row>
    <row r="162" spans="9:9" s="2" customFormat="1" ht="15.75" x14ac:dyDescent="0.25">
      <c r="I162" s="1"/>
    </row>
    <row r="163" spans="9:9" s="2" customFormat="1" ht="15.75" x14ac:dyDescent="0.25">
      <c r="I163" s="1"/>
    </row>
    <row r="164" spans="9:9" s="2" customFormat="1" ht="15.75" x14ac:dyDescent="0.25">
      <c r="I164" s="1"/>
    </row>
    <row r="165" spans="9:9" s="2" customFormat="1" ht="15.75" x14ac:dyDescent="0.25">
      <c r="I165" s="1"/>
    </row>
    <row r="166" spans="9:9" s="2" customFormat="1" ht="15.75" x14ac:dyDescent="0.25">
      <c r="I166" s="1"/>
    </row>
    <row r="167" spans="9:9" s="2" customFormat="1" ht="15.75" x14ac:dyDescent="0.25">
      <c r="I167" s="1"/>
    </row>
    <row r="168" spans="9:9" s="2" customFormat="1" ht="15.75" x14ac:dyDescent="0.25">
      <c r="I168" s="1"/>
    </row>
    <row r="169" spans="9:9" s="2" customFormat="1" ht="15.75" x14ac:dyDescent="0.25">
      <c r="I169" s="1"/>
    </row>
    <row r="170" spans="9:9" s="2" customFormat="1" ht="15.75" x14ac:dyDescent="0.25">
      <c r="I170" s="1"/>
    </row>
    <row r="171" spans="9:9" s="2" customFormat="1" ht="15.75" x14ac:dyDescent="0.25">
      <c r="I171" s="1"/>
    </row>
    <row r="172" spans="9:9" s="2" customFormat="1" ht="15.75" x14ac:dyDescent="0.25">
      <c r="I172" s="1"/>
    </row>
    <row r="173" spans="9:9" s="2" customFormat="1" ht="15.75" x14ac:dyDescent="0.25">
      <c r="I173" s="1"/>
    </row>
    <row r="174" spans="9:9" s="2" customFormat="1" ht="15.75" x14ac:dyDescent="0.25">
      <c r="I174" s="1"/>
    </row>
    <row r="175" spans="9:9" s="2" customFormat="1" ht="15.75" x14ac:dyDescent="0.25">
      <c r="I175" s="1"/>
    </row>
    <row r="176" spans="9:9" s="2" customFormat="1" ht="15.75" x14ac:dyDescent="0.25">
      <c r="I176" s="1"/>
    </row>
    <row r="177" spans="9:9" s="2" customFormat="1" ht="15.75" x14ac:dyDescent="0.25">
      <c r="I177" s="1"/>
    </row>
    <row r="178" spans="9:9" s="2" customFormat="1" ht="15.75" x14ac:dyDescent="0.25">
      <c r="I178" s="1"/>
    </row>
    <row r="179" spans="9:9" s="2" customFormat="1" ht="15.75" x14ac:dyDescent="0.25">
      <c r="I179" s="1"/>
    </row>
    <row r="180" spans="9:9" s="2" customFormat="1" ht="15.75" x14ac:dyDescent="0.25">
      <c r="I180" s="1"/>
    </row>
    <row r="181" spans="9:9" s="2" customFormat="1" ht="15.75" x14ac:dyDescent="0.25">
      <c r="I181" s="1"/>
    </row>
    <row r="182" spans="9:9" s="2" customFormat="1" ht="15.75" x14ac:dyDescent="0.25">
      <c r="I182" s="1"/>
    </row>
    <row r="183" spans="9:9" s="2" customFormat="1" ht="15.75" x14ac:dyDescent="0.25">
      <c r="I183" s="1"/>
    </row>
    <row r="184" spans="9:9" s="2" customFormat="1" ht="15.75" x14ac:dyDescent="0.25">
      <c r="I184" s="1"/>
    </row>
    <row r="185" spans="9:9" s="2" customFormat="1" ht="15.75" x14ac:dyDescent="0.25">
      <c r="I185" s="1"/>
    </row>
    <row r="186" spans="9:9" s="2" customFormat="1" ht="15.75" x14ac:dyDescent="0.25">
      <c r="I186" s="1"/>
    </row>
    <row r="187" spans="9:9" s="2" customFormat="1" ht="15.75" x14ac:dyDescent="0.25">
      <c r="I187" s="1"/>
    </row>
    <row r="188" spans="9:9" s="2" customFormat="1" ht="15.75" x14ac:dyDescent="0.25">
      <c r="I188" s="1"/>
    </row>
    <row r="189" spans="9:9" s="2" customFormat="1" ht="15.75" x14ac:dyDescent="0.25">
      <c r="I189" s="1"/>
    </row>
    <row r="190" spans="9:9" s="2" customFormat="1" ht="15.75" x14ac:dyDescent="0.25">
      <c r="I190" s="1"/>
    </row>
    <row r="191" spans="9:9" s="2" customFormat="1" ht="15.75" x14ac:dyDescent="0.25">
      <c r="I191" s="1"/>
    </row>
    <row r="192" spans="9:9" s="2" customFormat="1" ht="15.75" x14ac:dyDescent="0.25">
      <c r="I192" s="1"/>
    </row>
    <row r="193" spans="9:9" s="2" customFormat="1" ht="15.75" x14ac:dyDescent="0.25">
      <c r="I193" s="1"/>
    </row>
    <row r="194" spans="9:9" s="2" customFormat="1" ht="15.75" x14ac:dyDescent="0.25">
      <c r="I194" s="1"/>
    </row>
    <row r="195" spans="9:9" s="2" customFormat="1" ht="15.75" x14ac:dyDescent="0.25">
      <c r="I195" s="1"/>
    </row>
    <row r="196" spans="9:9" s="2" customFormat="1" ht="15.75" x14ac:dyDescent="0.25">
      <c r="I196" s="1"/>
    </row>
    <row r="197" spans="9:9" s="2" customFormat="1" ht="15.75" x14ac:dyDescent="0.25">
      <c r="I197" s="1"/>
    </row>
    <row r="198" spans="9:9" s="2" customFormat="1" ht="15.75" x14ac:dyDescent="0.25">
      <c r="I198" s="1"/>
    </row>
    <row r="199" spans="9:9" s="2" customFormat="1" ht="15.75" x14ac:dyDescent="0.25">
      <c r="I199" s="1"/>
    </row>
    <row r="200" spans="9:9" s="2" customFormat="1" ht="15.75" x14ac:dyDescent="0.25">
      <c r="I200" s="1"/>
    </row>
    <row r="201" spans="9:9" s="2" customFormat="1" ht="15.75" x14ac:dyDescent="0.25">
      <c r="I201" s="1"/>
    </row>
    <row r="202" spans="9:9" s="2" customFormat="1" ht="15.75" x14ac:dyDescent="0.25">
      <c r="I202" s="1"/>
    </row>
    <row r="203" spans="9:9" s="2" customFormat="1" ht="15.75" x14ac:dyDescent="0.25">
      <c r="I203" s="1"/>
    </row>
    <row r="204" spans="9:9" s="2" customFormat="1" ht="15.75" x14ac:dyDescent="0.25">
      <c r="I204" s="1"/>
    </row>
    <row r="205" spans="9:9" s="2" customFormat="1" ht="15.75" x14ac:dyDescent="0.25">
      <c r="I205" s="1"/>
    </row>
    <row r="206" spans="9:9" s="2" customFormat="1" ht="15.75" x14ac:dyDescent="0.25">
      <c r="I206" s="1"/>
    </row>
    <row r="207" spans="9:9" s="2" customFormat="1" ht="15.75" x14ac:dyDescent="0.25">
      <c r="I207" s="1"/>
    </row>
    <row r="208" spans="9:9" s="2" customFormat="1" ht="15.75" x14ac:dyDescent="0.25">
      <c r="I208" s="1"/>
    </row>
    <row r="209" spans="9:9" s="2" customFormat="1" ht="15.75" x14ac:dyDescent="0.25">
      <c r="I209" s="1"/>
    </row>
    <row r="210" spans="9:9" s="2" customFormat="1" ht="15.75" x14ac:dyDescent="0.25">
      <c r="I210" s="1"/>
    </row>
    <row r="211" spans="9:9" s="2" customFormat="1" ht="15.75" x14ac:dyDescent="0.25">
      <c r="I211" s="1"/>
    </row>
    <row r="212" spans="9:9" s="2" customFormat="1" ht="15.75" x14ac:dyDescent="0.25">
      <c r="I212" s="1"/>
    </row>
    <row r="213" spans="9:9" s="2" customFormat="1" ht="15.75" x14ac:dyDescent="0.25">
      <c r="I213" s="1"/>
    </row>
    <row r="214" spans="9:9" s="2" customFormat="1" ht="15.75" x14ac:dyDescent="0.25">
      <c r="I214" s="1"/>
    </row>
    <row r="215" spans="9:9" s="2" customFormat="1" ht="15.75" x14ac:dyDescent="0.25">
      <c r="I215" s="1"/>
    </row>
    <row r="216" spans="9:9" s="2" customFormat="1" ht="15.75" x14ac:dyDescent="0.25">
      <c r="I216" s="1"/>
    </row>
    <row r="217" spans="9:9" s="2" customFormat="1" ht="15.75" x14ac:dyDescent="0.25">
      <c r="I217" s="1"/>
    </row>
    <row r="218" spans="9:9" s="2" customFormat="1" ht="15.75" x14ac:dyDescent="0.25">
      <c r="I218" s="1"/>
    </row>
    <row r="219" spans="9:9" s="2" customFormat="1" ht="15.75" x14ac:dyDescent="0.25">
      <c r="I219" s="1"/>
    </row>
    <row r="220" spans="9:9" s="2" customFormat="1" ht="15.75" x14ac:dyDescent="0.25">
      <c r="I220" s="1"/>
    </row>
    <row r="221" spans="9:9" s="2" customFormat="1" ht="15.75" x14ac:dyDescent="0.25">
      <c r="I221" s="1"/>
    </row>
    <row r="222" spans="9:9" s="2" customFormat="1" ht="15.75" x14ac:dyDescent="0.25">
      <c r="I222" s="1"/>
    </row>
    <row r="223" spans="9:9" s="2" customFormat="1" ht="15.75" x14ac:dyDescent="0.25">
      <c r="I223" s="1"/>
    </row>
    <row r="224" spans="9:9" s="2" customFormat="1" ht="15.75" x14ac:dyDescent="0.25">
      <c r="I224" s="1"/>
    </row>
    <row r="225" spans="9:9" s="2" customFormat="1" ht="15.75" x14ac:dyDescent="0.25">
      <c r="I225" s="1"/>
    </row>
    <row r="226" spans="9:9" s="2" customFormat="1" ht="15.75" x14ac:dyDescent="0.25">
      <c r="I226" s="1"/>
    </row>
    <row r="227" spans="9:9" s="2" customFormat="1" ht="15.75" x14ac:dyDescent="0.25">
      <c r="I227" s="1"/>
    </row>
    <row r="228" spans="9:9" s="2" customFormat="1" ht="15.75" x14ac:dyDescent="0.25">
      <c r="I228" s="1"/>
    </row>
    <row r="229" spans="9:9" s="2" customFormat="1" ht="15.75" x14ac:dyDescent="0.25">
      <c r="I229" s="1"/>
    </row>
    <row r="230" spans="9:9" s="2" customFormat="1" ht="15.75" x14ac:dyDescent="0.25">
      <c r="I230" s="1"/>
    </row>
    <row r="231" spans="9:9" s="2" customFormat="1" ht="15.75" x14ac:dyDescent="0.25">
      <c r="I231" s="1"/>
    </row>
    <row r="232" spans="9:9" s="2" customFormat="1" ht="15.75" x14ac:dyDescent="0.25">
      <c r="I232" s="1"/>
    </row>
    <row r="233" spans="9:9" s="2" customFormat="1" ht="15.75" x14ac:dyDescent="0.25">
      <c r="I233" s="1"/>
    </row>
    <row r="234" spans="9:9" s="2" customFormat="1" ht="15.75" x14ac:dyDescent="0.25">
      <c r="I234" s="1"/>
    </row>
    <row r="235" spans="9:9" s="2" customFormat="1" ht="15.75" x14ac:dyDescent="0.25">
      <c r="I235" s="1"/>
    </row>
    <row r="236" spans="9:9" s="2" customFormat="1" ht="15.75" x14ac:dyDescent="0.25">
      <c r="I236" s="1"/>
    </row>
    <row r="237" spans="9:9" s="2" customFormat="1" ht="15.75" x14ac:dyDescent="0.25">
      <c r="I237" s="1"/>
    </row>
    <row r="238" spans="9:9" s="2" customFormat="1" ht="15.75" x14ac:dyDescent="0.25">
      <c r="I238" s="1"/>
    </row>
    <row r="239" spans="9:9" s="2" customFormat="1" ht="15.75" x14ac:dyDescent="0.25">
      <c r="I239" s="1"/>
    </row>
    <row r="240" spans="9:9" s="2" customFormat="1" ht="15.75" x14ac:dyDescent="0.25">
      <c r="I240" s="1"/>
    </row>
    <row r="241" spans="9:9" s="2" customFormat="1" ht="15.75" x14ac:dyDescent="0.25">
      <c r="I241" s="1"/>
    </row>
    <row r="242" spans="9:9" s="2" customFormat="1" ht="15.75" x14ac:dyDescent="0.25">
      <c r="I242" s="1"/>
    </row>
    <row r="243" spans="9:9" s="2" customFormat="1" ht="15.75" x14ac:dyDescent="0.25">
      <c r="I243" s="1"/>
    </row>
    <row r="244" spans="9:9" s="2" customFormat="1" ht="15.75" x14ac:dyDescent="0.25">
      <c r="I244" s="1"/>
    </row>
    <row r="245" spans="9:9" s="2" customFormat="1" ht="15.75" x14ac:dyDescent="0.25">
      <c r="I245" s="1"/>
    </row>
    <row r="246" spans="9:9" s="2" customFormat="1" ht="15.75" x14ac:dyDescent="0.25">
      <c r="I246" s="1"/>
    </row>
    <row r="247" spans="9:9" s="2" customFormat="1" ht="15.75" x14ac:dyDescent="0.25">
      <c r="I247" s="1"/>
    </row>
    <row r="248" spans="9:9" s="2" customFormat="1" ht="15.75" x14ac:dyDescent="0.25">
      <c r="I248" s="1"/>
    </row>
    <row r="249" spans="9:9" s="2" customFormat="1" ht="15.75" x14ac:dyDescent="0.25">
      <c r="I249" s="1"/>
    </row>
    <row r="250" spans="9:9" s="2" customFormat="1" ht="15.75" x14ac:dyDescent="0.25">
      <c r="I250" s="1"/>
    </row>
    <row r="251" spans="9:9" s="2" customFormat="1" ht="15.75" x14ac:dyDescent="0.25">
      <c r="I251" s="1"/>
    </row>
    <row r="252" spans="9:9" s="2" customFormat="1" ht="15.75" x14ac:dyDescent="0.25">
      <c r="I252" s="1"/>
    </row>
    <row r="253" spans="9:9" s="2" customFormat="1" ht="15.75" x14ac:dyDescent="0.25">
      <c r="I253" s="1"/>
    </row>
    <row r="254" spans="9:9" s="2" customFormat="1" ht="15.75" x14ac:dyDescent="0.25">
      <c r="I254" s="1"/>
    </row>
  </sheetData>
  <mergeCells count="2">
    <mergeCell ref="M28:O28"/>
    <mergeCell ref="M45:O45"/>
  </mergeCells>
  <phoneticPr fontId="0" type="noConversion"/>
  <pageMargins left="0.75" right="0.4" top="0.7" bottom="1" header="0.5" footer="0.5"/>
  <pageSetup paperSize="9" scale="6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tabSelected="1" topLeftCell="A19" zoomScale="95" workbookViewId="0">
      <selection activeCell="H37" sqref="H37"/>
    </sheetView>
  </sheetViews>
  <sheetFormatPr defaultRowHeight="12.75" x14ac:dyDescent="0.2"/>
  <cols>
    <col min="4" max="4" width="18.140625" customWidth="1"/>
    <col min="5" max="5" width="10.85546875" bestFit="1" customWidth="1"/>
    <col min="6" max="6" width="3.28515625" customWidth="1"/>
    <col min="7" max="7" width="11.140625" customWidth="1"/>
    <col min="8" max="8" width="3.28515625" customWidth="1"/>
    <col min="10" max="10" width="3.5703125" customWidth="1"/>
    <col min="11" max="11" width="13.5703125" customWidth="1"/>
    <col min="12" max="12" width="4" customWidth="1"/>
    <col min="13" max="13" width="11.7109375" customWidth="1"/>
    <col min="14" max="14" width="3.7109375" customWidth="1"/>
    <col min="15" max="15" width="9.28515625" customWidth="1"/>
    <col min="17" max="17" width="10.7109375" customWidth="1"/>
  </cols>
  <sheetData>
    <row r="1" spans="1:15" ht="15.75" x14ac:dyDescent="0.25">
      <c r="A1" s="1" t="s">
        <v>561</v>
      </c>
    </row>
    <row r="2" spans="1:15" ht="15.75" x14ac:dyDescent="0.25">
      <c r="A2" s="3" t="s">
        <v>562</v>
      </c>
    </row>
    <row r="3" spans="1:15" ht="15" x14ac:dyDescent="0.2">
      <c r="A3" s="2"/>
    </row>
    <row r="4" spans="1:15" ht="15.75" x14ac:dyDescent="0.25">
      <c r="A4" s="1" t="s">
        <v>279</v>
      </c>
    </row>
    <row r="5" spans="1:15" x14ac:dyDescent="0.2">
      <c r="E5" s="235" t="s">
        <v>534</v>
      </c>
      <c r="F5" s="235"/>
      <c r="G5" s="235"/>
      <c r="H5" s="235"/>
      <c r="I5" s="235"/>
      <c r="J5" s="235"/>
      <c r="K5" s="235"/>
      <c r="L5" s="235"/>
      <c r="M5" s="235"/>
      <c r="N5" s="235"/>
      <c r="O5" s="235"/>
    </row>
    <row r="6" spans="1:15" ht="15.75" x14ac:dyDescent="0.25">
      <c r="A6" s="1"/>
      <c r="B6" s="2"/>
      <c r="C6" s="1"/>
      <c r="D6" s="1"/>
      <c r="E6" s="1"/>
      <c r="F6" s="1"/>
      <c r="G6" s="18" t="s">
        <v>280</v>
      </c>
      <c r="H6" s="1"/>
      <c r="I6" s="61"/>
      <c r="J6" s="61"/>
      <c r="K6" s="61"/>
      <c r="L6" s="61"/>
      <c r="M6" s="146" t="s">
        <v>282</v>
      </c>
      <c r="N6" s="61"/>
      <c r="O6" s="61"/>
    </row>
    <row r="7" spans="1:15" ht="15.75" x14ac:dyDescent="0.25">
      <c r="A7" s="1"/>
      <c r="B7" s="2"/>
      <c r="C7" s="1"/>
      <c r="D7" s="1"/>
      <c r="E7" s="18" t="s">
        <v>536</v>
      </c>
      <c r="F7" s="1"/>
      <c r="G7" s="18" t="s">
        <v>281</v>
      </c>
      <c r="H7" s="18"/>
      <c r="I7" s="146" t="s">
        <v>529</v>
      </c>
      <c r="J7" s="146"/>
      <c r="K7" s="146" t="s">
        <v>550</v>
      </c>
      <c r="L7" s="146"/>
      <c r="M7" s="146" t="s">
        <v>286</v>
      </c>
      <c r="N7" s="146"/>
    </row>
    <row r="8" spans="1:15" ht="15.75" x14ac:dyDescent="0.25">
      <c r="A8" s="1"/>
      <c r="B8" s="2"/>
      <c r="C8" s="1"/>
      <c r="D8" s="1"/>
      <c r="E8" s="18" t="s">
        <v>283</v>
      </c>
      <c r="F8" s="1"/>
      <c r="G8" s="18" t="s">
        <v>284</v>
      </c>
      <c r="H8" s="18"/>
      <c r="I8" s="146" t="s">
        <v>285</v>
      </c>
      <c r="J8" s="146"/>
      <c r="K8" s="146" t="s">
        <v>285</v>
      </c>
      <c r="L8" s="146"/>
      <c r="M8" s="146" t="s">
        <v>287</v>
      </c>
      <c r="N8" s="146"/>
      <c r="O8" s="146" t="s">
        <v>21</v>
      </c>
    </row>
    <row r="9" spans="1:15" ht="15.75" x14ac:dyDescent="0.25">
      <c r="A9" s="1"/>
      <c r="B9" s="2"/>
      <c r="C9" s="1"/>
      <c r="D9" s="1"/>
      <c r="E9" s="173" t="s">
        <v>564</v>
      </c>
      <c r="F9" s="1"/>
      <c r="G9" s="173" t="s">
        <v>564</v>
      </c>
      <c r="H9" s="1"/>
      <c r="I9" s="173" t="s">
        <v>564</v>
      </c>
      <c r="J9" s="61"/>
      <c r="K9" s="173" t="s">
        <v>564</v>
      </c>
      <c r="L9" s="61"/>
      <c r="M9" s="173" t="s">
        <v>564</v>
      </c>
      <c r="N9" s="61"/>
      <c r="O9" s="173" t="s">
        <v>564</v>
      </c>
    </row>
    <row r="10" spans="1:15" ht="15.75" x14ac:dyDescent="0.25">
      <c r="A10" s="1"/>
      <c r="B10" s="2"/>
      <c r="C10" s="1"/>
      <c r="D10" s="1"/>
      <c r="E10" s="1"/>
      <c r="F10" s="1"/>
      <c r="G10" s="2"/>
      <c r="H10" s="1"/>
      <c r="I10" s="61"/>
      <c r="J10" s="61"/>
      <c r="K10" s="61"/>
      <c r="L10" s="61"/>
      <c r="M10" s="61"/>
      <c r="N10" s="61"/>
      <c r="O10" s="61"/>
    </row>
    <row r="11" spans="1:15" ht="15.75" x14ac:dyDescent="0.25">
      <c r="A11" s="2"/>
      <c r="B11" s="2"/>
      <c r="C11" s="1"/>
      <c r="D11" s="1"/>
      <c r="E11" s="61"/>
      <c r="F11" s="1"/>
      <c r="G11" s="2"/>
      <c r="H11" s="61"/>
      <c r="I11" s="61"/>
      <c r="J11" s="61"/>
      <c r="K11" s="61"/>
      <c r="L11" s="61"/>
      <c r="M11" s="61"/>
      <c r="N11" s="61"/>
      <c r="O11" s="61"/>
    </row>
    <row r="12" spans="1:15" ht="15.75" x14ac:dyDescent="0.25">
      <c r="B12" s="2"/>
      <c r="C12" s="1"/>
      <c r="D12" s="1"/>
      <c r="F12" s="1"/>
      <c r="H12" s="8"/>
      <c r="N12" s="8"/>
    </row>
    <row r="13" spans="1:15" ht="15.75" x14ac:dyDescent="0.25">
      <c r="A13" s="2" t="s">
        <v>545</v>
      </c>
      <c r="B13" s="2"/>
      <c r="C13" s="2"/>
      <c r="D13" s="2"/>
      <c r="E13" s="8">
        <v>1106.2</v>
      </c>
      <c r="F13" s="2"/>
      <c r="G13" s="2">
        <v>0.3</v>
      </c>
      <c r="H13" s="8"/>
      <c r="I13" s="8">
        <f>-5.4-0.3</f>
        <v>-5.7</v>
      </c>
      <c r="J13" s="8"/>
      <c r="K13" s="8">
        <v>2165</v>
      </c>
      <c r="L13" s="8"/>
      <c r="M13" s="8">
        <v>712.5</v>
      </c>
      <c r="N13" s="8"/>
      <c r="O13" s="7">
        <v>3978.3</v>
      </c>
    </row>
    <row r="14" spans="1:15" ht="15.75" x14ac:dyDescent="0.25">
      <c r="A14" s="2" t="s">
        <v>268</v>
      </c>
      <c r="B14" s="2"/>
      <c r="C14" s="2"/>
      <c r="D14" s="2"/>
      <c r="E14" s="8">
        <v>1.5</v>
      </c>
      <c r="F14" s="2"/>
      <c r="G14" s="2"/>
      <c r="H14" s="8"/>
      <c r="I14" s="8"/>
      <c r="J14" s="8"/>
      <c r="K14" s="8"/>
      <c r="L14" s="8"/>
      <c r="M14" s="8"/>
      <c r="N14" s="8"/>
      <c r="O14" s="7">
        <v>1.5</v>
      </c>
    </row>
    <row r="15" spans="1:15" ht="15.75" x14ac:dyDescent="0.25">
      <c r="A15" s="2" t="s">
        <v>655</v>
      </c>
      <c r="B15" s="2"/>
      <c r="C15" s="2"/>
      <c r="D15" s="2"/>
      <c r="E15" s="8"/>
      <c r="F15" s="2"/>
      <c r="G15" s="2">
        <v>7.6</v>
      </c>
      <c r="H15" s="8"/>
      <c r="I15" s="8"/>
      <c r="J15" s="8"/>
      <c r="K15" s="8"/>
      <c r="L15" s="8"/>
      <c r="M15" s="8">
        <v>-130.1</v>
      </c>
      <c r="N15" s="8"/>
      <c r="O15" s="7">
        <v>-122.5</v>
      </c>
    </row>
    <row r="16" spans="1:15" ht="15.75" x14ac:dyDescent="0.25">
      <c r="A16" s="2" t="s">
        <v>656</v>
      </c>
      <c r="B16" s="2"/>
      <c r="C16" s="2"/>
      <c r="D16" s="2"/>
      <c r="M16" s="8">
        <v>73.400000000000006</v>
      </c>
      <c r="N16" s="8"/>
      <c r="O16" s="7">
        <v>73.400000000000006</v>
      </c>
    </row>
    <row r="17" spans="1:15" ht="15" x14ac:dyDescent="0.2">
      <c r="A17" s="2" t="s">
        <v>657</v>
      </c>
      <c r="B17" s="2"/>
      <c r="C17" s="2"/>
      <c r="D17" s="2"/>
      <c r="E17" s="8"/>
      <c r="F17" s="2"/>
      <c r="H17" s="8"/>
      <c r="I17" s="8"/>
      <c r="J17" s="8"/>
      <c r="K17" s="8">
        <v>-17.7</v>
      </c>
      <c r="L17" s="8"/>
      <c r="M17" s="8">
        <v>17.7</v>
      </c>
    </row>
    <row r="18" spans="1:15" ht="15.75" x14ac:dyDescent="0.25">
      <c r="A18" s="2" t="s">
        <v>288</v>
      </c>
      <c r="B18" s="2"/>
      <c r="C18" s="2"/>
      <c r="D18" s="2"/>
      <c r="E18" s="8"/>
      <c r="F18" s="2"/>
      <c r="G18" s="2"/>
      <c r="H18" s="8"/>
      <c r="I18" s="8"/>
      <c r="J18" s="8"/>
      <c r="K18" s="8">
        <v>75.900000000000006</v>
      </c>
      <c r="L18" s="8"/>
      <c r="M18" s="8"/>
      <c r="N18" s="8"/>
      <c r="O18" s="1">
        <v>75.900000000000006</v>
      </c>
    </row>
    <row r="19" spans="1:15" ht="15.75" x14ac:dyDescent="0.25">
      <c r="A19" s="2" t="s">
        <v>658</v>
      </c>
      <c r="B19" s="2"/>
      <c r="C19" s="2"/>
      <c r="D19" s="2"/>
      <c r="E19" s="8"/>
      <c r="F19" s="2"/>
      <c r="G19" s="2"/>
      <c r="H19" s="8"/>
      <c r="I19" s="8">
        <v>-2.2999999999999998</v>
      </c>
      <c r="J19" s="8"/>
      <c r="K19" s="8">
        <v>2.7</v>
      </c>
      <c r="L19" s="8"/>
      <c r="M19" s="8">
        <v>0.2</v>
      </c>
      <c r="N19" s="8"/>
      <c r="O19" s="7">
        <f>SUM(E19:M19)</f>
        <v>0.60000000000000031</v>
      </c>
    </row>
    <row r="20" spans="1:15" ht="16.5" thickBot="1" x14ac:dyDescent="0.3">
      <c r="A20" s="1" t="s">
        <v>551</v>
      </c>
      <c r="B20" s="2"/>
      <c r="C20" s="2"/>
      <c r="D20" s="2"/>
      <c r="E20" s="11">
        <v>1107.7</v>
      </c>
      <c r="F20" s="2"/>
      <c r="G20" s="11">
        <v>7.9</v>
      </c>
      <c r="H20" s="8"/>
      <c r="I20" s="11">
        <v>-8</v>
      </c>
      <c r="J20" s="8"/>
      <c r="K20" s="11">
        <v>2225.9</v>
      </c>
      <c r="L20" s="8"/>
      <c r="M20" s="11">
        <v>673.7</v>
      </c>
      <c r="N20" s="8"/>
      <c r="O20" s="11">
        <v>4007.2</v>
      </c>
    </row>
    <row r="21" spans="1:15" ht="16.5" thickTop="1" x14ac:dyDescent="0.25">
      <c r="A21" s="2"/>
      <c r="B21" s="2"/>
      <c r="C21" s="2"/>
      <c r="D21" s="2"/>
      <c r="E21" s="8"/>
      <c r="F21" s="2"/>
      <c r="G21" s="2"/>
      <c r="H21" s="8"/>
      <c r="I21" s="8"/>
      <c r="J21" s="8"/>
      <c r="L21" s="8"/>
      <c r="N21" s="8"/>
      <c r="O21" s="7"/>
    </row>
    <row r="22" spans="1:15" ht="15.75" x14ac:dyDescent="0.25">
      <c r="A22" s="2"/>
      <c r="B22" s="2"/>
      <c r="C22" s="2"/>
      <c r="D22" s="2"/>
      <c r="E22" s="8"/>
      <c r="F22" s="2"/>
      <c r="G22" s="2"/>
      <c r="H22" s="8"/>
      <c r="I22" s="8"/>
      <c r="J22" s="8"/>
      <c r="L22" s="8"/>
      <c r="N22" s="8"/>
      <c r="O22" s="7"/>
    </row>
    <row r="23" spans="1:15" ht="15.75" customHeight="1" x14ac:dyDescent="0.25">
      <c r="B23" s="2"/>
      <c r="C23" s="2"/>
      <c r="D23" s="2"/>
      <c r="E23" s="236" t="s">
        <v>32</v>
      </c>
      <c r="F23" s="236"/>
      <c r="G23" s="236"/>
      <c r="H23" s="236"/>
      <c r="I23" s="236"/>
      <c r="J23" s="236"/>
      <c r="K23" s="236"/>
      <c r="L23" s="236"/>
      <c r="M23" s="236"/>
      <c r="N23" s="236"/>
      <c r="O23" s="236"/>
    </row>
    <row r="24" spans="1:15" ht="15.75" x14ac:dyDescent="0.25">
      <c r="A24" s="1"/>
      <c r="B24" s="2"/>
      <c r="C24" s="1"/>
      <c r="D24" s="1"/>
      <c r="E24" s="1"/>
      <c r="F24" s="1"/>
      <c r="G24" s="18" t="s">
        <v>280</v>
      </c>
      <c r="H24" s="1"/>
      <c r="I24" s="61"/>
      <c r="J24" s="61"/>
      <c r="K24" s="61"/>
      <c r="L24" s="61"/>
      <c r="M24" s="146" t="s">
        <v>282</v>
      </c>
      <c r="N24" s="61"/>
      <c r="O24" s="61"/>
    </row>
    <row r="25" spans="1:15" ht="15.75" x14ac:dyDescent="0.25">
      <c r="A25" s="1"/>
      <c r="B25" s="2"/>
      <c r="C25" s="1"/>
      <c r="D25" s="1"/>
      <c r="E25" s="18" t="s">
        <v>536</v>
      </c>
      <c r="F25" s="1"/>
      <c r="G25" s="18" t="s">
        <v>281</v>
      </c>
      <c r="H25" s="18"/>
      <c r="I25" s="146" t="s">
        <v>529</v>
      </c>
      <c r="J25" s="146"/>
      <c r="K25" s="146" t="s">
        <v>550</v>
      </c>
      <c r="L25" s="146"/>
      <c r="M25" s="146" t="s">
        <v>286</v>
      </c>
      <c r="N25" s="146"/>
    </row>
    <row r="26" spans="1:15" ht="15.75" x14ac:dyDescent="0.25">
      <c r="A26" s="1"/>
      <c r="B26" s="2"/>
      <c r="C26" s="1"/>
      <c r="D26" s="1"/>
      <c r="E26" s="18" t="s">
        <v>283</v>
      </c>
      <c r="F26" s="1"/>
      <c r="G26" s="18" t="s">
        <v>284</v>
      </c>
      <c r="H26" s="18"/>
      <c r="I26" s="146" t="s">
        <v>285</v>
      </c>
      <c r="J26" s="146"/>
      <c r="K26" s="146" t="s">
        <v>285</v>
      </c>
      <c r="L26" s="146"/>
      <c r="M26" s="146" t="s">
        <v>287</v>
      </c>
      <c r="N26" s="146"/>
      <c r="O26" s="146" t="s">
        <v>21</v>
      </c>
    </row>
    <row r="27" spans="1:15" ht="15.75" x14ac:dyDescent="0.25">
      <c r="A27" s="1"/>
      <c r="B27" s="2"/>
      <c r="C27" s="1"/>
      <c r="D27" s="1"/>
      <c r="E27" s="173" t="s">
        <v>564</v>
      </c>
      <c r="F27" s="1"/>
      <c r="G27" s="173" t="s">
        <v>564</v>
      </c>
      <c r="H27" s="1"/>
      <c r="I27" s="173" t="s">
        <v>564</v>
      </c>
      <c r="J27" s="61"/>
      <c r="K27" s="173" t="s">
        <v>564</v>
      </c>
      <c r="L27" s="61"/>
      <c r="M27" s="173" t="s">
        <v>564</v>
      </c>
      <c r="N27" s="61"/>
      <c r="O27" s="173" t="s">
        <v>564</v>
      </c>
    </row>
    <row r="28" spans="1:15" ht="15.75" x14ac:dyDescent="0.25">
      <c r="A28" s="1"/>
      <c r="B28" s="2"/>
      <c r="C28" s="1"/>
      <c r="D28" s="1"/>
      <c r="E28" s="1"/>
      <c r="F28" s="1"/>
      <c r="G28" s="2"/>
      <c r="H28" s="1"/>
      <c r="I28" s="61"/>
      <c r="J28" s="61"/>
      <c r="K28" s="61"/>
      <c r="L28" s="61"/>
      <c r="M28" s="61"/>
      <c r="N28" s="61"/>
      <c r="O28" s="61"/>
    </row>
    <row r="29" spans="1:15" ht="15.75" x14ac:dyDescent="0.25">
      <c r="A29" s="2"/>
      <c r="B29" s="2"/>
      <c r="C29" s="1"/>
      <c r="D29" s="1"/>
      <c r="E29" s="61"/>
      <c r="F29" s="1"/>
      <c r="G29" s="2"/>
      <c r="H29" s="61"/>
      <c r="I29" s="61"/>
      <c r="J29" s="61"/>
      <c r="K29" s="61"/>
      <c r="L29" s="61"/>
      <c r="M29" s="61"/>
      <c r="N29" s="61"/>
      <c r="O29" s="61"/>
    </row>
    <row r="30" spans="1:15" ht="15.75" x14ac:dyDescent="0.25">
      <c r="B30" s="2"/>
      <c r="C30" s="1"/>
      <c r="D30" s="1"/>
      <c r="F30" s="1"/>
      <c r="H30" s="8"/>
      <c r="N30" s="8"/>
    </row>
    <row r="31" spans="1:15" ht="15.75" x14ac:dyDescent="0.25">
      <c r="A31" s="2" t="s">
        <v>545</v>
      </c>
      <c r="B31" s="2"/>
      <c r="C31" s="2"/>
      <c r="D31" s="2"/>
      <c r="E31" s="8">
        <v>1106.2</v>
      </c>
      <c r="F31" s="2"/>
      <c r="G31" s="2">
        <v>0.3</v>
      </c>
      <c r="H31" s="8"/>
      <c r="I31" s="8">
        <v>-4.5999999999999996</v>
      </c>
      <c r="J31" s="8"/>
      <c r="K31" s="8">
        <v>95.4</v>
      </c>
      <c r="L31" s="8"/>
      <c r="M31" s="8">
        <v>528.20000000000005</v>
      </c>
      <c r="N31" s="8"/>
      <c r="O31" s="7">
        <v>1725.5</v>
      </c>
    </row>
    <row r="32" spans="1:15" ht="15.75" x14ac:dyDescent="0.25">
      <c r="A32" s="2" t="s">
        <v>268</v>
      </c>
      <c r="B32" s="2"/>
      <c r="C32" s="2"/>
      <c r="D32" s="2"/>
      <c r="E32" s="8">
        <v>1.5</v>
      </c>
      <c r="F32" s="2"/>
      <c r="G32" s="2"/>
      <c r="H32" s="8"/>
      <c r="I32" s="8"/>
      <c r="J32" s="8"/>
      <c r="K32" s="8"/>
      <c r="L32" s="8"/>
      <c r="M32" s="8"/>
      <c r="N32" s="8"/>
      <c r="O32" s="7">
        <v>1.5</v>
      </c>
    </row>
    <row r="33" spans="1:15" ht="15.75" x14ac:dyDescent="0.25">
      <c r="A33" s="2" t="s">
        <v>655</v>
      </c>
      <c r="B33" s="2"/>
      <c r="C33" s="2"/>
      <c r="D33" s="2"/>
      <c r="E33" s="8"/>
      <c r="F33" s="2"/>
      <c r="G33" s="2">
        <v>7.6</v>
      </c>
      <c r="H33" s="8"/>
      <c r="I33" s="8"/>
      <c r="J33" s="8"/>
      <c r="K33" s="8"/>
      <c r="L33" s="8"/>
      <c r="M33" s="8">
        <v>-130.1</v>
      </c>
      <c r="N33" s="8"/>
      <c r="O33" s="7">
        <v>-122.5</v>
      </c>
    </row>
    <row r="34" spans="1:15" ht="15.75" x14ac:dyDescent="0.25">
      <c r="A34" s="2" t="s">
        <v>656</v>
      </c>
      <c r="B34" s="2"/>
      <c r="C34" s="2"/>
      <c r="D34" s="2"/>
      <c r="M34" s="8">
        <v>50.2</v>
      </c>
      <c r="N34" s="8"/>
      <c r="O34" s="7">
        <v>50.2</v>
      </c>
    </row>
    <row r="35" spans="1:15" ht="15.75" x14ac:dyDescent="0.25">
      <c r="A35" s="2" t="s">
        <v>288</v>
      </c>
      <c r="B35" s="2"/>
      <c r="C35" s="2"/>
      <c r="D35" s="2"/>
      <c r="E35" s="8"/>
      <c r="F35" s="2"/>
      <c r="G35" s="2"/>
      <c r="H35" s="8"/>
      <c r="I35" s="8"/>
      <c r="J35" s="8"/>
      <c r="K35" s="8">
        <v>3.8</v>
      </c>
      <c r="L35" s="8"/>
      <c r="M35" s="8"/>
      <c r="N35" s="8"/>
      <c r="O35" s="189">
        <v>3.8</v>
      </c>
    </row>
    <row r="36" spans="1:15" ht="15.75" x14ac:dyDescent="0.25">
      <c r="A36" s="2" t="s">
        <v>658</v>
      </c>
      <c r="B36" s="2"/>
      <c r="C36" s="2"/>
      <c r="D36" s="2"/>
      <c r="E36" s="8"/>
      <c r="F36" s="2"/>
      <c r="G36" s="2"/>
      <c r="H36" s="8"/>
      <c r="I36" s="8">
        <v>0.1</v>
      </c>
      <c r="J36" s="8"/>
      <c r="K36" s="8"/>
      <c r="L36" s="8"/>
      <c r="M36" s="8">
        <v>0.2</v>
      </c>
      <c r="N36" s="8"/>
      <c r="O36" s="7">
        <v>0.3</v>
      </c>
    </row>
    <row r="37" spans="1:15" ht="16.5" thickBot="1" x14ac:dyDescent="0.3">
      <c r="A37" s="1" t="s">
        <v>551</v>
      </c>
      <c r="B37" s="2"/>
      <c r="C37" s="2"/>
      <c r="D37" s="2"/>
      <c r="E37" s="11">
        <v>1107.7</v>
      </c>
      <c r="F37" s="2"/>
      <c r="G37" s="11">
        <v>7.9</v>
      </c>
      <c r="H37" s="8"/>
      <c r="I37" s="11">
        <v>-4.5</v>
      </c>
      <c r="J37" s="8"/>
      <c r="K37" s="11">
        <v>99.2</v>
      </c>
      <c r="L37" s="8"/>
      <c r="M37" s="11">
        <v>448.5</v>
      </c>
      <c r="N37" s="8"/>
      <c r="O37" s="11">
        <v>1658.8</v>
      </c>
    </row>
    <row r="38" spans="1:15" ht="16.5" thickTop="1" x14ac:dyDescent="0.25">
      <c r="B38" s="2"/>
      <c r="C38" s="2"/>
      <c r="D38" s="2"/>
      <c r="E38" s="8"/>
      <c r="F38" s="2"/>
      <c r="G38" s="2"/>
      <c r="H38" s="8"/>
      <c r="I38" s="8"/>
      <c r="J38" s="8"/>
      <c r="K38" s="8"/>
      <c r="L38" s="8"/>
      <c r="M38" s="8"/>
      <c r="N38" s="8"/>
      <c r="O38" s="7"/>
    </row>
    <row r="39" spans="1:15" ht="15.75" x14ac:dyDescent="0.25">
      <c r="A39" s="203" t="s">
        <v>659</v>
      </c>
      <c r="B39" s="2"/>
      <c r="C39" s="2"/>
      <c r="D39" s="2"/>
      <c r="E39" s="8"/>
      <c r="F39" s="2"/>
      <c r="G39" s="2"/>
      <c r="H39" s="8"/>
      <c r="J39" s="8"/>
      <c r="L39" s="8"/>
      <c r="N39" s="8"/>
      <c r="O39" s="7"/>
    </row>
    <row r="40" spans="1:15" ht="15" x14ac:dyDescent="0.2">
      <c r="A40" s="2"/>
      <c r="B40" s="2"/>
      <c r="C40" s="2"/>
      <c r="D40" s="2"/>
      <c r="E40" s="8"/>
      <c r="F40" s="2"/>
      <c r="G40" s="2"/>
      <c r="H40" s="8"/>
      <c r="I40" s="8"/>
      <c r="J40" s="8"/>
      <c r="K40" s="8"/>
      <c r="L40" s="8"/>
      <c r="M40" s="8"/>
      <c r="N40" s="8"/>
      <c r="O40" s="8"/>
    </row>
    <row r="41" spans="1:15" ht="15.75" x14ac:dyDescent="0.25">
      <c r="B41" s="2"/>
      <c r="C41" s="2"/>
      <c r="D41" s="2"/>
      <c r="F41" s="2"/>
      <c r="H41" s="7"/>
      <c r="J41" s="7"/>
      <c r="L41" s="7"/>
      <c r="N41" s="7"/>
    </row>
    <row r="46" spans="1:15" ht="15.75" x14ac:dyDescent="0.25">
      <c r="A46" s="1" t="s">
        <v>290</v>
      </c>
      <c r="B46" s="2"/>
      <c r="C46" s="2"/>
      <c r="D46" s="2"/>
      <c r="E46" s="2"/>
      <c r="F46" s="2"/>
      <c r="G46" s="2"/>
      <c r="H46" s="2"/>
      <c r="I46" s="2"/>
      <c r="J46" s="2"/>
      <c r="K46" s="2"/>
      <c r="L46" s="2"/>
      <c r="M46" s="2"/>
      <c r="N46" s="2"/>
      <c r="O46" s="2"/>
    </row>
    <row r="47" spans="1:15" ht="15.75" x14ac:dyDescent="0.25">
      <c r="A47" s="2"/>
      <c r="B47" s="2"/>
      <c r="C47" s="2"/>
      <c r="D47" s="2"/>
      <c r="E47" s="2"/>
      <c r="F47" s="2"/>
      <c r="G47" s="2"/>
      <c r="H47" s="2"/>
      <c r="I47" s="2"/>
      <c r="J47" s="2"/>
      <c r="K47" s="2"/>
      <c r="L47" s="2"/>
      <c r="M47" s="1">
        <v>2003</v>
      </c>
      <c r="N47" s="2"/>
      <c r="O47" s="2">
        <v>2002</v>
      </c>
    </row>
    <row r="48" spans="1:15" ht="15.75" x14ac:dyDescent="0.25">
      <c r="A48" s="2"/>
      <c r="B48" s="2"/>
      <c r="C48" s="2"/>
      <c r="D48" s="2"/>
      <c r="E48" s="2"/>
      <c r="F48" s="2"/>
      <c r="G48" s="2"/>
      <c r="H48" s="2"/>
      <c r="I48" s="2"/>
      <c r="J48" s="2"/>
      <c r="K48" s="2"/>
      <c r="L48" s="2"/>
      <c r="M48" s="5" t="s">
        <v>564</v>
      </c>
      <c r="N48" s="6"/>
      <c r="O48" s="6" t="s">
        <v>564</v>
      </c>
    </row>
    <row r="49" spans="1:15" ht="15.75" x14ac:dyDescent="0.25">
      <c r="A49" s="2"/>
      <c r="B49" s="2"/>
      <c r="C49" s="2"/>
      <c r="D49" s="2"/>
      <c r="E49" s="2"/>
      <c r="F49" s="2"/>
      <c r="G49" s="2"/>
      <c r="H49" s="2"/>
      <c r="I49" s="2"/>
      <c r="J49" s="2"/>
      <c r="K49" s="2"/>
      <c r="L49" s="2"/>
      <c r="M49" s="5"/>
      <c r="N49" s="6"/>
      <c r="O49" s="6"/>
    </row>
    <row r="50" spans="1:15" ht="15.75" x14ac:dyDescent="0.25">
      <c r="A50" s="2" t="s">
        <v>289</v>
      </c>
      <c r="B50" s="2"/>
      <c r="C50" s="2"/>
      <c r="D50" s="2"/>
      <c r="E50" s="2"/>
      <c r="F50" s="2"/>
      <c r="G50" s="2"/>
      <c r="H50" s="2"/>
      <c r="I50" s="2"/>
      <c r="J50" s="2"/>
      <c r="K50" s="2"/>
      <c r="L50" s="2"/>
      <c r="M50" s="161">
        <v>279.2</v>
      </c>
      <c r="N50" s="92"/>
      <c r="O50" s="57">
        <v>419.7</v>
      </c>
    </row>
    <row r="51" spans="1:15" ht="15.75" x14ac:dyDescent="0.25">
      <c r="A51" s="2" t="s">
        <v>104</v>
      </c>
      <c r="B51" s="2"/>
      <c r="C51" s="2"/>
      <c r="D51" s="2"/>
      <c r="E51" s="2"/>
      <c r="F51" s="2"/>
      <c r="G51" s="2"/>
      <c r="H51" s="2"/>
      <c r="I51" s="2"/>
      <c r="J51" s="2"/>
      <c r="K51" s="2"/>
      <c r="L51" s="2"/>
      <c r="M51" s="163">
        <v>17.5</v>
      </c>
      <c r="N51" s="8"/>
      <c r="O51" s="14">
        <v>56.2</v>
      </c>
    </row>
    <row r="52" spans="1:15" s="2" customFormat="1" ht="16.5" thickBot="1" x14ac:dyDescent="0.3">
      <c r="M52" s="139">
        <f>SUM(M50:M51)</f>
        <v>296.7</v>
      </c>
      <c r="N52" s="8"/>
      <c r="O52" s="140">
        <v>475.9</v>
      </c>
    </row>
    <row r="53" spans="1:15" s="2" customFormat="1" ht="15.75" thickTop="1" x14ac:dyDescent="0.2">
      <c r="A53"/>
      <c r="B53"/>
      <c r="C53"/>
      <c r="D53"/>
      <c r="E53"/>
      <c r="F53"/>
      <c r="G53"/>
      <c r="H53"/>
      <c r="I53"/>
      <c r="J53"/>
      <c r="K53"/>
      <c r="L53"/>
      <c r="M53"/>
      <c r="N53"/>
      <c r="O53"/>
    </row>
    <row r="54" spans="1:15" s="2" customFormat="1" ht="15" x14ac:dyDescent="0.2">
      <c r="A54"/>
      <c r="B54"/>
      <c r="C54"/>
      <c r="D54"/>
      <c r="E54"/>
      <c r="F54"/>
      <c r="G54"/>
      <c r="H54"/>
      <c r="I54"/>
      <c r="J54"/>
      <c r="K54"/>
      <c r="L54"/>
      <c r="M54"/>
      <c r="N54"/>
      <c r="O54"/>
    </row>
    <row r="55" spans="1:15" s="2" customFormat="1" ht="15" x14ac:dyDescent="0.2">
      <c r="A55"/>
      <c r="B55"/>
      <c r="C55"/>
      <c r="D55"/>
      <c r="E55"/>
      <c r="F55"/>
      <c r="G55"/>
      <c r="H55"/>
      <c r="I55"/>
      <c r="J55"/>
      <c r="K55"/>
      <c r="L55"/>
      <c r="M55"/>
      <c r="N55"/>
      <c r="O55"/>
    </row>
    <row r="56" spans="1:15" s="2" customFormat="1" ht="15" x14ac:dyDescent="0.2">
      <c r="A56"/>
      <c r="B56"/>
      <c r="C56"/>
      <c r="D56"/>
      <c r="E56"/>
      <c r="F56"/>
      <c r="G56"/>
      <c r="H56"/>
      <c r="I56"/>
      <c r="J56"/>
      <c r="K56"/>
      <c r="L56"/>
      <c r="M56"/>
      <c r="N56"/>
      <c r="O56"/>
    </row>
    <row r="57" spans="1:15" s="2" customFormat="1" ht="15.75" x14ac:dyDescent="0.25">
      <c r="A57" s="49" t="s">
        <v>291</v>
      </c>
      <c r="B57" s="34"/>
      <c r="C57" s="34"/>
      <c r="D57" s="34"/>
      <c r="E57" s="34"/>
      <c r="F57" s="34"/>
      <c r="G57" s="34"/>
      <c r="H57" s="34"/>
      <c r="I57" s="124"/>
      <c r="J57" s="124"/>
      <c r="K57" s="185"/>
      <c r="L57" s="185"/>
      <c r="M57" s="185"/>
      <c r="N57" s="185"/>
      <c r="O57" s="185"/>
    </row>
    <row r="58" spans="1:15" ht="15.75" x14ac:dyDescent="0.25">
      <c r="A58" s="34"/>
      <c r="B58" s="34"/>
      <c r="C58" s="34"/>
      <c r="D58" s="34"/>
      <c r="E58" s="34"/>
      <c r="F58" s="34"/>
      <c r="G58" s="34"/>
      <c r="H58" s="34"/>
      <c r="I58" s="34"/>
      <c r="J58" s="34"/>
      <c r="K58" s="186"/>
      <c r="L58" s="187"/>
      <c r="M58" s="186"/>
      <c r="N58" s="188"/>
      <c r="O58" s="15"/>
    </row>
    <row r="59" spans="1:15" ht="16.5" customHeight="1" x14ac:dyDescent="0.2">
      <c r="A59" s="234" t="s">
        <v>660</v>
      </c>
      <c r="B59" s="234"/>
      <c r="C59" s="234"/>
      <c r="D59" s="234"/>
      <c r="E59" s="234"/>
      <c r="F59" s="234"/>
      <c r="G59" s="234"/>
      <c r="H59" s="234"/>
      <c r="I59" s="234"/>
      <c r="J59" s="234"/>
      <c r="K59" s="234"/>
      <c r="L59" s="234"/>
      <c r="M59" s="234"/>
      <c r="N59" s="234"/>
      <c r="O59" s="234"/>
    </row>
    <row r="60" spans="1:15" ht="15" x14ac:dyDescent="0.2">
      <c r="A60" s="2" t="s">
        <v>661</v>
      </c>
    </row>
    <row r="61" spans="1:15" ht="15" x14ac:dyDescent="0.2">
      <c r="A61" s="2"/>
    </row>
    <row r="62" spans="1:15" ht="15" x14ac:dyDescent="0.2">
      <c r="A62" s="2"/>
    </row>
    <row r="65" spans="1:15" ht="15.75" x14ac:dyDescent="0.25">
      <c r="A65" s="49" t="s">
        <v>292</v>
      </c>
    </row>
    <row r="67" spans="1:15" ht="15" x14ac:dyDescent="0.2">
      <c r="A67" s="2" t="s">
        <v>662</v>
      </c>
      <c r="B67" s="2"/>
      <c r="C67" s="2"/>
      <c r="D67" s="2"/>
      <c r="E67" s="2"/>
      <c r="F67" s="2"/>
      <c r="G67" s="2"/>
      <c r="H67" s="2"/>
      <c r="I67" s="2"/>
      <c r="J67" s="2"/>
      <c r="K67" s="2"/>
      <c r="L67" s="2"/>
      <c r="M67" s="2"/>
      <c r="N67" s="2"/>
      <c r="O67" s="2"/>
    </row>
    <row r="68" spans="1:15" ht="15" x14ac:dyDescent="0.2">
      <c r="A68" s="2" t="s">
        <v>663</v>
      </c>
      <c r="B68" s="2"/>
      <c r="C68" s="2"/>
      <c r="D68" s="2"/>
      <c r="E68" s="2"/>
      <c r="F68" s="2"/>
      <c r="G68" s="2"/>
      <c r="H68" s="2"/>
      <c r="I68" s="2"/>
      <c r="J68" s="2"/>
      <c r="K68" s="2"/>
      <c r="L68" s="2"/>
      <c r="M68" s="2"/>
      <c r="N68" s="2"/>
      <c r="O68" s="2"/>
    </row>
    <row r="69" spans="1:15" ht="15" x14ac:dyDescent="0.2">
      <c r="A69" s="2" t="s">
        <v>664</v>
      </c>
      <c r="B69" s="2"/>
      <c r="C69" s="2"/>
      <c r="D69" s="2"/>
      <c r="E69" s="2"/>
      <c r="F69" s="2"/>
      <c r="G69" s="2"/>
      <c r="H69" s="2"/>
      <c r="I69" s="2"/>
      <c r="J69" s="2"/>
      <c r="K69" s="2"/>
      <c r="L69" s="2"/>
      <c r="M69" s="2"/>
      <c r="N69" s="2"/>
      <c r="O69" s="2"/>
    </row>
    <row r="70" spans="1:15" ht="15" x14ac:dyDescent="0.2">
      <c r="A70" s="2" t="s">
        <v>665</v>
      </c>
      <c r="B70" s="2"/>
      <c r="C70" s="2"/>
      <c r="D70" s="2"/>
      <c r="E70" s="2"/>
      <c r="F70" s="2"/>
      <c r="G70" s="2"/>
      <c r="H70" s="2"/>
      <c r="I70" s="2"/>
      <c r="J70" s="2"/>
      <c r="K70" s="2"/>
      <c r="L70" s="2"/>
      <c r="M70" s="2"/>
      <c r="N70" s="2"/>
      <c r="O70" s="2"/>
    </row>
    <row r="71" spans="1:15" ht="15" x14ac:dyDescent="0.2">
      <c r="A71" s="2"/>
      <c r="B71" s="2"/>
      <c r="C71" s="2"/>
      <c r="D71" s="2"/>
      <c r="E71" s="2"/>
      <c r="F71" s="2"/>
      <c r="G71" s="2"/>
      <c r="H71" s="2"/>
      <c r="I71" s="2"/>
      <c r="J71" s="2"/>
      <c r="K71" s="2"/>
      <c r="L71" s="2"/>
      <c r="M71" s="2"/>
      <c r="N71" s="2"/>
      <c r="O71" s="2"/>
    </row>
    <row r="72" spans="1:15" ht="15" x14ac:dyDescent="0.2">
      <c r="A72" s="2" t="s">
        <v>666</v>
      </c>
      <c r="B72" s="2"/>
      <c r="C72" s="2"/>
      <c r="D72" s="2"/>
      <c r="E72" s="2"/>
      <c r="F72" s="2"/>
      <c r="G72" s="2"/>
      <c r="H72" s="2"/>
      <c r="I72" s="2"/>
      <c r="J72" s="2"/>
      <c r="K72" s="2"/>
      <c r="L72" s="2"/>
      <c r="M72" s="2"/>
      <c r="N72" s="2"/>
      <c r="O72" s="2"/>
    </row>
    <row r="73" spans="1:15" ht="15" x14ac:dyDescent="0.2">
      <c r="A73" s="2" t="s">
        <v>667</v>
      </c>
      <c r="B73" s="2"/>
      <c r="C73" s="2"/>
      <c r="D73" s="2"/>
      <c r="E73" s="2"/>
      <c r="F73" s="2"/>
      <c r="G73" s="2"/>
      <c r="H73" s="2"/>
      <c r="I73" s="2"/>
      <c r="J73" s="2"/>
      <c r="K73" s="2"/>
      <c r="L73" s="2"/>
      <c r="M73" s="2"/>
      <c r="N73" s="2"/>
      <c r="O73" s="2"/>
    </row>
  </sheetData>
  <mergeCells count="3">
    <mergeCell ref="A59:O59"/>
    <mergeCell ref="E5:O5"/>
    <mergeCell ref="E23:O23"/>
  </mergeCells>
  <phoneticPr fontId="0" type="noConversion"/>
  <pageMargins left="0.55000000000000004" right="0.2" top="0.59" bottom="0.51" header="0.44" footer="0.35"/>
  <pageSetup paperSize="9" scale="7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topLeftCell="A21" workbookViewId="0">
      <selection activeCell="A35" sqref="A35"/>
    </sheetView>
  </sheetViews>
  <sheetFormatPr defaultRowHeight="15" x14ac:dyDescent="0.2"/>
  <cols>
    <col min="1" max="2" width="10.7109375" style="2" customWidth="1"/>
    <col min="3" max="3" width="9.7109375" style="2" customWidth="1"/>
    <col min="4" max="4" width="2.7109375" style="2" customWidth="1"/>
    <col min="5" max="5" width="12.7109375" style="2" customWidth="1"/>
    <col min="6" max="6" width="2.7109375" style="2" customWidth="1"/>
    <col min="7" max="7" width="12.7109375" style="2" customWidth="1"/>
    <col min="8" max="8" width="2.7109375" style="2" customWidth="1"/>
    <col min="9" max="9" width="12.7109375" style="2" customWidth="1"/>
    <col min="10" max="10" width="5.7109375" style="2" customWidth="1"/>
    <col min="11" max="11" width="12.7109375" style="2" customWidth="1"/>
    <col min="12" max="12" width="2.7109375" style="2" customWidth="1"/>
    <col min="13" max="13" width="12.7109375" style="2" customWidth="1"/>
    <col min="14" max="14" width="9.140625" style="2"/>
    <col min="15" max="15" width="10.7109375" style="2" customWidth="1"/>
    <col min="16" max="16384" width="9.140625" style="2"/>
  </cols>
  <sheetData>
    <row r="1" spans="1:13" ht="15.75" customHeight="1" x14ac:dyDescent="0.25">
      <c r="A1" s="1" t="s">
        <v>561</v>
      </c>
    </row>
    <row r="2" spans="1:13" ht="15.75" customHeight="1" x14ac:dyDescent="0.25">
      <c r="A2" s="3" t="s">
        <v>562</v>
      </c>
    </row>
    <row r="3" spans="1:13" ht="15.75" customHeight="1" x14ac:dyDescent="0.2"/>
    <row r="4" spans="1:13" ht="15.75" customHeight="1" x14ac:dyDescent="0.25">
      <c r="A4" s="4" t="s">
        <v>563</v>
      </c>
      <c r="K4" s="1">
        <v>2003</v>
      </c>
      <c r="M4" s="2">
        <v>2002</v>
      </c>
    </row>
    <row r="5" spans="1:13" ht="15.75" customHeight="1" x14ac:dyDescent="0.25">
      <c r="K5" s="5" t="s">
        <v>564</v>
      </c>
      <c r="M5" s="6" t="s">
        <v>564</v>
      </c>
    </row>
    <row r="6" spans="1:13" ht="15.75" customHeight="1" x14ac:dyDescent="0.25">
      <c r="K6" s="5"/>
      <c r="M6" s="6"/>
    </row>
    <row r="7" spans="1:13" ht="15.75" customHeight="1" x14ac:dyDescent="0.25">
      <c r="A7" s="2" t="s">
        <v>565</v>
      </c>
      <c r="K7" s="7">
        <v>449.4</v>
      </c>
      <c r="L7" s="8"/>
      <c r="M7" s="8">
        <v>415.3</v>
      </c>
    </row>
    <row r="8" spans="1:13" ht="15.75" customHeight="1" x14ac:dyDescent="0.25">
      <c r="A8" s="2" t="s">
        <v>566</v>
      </c>
      <c r="K8" s="7">
        <v>-2.1</v>
      </c>
      <c r="L8" s="8"/>
      <c r="M8" s="8">
        <v>-3.6</v>
      </c>
    </row>
    <row r="9" spans="1:13" ht="15.75" customHeight="1" x14ac:dyDescent="0.25">
      <c r="A9" s="2" t="s">
        <v>567</v>
      </c>
      <c r="K9" s="7">
        <v>-29.1</v>
      </c>
      <c r="L9" s="8"/>
      <c r="M9" s="8">
        <v>-25.1</v>
      </c>
    </row>
    <row r="10" spans="1:13" ht="15.75" customHeight="1" x14ac:dyDescent="0.25">
      <c r="A10" s="2" t="s">
        <v>568</v>
      </c>
      <c r="K10" s="9">
        <f>SUM(K7:K9)</f>
        <v>418.19999999999993</v>
      </c>
      <c r="L10" s="8"/>
      <c r="M10" s="10">
        <f>SUM(M7:M9)</f>
        <v>386.59999999999997</v>
      </c>
    </row>
    <row r="11" spans="1:13" ht="15.75" customHeight="1" x14ac:dyDescent="0.25">
      <c r="A11" s="2" t="s">
        <v>569</v>
      </c>
      <c r="K11" s="7">
        <f>K19</f>
        <v>0.60000000000000009</v>
      </c>
      <c r="L11" s="8"/>
      <c r="M11" s="8">
        <f>M19</f>
        <v>6.7999999999999989</v>
      </c>
    </row>
    <row r="12" spans="1:13" ht="15.75" customHeight="1" x14ac:dyDescent="0.25">
      <c r="A12" s="2" t="s">
        <v>570</v>
      </c>
      <c r="K12" s="7">
        <v>4.2</v>
      </c>
      <c r="L12" s="8"/>
      <c r="M12" s="8">
        <v>9.5</v>
      </c>
    </row>
    <row r="13" spans="1:13" ht="15.75" customHeight="1" x14ac:dyDescent="0.25">
      <c r="A13" s="2" t="s">
        <v>571</v>
      </c>
      <c r="K13" s="7">
        <v>-42.6</v>
      </c>
      <c r="L13" s="8"/>
      <c r="M13" s="8">
        <v>-39.299999999999997</v>
      </c>
    </row>
    <row r="14" spans="1:13" ht="15.75" customHeight="1" thickBot="1" x14ac:dyDescent="0.3">
      <c r="A14" s="2" t="s">
        <v>572</v>
      </c>
      <c r="K14" s="11">
        <f>SUM(K10:K13)</f>
        <v>380.39999999999992</v>
      </c>
      <c r="L14" s="8"/>
      <c r="M14" s="12">
        <f>SUM(M10:M13)</f>
        <v>363.59999999999997</v>
      </c>
    </row>
    <row r="15" spans="1:13" ht="15.75" customHeight="1" thickTop="1" x14ac:dyDescent="0.25">
      <c r="K15" s="13"/>
      <c r="L15" s="8"/>
      <c r="M15" s="14"/>
    </row>
    <row r="16" spans="1:13" ht="15.75" customHeight="1" x14ac:dyDescent="0.25">
      <c r="A16" s="1" t="s">
        <v>573</v>
      </c>
      <c r="K16" s="7"/>
      <c r="L16" s="8"/>
      <c r="M16" s="8"/>
    </row>
    <row r="17" spans="1:13" ht="15.75" customHeight="1" x14ac:dyDescent="0.25">
      <c r="A17" s="2" t="s">
        <v>574</v>
      </c>
      <c r="K17" s="7">
        <v>2.1</v>
      </c>
      <c r="L17" s="8"/>
      <c r="M17" s="8">
        <v>16.2</v>
      </c>
    </row>
    <row r="18" spans="1:13" ht="15.75" customHeight="1" x14ac:dyDescent="0.25">
      <c r="A18" s="2" t="s">
        <v>575</v>
      </c>
      <c r="K18" s="7">
        <v>-1.5</v>
      </c>
      <c r="L18" s="8"/>
      <c r="M18" s="8">
        <v>-9.4</v>
      </c>
    </row>
    <row r="19" spans="1:13" ht="15.75" customHeight="1" thickBot="1" x14ac:dyDescent="0.3">
      <c r="A19" s="2" t="s">
        <v>573</v>
      </c>
      <c r="K19" s="11">
        <f>SUM(K17:K18)</f>
        <v>0.60000000000000009</v>
      </c>
      <c r="L19" s="8"/>
      <c r="M19" s="12">
        <f>SUM(M17:M18)</f>
        <v>6.7999999999999989</v>
      </c>
    </row>
    <row r="20" spans="1:13" ht="15.75" customHeight="1" thickTop="1" x14ac:dyDescent="0.25">
      <c r="K20" s="13"/>
      <c r="L20" s="8"/>
      <c r="M20" s="14"/>
    </row>
    <row r="21" spans="1:13" ht="15.75" customHeight="1" x14ac:dyDescent="0.25">
      <c r="A21" s="1" t="s">
        <v>711</v>
      </c>
      <c r="K21" s="13"/>
      <c r="L21" s="8"/>
      <c r="M21" s="14"/>
    </row>
    <row r="22" spans="1:13" ht="15.75" customHeight="1" x14ac:dyDescent="0.25">
      <c r="A22" s="2" t="s">
        <v>741</v>
      </c>
      <c r="K22" s="13"/>
      <c r="L22" s="8"/>
      <c r="M22" s="14"/>
    </row>
    <row r="23" spans="1:13" ht="15.75" customHeight="1" x14ac:dyDescent="0.25">
      <c r="A23" s="2" t="s">
        <v>742</v>
      </c>
      <c r="K23" s="13"/>
      <c r="L23" s="8"/>
      <c r="M23" s="14"/>
    </row>
    <row r="24" spans="1:13" ht="15.75" customHeight="1" x14ac:dyDescent="0.25">
      <c r="K24" s="13"/>
      <c r="L24" s="8"/>
      <c r="M24" s="14"/>
    </row>
    <row r="25" spans="1:13" ht="15.75" customHeight="1" x14ac:dyDescent="0.25">
      <c r="A25" s="1" t="s">
        <v>712</v>
      </c>
      <c r="K25" s="13"/>
      <c r="L25" s="8"/>
      <c r="M25" s="14"/>
    </row>
    <row r="26" spans="1:13" ht="15.75" customHeight="1" x14ac:dyDescent="0.25">
      <c r="A26" s="2" t="s">
        <v>713</v>
      </c>
      <c r="K26" s="13">
        <v>0.6</v>
      </c>
      <c r="L26" s="8"/>
      <c r="M26" s="14">
        <v>1.3</v>
      </c>
    </row>
    <row r="27" spans="1:13" ht="15.75" customHeight="1" x14ac:dyDescent="0.25">
      <c r="A27" s="2" t="s">
        <v>714</v>
      </c>
      <c r="K27" s="13">
        <v>0.8</v>
      </c>
      <c r="L27" s="8"/>
      <c r="M27" s="14">
        <v>0.8</v>
      </c>
    </row>
    <row r="28" spans="1:13" ht="15.75" customHeight="1" x14ac:dyDescent="0.25">
      <c r="A28" s="2" t="s">
        <v>715</v>
      </c>
      <c r="K28" s="13">
        <v>2.5</v>
      </c>
      <c r="L28" s="8"/>
      <c r="M28" s="14">
        <v>2.5</v>
      </c>
    </row>
    <row r="29" spans="1:13" ht="15.75" customHeight="1" x14ac:dyDescent="0.25">
      <c r="K29" s="13"/>
      <c r="L29" s="8"/>
      <c r="M29" s="14"/>
    </row>
    <row r="30" spans="1:13" ht="15.75" customHeight="1" x14ac:dyDescent="0.25">
      <c r="A30" s="32" t="s">
        <v>272</v>
      </c>
      <c r="K30" s="13"/>
      <c r="L30" s="8"/>
      <c r="M30" s="14"/>
    </row>
    <row r="31" spans="1:13" ht="15.75" customHeight="1" x14ac:dyDescent="0.25">
      <c r="A31" s="32" t="s">
        <v>273</v>
      </c>
      <c r="K31" s="13"/>
      <c r="L31" s="8"/>
      <c r="M31" s="14"/>
    </row>
    <row r="32" spans="1:13" ht="15.75" customHeight="1" x14ac:dyDescent="0.25">
      <c r="A32" s="32" t="s">
        <v>274</v>
      </c>
      <c r="K32" s="13"/>
      <c r="L32" s="8"/>
      <c r="M32" s="14"/>
    </row>
    <row r="33" spans="1:13" ht="15.75" customHeight="1" x14ac:dyDescent="0.25">
      <c r="A33" s="32" t="s">
        <v>275</v>
      </c>
      <c r="K33" s="13"/>
      <c r="L33" s="8"/>
      <c r="M33" s="14"/>
    </row>
    <row r="34" spans="1:13" ht="15.75" customHeight="1" x14ac:dyDescent="0.25">
      <c r="A34" s="32" t="s">
        <v>276</v>
      </c>
      <c r="K34" s="13"/>
      <c r="L34" s="8"/>
      <c r="M34" s="14"/>
    </row>
    <row r="35" spans="1:13" ht="15.75" customHeight="1" x14ac:dyDescent="0.25">
      <c r="K35" s="13"/>
      <c r="L35" s="8"/>
      <c r="M35" s="14"/>
    </row>
    <row r="36" spans="1:13" ht="15.75" customHeight="1" x14ac:dyDescent="0.25">
      <c r="K36" s="13"/>
      <c r="L36" s="8"/>
      <c r="M36" s="14"/>
    </row>
    <row r="37" spans="1:13" ht="15.75" customHeight="1" x14ac:dyDescent="0.25">
      <c r="K37" s="13"/>
      <c r="L37" s="8"/>
      <c r="M37" s="14"/>
    </row>
    <row r="38" spans="1:13" ht="15.75" customHeight="1" x14ac:dyDescent="0.25">
      <c r="K38" s="13"/>
      <c r="L38" s="8"/>
      <c r="M38" s="14"/>
    </row>
    <row r="39" spans="1:13" ht="15.75" customHeight="1" x14ac:dyDescent="0.25">
      <c r="K39" s="13"/>
      <c r="L39" s="8"/>
      <c r="M39" s="14"/>
    </row>
    <row r="40" spans="1:13" ht="15.75" customHeight="1" x14ac:dyDescent="0.25">
      <c r="K40" s="15"/>
      <c r="L40" s="16"/>
      <c r="M40" s="17"/>
    </row>
    <row r="41" spans="1:13" customFormat="1" ht="15.75" customHeight="1" x14ac:dyDescent="0.2"/>
    <row r="42" spans="1:13" customFormat="1" ht="15.75" customHeight="1" x14ac:dyDescent="0.2"/>
    <row r="43" spans="1:13" customFormat="1" ht="15.75" customHeight="1" x14ac:dyDescent="0.2"/>
    <row r="44" spans="1:13" customFormat="1" ht="15.75" customHeight="1" x14ac:dyDescent="0.2"/>
    <row r="45" spans="1:13" customFormat="1" ht="15.75" customHeight="1" x14ac:dyDescent="0.2"/>
    <row r="46" spans="1:13" customFormat="1" ht="15.75" customHeight="1" x14ac:dyDescent="0.2"/>
    <row r="47" spans="1:13" customFormat="1" ht="15.75" customHeight="1" x14ac:dyDescent="0.2"/>
    <row r="48" spans="1:13" customFormat="1" ht="15.75" customHeight="1" x14ac:dyDescent="0.2"/>
    <row r="49" customFormat="1" ht="15.75" customHeight="1" x14ac:dyDescent="0.2"/>
    <row r="50" customFormat="1" ht="15.75" customHeight="1" x14ac:dyDescent="0.2"/>
    <row r="51" customFormat="1" ht="15.75" customHeight="1" x14ac:dyDescent="0.2"/>
    <row r="52" customFormat="1" ht="15.75" customHeight="1" x14ac:dyDescent="0.2"/>
    <row r="53" customFormat="1" ht="15.75" customHeight="1" x14ac:dyDescent="0.2"/>
    <row r="54" customFormat="1" ht="15.75" customHeight="1" x14ac:dyDescent="0.2"/>
    <row r="55" customFormat="1" ht="15.75" customHeight="1" x14ac:dyDescent="0.2"/>
    <row r="56" customFormat="1" ht="15.75" customHeight="1" x14ac:dyDescent="0.2"/>
    <row r="57" customFormat="1" ht="15.75" customHeight="1" x14ac:dyDescent="0.2"/>
    <row r="58" customFormat="1" ht="15.75" customHeight="1" x14ac:dyDescent="0.2"/>
    <row r="59" customFormat="1" ht="15.75" customHeight="1" x14ac:dyDescent="0.2"/>
    <row r="60" customFormat="1" ht="15.75" customHeight="1" x14ac:dyDescent="0.2"/>
    <row r="61" customFormat="1" ht="15.75" customHeight="1" x14ac:dyDescent="0.2"/>
    <row r="62" customFormat="1" ht="15.75" customHeight="1" x14ac:dyDescent="0.2"/>
    <row r="63" customFormat="1" ht="15.75" customHeight="1" x14ac:dyDescent="0.2"/>
    <row r="64" customFormat="1" ht="15.75" customHeight="1" x14ac:dyDescent="0.2"/>
    <row r="65" customFormat="1" ht="15.75" customHeight="1" x14ac:dyDescent="0.2"/>
    <row r="66" customFormat="1" ht="15.75" customHeight="1" x14ac:dyDescent="0.2"/>
    <row r="67" customFormat="1" ht="15.75" customHeight="1" x14ac:dyDescent="0.2"/>
    <row r="68" customFormat="1" ht="15.75" customHeight="1" x14ac:dyDescent="0.2"/>
    <row r="69" customFormat="1" ht="15.75" customHeight="1" x14ac:dyDescent="0.2"/>
    <row r="70" customFormat="1" ht="14.25" customHeight="1" x14ac:dyDescent="0.2"/>
    <row r="71" customFormat="1" ht="20.25" customHeight="1" x14ac:dyDescent="0.2"/>
    <row r="72" customFormat="1" ht="20.25" customHeight="1" x14ac:dyDescent="0.2"/>
    <row r="73" customFormat="1" ht="20.25" customHeight="1" x14ac:dyDescent="0.2"/>
    <row r="74" customFormat="1" ht="12.75" x14ac:dyDescent="0.2"/>
    <row r="75" customFormat="1" ht="12.75" x14ac:dyDescent="0.2"/>
    <row r="76" customFormat="1" ht="12.75" x14ac:dyDescent="0.2"/>
    <row r="77" customFormat="1" ht="12.75" x14ac:dyDescent="0.2"/>
    <row r="78" customFormat="1" ht="12.75" x14ac:dyDescent="0.2"/>
    <row r="79" customFormat="1" ht="12.75" x14ac:dyDescent="0.2"/>
  </sheetData>
  <phoneticPr fontId="0" type="noConversion"/>
  <pageMargins left="0.48" right="0.2" top="0.61" bottom="0.68" header="0.5" footer="0.5"/>
  <pageSetup paperSize="9" scale="75"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6"/>
  <sheetViews>
    <sheetView topLeftCell="A35" workbookViewId="0">
      <selection activeCell="G52" sqref="G52"/>
    </sheetView>
  </sheetViews>
  <sheetFormatPr defaultRowHeight="15" x14ac:dyDescent="0.2"/>
  <cols>
    <col min="1" max="16384" width="9.140625" style="2"/>
  </cols>
  <sheetData>
    <row r="1" spans="1:256" ht="15.75" x14ac:dyDescent="0.25">
      <c r="A1" s="1" t="s">
        <v>561</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r="2" spans="1:256" ht="15.75" x14ac:dyDescent="0.25">
      <c r="A2" s="3" t="s">
        <v>562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row>
    <row r="4" spans="1:256" ht="15.75" x14ac:dyDescent="0.25">
      <c r="A4" s="49" t="s">
        <v>668</v>
      </c>
    </row>
    <row r="6" spans="1:256" x14ac:dyDescent="0.2">
      <c r="A6" s="2" t="s">
        <v>295</v>
      </c>
    </row>
    <row r="7" spans="1:256" x14ac:dyDescent="0.2">
      <c r="A7" s="2" t="s">
        <v>296</v>
      </c>
    </row>
    <row r="8" spans="1:256" x14ac:dyDescent="0.2">
      <c r="A8" s="2" t="s">
        <v>297</v>
      </c>
    </row>
    <row r="10" spans="1:256" x14ac:dyDescent="0.2">
      <c r="A10" s="2" t="s">
        <v>298</v>
      </c>
    </row>
    <row r="11" spans="1:256" x14ac:dyDescent="0.2">
      <c r="A11" s="2" t="s">
        <v>299</v>
      </c>
    </row>
    <row r="12" spans="1:256" x14ac:dyDescent="0.2">
      <c r="A12" s="2" t="s">
        <v>300</v>
      </c>
    </row>
    <row r="13" spans="1:256" x14ac:dyDescent="0.2">
      <c r="A13" s="2" t="s">
        <v>301</v>
      </c>
    </row>
    <row r="14" spans="1:256" x14ac:dyDescent="0.2">
      <c r="A14" s="2" t="s">
        <v>302</v>
      </c>
    </row>
    <row r="15" spans="1:256" x14ac:dyDescent="0.2">
      <c r="A15" s="2" t="s">
        <v>303</v>
      </c>
    </row>
    <row r="16" spans="1:256" x14ac:dyDescent="0.2">
      <c r="A16" s="2" t="s">
        <v>304</v>
      </c>
    </row>
    <row r="18" spans="1:1" x14ac:dyDescent="0.2">
      <c r="A18" s="2" t="s">
        <v>305</v>
      </c>
    </row>
    <row r="19" spans="1:1" x14ac:dyDescent="0.2">
      <c r="A19" s="2" t="s">
        <v>306</v>
      </c>
    </row>
    <row r="20" spans="1:1" x14ac:dyDescent="0.2">
      <c r="A20" s="2" t="s">
        <v>307</v>
      </c>
    </row>
    <row r="21" spans="1:1" x14ac:dyDescent="0.2">
      <c r="A21" s="2" t="s">
        <v>308</v>
      </c>
    </row>
    <row r="23" spans="1:1" x14ac:dyDescent="0.2">
      <c r="A23" s="2" t="s">
        <v>309</v>
      </c>
    </row>
    <row r="24" spans="1:1" x14ac:dyDescent="0.2">
      <c r="A24" s="2" t="s">
        <v>310</v>
      </c>
    </row>
    <row r="25" spans="1:1" x14ac:dyDescent="0.2">
      <c r="A25" s="2" t="s">
        <v>311</v>
      </c>
    </row>
    <row r="26" spans="1:1" x14ac:dyDescent="0.2">
      <c r="A26" s="2" t="s">
        <v>312</v>
      </c>
    </row>
    <row r="28" spans="1:1" x14ac:dyDescent="0.2">
      <c r="A28" s="2" t="s">
        <v>293</v>
      </c>
    </row>
    <row r="30" spans="1:1" x14ac:dyDescent="0.2">
      <c r="A30" s="2" t="s">
        <v>313</v>
      </c>
    </row>
    <row r="32" spans="1:1" x14ac:dyDescent="0.2">
      <c r="A32" s="2" t="s">
        <v>314</v>
      </c>
    </row>
    <row r="33" spans="1:10" x14ac:dyDescent="0.2">
      <c r="A33" s="2" t="s">
        <v>294</v>
      </c>
    </row>
    <row r="36" spans="1:10" ht="15.75" x14ac:dyDescent="0.25">
      <c r="A36" s="1" t="s">
        <v>315</v>
      </c>
    </row>
    <row r="37" spans="1:10" x14ac:dyDescent="0.2">
      <c r="A37" s="2" t="s">
        <v>316</v>
      </c>
    </row>
    <row r="39" spans="1:10" x14ac:dyDescent="0.2">
      <c r="A39" s="2" t="s">
        <v>317</v>
      </c>
      <c r="J39" s="2" t="s">
        <v>322</v>
      </c>
    </row>
    <row r="40" spans="1:10" x14ac:dyDescent="0.2">
      <c r="A40" s="2" t="s">
        <v>318</v>
      </c>
      <c r="J40" s="2" t="s">
        <v>323</v>
      </c>
    </row>
    <row r="41" spans="1:10" x14ac:dyDescent="0.2">
      <c r="A41" s="2" t="s">
        <v>319</v>
      </c>
      <c r="J41" s="2" t="s">
        <v>324</v>
      </c>
    </row>
    <row r="42" spans="1:10" x14ac:dyDescent="0.2">
      <c r="A42" s="2" t="s">
        <v>320</v>
      </c>
      <c r="J42" s="2" t="s">
        <v>325</v>
      </c>
    </row>
    <row r="43" spans="1:10" x14ac:dyDescent="0.2">
      <c r="A43" s="2" t="s">
        <v>321</v>
      </c>
      <c r="J43" s="2" t="s">
        <v>326</v>
      </c>
    </row>
    <row r="45" spans="1:10" x14ac:dyDescent="0.2">
      <c r="A45" s="2" t="s">
        <v>327</v>
      </c>
    </row>
    <row r="48" spans="1:10" ht="15.75" x14ac:dyDescent="0.25">
      <c r="A48" s="1" t="s">
        <v>328</v>
      </c>
    </row>
    <row r="49" spans="1:12" x14ac:dyDescent="0.2">
      <c r="A49" s="2" t="s">
        <v>329</v>
      </c>
    </row>
    <row r="50" spans="1:12" x14ac:dyDescent="0.2">
      <c r="A50" s="2" t="s">
        <v>330</v>
      </c>
    </row>
    <row r="51" spans="1:12" ht="15.75" x14ac:dyDescent="0.25">
      <c r="J51" s="18">
        <v>2003</v>
      </c>
      <c r="K51" s="21"/>
      <c r="L51" s="21">
        <v>2002</v>
      </c>
    </row>
    <row r="52" spans="1:12" ht="15.75" x14ac:dyDescent="0.25">
      <c r="J52" s="18" t="s">
        <v>332</v>
      </c>
      <c r="K52" s="21"/>
      <c r="L52" s="21" t="s">
        <v>332</v>
      </c>
    </row>
    <row r="53" spans="1:12" ht="15.75" x14ac:dyDescent="0.25">
      <c r="A53" s="2" t="s">
        <v>331</v>
      </c>
      <c r="J53" s="207">
        <v>5.5</v>
      </c>
      <c r="K53" s="206"/>
      <c r="L53" s="206">
        <v>6</v>
      </c>
    </row>
    <row r="54" spans="1:12" ht="15.75" x14ac:dyDescent="0.25">
      <c r="A54" s="2" t="s">
        <v>319</v>
      </c>
      <c r="J54" s="207">
        <v>4.8</v>
      </c>
      <c r="K54" s="206"/>
      <c r="L54" s="206">
        <v>4.75</v>
      </c>
    </row>
    <row r="55" spans="1:12" ht="15.75" x14ac:dyDescent="0.25">
      <c r="A55" s="2" t="s">
        <v>320</v>
      </c>
      <c r="J55" s="207">
        <v>2.5</v>
      </c>
      <c r="K55" s="206"/>
      <c r="L55" s="206">
        <v>2.5</v>
      </c>
    </row>
    <row r="56" spans="1:12" ht="15.75" x14ac:dyDescent="0.25">
      <c r="A56" s="2" t="s">
        <v>321</v>
      </c>
      <c r="J56" s="207">
        <v>2.6</v>
      </c>
      <c r="K56" s="206"/>
      <c r="L56" s="206">
        <v>2.5</v>
      </c>
    </row>
  </sheetData>
  <phoneticPr fontId="0" type="noConversion"/>
  <pageMargins left="0.54" right="0.36" top="0.75" bottom="1" header="0.5" footer="0.5"/>
  <pageSetup paperSize="9" scale="70"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workbookViewId="0">
      <selection activeCell="N49" sqref="N49"/>
    </sheetView>
  </sheetViews>
  <sheetFormatPr defaultRowHeight="12.75" x14ac:dyDescent="0.2"/>
  <cols>
    <col min="9" max="9" width="3.7109375" customWidth="1"/>
    <col min="11" max="11" width="3.7109375" customWidth="1"/>
    <col min="13" max="13" width="3.7109375" customWidth="1"/>
    <col min="15" max="15" width="4.140625" customWidth="1"/>
  </cols>
  <sheetData>
    <row r="1" spans="1:15" ht="15.75" x14ac:dyDescent="0.25">
      <c r="A1" s="1" t="s">
        <v>561</v>
      </c>
    </row>
    <row r="2" spans="1:15" ht="15.75" x14ac:dyDescent="0.25">
      <c r="A2" s="3" t="s">
        <v>562</v>
      </c>
    </row>
    <row r="3" spans="1:15" ht="15" x14ac:dyDescent="0.2">
      <c r="A3" s="2"/>
    </row>
    <row r="4" spans="1:15" ht="15.75" x14ac:dyDescent="0.25">
      <c r="A4" s="49" t="s">
        <v>669</v>
      </c>
    </row>
    <row r="5" spans="1:15" ht="15" x14ac:dyDescent="0.2">
      <c r="A5" s="2"/>
    </row>
    <row r="6" spans="1:15" s="2" customFormat="1" ht="15" x14ac:dyDescent="0.2">
      <c r="A6" s="2" t="s">
        <v>333</v>
      </c>
    </row>
    <row r="7" spans="1:15" s="2" customFormat="1" ht="15" x14ac:dyDescent="0.2"/>
    <row r="8" spans="1:15" s="2" customFormat="1" ht="15.75" x14ac:dyDescent="0.25">
      <c r="H8" s="18" t="s">
        <v>341</v>
      </c>
      <c r="I8" s="18"/>
      <c r="J8" s="18"/>
      <c r="K8" s="21"/>
      <c r="L8" s="21" t="s">
        <v>341</v>
      </c>
      <c r="M8" s="21"/>
      <c r="N8" s="21"/>
    </row>
    <row r="9" spans="1:15" s="2" customFormat="1" ht="15.75" x14ac:dyDescent="0.25">
      <c r="H9" s="18" t="s">
        <v>342</v>
      </c>
      <c r="I9" s="18"/>
      <c r="J9" s="18"/>
      <c r="K9" s="21"/>
      <c r="L9" s="21" t="s">
        <v>342</v>
      </c>
      <c r="M9" s="21"/>
      <c r="N9" s="21"/>
    </row>
    <row r="10" spans="1:15" s="2" customFormat="1" ht="15.75" x14ac:dyDescent="0.25">
      <c r="H10" s="18" t="s">
        <v>343</v>
      </c>
      <c r="I10" s="18"/>
      <c r="J10" s="18"/>
      <c r="K10" s="21"/>
      <c r="L10" s="21" t="s">
        <v>345</v>
      </c>
      <c r="M10" s="21"/>
      <c r="N10" s="21"/>
    </row>
    <row r="11" spans="1:15" s="2" customFormat="1" ht="15.75" x14ac:dyDescent="0.25">
      <c r="H11" s="18" t="s">
        <v>344</v>
      </c>
      <c r="I11" s="18"/>
      <c r="J11" s="18" t="s">
        <v>564</v>
      </c>
      <c r="K11" s="21"/>
      <c r="L11" s="21" t="s">
        <v>344</v>
      </c>
      <c r="M11" s="21"/>
      <c r="N11" s="21" t="s">
        <v>564</v>
      </c>
    </row>
    <row r="12" spans="1:15" s="2" customFormat="1" ht="9" customHeight="1" x14ac:dyDescent="0.25">
      <c r="H12" s="18"/>
      <c r="I12" s="18"/>
      <c r="J12" s="18"/>
      <c r="K12" s="21"/>
      <c r="L12" s="21"/>
      <c r="M12" s="21"/>
      <c r="N12" s="21"/>
    </row>
    <row r="13" spans="1:15" s="2" customFormat="1" ht="15.75" x14ac:dyDescent="0.25">
      <c r="A13" s="2" t="s">
        <v>334</v>
      </c>
      <c r="H13" s="189">
        <v>4.5</v>
      </c>
      <c r="I13" s="189"/>
      <c r="J13" s="189">
        <v>9.9</v>
      </c>
      <c r="K13" s="190"/>
      <c r="L13" s="190">
        <v>5</v>
      </c>
      <c r="M13" s="190"/>
      <c r="N13" s="190">
        <v>5.5</v>
      </c>
      <c r="O13" s="190"/>
    </row>
    <row r="14" spans="1:15" s="2" customFormat="1" ht="15.75" x14ac:dyDescent="0.25">
      <c r="A14" s="2" t="s">
        <v>335</v>
      </c>
      <c r="H14" s="189">
        <v>7</v>
      </c>
      <c r="I14" s="189"/>
      <c r="J14" s="189">
        <v>15.3</v>
      </c>
      <c r="K14" s="190"/>
      <c r="L14" s="190">
        <v>7</v>
      </c>
      <c r="M14" s="190"/>
      <c r="N14" s="190">
        <v>22.9</v>
      </c>
      <c r="O14" s="190"/>
    </row>
    <row r="15" spans="1:15" s="2" customFormat="1" ht="15.75" x14ac:dyDescent="0.25">
      <c r="A15" s="2" t="s">
        <v>529</v>
      </c>
      <c r="H15" s="209">
        <v>4</v>
      </c>
      <c r="I15" s="189"/>
      <c r="J15" s="209">
        <v>3</v>
      </c>
      <c r="K15" s="190"/>
      <c r="L15" s="210">
        <v>4.5</v>
      </c>
      <c r="M15" s="190"/>
      <c r="N15" s="210">
        <v>0.2</v>
      </c>
      <c r="O15" s="190"/>
    </row>
    <row r="16" spans="1:15" s="2" customFormat="1" ht="15.75" x14ac:dyDescent="0.25">
      <c r="A16" s="2" t="s">
        <v>336</v>
      </c>
      <c r="H16" s="189"/>
      <c r="I16" s="189"/>
      <c r="J16" s="189">
        <v>28.2</v>
      </c>
      <c r="K16" s="190"/>
      <c r="L16" s="190"/>
      <c r="M16" s="190"/>
      <c r="N16" s="190">
        <v>28.6</v>
      </c>
      <c r="O16" s="190"/>
    </row>
    <row r="17" spans="1:16" s="2" customFormat="1" ht="15.75" x14ac:dyDescent="0.25">
      <c r="A17" s="2" t="s">
        <v>337</v>
      </c>
      <c r="H17" s="189"/>
      <c r="I17" s="189"/>
      <c r="J17" s="209">
        <v>-36.799999999999997</v>
      </c>
      <c r="K17" s="190"/>
      <c r="L17" s="190"/>
      <c r="M17" s="190"/>
      <c r="N17" s="190">
        <v>-27.2</v>
      </c>
      <c r="O17" s="190"/>
    </row>
    <row r="18" spans="1:16" s="2" customFormat="1" ht="15.75" x14ac:dyDescent="0.25">
      <c r="A18" s="2" t="s">
        <v>338</v>
      </c>
      <c r="H18" s="189"/>
      <c r="I18" s="189"/>
      <c r="J18" s="189">
        <v>-8.6</v>
      </c>
      <c r="K18" s="190"/>
      <c r="L18" s="190"/>
      <c r="M18" s="190"/>
      <c r="N18" s="190">
        <v>1.4</v>
      </c>
      <c r="O18" s="190"/>
    </row>
    <row r="19" spans="1:16" s="2" customFormat="1" ht="15.75" x14ac:dyDescent="0.25">
      <c r="A19" s="2" t="s">
        <v>339</v>
      </c>
      <c r="H19" s="189"/>
      <c r="I19" s="189"/>
      <c r="J19" s="189">
        <v>2.6</v>
      </c>
      <c r="K19" s="190"/>
      <c r="L19" s="190"/>
      <c r="M19" s="190"/>
      <c r="N19" s="190">
        <v>-0.4</v>
      </c>
      <c r="O19" s="190"/>
    </row>
    <row r="20" spans="1:16" s="2" customFormat="1" ht="16.5" thickBot="1" x14ac:dyDescent="0.3">
      <c r="A20" s="2" t="s">
        <v>340</v>
      </c>
      <c r="H20" s="189"/>
      <c r="I20" s="189"/>
      <c r="J20" s="193">
        <v>-6</v>
      </c>
      <c r="K20" s="190"/>
      <c r="L20" s="190"/>
      <c r="M20" s="190"/>
      <c r="N20" s="208">
        <v>1</v>
      </c>
      <c r="O20" s="190"/>
    </row>
    <row r="21" spans="1:16" s="2" customFormat="1" ht="16.5" thickTop="1" x14ac:dyDescent="0.25">
      <c r="H21" s="189"/>
      <c r="I21" s="189"/>
      <c r="J21" s="189"/>
      <c r="K21" s="190"/>
      <c r="L21" s="190"/>
      <c r="M21" s="190"/>
      <c r="N21" s="190"/>
      <c r="O21" s="190"/>
    </row>
    <row r="22" spans="1:16" s="2" customFormat="1" ht="15.75" x14ac:dyDescent="0.25">
      <c r="H22" s="189"/>
      <c r="I22" s="189"/>
      <c r="J22" s="189"/>
      <c r="K22" s="190"/>
      <c r="L22" s="190"/>
      <c r="M22" s="190"/>
      <c r="N22" s="190"/>
      <c r="O22" s="190"/>
    </row>
    <row r="23" spans="1:16" s="2" customFormat="1" ht="15.75" x14ac:dyDescent="0.25">
      <c r="P23" s="18">
        <v>2003</v>
      </c>
    </row>
    <row r="24" spans="1:16" s="2" customFormat="1" ht="15.75" x14ac:dyDescent="0.25">
      <c r="P24" s="18" t="s">
        <v>564</v>
      </c>
    </row>
    <row r="25" spans="1:16" s="2" customFormat="1" ht="15.75" x14ac:dyDescent="0.25">
      <c r="A25" s="2" t="s">
        <v>346</v>
      </c>
      <c r="P25" s="192"/>
    </row>
    <row r="26" spans="1:16" s="2" customFormat="1" ht="15.75" x14ac:dyDescent="0.25">
      <c r="A26" s="2" t="s">
        <v>348</v>
      </c>
      <c r="P26" s="189">
        <v>1.4</v>
      </c>
    </row>
    <row r="27" spans="1:16" s="2" customFormat="1" ht="15.75" x14ac:dyDescent="0.25">
      <c r="A27" s="2" t="s">
        <v>347</v>
      </c>
      <c r="P27" s="189"/>
    </row>
    <row r="28" spans="1:16" s="2" customFormat="1" ht="15.75" x14ac:dyDescent="0.25">
      <c r="A28" s="2" t="s">
        <v>349</v>
      </c>
      <c r="P28" s="189">
        <v>1.9</v>
      </c>
    </row>
    <row r="29" spans="1:16" s="2" customFormat="1" ht="15.75" x14ac:dyDescent="0.25">
      <c r="A29" s="2" t="s">
        <v>350</v>
      </c>
      <c r="P29" s="189">
        <v>-1.6</v>
      </c>
    </row>
    <row r="30" spans="1:16" s="2" customFormat="1" ht="16.5" thickBot="1" x14ac:dyDescent="0.3">
      <c r="P30" s="193">
        <v>0.3</v>
      </c>
    </row>
    <row r="31" spans="1:16" s="2" customFormat="1" ht="16.5" thickTop="1" x14ac:dyDescent="0.25">
      <c r="P31" s="194"/>
    </row>
    <row r="32" spans="1:16" s="2" customFormat="1" ht="15.75" x14ac:dyDescent="0.25">
      <c r="A32" s="2" t="s">
        <v>351</v>
      </c>
      <c r="P32" s="189"/>
    </row>
    <row r="33" spans="1:16" s="2" customFormat="1" ht="15.75" x14ac:dyDescent="0.25">
      <c r="A33" s="2" t="s">
        <v>352</v>
      </c>
      <c r="P33" s="189">
        <v>-4.4000000000000004</v>
      </c>
    </row>
    <row r="34" spans="1:16" s="2" customFormat="1" ht="15.75" x14ac:dyDescent="0.25">
      <c r="A34" s="2" t="s">
        <v>353</v>
      </c>
      <c r="P34" s="189">
        <v>-1.7</v>
      </c>
    </row>
    <row r="35" spans="1:16" s="2" customFormat="1" ht="15.75" x14ac:dyDescent="0.25">
      <c r="A35" s="2" t="s">
        <v>354</v>
      </c>
      <c r="P35" s="189">
        <v>-5.8</v>
      </c>
    </row>
    <row r="36" spans="1:16" ht="16.5" thickBot="1" x14ac:dyDescent="0.3">
      <c r="P36" s="193">
        <v>-11.9</v>
      </c>
    </row>
    <row r="37" spans="1:16" ht="13.5" thickTop="1" x14ac:dyDescent="0.2">
      <c r="P37" s="195"/>
    </row>
    <row r="39" spans="1:16" s="2" customFormat="1" ht="15.75" x14ac:dyDescent="0.25">
      <c r="A39" s="1" t="s">
        <v>355</v>
      </c>
      <c r="N39" s="18">
        <v>2003</v>
      </c>
    </row>
    <row r="40" spans="1:16" s="2" customFormat="1" ht="15.75" x14ac:dyDescent="0.25">
      <c r="N40" s="18" t="s">
        <v>564</v>
      </c>
    </row>
    <row r="41" spans="1:16" s="2" customFormat="1" ht="15.75" x14ac:dyDescent="0.25">
      <c r="A41" s="2" t="s">
        <v>356</v>
      </c>
      <c r="N41" s="189"/>
    </row>
    <row r="42" spans="1:16" s="2" customFormat="1" ht="15.75" x14ac:dyDescent="0.25">
      <c r="A42" s="2" t="s">
        <v>359</v>
      </c>
      <c r="N42" s="189">
        <v>-4.4000000000000004</v>
      </c>
    </row>
    <row r="43" spans="1:16" s="2" customFormat="1" ht="15.75" x14ac:dyDescent="0.25">
      <c r="A43" s="2" t="s">
        <v>360</v>
      </c>
      <c r="N43" s="196">
        <v>0.155</v>
      </c>
    </row>
    <row r="44" spans="1:16" s="2" customFormat="1" ht="15.75" x14ac:dyDescent="0.25">
      <c r="A44" s="2" t="s">
        <v>357</v>
      </c>
      <c r="N44" s="189"/>
    </row>
    <row r="45" spans="1:16" s="2" customFormat="1" ht="15.75" x14ac:dyDescent="0.25">
      <c r="A45" s="2" t="s">
        <v>359</v>
      </c>
      <c r="N45" s="189">
        <v>-1.7</v>
      </c>
    </row>
    <row r="46" spans="1:16" s="2" customFormat="1" ht="15.75" x14ac:dyDescent="0.25">
      <c r="A46" s="2" t="s">
        <v>361</v>
      </c>
      <c r="N46" s="196">
        <v>4.4999999999999998E-2</v>
      </c>
    </row>
    <row r="47" spans="1:16" s="2" customFormat="1" ht="15.75" x14ac:dyDescent="0.25">
      <c r="A47" s="2" t="s">
        <v>358</v>
      </c>
      <c r="N47" s="189"/>
    </row>
    <row r="48" spans="1:16" s="2" customFormat="1" ht="15.75" x14ac:dyDescent="0.25">
      <c r="A48" s="2" t="s">
        <v>359</v>
      </c>
      <c r="N48" s="189">
        <v>-11.9</v>
      </c>
    </row>
    <row r="49" spans="1:16" s="2" customFormat="1" ht="15.75" x14ac:dyDescent="0.25">
      <c r="A49" s="2" t="s">
        <v>361</v>
      </c>
      <c r="N49" s="196">
        <v>0.32400000000000001</v>
      </c>
    </row>
    <row r="50" spans="1:16" s="2" customFormat="1" ht="15" x14ac:dyDescent="0.2"/>
    <row r="51" spans="1:16" s="2" customFormat="1" ht="15" x14ac:dyDescent="0.2"/>
    <row r="53" spans="1:16" s="1" customFormat="1" ht="15.75" x14ac:dyDescent="0.25">
      <c r="A53" s="1" t="s">
        <v>362</v>
      </c>
    </row>
    <row r="54" spans="1:16" s="1" customFormat="1" ht="15.75" x14ac:dyDescent="0.25">
      <c r="N54" s="18">
        <v>2003</v>
      </c>
      <c r="O54" s="18"/>
      <c r="P54" s="21">
        <v>2002</v>
      </c>
    </row>
    <row r="55" spans="1:16" s="2" customFormat="1" ht="15.75" x14ac:dyDescent="0.25">
      <c r="A55" s="2" t="s">
        <v>363</v>
      </c>
      <c r="N55" s="18" t="s">
        <v>33</v>
      </c>
      <c r="O55" s="21"/>
      <c r="P55" s="21" t="s">
        <v>564</v>
      </c>
    </row>
    <row r="56" spans="1:16" s="2" customFormat="1" ht="15.75" x14ac:dyDescent="0.25">
      <c r="A56" s="2" t="s">
        <v>364</v>
      </c>
      <c r="N56" s="192">
        <v>673.7</v>
      </c>
      <c r="O56" s="191"/>
      <c r="P56" s="191">
        <v>712.5</v>
      </c>
    </row>
    <row r="57" spans="1:16" s="2" customFormat="1" ht="15.75" x14ac:dyDescent="0.25">
      <c r="A57" s="2" t="s">
        <v>365</v>
      </c>
      <c r="N57" s="192">
        <v>-8.6</v>
      </c>
      <c r="O57" s="191"/>
      <c r="P57" s="191">
        <v>1.4</v>
      </c>
    </row>
    <row r="58" spans="1:16" s="2" customFormat="1" ht="16.5" thickBot="1" x14ac:dyDescent="0.3">
      <c r="N58" s="197">
        <v>665.1</v>
      </c>
      <c r="O58" s="191"/>
      <c r="P58" s="198">
        <v>713.9</v>
      </c>
    </row>
    <row r="59" spans="1:16" s="2" customFormat="1" ht="16.5" thickTop="1" x14ac:dyDescent="0.25">
      <c r="N59" s="189"/>
      <c r="O59" s="190"/>
      <c r="P59" s="190"/>
    </row>
  </sheetData>
  <phoneticPr fontId="0" type="noConversion"/>
  <pageMargins left="0.75" right="0.19" top="1" bottom="1" header="0.5" footer="0.5"/>
  <pageSetup paperSize="9"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64"/>
  <sheetViews>
    <sheetView workbookViewId="0">
      <selection activeCell="P58" sqref="P58"/>
    </sheetView>
  </sheetViews>
  <sheetFormatPr defaultRowHeight="15" x14ac:dyDescent="0.2"/>
  <cols>
    <col min="1" max="7" width="9.140625" style="2"/>
    <col min="8" max="8" width="10.42578125" style="2" customWidth="1"/>
    <col min="9" max="9" width="2.85546875" style="2" customWidth="1"/>
    <col min="10" max="10" width="10.140625" style="2" customWidth="1"/>
    <col min="11" max="11" width="3" style="2" customWidth="1"/>
    <col min="12" max="12" width="10.28515625" style="34" customWidth="1"/>
    <col min="13" max="13" width="2.7109375" style="2" customWidth="1"/>
    <col min="14" max="14" width="10.140625" style="2" customWidth="1"/>
    <col min="15" max="16384" width="9.140625" style="2"/>
  </cols>
  <sheetData>
    <row r="1" spans="1:12" ht="15.75" x14ac:dyDescent="0.25">
      <c r="A1" s="1" t="s">
        <v>561</v>
      </c>
    </row>
    <row r="2" spans="1:12" ht="15.75" x14ac:dyDescent="0.25">
      <c r="A2" s="3" t="s">
        <v>562</v>
      </c>
    </row>
    <row r="4" spans="1:12" ht="15.75" x14ac:dyDescent="0.25">
      <c r="A4" s="4" t="s">
        <v>717</v>
      </c>
      <c r="J4" s="18">
        <v>2003</v>
      </c>
      <c r="K4" s="33"/>
      <c r="L4" s="21">
        <v>2002</v>
      </c>
    </row>
    <row r="5" spans="1:12" ht="15.75" x14ac:dyDescent="0.25">
      <c r="A5" s="4"/>
      <c r="J5" s="18" t="s">
        <v>564</v>
      </c>
      <c r="K5" s="33"/>
      <c r="L5" s="21" t="s">
        <v>564</v>
      </c>
    </row>
    <row r="6" spans="1:12" ht="15.75" x14ac:dyDescent="0.25">
      <c r="A6" s="22" t="s">
        <v>576</v>
      </c>
      <c r="B6" s="22"/>
      <c r="C6" s="23"/>
      <c r="D6" s="23"/>
      <c r="E6" s="23"/>
      <c r="F6" s="23"/>
      <c r="G6" s="23"/>
      <c r="J6" s="1"/>
      <c r="K6" s="34"/>
      <c r="L6" s="2"/>
    </row>
    <row r="7" spans="1:12" ht="15.75" x14ac:dyDescent="0.25">
      <c r="A7" s="2" t="s">
        <v>579</v>
      </c>
      <c r="D7" s="2" t="s">
        <v>580</v>
      </c>
      <c r="J7" s="7">
        <v>35.200000000000003</v>
      </c>
      <c r="K7" s="14"/>
      <c r="L7" s="8">
        <v>41.4</v>
      </c>
    </row>
    <row r="8" spans="1:12" ht="15.75" x14ac:dyDescent="0.25">
      <c r="D8" s="2" t="s">
        <v>581</v>
      </c>
      <c r="J8" s="24">
        <v>254.1</v>
      </c>
      <c r="K8" s="14"/>
      <c r="L8" s="25">
        <v>240.8</v>
      </c>
    </row>
    <row r="9" spans="1:12" ht="15.75" x14ac:dyDescent="0.25">
      <c r="J9" s="7">
        <v>289.3</v>
      </c>
      <c r="K9" s="14"/>
      <c r="L9" s="8">
        <v>282.2</v>
      </c>
    </row>
    <row r="10" spans="1:12" ht="15.75" x14ac:dyDescent="0.25">
      <c r="A10" s="2" t="s">
        <v>582</v>
      </c>
      <c r="D10" s="2" t="s">
        <v>583</v>
      </c>
      <c r="J10" s="24">
        <v>-8.1</v>
      </c>
      <c r="K10" s="14"/>
      <c r="L10" s="25">
        <v>-5.9</v>
      </c>
    </row>
    <row r="11" spans="1:12" ht="15.75" x14ac:dyDescent="0.25">
      <c r="J11" s="7">
        <v>281.2</v>
      </c>
      <c r="K11" s="14"/>
      <c r="L11" s="8">
        <v>276.3</v>
      </c>
    </row>
    <row r="12" spans="1:12" ht="15.75" x14ac:dyDescent="0.25">
      <c r="A12" s="2" t="s">
        <v>584</v>
      </c>
      <c r="D12" s="2" t="s">
        <v>585</v>
      </c>
      <c r="J12" s="7">
        <v>-11.2</v>
      </c>
      <c r="K12" s="14"/>
      <c r="L12" s="8">
        <v>-8.4</v>
      </c>
    </row>
    <row r="13" spans="1:12" ht="15.75" x14ac:dyDescent="0.25">
      <c r="D13" s="2" t="s">
        <v>586</v>
      </c>
      <c r="J13" s="24">
        <v>-8.9</v>
      </c>
      <c r="K13" s="14"/>
      <c r="L13" s="25">
        <v>-16.100000000000001</v>
      </c>
    </row>
    <row r="14" spans="1:12" ht="15.75" x14ac:dyDescent="0.25">
      <c r="A14" s="1" t="s">
        <v>587</v>
      </c>
      <c r="J14" s="24">
        <v>261.10000000000002</v>
      </c>
      <c r="K14" s="14"/>
      <c r="L14" s="25">
        <v>251.8</v>
      </c>
    </row>
    <row r="15" spans="1:12" ht="15.75" x14ac:dyDescent="0.25">
      <c r="J15" s="7"/>
      <c r="K15" s="14"/>
      <c r="L15" s="8"/>
    </row>
    <row r="16" spans="1:12" ht="15.75" x14ac:dyDescent="0.25">
      <c r="A16" s="22" t="s">
        <v>577</v>
      </c>
      <c r="B16" s="22"/>
      <c r="C16" s="23"/>
      <c r="D16" s="23"/>
      <c r="E16" s="23"/>
      <c r="F16" s="23"/>
      <c r="G16" s="23"/>
      <c r="J16" s="7"/>
      <c r="K16" s="14"/>
      <c r="L16" s="8"/>
    </row>
    <row r="17" spans="1:16" ht="15.75" x14ac:dyDescent="0.25">
      <c r="A17" s="2" t="s">
        <v>588</v>
      </c>
      <c r="J17" s="7">
        <v>8.9</v>
      </c>
      <c r="K17" s="14"/>
      <c r="L17" s="8">
        <v>16.100000000000001</v>
      </c>
    </row>
    <row r="18" spans="1:16" ht="15.75" x14ac:dyDescent="0.25">
      <c r="A18" s="2" t="s">
        <v>589</v>
      </c>
      <c r="J18" s="24">
        <v>56.4</v>
      </c>
      <c r="K18" s="14"/>
      <c r="L18" s="25">
        <v>50</v>
      </c>
    </row>
    <row r="19" spans="1:16" ht="15.75" x14ac:dyDescent="0.25">
      <c r="A19" s="2" t="s">
        <v>102</v>
      </c>
      <c r="J19" s="24">
        <v>65.3</v>
      </c>
      <c r="K19" s="14"/>
      <c r="L19" s="25">
        <v>66.099999999999994</v>
      </c>
    </row>
    <row r="20" spans="1:16" ht="15.75" x14ac:dyDescent="0.25">
      <c r="J20" s="7"/>
      <c r="K20" s="14"/>
      <c r="L20" s="8"/>
    </row>
    <row r="21" spans="1:16" ht="16.5" thickBot="1" x14ac:dyDescent="0.3">
      <c r="A21" s="214" t="s">
        <v>590</v>
      </c>
      <c r="B21" s="214"/>
      <c r="C21" s="214"/>
      <c r="D21" s="214"/>
      <c r="E21" s="214"/>
      <c r="F21" s="214"/>
      <c r="G21" s="28"/>
      <c r="J21" s="29">
        <v>326.39999999999998</v>
      </c>
      <c r="K21" s="14"/>
      <c r="L21" s="30">
        <v>317.89999999999998</v>
      </c>
    </row>
    <row r="22" spans="1:16" ht="15.75" thickTop="1" x14ac:dyDescent="0.2"/>
    <row r="23" spans="1:16" x14ac:dyDescent="0.2">
      <c r="A23" s="215" t="s">
        <v>591</v>
      </c>
      <c r="B23" s="215"/>
      <c r="C23" s="215"/>
      <c r="D23" s="215"/>
      <c r="E23" s="215"/>
      <c r="F23" s="215"/>
      <c r="G23" s="215"/>
      <c r="H23" s="215"/>
      <c r="I23" s="215"/>
      <c r="J23" s="215"/>
      <c r="K23" s="215"/>
      <c r="L23" s="215"/>
      <c r="M23" s="215"/>
      <c r="N23" s="215"/>
      <c r="O23" s="215"/>
      <c r="P23" s="215"/>
    </row>
    <row r="24" spans="1:16" x14ac:dyDescent="0.2">
      <c r="A24" s="19"/>
      <c r="B24" s="19"/>
      <c r="C24" s="19"/>
      <c r="D24" s="19"/>
      <c r="E24" s="19"/>
      <c r="F24" s="19"/>
      <c r="G24" s="19"/>
      <c r="H24" s="19"/>
      <c r="I24" s="19"/>
      <c r="J24" s="19"/>
      <c r="K24" s="19"/>
      <c r="L24" s="19"/>
      <c r="M24" s="19"/>
      <c r="N24" s="19"/>
      <c r="O24" s="19"/>
      <c r="P24" s="19"/>
    </row>
    <row r="25" spans="1:16" ht="15.75" x14ac:dyDescent="0.25">
      <c r="A25" s="4"/>
    </row>
    <row r="26" spans="1:16" ht="15.75" x14ac:dyDescent="0.25">
      <c r="A26" s="4"/>
    </row>
    <row r="27" spans="1:16" ht="15.75" x14ac:dyDescent="0.25">
      <c r="A27" s="4" t="s">
        <v>716</v>
      </c>
    </row>
    <row r="28" spans="1:16" ht="15.75" x14ac:dyDescent="0.25">
      <c r="A28" s="4"/>
    </row>
    <row r="29" spans="1:16" ht="15.75" x14ac:dyDescent="0.25">
      <c r="A29" s="1"/>
      <c r="H29" s="18">
        <v>2003</v>
      </c>
      <c r="I29" s="21"/>
      <c r="J29" s="21">
        <v>2002</v>
      </c>
      <c r="K29" s="21"/>
      <c r="L29" s="18">
        <v>2003</v>
      </c>
      <c r="M29" s="21"/>
      <c r="N29" s="21">
        <v>2002</v>
      </c>
    </row>
    <row r="30" spans="1:16" ht="15.75" x14ac:dyDescent="0.25">
      <c r="A30" s="1"/>
      <c r="H30" s="5" t="s">
        <v>718</v>
      </c>
      <c r="I30" s="21"/>
      <c r="J30" s="6" t="s">
        <v>718</v>
      </c>
      <c r="K30" s="21"/>
      <c r="L30" s="5" t="s">
        <v>564</v>
      </c>
      <c r="M30" s="21"/>
      <c r="N30" s="6" t="s">
        <v>564</v>
      </c>
    </row>
    <row r="31" spans="1:16" ht="15.75" x14ac:dyDescent="0.25">
      <c r="A31" s="2" t="s">
        <v>719</v>
      </c>
      <c r="H31" s="35">
        <v>4.0999999999999996</v>
      </c>
      <c r="I31" s="36"/>
      <c r="J31" s="36">
        <v>3.8</v>
      </c>
      <c r="K31" s="37"/>
      <c r="L31" s="38">
        <v>20.5</v>
      </c>
      <c r="M31" s="37"/>
      <c r="N31" s="39">
        <v>19.7</v>
      </c>
    </row>
    <row r="32" spans="1:16" ht="15.75" x14ac:dyDescent="0.25">
      <c r="A32" s="2" t="s">
        <v>720</v>
      </c>
      <c r="H32" s="35">
        <v>9.3000000000000007</v>
      </c>
      <c r="I32" s="36"/>
      <c r="J32" s="36">
        <v>8.6</v>
      </c>
      <c r="K32" s="37"/>
      <c r="L32" s="38">
        <v>45.4</v>
      </c>
      <c r="M32" s="37"/>
      <c r="N32" s="39">
        <v>44.6</v>
      </c>
    </row>
    <row r="33" spans="1:256" ht="16.5" thickBot="1" x14ac:dyDescent="0.3">
      <c r="A33" s="1" t="s">
        <v>721</v>
      </c>
      <c r="H33" s="40">
        <f>SUM(H31:H32)</f>
        <v>13.4</v>
      </c>
      <c r="I33" s="36"/>
      <c r="J33" s="41">
        <v>12.4</v>
      </c>
      <c r="K33" s="37"/>
      <c r="L33" s="43">
        <f>SUM(L31:L32)</f>
        <v>65.900000000000006</v>
      </c>
      <c r="M33" s="37"/>
      <c r="N33" s="44">
        <v>64.3</v>
      </c>
    </row>
    <row r="34" spans="1:256" ht="16.5" thickTop="1" x14ac:dyDescent="0.25">
      <c r="A34" s="1"/>
      <c r="L34" s="2"/>
    </row>
    <row r="35" spans="1:256" x14ac:dyDescent="0.2">
      <c r="A35" s="215" t="s">
        <v>722</v>
      </c>
      <c r="B35" s="215"/>
      <c r="C35" s="215"/>
      <c r="D35" s="215"/>
      <c r="E35" s="215"/>
      <c r="F35" s="215"/>
      <c r="G35" s="215"/>
      <c r="H35" s="215"/>
      <c r="I35" s="215"/>
      <c r="J35" s="215"/>
      <c r="K35" s="215"/>
      <c r="L35" s="215"/>
      <c r="M35" s="215"/>
      <c r="N35" s="215"/>
    </row>
    <row r="36" spans="1:256" x14ac:dyDescent="0.2">
      <c r="A36" s="215"/>
      <c r="B36" s="215"/>
      <c r="C36" s="215"/>
      <c r="D36" s="215"/>
      <c r="E36" s="215"/>
      <c r="F36" s="215"/>
      <c r="G36" s="215"/>
      <c r="H36" s="215"/>
      <c r="I36" s="215"/>
      <c r="J36" s="215"/>
      <c r="K36" s="215"/>
      <c r="L36" s="215"/>
      <c r="M36" s="215"/>
      <c r="N36" s="215"/>
    </row>
    <row r="37" spans="1:256" ht="15.75" x14ac:dyDescent="0.25">
      <c r="A37" s="4"/>
    </row>
    <row r="38" spans="1:256" ht="15.75" x14ac:dyDescent="0.2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row>
    <row r="39" spans="1:256" ht="15.75" x14ac:dyDescent="0.2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row>
    <row r="40" spans="1:256" ht="15.75" x14ac:dyDescent="0.25">
      <c r="A40" s="4" t="s">
        <v>737</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row>
    <row r="41" spans="1:256" ht="15.75" x14ac:dyDescent="0.25">
      <c r="A41" s="4"/>
    </row>
    <row r="42" spans="1:256" x14ac:dyDescent="0.2">
      <c r="A42" s="215" t="s">
        <v>723</v>
      </c>
      <c r="B42" s="215"/>
      <c r="C42" s="215"/>
      <c r="D42" s="215"/>
      <c r="E42" s="215"/>
      <c r="F42" s="215"/>
      <c r="G42" s="215"/>
      <c r="H42" s="215"/>
      <c r="I42" s="215"/>
      <c r="J42" s="215"/>
      <c r="K42" s="215"/>
      <c r="L42" s="215"/>
      <c r="M42" s="215"/>
      <c r="N42" s="215"/>
    </row>
    <row r="43" spans="1:256" x14ac:dyDescent="0.2">
      <c r="A43" s="215"/>
      <c r="B43" s="215"/>
      <c r="C43" s="215"/>
      <c r="D43" s="215"/>
      <c r="E43" s="215"/>
      <c r="F43" s="215"/>
      <c r="G43" s="215"/>
      <c r="H43" s="215"/>
      <c r="I43" s="215"/>
      <c r="J43" s="215"/>
      <c r="K43" s="215"/>
      <c r="L43" s="215"/>
      <c r="M43" s="215"/>
      <c r="N43" s="215"/>
    </row>
    <row r="44" spans="1:256" x14ac:dyDescent="0.2">
      <c r="A44" s="19"/>
      <c r="B44" s="19"/>
      <c r="C44" s="19"/>
      <c r="D44" s="19"/>
      <c r="E44" s="19"/>
      <c r="F44" s="19"/>
      <c r="G44" s="19"/>
      <c r="H44" s="19"/>
      <c r="I44" s="19"/>
      <c r="J44" s="19"/>
      <c r="K44" s="19"/>
      <c r="L44" s="19"/>
      <c r="M44" s="19"/>
      <c r="N44" s="19"/>
    </row>
    <row r="45" spans="1:256" ht="15.75" x14ac:dyDescent="0.25">
      <c r="A45" s="1"/>
      <c r="H45" s="211">
        <v>2003</v>
      </c>
      <c r="I45" s="211"/>
      <c r="J45" s="211"/>
      <c r="L45" s="212">
        <v>2002</v>
      </c>
      <c r="M45" s="212"/>
      <c r="N45" s="212"/>
    </row>
    <row r="46" spans="1:256" ht="20.25" customHeight="1" x14ac:dyDescent="0.25">
      <c r="A46" s="1"/>
      <c r="L46" s="2"/>
    </row>
    <row r="47" spans="1:256" ht="20.25" customHeight="1" x14ac:dyDescent="0.25">
      <c r="A47" s="1"/>
      <c r="H47" s="18" t="s">
        <v>724</v>
      </c>
      <c r="I47" s="18"/>
      <c r="L47" s="21" t="s">
        <v>724</v>
      </c>
      <c r="M47" s="21"/>
    </row>
    <row r="48" spans="1:256" ht="15.75" x14ac:dyDescent="0.25">
      <c r="A48" s="1"/>
      <c r="H48" s="18" t="s">
        <v>725</v>
      </c>
      <c r="I48" s="18"/>
      <c r="J48" s="18" t="s">
        <v>726</v>
      </c>
      <c r="L48" s="21" t="s">
        <v>725</v>
      </c>
      <c r="M48" s="21"/>
      <c r="N48" s="21" t="s">
        <v>726</v>
      </c>
    </row>
    <row r="49" spans="1:14" ht="15.75" x14ac:dyDescent="0.25">
      <c r="A49" s="1"/>
      <c r="H49" s="18" t="s">
        <v>727</v>
      </c>
      <c r="I49" s="18"/>
      <c r="J49" s="18" t="s">
        <v>728</v>
      </c>
      <c r="L49" s="21" t="s">
        <v>727</v>
      </c>
      <c r="M49" s="21"/>
      <c r="N49" s="21" t="s">
        <v>728</v>
      </c>
    </row>
    <row r="50" spans="1:14" ht="15.75" x14ac:dyDescent="0.25">
      <c r="A50" s="1"/>
      <c r="H50" s="18" t="s">
        <v>729</v>
      </c>
      <c r="I50" s="18"/>
      <c r="J50" s="18" t="s">
        <v>730</v>
      </c>
      <c r="L50" s="21" t="s">
        <v>729</v>
      </c>
      <c r="M50" s="21"/>
      <c r="N50" s="21" t="s">
        <v>730</v>
      </c>
    </row>
    <row r="51" spans="1:14" ht="15.75" x14ac:dyDescent="0.25">
      <c r="A51" s="1"/>
      <c r="H51" s="5" t="s">
        <v>731</v>
      </c>
      <c r="I51" s="5"/>
      <c r="J51" s="5" t="s">
        <v>564</v>
      </c>
      <c r="L51" s="6" t="s">
        <v>731</v>
      </c>
      <c r="M51" s="6"/>
      <c r="N51" s="6" t="s">
        <v>564</v>
      </c>
    </row>
    <row r="52" spans="1:14" ht="15.75" x14ac:dyDescent="0.25">
      <c r="A52" s="1" t="s">
        <v>732</v>
      </c>
      <c r="L52" s="2"/>
    </row>
    <row r="53" spans="1:14" ht="15.75" x14ac:dyDescent="0.25">
      <c r="A53" s="2" t="s">
        <v>733</v>
      </c>
      <c r="H53" s="38">
        <v>512.5</v>
      </c>
      <c r="I53" s="38"/>
      <c r="J53" s="38">
        <v>139.30000000000001</v>
      </c>
      <c r="K53" s="39"/>
      <c r="L53" s="39">
        <v>518.29999999999995</v>
      </c>
      <c r="M53" s="39"/>
      <c r="N53" s="39">
        <v>159.4</v>
      </c>
    </row>
    <row r="54" spans="1:14" ht="16.5" thickBot="1" x14ac:dyDescent="0.3">
      <c r="A54" s="2" t="s">
        <v>734</v>
      </c>
      <c r="H54" s="45">
        <v>554</v>
      </c>
      <c r="I54" s="38"/>
      <c r="J54" s="45">
        <v>149</v>
      </c>
      <c r="K54" s="39"/>
      <c r="L54" s="46">
        <v>596.4</v>
      </c>
      <c r="M54" s="39"/>
      <c r="N54" s="46">
        <v>180.4</v>
      </c>
    </row>
    <row r="55" spans="1:14" ht="16.5" thickTop="1" x14ac:dyDescent="0.25">
      <c r="H55" s="47"/>
      <c r="I55" s="38"/>
      <c r="J55" s="47"/>
      <c r="K55" s="39"/>
      <c r="L55" s="48"/>
      <c r="M55" s="39"/>
      <c r="N55" s="48"/>
    </row>
    <row r="56" spans="1:14" ht="15.75" x14ac:dyDescent="0.25">
      <c r="A56" s="1" t="s">
        <v>735</v>
      </c>
      <c r="H56" s="39"/>
      <c r="I56" s="39"/>
      <c r="J56" s="39"/>
      <c r="K56" s="39"/>
      <c r="L56" s="39"/>
      <c r="M56" s="39"/>
      <c r="N56" s="39"/>
    </row>
    <row r="57" spans="1:14" ht="15.75" x14ac:dyDescent="0.25">
      <c r="A57" s="2" t="s">
        <v>733</v>
      </c>
      <c r="H57" s="38">
        <f>H53</f>
        <v>512.5</v>
      </c>
      <c r="I57" s="39"/>
      <c r="J57" s="38">
        <f>J53+1.1</f>
        <v>140.4</v>
      </c>
      <c r="K57" s="39"/>
      <c r="L57" s="39">
        <v>518.29999999999995</v>
      </c>
      <c r="M57" s="39"/>
      <c r="N57" s="39">
        <v>166.6</v>
      </c>
    </row>
    <row r="58" spans="1:14" ht="16.5" thickBot="1" x14ac:dyDescent="0.3">
      <c r="A58" s="2" t="s">
        <v>734</v>
      </c>
      <c r="H58" s="45">
        <f>H54</f>
        <v>554</v>
      </c>
      <c r="I58" s="48"/>
      <c r="J58" s="45">
        <f>J54+1.1</f>
        <v>150.1</v>
      </c>
      <c r="K58" s="39"/>
      <c r="L58" s="46">
        <v>596.4</v>
      </c>
      <c r="M58" s="48"/>
      <c r="N58" s="46">
        <v>187.6</v>
      </c>
    </row>
    <row r="59" spans="1:14" ht="16.5" thickTop="1" x14ac:dyDescent="0.25">
      <c r="H59" s="49"/>
      <c r="I59" s="34"/>
      <c r="J59" s="49"/>
      <c r="M59" s="34"/>
      <c r="N59" s="34"/>
    </row>
    <row r="60" spans="1:14" x14ac:dyDescent="0.2">
      <c r="L60" s="2"/>
    </row>
    <row r="61" spans="1:14" x14ac:dyDescent="0.2">
      <c r="A61" s="213" t="s">
        <v>736</v>
      </c>
      <c r="B61" s="213"/>
      <c r="C61" s="213"/>
      <c r="D61" s="213"/>
      <c r="E61" s="213"/>
      <c r="F61" s="213"/>
      <c r="G61" s="213"/>
      <c r="H61" s="213"/>
      <c r="I61" s="213"/>
      <c r="J61" s="213"/>
      <c r="K61" s="213"/>
      <c r="L61" s="213"/>
      <c r="M61" s="213"/>
      <c r="N61" s="213"/>
    </row>
    <row r="62" spans="1:14" x14ac:dyDescent="0.2">
      <c r="A62" s="213"/>
      <c r="B62" s="213"/>
      <c r="C62" s="213"/>
      <c r="D62" s="213"/>
      <c r="E62" s="213"/>
      <c r="F62" s="213"/>
      <c r="G62" s="213"/>
      <c r="H62" s="213"/>
      <c r="I62" s="213"/>
      <c r="J62" s="213"/>
      <c r="K62" s="213"/>
      <c r="L62" s="213"/>
      <c r="M62" s="213"/>
      <c r="N62" s="213"/>
    </row>
    <row r="63" spans="1:14" x14ac:dyDescent="0.2">
      <c r="A63" s="213"/>
      <c r="B63" s="213"/>
      <c r="C63" s="213"/>
      <c r="D63" s="213"/>
      <c r="E63" s="213"/>
      <c r="F63" s="213"/>
      <c r="G63" s="213"/>
      <c r="H63" s="213"/>
      <c r="I63" s="213"/>
      <c r="J63" s="213"/>
      <c r="K63" s="213"/>
      <c r="L63" s="213"/>
      <c r="M63" s="213"/>
      <c r="N63" s="213"/>
    </row>
    <row r="64" spans="1:14" x14ac:dyDescent="0.2">
      <c r="A64" s="213"/>
      <c r="B64" s="213"/>
      <c r="C64" s="213"/>
      <c r="D64" s="213"/>
      <c r="E64" s="213"/>
      <c r="F64" s="213"/>
      <c r="G64" s="213"/>
      <c r="H64" s="213"/>
      <c r="I64" s="213"/>
      <c r="J64" s="213"/>
      <c r="K64" s="213"/>
      <c r="L64" s="213"/>
      <c r="M64" s="213"/>
      <c r="N64" s="213"/>
    </row>
  </sheetData>
  <mergeCells count="7">
    <mergeCell ref="H45:J45"/>
    <mergeCell ref="L45:N45"/>
    <mergeCell ref="A61:N64"/>
    <mergeCell ref="A21:F21"/>
    <mergeCell ref="A23:P23"/>
    <mergeCell ref="A35:N36"/>
    <mergeCell ref="A42:N43"/>
  </mergeCells>
  <phoneticPr fontId="0" type="noConversion"/>
  <pageMargins left="0.75" right="0.75" top="0.69" bottom="0.67" header="0.5" footer="0.5"/>
  <pageSetup paperSize="9" scale="7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5"/>
  <sheetViews>
    <sheetView topLeftCell="A48" workbookViewId="0">
      <selection activeCell="D64" sqref="D64"/>
    </sheetView>
  </sheetViews>
  <sheetFormatPr defaultRowHeight="15" x14ac:dyDescent="0.2"/>
  <cols>
    <col min="1" max="11" width="9.140625" style="2"/>
    <col min="12" max="12" width="2.85546875" style="2" customWidth="1"/>
    <col min="13" max="16384" width="9.140625" style="2"/>
  </cols>
  <sheetData>
    <row r="1" spans="1:13" ht="15.75" x14ac:dyDescent="0.25">
      <c r="A1" s="1" t="s">
        <v>561</v>
      </c>
    </row>
    <row r="2" spans="1:13" ht="15.75" x14ac:dyDescent="0.25">
      <c r="A2" s="3" t="s">
        <v>562</v>
      </c>
    </row>
    <row r="4" spans="1:13" ht="15.75" x14ac:dyDescent="0.25">
      <c r="A4" s="4" t="s">
        <v>739</v>
      </c>
    </row>
    <row r="5" spans="1:13" x14ac:dyDescent="0.2">
      <c r="A5" s="2" t="s">
        <v>738</v>
      </c>
    </row>
    <row r="9" spans="1:13" ht="15.75" x14ac:dyDescent="0.25">
      <c r="A9" s="4" t="s">
        <v>740</v>
      </c>
    </row>
    <row r="10" spans="1:13" ht="15.75" x14ac:dyDescent="0.25">
      <c r="A10" s="1"/>
      <c r="K10" s="18">
        <v>2003</v>
      </c>
      <c r="M10" s="2">
        <v>2002</v>
      </c>
    </row>
    <row r="11" spans="1:13" ht="15.75" x14ac:dyDescent="0.25">
      <c r="A11" s="1"/>
      <c r="K11" s="5" t="s">
        <v>564</v>
      </c>
      <c r="M11" s="6" t="s">
        <v>564</v>
      </c>
    </row>
    <row r="12" spans="1:13" ht="15.75" x14ac:dyDescent="0.25">
      <c r="A12" s="2" t="s">
        <v>576</v>
      </c>
      <c r="K12" s="13">
        <v>5.7</v>
      </c>
      <c r="M12" s="14">
        <v>39.5</v>
      </c>
    </row>
    <row r="13" spans="1:13" ht="15.75" x14ac:dyDescent="0.25">
      <c r="A13" s="2" t="s">
        <v>104</v>
      </c>
      <c r="K13" s="13">
        <v>20.399999999999999</v>
      </c>
      <c r="M13" s="14">
        <v>-2.5</v>
      </c>
    </row>
    <row r="14" spans="1:13" ht="16.5" thickBot="1" x14ac:dyDescent="0.3">
      <c r="A14" s="1" t="s">
        <v>103</v>
      </c>
      <c r="K14" s="11">
        <f>SUM(K12:K13)</f>
        <v>26.099999999999998</v>
      </c>
      <c r="M14" s="12">
        <v>37</v>
      </c>
    </row>
    <row r="15" spans="1:13" ht="16.5" thickTop="1" x14ac:dyDescent="0.25">
      <c r="A15" s="1"/>
    </row>
    <row r="16" spans="1:13" x14ac:dyDescent="0.2">
      <c r="A16" s="215" t="s">
        <v>578</v>
      </c>
      <c r="B16" s="215"/>
      <c r="C16" s="215"/>
      <c r="D16" s="215"/>
      <c r="E16" s="215"/>
      <c r="F16" s="215"/>
      <c r="G16" s="215"/>
      <c r="H16" s="215"/>
      <c r="I16" s="215"/>
      <c r="J16" s="215"/>
      <c r="K16" s="215"/>
      <c r="L16" s="215"/>
      <c r="M16" s="215"/>
    </row>
    <row r="17" spans="1:13" ht="17.25" customHeight="1" x14ac:dyDescent="0.2">
      <c r="A17" s="215"/>
      <c r="B17" s="215"/>
      <c r="C17" s="215"/>
      <c r="D17" s="215"/>
      <c r="E17" s="215"/>
      <c r="F17" s="215"/>
      <c r="G17" s="215"/>
      <c r="H17" s="215"/>
      <c r="I17" s="215"/>
      <c r="J17" s="215"/>
      <c r="K17" s="215"/>
      <c r="L17" s="215"/>
      <c r="M17" s="215"/>
    </row>
    <row r="21" spans="1:13" ht="15.75" x14ac:dyDescent="0.25">
      <c r="A21" s="15" t="s">
        <v>785</v>
      </c>
      <c r="K21" s="15"/>
      <c r="M21" s="15"/>
    </row>
    <row r="22" spans="1:13" ht="15.75" x14ac:dyDescent="0.25">
      <c r="A22" s="20"/>
      <c r="B22" s="20"/>
      <c r="C22" s="20"/>
      <c r="D22" s="20"/>
      <c r="E22" s="20"/>
      <c r="F22" s="20"/>
      <c r="G22" s="20"/>
      <c r="H22" s="20"/>
      <c r="I22" s="21"/>
      <c r="J22" s="20"/>
      <c r="K22" s="18">
        <v>2003</v>
      </c>
      <c r="M22" s="2">
        <v>2002</v>
      </c>
    </row>
    <row r="23" spans="1:13" ht="15.75" x14ac:dyDescent="0.25">
      <c r="A23" s="22"/>
      <c r="B23" s="22"/>
      <c r="C23" s="23"/>
      <c r="D23" s="23"/>
      <c r="E23" s="23"/>
      <c r="F23" s="23"/>
      <c r="K23" s="5" t="s">
        <v>564</v>
      </c>
      <c r="M23" s="6" t="s">
        <v>564</v>
      </c>
    </row>
    <row r="24" spans="1:13" ht="15.75" x14ac:dyDescent="0.25">
      <c r="A24" s="22" t="s">
        <v>743</v>
      </c>
      <c r="B24" s="22"/>
      <c r="C24" s="23"/>
      <c r="D24" s="23"/>
      <c r="E24" s="23"/>
      <c r="F24" s="23"/>
      <c r="K24" s="5"/>
      <c r="M24" s="6"/>
    </row>
    <row r="25" spans="1:13" ht="15.75" x14ac:dyDescent="0.25">
      <c r="A25" s="23" t="s">
        <v>744</v>
      </c>
      <c r="B25" s="23"/>
      <c r="C25" s="23"/>
      <c r="D25" s="23"/>
      <c r="E25" s="23"/>
      <c r="F25" s="23"/>
      <c r="K25" s="13">
        <v>10.8</v>
      </c>
      <c r="L25" s="14"/>
      <c r="M25" s="14">
        <v>5.6</v>
      </c>
    </row>
    <row r="26" spans="1:13" ht="15.75" x14ac:dyDescent="0.25">
      <c r="A26" s="23" t="s">
        <v>745</v>
      </c>
      <c r="B26" s="23"/>
      <c r="C26" s="23"/>
      <c r="D26" s="23"/>
      <c r="E26" s="23"/>
      <c r="F26" s="23"/>
      <c r="K26" s="24">
        <v>1.6</v>
      </c>
      <c r="L26" s="14"/>
      <c r="M26" s="25">
        <v>1.8</v>
      </c>
    </row>
    <row r="27" spans="1:13" ht="15.75" x14ac:dyDescent="0.25">
      <c r="A27" s="22"/>
      <c r="B27" s="22"/>
      <c r="C27" s="23"/>
      <c r="D27" s="23"/>
      <c r="E27" s="23"/>
      <c r="F27" s="23"/>
      <c r="K27" s="13">
        <f>SUM(K25:K26)</f>
        <v>12.4</v>
      </c>
      <c r="L27" s="14"/>
      <c r="M27" s="14">
        <v>7.4</v>
      </c>
    </row>
    <row r="28" spans="1:13" ht="15.75" x14ac:dyDescent="0.25">
      <c r="A28" s="23" t="s">
        <v>746</v>
      </c>
      <c r="B28" s="22"/>
      <c r="C28" s="23"/>
      <c r="D28" s="23"/>
      <c r="E28" s="23"/>
      <c r="F28" s="23"/>
      <c r="K28" s="24">
        <v>7</v>
      </c>
      <c r="L28" s="14"/>
      <c r="M28" s="25">
        <v>-13.5</v>
      </c>
    </row>
    <row r="29" spans="1:13" ht="15.75" x14ac:dyDescent="0.25">
      <c r="A29" s="23" t="s">
        <v>105</v>
      </c>
      <c r="B29" s="22"/>
      <c r="C29" s="23"/>
      <c r="D29" s="23"/>
      <c r="E29" s="23"/>
      <c r="F29" s="23"/>
      <c r="K29" s="13">
        <f>SUM(K27:K28)</f>
        <v>19.399999999999999</v>
      </c>
      <c r="L29" s="14"/>
      <c r="M29" s="14">
        <v>-6.1</v>
      </c>
    </row>
    <row r="30" spans="1:13" ht="15.75" x14ac:dyDescent="0.25">
      <c r="A30" s="22" t="s">
        <v>747</v>
      </c>
      <c r="B30" s="22"/>
      <c r="C30" s="23"/>
      <c r="D30" s="23"/>
      <c r="E30" s="23"/>
      <c r="F30" s="23"/>
      <c r="K30" s="13"/>
      <c r="L30" s="14"/>
      <c r="M30" s="14"/>
    </row>
    <row r="31" spans="1:13" ht="15.75" x14ac:dyDescent="0.25">
      <c r="A31" s="23" t="s">
        <v>771</v>
      </c>
      <c r="B31" s="22"/>
      <c r="C31" s="23"/>
      <c r="D31" s="23"/>
      <c r="E31" s="23"/>
      <c r="F31" s="23"/>
      <c r="K31" s="13">
        <v>3.1</v>
      </c>
      <c r="L31" s="14"/>
      <c r="M31" s="14">
        <v>22</v>
      </c>
    </row>
    <row r="32" spans="1:13" ht="15.75" x14ac:dyDescent="0.25">
      <c r="A32" s="23" t="s">
        <v>772</v>
      </c>
      <c r="B32" s="22"/>
      <c r="C32" s="23"/>
      <c r="D32" s="23"/>
      <c r="E32" s="23"/>
      <c r="F32" s="23"/>
      <c r="K32" s="13"/>
      <c r="L32" s="14"/>
      <c r="M32" s="14">
        <v>-10.3</v>
      </c>
    </row>
    <row r="33" spans="1:13" ht="15.75" x14ac:dyDescent="0.25">
      <c r="A33" s="23" t="s">
        <v>106</v>
      </c>
      <c r="B33" s="22"/>
      <c r="C33" s="23"/>
      <c r="D33" s="23"/>
      <c r="E33" s="23"/>
      <c r="F33" s="23"/>
      <c r="K33" s="26">
        <f>SUM(K31:K32)</f>
        <v>3.1</v>
      </c>
      <c r="L33" s="14"/>
      <c r="M33" s="27">
        <v>11.7</v>
      </c>
    </row>
    <row r="34" spans="1:13" ht="15.75" x14ac:dyDescent="0.25">
      <c r="A34" s="1" t="s">
        <v>773</v>
      </c>
      <c r="B34" s="22"/>
      <c r="C34" s="23"/>
      <c r="D34" s="23"/>
      <c r="E34" s="23"/>
      <c r="F34" s="23"/>
      <c r="K34" s="13">
        <f>K33+K29</f>
        <v>22.5</v>
      </c>
      <c r="L34" s="14"/>
      <c r="M34" s="14">
        <v>5.6</v>
      </c>
    </row>
    <row r="35" spans="1:13" ht="15.75" x14ac:dyDescent="0.25">
      <c r="B35" s="22"/>
      <c r="C35" s="23"/>
      <c r="D35" s="23"/>
      <c r="E35" s="23"/>
      <c r="F35" s="23"/>
      <c r="K35" s="13"/>
      <c r="L35" s="14"/>
      <c r="M35" s="14"/>
    </row>
    <row r="36" spans="1:13" ht="15.75" x14ac:dyDescent="0.25">
      <c r="A36" s="22" t="s">
        <v>774</v>
      </c>
      <c r="B36" s="22"/>
      <c r="C36" s="23"/>
      <c r="D36" s="23"/>
      <c r="E36" s="23"/>
      <c r="F36" s="23"/>
      <c r="K36" s="13">
        <v>10.6</v>
      </c>
      <c r="L36" s="14"/>
      <c r="M36" s="14">
        <v>6.3</v>
      </c>
    </row>
    <row r="37" spans="1:13" ht="16.5" thickBot="1" x14ac:dyDescent="0.3">
      <c r="A37" s="22" t="s">
        <v>775</v>
      </c>
      <c r="B37" s="22"/>
      <c r="C37" s="23"/>
      <c r="D37" s="23"/>
      <c r="E37" s="23"/>
      <c r="F37" s="23"/>
      <c r="K37" s="11">
        <f>SUM(K34:K36)</f>
        <v>33.1</v>
      </c>
      <c r="L37" s="14"/>
      <c r="M37" s="12">
        <v>11.9</v>
      </c>
    </row>
    <row r="38" spans="1:13" ht="16.5" thickTop="1" x14ac:dyDescent="0.25">
      <c r="A38" s="23"/>
      <c r="B38" s="22"/>
      <c r="C38" s="23"/>
      <c r="D38" s="23"/>
      <c r="E38" s="23"/>
      <c r="F38" s="23"/>
      <c r="K38" s="13"/>
      <c r="L38" s="14"/>
      <c r="M38" s="14"/>
    </row>
    <row r="39" spans="1:13" ht="15.75" x14ac:dyDescent="0.25">
      <c r="A39" s="22" t="s">
        <v>776</v>
      </c>
      <c r="B39" s="22"/>
      <c r="C39" s="23"/>
      <c r="D39" s="23"/>
      <c r="E39" s="23"/>
      <c r="F39" s="23"/>
      <c r="K39" s="13"/>
      <c r="L39" s="14"/>
      <c r="M39" s="14"/>
    </row>
    <row r="40" spans="1:13" ht="15.75" x14ac:dyDescent="0.25">
      <c r="A40" s="23" t="s">
        <v>107</v>
      </c>
      <c r="B40" s="22"/>
      <c r="C40" s="23"/>
      <c r="D40" s="23"/>
      <c r="E40" s="23"/>
      <c r="F40" s="23"/>
      <c r="K40" s="13">
        <v>172.4</v>
      </c>
      <c r="L40" s="14"/>
      <c r="M40" s="14">
        <v>171.3</v>
      </c>
    </row>
    <row r="41" spans="1:13" ht="15.75" x14ac:dyDescent="0.25">
      <c r="A41" s="23" t="s">
        <v>777</v>
      </c>
      <c r="B41" s="22"/>
      <c r="C41" s="23"/>
      <c r="D41" s="23"/>
      <c r="E41" s="23"/>
      <c r="F41" s="23"/>
      <c r="K41" s="13">
        <v>-47.4</v>
      </c>
      <c r="L41" s="14"/>
      <c r="M41" s="14">
        <v>-20</v>
      </c>
    </row>
    <row r="42" spans="1:13" ht="15.75" x14ac:dyDescent="0.25">
      <c r="A42" s="23" t="s">
        <v>108</v>
      </c>
      <c r="B42" s="22"/>
      <c r="C42" s="23"/>
      <c r="D42" s="23"/>
      <c r="E42" s="23"/>
      <c r="F42" s="23"/>
      <c r="K42" s="26">
        <f>SUM(K40:K41)</f>
        <v>125</v>
      </c>
      <c r="L42" s="14"/>
      <c r="M42" s="27">
        <v>151.30000000000001</v>
      </c>
    </row>
    <row r="43" spans="1:13" ht="15.75" x14ac:dyDescent="0.25">
      <c r="A43" s="23"/>
      <c r="B43" s="22"/>
      <c r="C43" s="23"/>
      <c r="D43" s="23"/>
      <c r="E43" s="23"/>
      <c r="F43" s="23"/>
      <c r="K43" s="13"/>
      <c r="L43" s="14"/>
      <c r="M43" s="14"/>
    </row>
    <row r="44" spans="1:13" ht="15.75" x14ac:dyDescent="0.25">
      <c r="A44" s="23" t="s">
        <v>109</v>
      </c>
      <c r="B44" s="22"/>
      <c r="C44" s="23"/>
      <c r="D44" s="23"/>
      <c r="E44" s="23"/>
      <c r="F44" s="23"/>
      <c r="K44" s="13">
        <v>37.5</v>
      </c>
      <c r="L44" s="14"/>
      <c r="M44" s="14">
        <v>45.4</v>
      </c>
    </row>
    <row r="45" spans="1:13" ht="15.75" x14ac:dyDescent="0.25">
      <c r="A45" s="23" t="s">
        <v>778</v>
      </c>
      <c r="B45" s="22"/>
      <c r="C45" s="23"/>
      <c r="D45" s="23"/>
      <c r="E45" s="23"/>
      <c r="F45" s="23"/>
      <c r="K45" s="13"/>
      <c r="L45" s="14"/>
      <c r="M45" s="14"/>
    </row>
    <row r="46" spans="1:13" ht="15.75" x14ac:dyDescent="0.25">
      <c r="A46" s="23" t="s">
        <v>779</v>
      </c>
      <c r="B46" s="22"/>
      <c r="C46" s="23"/>
      <c r="D46" s="23"/>
      <c r="E46" s="23"/>
      <c r="F46" s="23"/>
      <c r="K46" s="13">
        <v>-6</v>
      </c>
      <c r="L46" s="14"/>
      <c r="M46" s="14">
        <v>-6.3</v>
      </c>
    </row>
    <row r="47" spans="1:13" ht="15.75" x14ac:dyDescent="0.25">
      <c r="A47" s="23" t="s">
        <v>780</v>
      </c>
      <c r="B47" s="22"/>
      <c r="C47" s="23"/>
      <c r="D47" s="23"/>
      <c r="E47" s="23"/>
      <c r="F47" s="23"/>
      <c r="K47" s="13">
        <v>-22.4</v>
      </c>
      <c r="L47" s="14"/>
      <c r="M47" s="14">
        <v>-31.9</v>
      </c>
    </row>
    <row r="48" spans="1:13" ht="15.75" x14ac:dyDescent="0.25">
      <c r="A48" s="23" t="s">
        <v>781</v>
      </c>
      <c r="B48" s="22"/>
      <c r="C48" s="23"/>
      <c r="D48" s="23"/>
      <c r="E48" s="23"/>
      <c r="F48" s="23"/>
      <c r="K48" s="13">
        <v>3.3</v>
      </c>
      <c r="L48" s="14"/>
      <c r="M48" s="14">
        <v>0.2</v>
      </c>
    </row>
    <row r="49" spans="1:13" ht="15.75" x14ac:dyDescent="0.25">
      <c r="A49" s="23" t="s">
        <v>746</v>
      </c>
      <c r="B49" s="22"/>
      <c r="C49" s="23"/>
      <c r="D49" s="23"/>
      <c r="E49" s="23"/>
      <c r="F49" s="23"/>
      <c r="K49" s="13">
        <v>7</v>
      </c>
      <c r="L49" s="14"/>
      <c r="M49" s="14">
        <v>-13.5</v>
      </c>
    </row>
    <row r="50" spans="1:13" ht="16.5" thickBot="1" x14ac:dyDescent="0.3">
      <c r="A50" s="22" t="s">
        <v>110</v>
      </c>
      <c r="B50" s="22"/>
      <c r="C50" s="23"/>
      <c r="D50" s="23"/>
      <c r="E50" s="23"/>
      <c r="F50" s="23"/>
      <c r="K50" s="11">
        <f>SUM(K44:K49)</f>
        <v>19.400000000000002</v>
      </c>
      <c r="L50" s="14"/>
      <c r="M50" s="12">
        <v>-6.1</v>
      </c>
    </row>
    <row r="51" spans="1:13" ht="16.5" thickTop="1" x14ac:dyDescent="0.25">
      <c r="A51" s="23"/>
      <c r="B51" s="22"/>
      <c r="C51" s="23"/>
      <c r="D51" s="23"/>
      <c r="E51" s="23"/>
      <c r="F51" s="23"/>
      <c r="K51" s="18"/>
      <c r="M51" s="21"/>
    </row>
    <row r="52" spans="1:13" ht="15.75" x14ac:dyDescent="0.25">
      <c r="A52" s="22" t="s">
        <v>782</v>
      </c>
      <c r="B52" s="22"/>
      <c r="C52" s="23"/>
      <c r="D52" s="23"/>
      <c r="E52" s="23"/>
      <c r="F52" s="23"/>
      <c r="K52" s="18"/>
      <c r="M52" s="21"/>
    </row>
    <row r="53" spans="1:13" x14ac:dyDescent="0.2">
      <c r="A53" s="215" t="s">
        <v>784</v>
      </c>
      <c r="B53" s="215"/>
      <c r="C53" s="215"/>
      <c r="D53" s="215"/>
      <c r="E53" s="215"/>
      <c r="F53" s="215"/>
      <c r="G53" s="215"/>
      <c r="H53" s="215"/>
      <c r="I53" s="215"/>
      <c r="J53" s="215"/>
      <c r="K53" s="215"/>
      <c r="L53" s="215"/>
      <c r="M53" s="215"/>
    </row>
    <row r="54" spans="1:13" x14ac:dyDescent="0.2">
      <c r="A54" s="215"/>
      <c r="B54" s="215"/>
      <c r="C54" s="215"/>
      <c r="D54" s="215"/>
      <c r="E54" s="215"/>
      <c r="F54" s="215"/>
      <c r="G54" s="215"/>
      <c r="H54" s="215"/>
      <c r="I54" s="215"/>
      <c r="J54" s="215"/>
      <c r="K54" s="215"/>
      <c r="L54" s="215"/>
      <c r="M54" s="215"/>
    </row>
    <row r="55" spans="1:13" x14ac:dyDescent="0.2">
      <c r="A55" s="215"/>
      <c r="B55" s="215"/>
      <c r="C55" s="215"/>
      <c r="D55" s="215"/>
      <c r="E55" s="215"/>
      <c r="F55" s="215"/>
      <c r="G55" s="215"/>
      <c r="H55" s="215"/>
      <c r="I55" s="215"/>
      <c r="J55" s="215"/>
      <c r="K55" s="215"/>
      <c r="L55" s="215"/>
      <c r="M55" s="215"/>
    </row>
    <row r="56" spans="1:13" x14ac:dyDescent="0.2">
      <c r="A56" s="215"/>
      <c r="B56" s="215"/>
      <c r="C56" s="215"/>
      <c r="D56" s="215"/>
      <c r="E56" s="215"/>
      <c r="F56" s="215"/>
      <c r="G56" s="215"/>
      <c r="H56" s="215"/>
      <c r="I56" s="215"/>
      <c r="J56" s="215"/>
      <c r="K56" s="215"/>
      <c r="L56" s="215"/>
      <c r="M56" s="215"/>
    </row>
    <row r="57" spans="1:13" x14ac:dyDescent="0.2">
      <c r="A57" s="215"/>
      <c r="B57" s="215"/>
      <c r="C57" s="215"/>
      <c r="D57" s="215"/>
      <c r="E57" s="215"/>
      <c r="F57" s="215"/>
      <c r="G57" s="215"/>
      <c r="H57" s="215"/>
      <c r="I57" s="215"/>
      <c r="J57" s="215"/>
      <c r="K57" s="215"/>
      <c r="L57" s="215"/>
      <c r="M57" s="215"/>
    </row>
    <row r="58" spans="1:13" ht="15.75" x14ac:dyDescent="0.25">
      <c r="K58" s="15"/>
      <c r="L58" s="16"/>
      <c r="M58" s="17"/>
    </row>
    <row r="59" spans="1:13" ht="16.5" customHeight="1" x14ac:dyDescent="0.25">
      <c r="A59" s="1" t="s">
        <v>783</v>
      </c>
      <c r="K59" s="15"/>
      <c r="L59" s="16"/>
      <c r="M59" s="17"/>
    </row>
    <row r="60" spans="1:13" x14ac:dyDescent="0.2">
      <c r="A60" s="2" t="s">
        <v>111</v>
      </c>
    </row>
    <row r="61" spans="1:13" x14ac:dyDescent="0.2">
      <c r="A61" s="2" t="s">
        <v>112</v>
      </c>
    </row>
    <row r="62" spans="1:13" x14ac:dyDescent="0.2">
      <c r="A62" s="2" t="s">
        <v>113</v>
      </c>
    </row>
    <row r="63" spans="1:13" x14ac:dyDescent="0.2">
      <c r="A63" s="2" t="s">
        <v>114</v>
      </c>
    </row>
    <row r="64" spans="1:13" x14ac:dyDescent="0.2">
      <c r="A64" s="2" t="s">
        <v>115</v>
      </c>
    </row>
    <row r="65" spans="1:1" x14ac:dyDescent="0.2">
      <c r="A65" s="2" t="s">
        <v>116</v>
      </c>
    </row>
  </sheetData>
  <mergeCells count="2">
    <mergeCell ref="A16:M17"/>
    <mergeCell ref="A53:M57"/>
  </mergeCells>
  <phoneticPr fontId="0" type="noConversion"/>
  <pageMargins left="0.75" right="0.45" top="0.75" bottom="0.71" header="0.5" footer="0.5"/>
  <pageSetup paperSize="9" scale="7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2"/>
  <sheetViews>
    <sheetView zoomScale="75" workbookViewId="0">
      <selection activeCell="A50" sqref="A50"/>
    </sheetView>
  </sheetViews>
  <sheetFormatPr defaultRowHeight="15" x14ac:dyDescent="0.2"/>
  <cols>
    <col min="1" max="5" width="9.140625" style="2"/>
    <col min="6" max="6" width="16" style="2" customWidth="1"/>
    <col min="7" max="7" width="3.7109375" style="2" customWidth="1"/>
    <col min="8" max="8" width="14.140625" style="2" customWidth="1"/>
    <col min="9" max="9" width="3.42578125" style="2" customWidth="1"/>
    <col min="10" max="10" width="14.42578125" style="2" customWidth="1"/>
    <col min="11" max="11" width="3" style="2" customWidth="1"/>
    <col min="12" max="12" width="13.140625" style="2" customWidth="1"/>
    <col min="13" max="13" width="3.42578125" style="2" customWidth="1"/>
    <col min="14" max="14" width="13.140625" style="2" customWidth="1"/>
    <col min="15" max="15" width="3" style="2" customWidth="1"/>
    <col min="16" max="16" width="12.42578125" style="2" customWidth="1"/>
    <col min="17" max="16384" width="9.140625" style="2"/>
  </cols>
  <sheetData>
    <row r="1" spans="1:14" ht="15.75" x14ac:dyDescent="0.25">
      <c r="A1" s="1" t="s">
        <v>561</v>
      </c>
    </row>
    <row r="2" spans="1:14" ht="15.75" x14ac:dyDescent="0.25">
      <c r="A2" s="3" t="s">
        <v>562</v>
      </c>
    </row>
    <row r="4" spans="1:14" ht="15.75" x14ac:dyDescent="0.25">
      <c r="A4" s="4" t="s">
        <v>787</v>
      </c>
    </row>
    <row r="5" spans="1:14" ht="15.75" x14ac:dyDescent="0.25">
      <c r="L5" s="1">
        <v>2003</v>
      </c>
      <c r="N5" s="2">
        <v>2002</v>
      </c>
    </row>
    <row r="6" spans="1:14" ht="15.75" x14ac:dyDescent="0.25">
      <c r="L6" s="5" t="s">
        <v>564</v>
      </c>
      <c r="N6" s="6" t="s">
        <v>564</v>
      </c>
    </row>
    <row r="7" spans="1:14" ht="15.75" x14ac:dyDescent="0.25">
      <c r="A7" s="1" t="s">
        <v>791</v>
      </c>
    </row>
    <row r="8" spans="1:14" ht="15.75" x14ac:dyDescent="0.25">
      <c r="A8" s="2" t="s">
        <v>788</v>
      </c>
      <c r="L8" s="1">
        <v>24.2</v>
      </c>
      <c r="N8" s="2">
        <v>19.7</v>
      </c>
    </row>
    <row r="9" spans="1:14" ht="15.75" x14ac:dyDescent="0.25">
      <c r="A9" s="2" t="s">
        <v>789</v>
      </c>
      <c r="L9" s="1">
        <v>2.2000000000000002</v>
      </c>
      <c r="N9" s="2">
        <v>1.9</v>
      </c>
    </row>
    <row r="10" spans="1:14" ht="15.75" x14ac:dyDescent="0.25">
      <c r="A10" s="2" t="s">
        <v>790</v>
      </c>
      <c r="L10" s="50">
        <v>3.5</v>
      </c>
      <c r="N10" s="51">
        <v>3.4</v>
      </c>
    </row>
    <row r="11" spans="1:14" ht="16.5" thickBot="1" x14ac:dyDescent="0.3">
      <c r="L11" s="52">
        <v>29.9</v>
      </c>
      <c r="N11" s="200">
        <v>25</v>
      </c>
    </row>
    <row r="12" spans="1:14" ht="15.75" thickTop="1" x14ac:dyDescent="0.2"/>
    <row r="13" spans="1:14" x14ac:dyDescent="0.2">
      <c r="A13" s="2" t="s">
        <v>792</v>
      </c>
    </row>
    <row r="14" spans="1:14" x14ac:dyDescent="0.2">
      <c r="A14" s="2" t="s">
        <v>793</v>
      </c>
    </row>
    <row r="15" spans="1:14" x14ac:dyDescent="0.2">
      <c r="A15" s="2" t="s">
        <v>786</v>
      </c>
    </row>
    <row r="19" spans="1:17" ht="15.75" x14ac:dyDescent="0.25">
      <c r="A19" s="4" t="s">
        <v>800</v>
      </c>
    </row>
    <row r="20" spans="1:17" x14ac:dyDescent="0.2">
      <c r="A20" s="2" t="s">
        <v>801</v>
      </c>
    </row>
    <row r="21" spans="1:17" x14ac:dyDescent="0.2">
      <c r="A21" s="2" t="s">
        <v>802</v>
      </c>
    </row>
    <row r="22" spans="1:17" x14ac:dyDescent="0.2">
      <c r="A22" s="2" t="s">
        <v>803</v>
      </c>
    </row>
    <row r="23" spans="1:17" x14ac:dyDescent="0.2">
      <c r="A23" s="2" t="s">
        <v>804</v>
      </c>
    </row>
    <row r="25" spans="1:17" ht="15.75" x14ac:dyDescent="0.25">
      <c r="E25" s="211" t="s">
        <v>805</v>
      </c>
      <c r="F25" s="211"/>
      <c r="G25" s="211"/>
      <c r="H25" s="211"/>
      <c r="I25" s="53"/>
      <c r="J25" s="211" t="s">
        <v>117</v>
      </c>
      <c r="K25" s="211"/>
      <c r="L25" s="211"/>
      <c r="M25" s="1"/>
      <c r="N25" s="1"/>
      <c r="O25" s="1"/>
      <c r="P25" s="1"/>
    </row>
    <row r="26" spans="1:17" ht="15.75" x14ac:dyDescent="0.25">
      <c r="F26" s="21"/>
      <c r="G26" s="18"/>
      <c r="H26" s="18" t="s">
        <v>1</v>
      </c>
      <c r="I26" s="18"/>
      <c r="J26" s="18" t="s">
        <v>806</v>
      </c>
      <c r="K26" s="18"/>
      <c r="L26" s="18"/>
      <c r="M26" s="18"/>
      <c r="N26" s="18"/>
      <c r="O26" s="18"/>
      <c r="P26" s="18"/>
      <c r="Q26" s="21"/>
    </row>
    <row r="27" spans="1:17" ht="15.75" x14ac:dyDescent="0.25">
      <c r="A27" s="2" t="s">
        <v>810</v>
      </c>
      <c r="F27" s="18" t="s">
        <v>811</v>
      </c>
      <c r="G27" s="18"/>
      <c r="H27" s="18" t="s">
        <v>809</v>
      </c>
      <c r="I27" s="18"/>
      <c r="J27" s="18" t="s">
        <v>808</v>
      </c>
      <c r="K27" s="18"/>
      <c r="L27" s="18" t="s">
        <v>0</v>
      </c>
      <c r="M27" s="18"/>
      <c r="N27" s="18" t="s">
        <v>807</v>
      </c>
      <c r="O27" s="18"/>
      <c r="P27" s="18" t="s">
        <v>807</v>
      </c>
      <c r="Q27" s="21"/>
    </row>
    <row r="28" spans="1:17" ht="15.75" x14ac:dyDescent="0.25">
      <c r="F28" s="18" t="s">
        <v>2</v>
      </c>
      <c r="G28" s="18"/>
      <c r="H28" s="18" t="s">
        <v>815</v>
      </c>
      <c r="I28" s="18"/>
      <c r="J28" s="18" t="s">
        <v>118</v>
      </c>
      <c r="K28" s="18"/>
      <c r="L28" s="18" t="s">
        <v>814</v>
      </c>
      <c r="M28" s="18"/>
      <c r="N28" s="18" t="s">
        <v>813</v>
      </c>
      <c r="O28" s="18"/>
      <c r="P28" s="18" t="s">
        <v>812</v>
      </c>
      <c r="Q28" s="21"/>
    </row>
    <row r="29" spans="1:17" ht="15.75" x14ac:dyDescent="0.25">
      <c r="F29" s="5" t="s">
        <v>564</v>
      </c>
      <c r="G29" s="21"/>
      <c r="H29" s="5" t="s">
        <v>564</v>
      </c>
      <c r="I29" s="21"/>
      <c r="J29" s="5" t="s">
        <v>564</v>
      </c>
      <c r="K29" s="21"/>
      <c r="L29" s="5" t="s">
        <v>564</v>
      </c>
      <c r="M29" s="21"/>
      <c r="N29" s="5" t="s">
        <v>564</v>
      </c>
      <c r="O29" s="21"/>
      <c r="P29" s="5" t="s">
        <v>564</v>
      </c>
      <c r="Q29" s="21"/>
    </row>
    <row r="30" spans="1:17" ht="15.75" x14ac:dyDescent="0.25">
      <c r="F30" s="56"/>
      <c r="G30" s="57"/>
      <c r="H30" s="56"/>
      <c r="I30" s="57"/>
      <c r="J30" s="56"/>
      <c r="K30" s="57"/>
      <c r="L30" s="56"/>
      <c r="M30" s="57"/>
      <c r="N30" s="56"/>
      <c r="O30" s="57"/>
      <c r="P30" s="56"/>
      <c r="Q30" s="21"/>
    </row>
    <row r="31" spans="1:17" ht="15.75" x14ac:dyDescent="0.25">
      <c r="A31" s="2" t="s">
        <v>3</v>
      </c>
      <c r="F31" s="8">
        <v>55.2</v>
      </c>
      <c r="G31" s="8"/>
      <c r="H31" s="8">
        <v>159.4</v>
      </c>
      <c r="I31" s="8"/>
      <c r="J31" s="8">
        <v>107.3</v>
      </c>
      <c r="K31" s="8"/>
      <c r="L31" s="8">
        <v>21</v>
      </c>
      <c r="M31" s="8"/>
      <c r="N31" s="57">
        <v>12.9</v>
      </c>
      <c r="O31" s="8" t="s">
        <v>12</v>
      </c>
      <c r="P31" s="7">
        <v>141.19999999999999</v>
      </c>
      <c r="Q31" s="54"/>
    </row>
    <row r="32" spans="1:17" ht="15.75" x14ac:dyDescent="0.25">
      <c r="A32" s="2" t="s">
        <v>4</v>
      </c>
      <c r="F32" s="8"/>
      <c r="G32" s="8"/>
      <c r="H32" s="8"/>
      <c r="I32" s="8"/>
      <c r="J32" s="8"/>
      <c r="K32" s="8"/>
      <c r="L32" s="8">
        <v>0.2</v>
      </c>
      <c r="M32" s="8"/>
      <c r="N32" s="57"/>
      <c r="O32" s="8"/>
      <c r="P32" s="7">
        <v>0.2</v>
      </c>
      <c r="Q32" s="54"/>
    </row>
    <row r="33" spans="1:17" ht="15.75" x14ac:dyDescent="0.25">
      <c r="A33" s="2" t="s">
        <v>5</v>
      </c>
      <c r="F33" s="8">
        <v>0.6</v>
      </c>
      <c r="G33" s="8"/>
      <c r="H33" s="8">
        <v>5.4</v>
      </c>
      <c r="I33" s="8"/>
      <c r="J33" s="8">
        <v>3</v>
      </c>
      <c r="K33" s="8"/>
      <c r="L33" s="8">
        <v>0.1</v>
      </c>
      <c r="M33" s="8"/>
      <c r="N33" s="57"/>
      <c r="O33" s="8"/>
      <c r="P33" s="7">
        <v>3.1</v>
      </c>
      <c r="Q33" s="54"/>
    </row>
    <row r="34" spans="1:17" ht="15.75" x14ac:dyDescent="0.25">
      <c r="A34" s="2" t="s">
        <v>6</v>
      </c>
      <c r="F34" s="8">
        <v>-1</v>
      </c>
      <c r="G34" s="8"/>
      <c r="H34" s="8">
        <v>-3.2</v>
      </c>
      <c r="I34" s="8"/>
      <c r="J34" s="8">
        <v>-2.1</v>
      </c>
      <c r="K34" s="8"/>
      <c r="L34" s="8">
        <v>-0.7</v>
      </c>
      <c r="M34" s="8"/>
      <c r="N34" s="57">
        <v>-0.4</v>
      </c>
      <c r="O34" s="8" t="s">
        <v>11</v>
      </c>
      <c r="P34" s="7">
        <v>-3.2</v>
      </c>
      <c r="Q34" s="54"/>
    </row>
    <row r="35" spans="1:17" ht="15.75" x14ac:dyDescent="0.25">
      <c r="A35" s="2" t="s">
        <v>7</v>
      </c>
      <c r="F35" s="8">
        <v>-54.6</v>
      </c>
      <c r="G35" s="8"/>
      <c r="H35" s="8">
        <v>-22.4</v>
      </c>
      <c r="I35" s="8"/>
      <c r="J35" s="8">
        <v>-38.5</v>
      </c>
      <c r="K35" s="8"/>
      <c r="L35" s="8"/>
      <c r="M35" s="8"/>
      <c r="N35" s="57"/>
      <c r="O35" s="8"/>
      <c r="P35" s="7">
        <v>-38.5</v>
      </c>
      <c r="Q35" s="54"/>
    </row>
    <row r="36" spans="1:17" ht="15.75" x14ac:dyDescent="0.25">
      <c r="A36" s="2" t="s">
        <v>8</v>
      </c>
      <c r="F36" s="25"/>
      <c r="G36" s="8"/>
      <c r="H36" s="25">
        <v>-86.4</v>
      </c>
      <c r="I36" s="8"/>
      <c r="J36" s="25">
        <v>-43.2</v>
      </c>
      <c r="K36" s="8"/>
      <c r="L36" s="25">
        <v>-4.5</v>
      </c>
      <c r="M36" s="8"/>
      <c r="N36" s="58">
        <v>-2.4</v>
      </c>
      <c r="O36" s="8" t="s">
        <v>10</v>
      </c>
      <c r="P36" s="24">
        <v>-50.1</v>
      </c>
      <c r="Q36" s="54"/>
    </row>
    <row r="37" spans="1:17" ht="15.75" x14ac:dyDescent="0.25">
      <c r="F37" s="25">
        <v>0.2</v>
      </c>
      <c r="G37" s="8"/>
      <c r="H37" s="25">
        <v>52.8</v>
      </c>
      <c r="I37" s="8"/>
      <c r="J37" s="25">
        <v>26.5</v>
      </c>
      <c r="K37" s="8"/>
      <c r="L37" s="25">
        <v>16.100000000000001</v>
      </c>
      <c r="M37" s="8"/>
      <c r="N37" s="58">
        <v>10.1</v>
      </c>
      <c r="O37" s="8"/>
      <c r="P37" s="24">
        <v>52.7</v>
      </c>
      <c r="Q37" s="54"/>
    </row>
    <row r="38" spans="1:17" ht="15.75" x14ac:dyDescent="0.25">
      <c r="A38" s="2" t="s">
        <v>9</v>
      </c>
      <c r="F38" s="8"/>
      <c r="G38" s="8"/>
      <c r="H38" s="8"/>
      <c r="I38" s="8"/>
      <c r="J38" s="8"/>
      <c r="K38" s="8"/>
      <c r="L38" s="8"/>
      <c r="M38" s="8"/>
      <c r="N38" s="57"/>
      <c r="O38" s="8"/>
      <c r="P38" s="7">
        <v>-9.1999999999999993</v>
      </c>
      <c r="Q38" s="54"/>
    </row>
    <row r="39" spans="1:17" ht="15.75" thickBot="1" x14ac:dyDescent="0.25">
      <c r="F39" s="8"/>
      <c r="G39" s="8"/>
      <c r="H39" s="8"/>
      <c r="I39" s="8"/>
      <c r="J39" s="8"/>
      <c r="K39" s="8"/>
      <c r="L39" s="8"/>
      <c r="M39" s="8"/>
      <c r="N39" s="57"/>
      <c r="O39" s="8"/>
      <c r="P39" s="12">
        <v>43.5</v>
      </c>
      <c r="Q39" s="54"/>
    </row>
    <row r="40" spans="1:17" ht="15.75" thickTop="1" x14ac:dyDescent="0.2">
      <c r="F40" s="8"/>
      <c r="G40" s="8"/>
      <c r="H40" s="8"/>
      <c r="I40" s="8"/>
      <c r="J40" s="8"/>
      <c r="K40" s="8"/>
      <c r="L40" s="8"/>
      <c r="M40" s="8"/>
      <c r="N40" s="8"/>
      <c r="O40" s="8"/>
      <c r="Q40" s="54"/>
    </row>
    <row r="41" spans="1:17" ht="15.75" x14ac:dyDescent="0.25">
      <c r="A41" s="1" t="s">
        <v>794</v>
      </c>
      <c r="F41" s="8"/>
      <c r="G41" s="8"/>
      <c r="H41" s="8"/>
      <c r="I41" s="8"/>
      <c r="J41" s="8"/>
      <c r="K41" s="8"/>
      <c r="L41" s="8"/>
      <c r="M41" s="8"/>
      <c r="N41" s="8"/>
      <c r="O41" s="8"/>
      <c r="P41" s="7"/>
      <c r="Q41" s="54"/>
    </row>
    <row r="42" spans="1:17" ht="15.75" x14ac:dyDescent="0.25">
      <c r="A42" s="2" t="s">
        <v>795</v>
      </c>
      <c r="F42" s="8"/>
      <c r="G42" s="8"/>
      <c r="H42" s="8"/>
      <c r="I42" s="8"/>
      <c r="J42" s="8"/>
      <c r="K42" s="8"/>
      <c r="L42" s="8"/>
      <c r="M42" s="8"/>
      <c r="N42" s="8"/>
      <c r="O42" s="8"/>
      <c r="P42" s="7"/>
      <c r="Q42" s="54"/>
    </row>
    <row r="43" spans="1:17" ht="15.75" x14ac:dyDescent="0.25">
      <c r="A43" s="2" t="s">
        <v>119</v>
      </c>
      <c r="F43" s="54"/>
      <c r="G43" s="54"/>
      <c r="H43" s="54"/>
      <c r="I43" s="54"/>
      <c r="J43" s="54"/>
      <c r="K43" s="54"/>
      <c r="L43" s="54">
        <v>0.8</v>
      </c>
      <c r="M43" s="54"/>
      <c r="N43" s="54"/>
      <c r="O43" s="54"/>
      <c r="P43" s="55">
        <v>0.8</v>
      </c>
      <c r="Q43" s="54"/>
    </row>
    <row r="44" spans="1:17" ht="15.75" x14ac:dyDescent="0.25">
      <c r="A44" s="2" t="s">
        <v>13</v>
      </c>
      <c r="F44" s="59">
        <v>13</v>
      </c>
      <c r="G44" s="54"/>
      <c r="H44" s="59">
        <v>16.399999999999999</v>
      </c>
      <c r="I44" s="54"/>
      <c r="J44" s="54"/>
      <c r="K44" s="54"/>
      <c r="L44" s="59">
        <v>13.3</v>
      </c>
      <c r="M44" s="54"/>
      <c r="N44" s="54"/>
      <c r="O44" s="54"/>
      <c r="P44" s="60">
        <v>42.7</v>
      </c>
      <c r="Q44" s="54"/>
    </row>
    <row r="45" spans="1:17" ht="15.75" x14ac:dyDescent="0.25">
      <c r="A45" s="1" t="s">
        <v>14</v>
      </c>
      <c r="F45" s="54">
        <v>13</v>
      </c>
      <c r="G45" s="54"/>
      <c r="H45" s="54">
        <v>16.399999999999999</v>
      </c>
      <c r="I45" s="54"/>
      <c r="J45" s="54"/>
      <c r="K45" s="54"/>
      <c r="L45" s="54">
        <v>14.1</v>
      </c>
      <c r="M45" s="54"/>
      <c r="N45" s="54"/>
      <c r="O45" s="54"/>
      <c r="P45" s="55">
        <v>43.5</v>
      </c>
      <c r="Q45" s="54"/>
    </row>
    <row r="46" spans="1:17" ht="15.75" x14ac:dyDescent="0.25">
      <c r="A46" s="2" t="s">
        <v>15</v>
      </c>
      <c r="F46" s="59">
        <v>27.3</v>
      </c>
      <c r="G46" s="54"/>
      <c r="H46" s="59">
        <v>11.2</v>
      </c>
      <c r="I46" s="54"/>
      <c r="J46" s="54"/>
      <c r="K46" s="54"/>
      <c r="L46" s="59"/>
      <c r="M46" s="54"/>
      <c r="N46" s="54"/>
      <c r="O46" s="54"/>
      <c r="P46" s="60">
        <v>38.5</v>
      </c>
      <c r="Q46" s="54"/>
    </row>
    <row r="47" spans="1:17" ht="15.75" x14ac:dyDescent="0.25">
      <c r="A47" s="1" t="s">
        <v>16</v>
      </c>
      <c r="F47" s="59">
        <v>40.299999999999997</v>
      </c>
      <c r="G47" s="54"/>
      <c r="H47" s="59">
        <v>27.6</v>
      </c>
      <c r="I47" s="54"/>
      <c r="J47" s="54"/>
      <c r="K47" s="54"/>
      <c r="L47" s="59">
        <v>14.1</v>
      </c>
      <c r="M47" s="54"/>
      <c r="N47" s="54"/>
      <c r="O47" s="54"/>
      <c r="P47" s="60">
        <v>82</v>
      </c>
      <c r="Q47" s="54"/>
    </row>
    <row r="48" spans="1:17" ht="15.75" x14ac:dyDescent="0.25">
      <c r="F48" s="54"/>
      <c r="G48" s="54"/>
      <c r="H48" s="54"/>
      <c r="I48" s="54"/>
      <c r="J48" s="54"/>
      <c r="K48" s="54"/>
      <c r="L48" s="54"/>
      <c r="M48" s="54"/>
      <c r="N48" s="54"/>
      <c r="O48" s="54"/>
      <c r="P48" s="55"/>
      <c r="Q48" s="54"/>
    </row>
    <row r="49" spans="1:17" ht="15.75" x14ac:dyDescent="0.25">
      <c r="A49" s="2" t="s">
        <v>796</v>
      </c>
      <c r="F49" s="54"/>
      <c r="G49" s="54"/>
      <c r="H49" s="54"/>
      <c r="I49" s="54"/>
      <c r="J49" s="54"/>
      <c r="K49" s="54"/>
      <c r="L49" s="54"/>
      <c r="M49" s="54"/>
      <c r="N49" s="54"/>
      <c r="O49" s="54"/>
      <c r="P49" s="55"/>
      <c r="Q49" s="54"/>
    </row>
    <row r="50" spans="1:17" x14ac:dyDescent="0.2">
      <c r="A50" s="2" t="s">
        <v>797</v>
      </c>
    </row>
    <row r="51" spans="1:17" x14ac:dyDescent="0.2">
      <c r="A51" s="2" t="s">
        <v>798</v>
      </c>
    </row>
    <row r="52" spans="1:17" x14ac:dyDescent="0.2">
      <c r="A52" s="2" t="s">
        <v>799</v>
      </c>
    </row>
  </sheetData>
  <mergeCells count="2">
    <mergeCell ref="E25:H25"/>
    <mergeCell ref="J25:L25"/>
  </mergeCells>
  <phoneticPr fontId="0" type="noConversion"/>
  <pageMargins left="0.75" right="0.51" top="0.78" bottom="1" header="0.5" footer="0.5"/>
  <pageSetup paperSize="9" scale="61"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0"/>
  <sheetViews>
    <sheetView zoomScale="85" workbookViewId="0">
      <selection activeCell="A66" sqref="A66"/>
    </sheetView>
  </sheetViews>
  <sheetFormatPr defaultRowHeight="12.75" x14ac:dyDescent="0.2"/>
  <cols>
    <col min="2" max="2" width="13.85546875" customWidth="1"/>
    <col min="3" max="3" width="3.5703125" customWidth="1"/>
    <col min="9" max="9" width="10.140625" bestFit="1" customWidth="1"/>
    <col min="10" max="10" width="3.42578125" customWidth="1"/>
    <col min="11" max="11" width="12.28515625" bestFit="1" customWidth="1"/>
    <col min="12" max="12" width="3.5703125" customWidth="1"/>
    <col min="13" max="13" width="12.28515625" bestFit="1" customWidth="1"/>
    <col min="14" max="14" width="3.28515625" customWidth="1"/>
    <col min="15" max="15" width="10.85546875" bestFit="1" customWidth="1"/>
  </cols>
  <sheetData>
    <row r="1" spans="1:15" ht="15.75" x14ac:dyDescent="0.25">
      <c r="A1" s="4" t="s">
        <v>553</v>
      </c>
      <c r="B1" s="2"/>
      <c r="C1" s="2"/>
      <c r="D1" s="1"/>
      <c r="E1" s="1"/>
      <c r="F1" s="1"/>
      <c r="G1" s="1"/>
      <c r="H1" s="1"/>
      <c r="I1" s="61"/>
      <c r="J1" s="61"/>
      <c r="K1" s="61"/>
      <c r="L1" s="61"/>
      <c r="M1" s="61"/>
      <c r="N1" s="61"/>
      <c r="O1" s="61"/>
    </row>
    <row r="2" spans="1:15" ht="15" x14ac:dyDescent="0.2">
      <c r="A2" s="62"/>
      <c r="B2" s="62"/>
      <c r="C2" s="62"/>
      <c r="D2" s="62"/>
      <c r="E2" s="62"/>
      <c r="F2" s="62"/>
      <c r="G2" s="62"/>
      <c r="H2" s="62"/>
      <c r="I2" s="62"/>
      <c r="J2" s="62"/>
      <c r="K2" s="62"/>
      <c r="L2" s="62"/>
      <c r="M2" s="62"/>
      <c r="N2" s="62"/>
      <c r="O2" s="62"/>
    </row>
    <row r="3" spans="1:15" ht="15.75" x14ac:dyDescent="0.25">
      <c r="A3" s="1"/>
      <c r="B3" s="2"/>
      <c r="C3" s="2"/>
      <c r="D3" s="2"/>
      <c r="E3" s="2"/>
      <c r="F3" s="2"/>
      <c r="G3" s="2"/>
      <c r="H3" s="2"/>
      <c r="I3" s="61"/>
      <c r="J3" s="61"/>
      <c r="K3" s="64" t="s">
        <v>19</v>
      </c>
      <c r="L3" s="62"/>
      <c r="M3" s="64" t="s">
        <v>20</v>
      </c>
      <c r="N3" s="63"/>
      <c r="O3" s="15"/>
    </row>
    <row r="4" spans="1:15" ht="15.75" x14ac:dyDescent="0.25">
      <c r="A4" s="1"/>
      <c r="B4" s="2"/>
      <c r="C4" s="2"/>
      <c r="D4" s="2"/>
      <c r="E4" s="2"/>
      <c r="F4" s="2"/>
      <c r="G4" s="2"/>
      <c r="H4" s="2"/>
      <c r="I4" s="64" t="s">
        <v>18</v>
      </c>
      <c r="J4" s="64"/>
      <c r="K4" s="21" t="s">
        <v>17</v>
      </c>
      <c r="L4" s="64"/>
      <c r="M4" s="21" t="s">
        <v>17</v>
      </c>
      <c r="N4" s="64"/>
      <c r="O4" s="65" t="s">
        <v>21</v>
      </c>
    </row>
    <row r="5" spans="1:15" ht="15.75" x14ac:dyDescent="0.25">
      <c r="A5" s="1"/>
      <c r="B5" s="2"/>
      <c r="C5" s="2"/>
      <c r="D5" s="2"/>
      <c r="E5" s="2"/>
      <c r="F5" s="2"/>
      <c r="G5" s="2"/>
      <c r="H5" s="2"/>
      <c r="I5" s="66" t="s">
        <v>564</v>
      </c>
      <c r="J5" s="67"/>
      <c r="K5" s="66" t="s">
        <v>564</v>
      </c>
      <c r="L5" s="67"/>
      <c r="M5" s="66" t="s">
        <v>564</v>
      </c>
      <c r="N5" s="67"/>
      <c r="O5" s="68" t="s">
        <v>564</v>
      </c>
    </row>
    <row r="6" spans="1:15" ht="15.75" x14ac:dyDescent="0.25">
      <c r="A6" s="1" t="s">
        <v>22</v>
      </c>
      <c r="B6" s="2"/>
      <c r="C6" s="2"/>
      <c r="D6" s="2"/>
      <c r="E6" s="2"/>
      <c r="F6" s="2"/>
      <c r="G6" s="2"/>
      <c r="H6" s="2"/>
      <c r="I6" s="16"/>
      <c r="J6" s="16"/>
      <c r="K6" s="16"/>
      <c r="L6" s="16"/>
      <c r="M6" s="16"/>
      <c r="N6" s="16"/>
      <c r="O6" s="15"/>
    </row>
    <row r="7" spans="1:15" ht="15.75" x14ac:dyDescent="0.25">
      <c r="A7" s="8" t="s">
        <v>23</v>
      </c>
      <c r="B7" s="8"/>
      <c r="C7" s="8"/>
      <c r="D7" s="8"/>
      <c r="E7" s="8"/>
      <c r="F7" s="8"/>
      <c r="G7" s="8"/>
      <c r="H7" s="8"/>
      <c r="I7" s="14">
        <v>7239.5</v>
      </c>
      <c r="J7" s="14"/>
      <c r="K7" s="14">
        <v>288.8</v>
      </c>
      <c r="L7" s="14"/>
      <c r="M7" s="14"/>
      <c r="N7" s="14"/>
      <c r="O7" s="13">
        <f>SUM(I7:M7)</f>
        <v>7528.3</v>
      </c>
    </row>
    <row r="8" spans="1:15" ht="15.75" x14ac:dyDescent="0.25">
      <c r="A8" s="8"/>
      <c r="B8" s="8" t="s">
        <v>24</v>
      </c>
      <c r="C8" s="8"/>
      <c r="D8" s="8"/>
      <c r="E8" s="8"/>
      <c r="F8" s="8"/>
      <c r="G8" s="8"/>
      <c r="H8" s="8"/>
      <c r="I8" s="8">
        <v>568.70000000000005</v>
      </c>
      <c r="J8" s="8"/>
      <c r="K8" s="8">
        <v>38</v>
      </c>
      <c r="L8" s="8"/>
      <c r="M8" s="8"/>
      <c r="N8" s="8"/>
      <c r="O8" s="13">
        <f>SUM(I8:M8)</f>
        <v>606.70000000000005</v>
      </c>
    </row>
    <row r="9" spans="1:15" ht="15.75" x14ac:dyDescent="0.25">
      <c r="A9" s="8"/>
      <c r="B9" s="8" t="s">
        <v>25</v>
      </c>
      <c r="C9" s="8"/>
      <c r="D9" s="8"/>
      <c r="E9" s="8"/>
      <c r="F9" s="8"/>
      <c r="G9" s="8"/>
      <c r="H9" s="8"/>
      <c r="I9" s="8">
        <v>-70.599999999999994</v>
      </c>
      <c r="J9" s="8"/>
      <c r="K9" s="8"/>
      <c r="L9" s="8"/>
      <c r="M9" s="8"/>
      <c r="N9" s="8"/>
      <c r="O9" s="13">
        <f>SUM(I9:M9)</f>
        <v>-70.599999999999994</v>
      </c>
    </row>
    <row r="10" spans="1:15" ht="15.75" x14ac:dyDescent="0.25">
      <c r="A10" s="8"/>
      <c r="B10" s="8" t="s">
        <v>26</v>
      </c>
      <c r="C10" s="8"/>
      <c r="D10" s="8"/>
      <c r="E10" s="8"/>
      <c r="F10" s="8"/>
      <c r="G10" s="8"/>
      <c r="H10" s="8"/>
      <c r="I10" s="8">
        <v>14.2</v>
      </c>
      <c r="J10" s="8"/>
      <c r="K10" s="8">
        <v>-14.2</v>
      </c>
      <c r="L10" s="8"/>
      <c r="M10" s="8"/>
      <c r="N10" s="8"/>
      <c r="O10" s="13"/>
    </row>
    <row r="11" spans="1:15" ht="15.75" x14ac:dyDescent="0.25">
      <c r="A11" s="8"/>
      <c r="B11" s="8" t="s">
        <v>27</v>
      </c>
      <c r="C11" s="8"/>
      <c r="D11" s="8"/>
      <c r="E11" s="8"/>
      <c r="F11" s="8"/>
      <c r="G11" s="8"/>
      <c r="H11" s="8"/>
      <c r="I11" s="8">
        <v>8.1999999999999993</v>
      </c>
      <c r="J11" s="8"/>
      <c r="K11" s="8"/>
      <c r="L11" s="8"/>
      <c r="M11" s="8"/>
      <c r="N11" s="8"/>
      <c r="O11" s="13">
        <f>SUM(I11:M11)</f>
        <v>8.1999999999999993</v>
      </c>
    </row>
    <row r="12" spans="1:15" ht="15.75" x14ac:dyDescent="0.25">
      <c r="A12" s="8"/>
      <c r="B12" s="8" t="s">
        <v>28</v>
      </c>
      <c r="C12" s="8"/>
      <c r="D12" s="8"/>
      <c r="E12" s="8"/>
      <c r="F12" s="8"/>
      <c r="G12" s="8"/>
      <c r="H12" s="8"/>
      <c r="I12" s="8">
        <v>-22.6</v>
      </c>
      <c r="J12" s="8"/>
      <c r="K12" s="8">
        <v>35.200000000000003</v>
      </c>
      <c r="L12" s="8"/>
      <c r="M12" s="8"/>
      <c r="N12" s="8"/>
      <c r="O12" s="13">
        <f>SUM(I12:M12)</f>
        <v>12.600000000000001</v>
      </c>
    </row>
    <row r="13" spans="1:15" ht="16.5" thickBot="1" x14ac:dyDescent="0.3">
      <c r="A13" s="69" t="s">
        <v>29</v>
      </c>
      <c r="B13" s="7"/>
      <c r="C13" s="7"/>
      <c r="D13" s="7"/>
      <c r="E13" s="7"/>
      <c r="F13" s="7"/>
      <c r="G13" s="7"/>
      <c r="H13" s="7"/>
      <c r="I13" s="11">
        <f>SUM(I7:I12)</f>
        <v>7737.3999999999987</v>
      </c>
      <c r="J13" s="13"/>
      <c r="K13" s="11">
        <f>SUM(K7:K12)</f>
        <v>347.8</v>
      </c>
      <c r="L13" s="13"/>
      <c r="M13" s="11"/>
      <c r="N13" s="13"/>
      <c r="O13" s="11">
        <f>SUM(O7:O12)</f>
        <v>8085.2</v>
      </c>
    </row>
    <row r="14" spans="1:15" ht="16.5" thickTop="1" x14ac:dyDescent="0.25">
      <c r="A14" s="8"/>
      <c r="B14" s="8"/>
      <c r="C14" s="8"/>
      <c r="D14" s="8"/>
      <c r="E14" s="8"/>
      <c r="F14" s="8"/>
      <c r="G14" s="8"/>
      <c r="H14" s="8"/>
      <c r="I14" s="8"/>
      <c r="J14" s="8"/>
      <c r="K14" s="8"/>
      <c r="L14" s="8"/>
      <c r="M14" s="8"/>
      <c r="N14" s="8"/>
      <c r="O14" s="7"/>
    </row>
    <row r="15" spans="1:15" ht="15.75" x14ac:dyDescent="0.25">
      <c r="A15" s="7" t="s">
        <v>30</v>
      </c>
      <c r="B15" s="8"/>
      <c r="C15" s="8"/>
      <c r="D15" s="8"/>
      <c r="E15" s="8"/>
      <c r="F15" s="8"/>
      <c r="G15" s="8"/>
      <c r="H15" s="8"/>
      <c r="I15" s="8"/>
      <c r="J15" s="8"/>
      <c r="K15" s="8"/>
      <c r="L15" s="8"/>
      <c r="M15" s="8"/>
      <c r="N15" s="8"/>
      <c r="O15" s="7"/>
    </row>
    <row r="16" spans="1:15" ht="15.75" x14ac:dyDescent="0.25">
      <c r="A16" s="8" t="s">
        <v>438</v>
      </c>
      <c r="B16" s="8"/>
      <c r="C16" s="8"/>
      <c r="D16" s="8"/>
      <c r="E16" s="8"/>
      <c r="F16" s="8"/>
      <c r="G16" s="8"/>
      <c r="H16" s="8"/>
      <c r="I16" s="8"/>
      <c r="J16" s="8"/>
      <c r="K16" s="8"/>
      <c r="L16" s="8"/>
      <c r="M16" s="8"/>
      <c r="N16" s="8"/>
      <c r="O16" s="7"/>
    </row>
    <row r="17" spans="1:15" ht="15.75" x14ac:dyDescent="0.25">
      <c r="A17" s="71" t="s">
        <v>439</v>
      </c>
      <c r="B17" s="8"/>
      <c r="C17" s="8"/>
      <c r="D17" s="8"/>
      <c r="E17" s="8"/>
      <c r="F17" s="8"/>
      <c r="G17" s="8"/>
      <c r="H17" s="8"/>
      <c r="I17" s="25">
        <v>36.799999999999997</v>
      </c>
      <c r="J17" s="14"/>
      <c r="K17" s="25">
        <v>8.4</v>
      </c>
      <c r="L17" s="14"/>
      <c r="M17" s="25">
        <v>1</v>
      </c>
      <c r="N17" s="13"/>
      <c r="O17" s="24">
        <f>SUM(I17:M17)</f>
        <v>46.199999999999996</v>
      </c>
    </row>
    <row r="18" spans="1:15" ht="15.75" x14ac:dyDescent="0.25">
      <c r="A18" s="8"/>
      <c r="B18" s="8"/>
      <c r="C18" s="8"/>
      <c r="D18" s="8"/>
      <c r="E18" s="8"/>
      <c r="F18" s="8"/>
      <c r="G18" s="8"/>
      <c r="H18" s="8"/>
      <c r="I18" s="72"/>
      <c r="J18" s="72"/>
      <c r="K18" s="72"/>
      <c r="L18" s="72"/>
      <c r="M18" s="72"/>
      <c r="N18" s="72"/>
      <c r="O18" s="73"/>
    </row>
    <row r="19" spans="1:15" ht="15.75" x14ac:dyDescent="0.25">
      <c r="A19" s="7" t="s">
        <v>440</v>
      </c>
      <c r="B19" s="8"/>
      <c r="C19" s="8"/>
      <c r="D19" s="8"/>
      <c r="E19" s="8"/>
      <c r="F19" s="8"/>
      <c r="G19" s="8"/>
      <c r="H19" s="8"/>
      <c r="I19" s="72"/>
      <c r="J19" s="72"/>
      <c r="K19" s="72"/>
      <c r="L19" s="72"/>
      <c r="M19" s="72"/>
      <c r="N19" s="72"/>
      <c r="O19" s="74">
        <v>87.9</v>
      </c>
    </row>
    <row r="20" spans="1:15" ht="15.75" x14ac:dyDescent="0.25">
      <c r="A20" s="8"/>
      <c r="B20" s="8"/>
      <c r="C20" s="8"/>
      <c r="D20" s="8"/>
      <c r="E20" s="8"/>
      <c r="F20" s="8"/>
      <c r="G20" s="8"/>
      <c r="H20" s="8"/>
      <c r="I20" s="72"/>
      <c r="J20" s="72"/>
      <c r="K20" s="72"/>
      <c r="L20" s="72"/>
      <c r="M20" s="72"/>
      <c r="N20" s="72"/>
      <c r="O20" s="13"/>
    </row>
    <row r="21" spans="1:15" ht="16.5" thickBot="1" x14ac:dyDescent="0.3">
      <c r="A21" s="7" t="s">
        <v>441</v>
      </c>
      <c r="B21" s="7"/>
      <c r="C21" s="7"/>
      <c r="D21" s="7"/>
      <c r="E21" s="7"/>
      <c r="F21" s="7"/>
      <c r="G21" s="7"/>
      <c r="H21" s="8"/>
      <c r="I21" s="8"/>
      <c r="J21" s="8"/>
      <c r="K21" s="8"/>
      <c r="L21" s="8"/>
      <c r="M21" s="8"/>
      <c r="N21" s="8"/>
      <c r="O21" s="11">
        <f>O19+O17+O13</f>
        <v>8219.2999999999993</v>
      </c>
    </row>
    <row r="22" spans="1:15" ht="16.5" thickTop="1" x14ac:dyDescent="0.25">
      <c r="A22" s="7"/>
      <c r="B22" s="7"/>
      <c r="C22" s="7"/>
      <c r="D22" s="7"/>
      <c r="E22" s="7"/>
      <c r="F22" s="7"/>
      <c r="G22" s="7"/>
      <c r="H22" s="8"/>
      <c r="I22" s="8"/>
      <c r="J22" s="8"/>
      <c r="K22" s="8"/>
      <c r="L22" s="8"/>
      <c r="M22" s="8"/>
      <c r="N22" s="8"/>
      <c r="O22" s="13"/>
    </row>
    <row r="23" spans="1:15" ht="16.5" customHeight="1" x14ac:dyDescent="0.2">
      <c r="A23" s="216" t="s">
        <v>120</v>
      </c>
      <c r="B23" s="216"/>
      <c r="C23" s="216"/>
      <c r="D23" s="216"/>
      <c r="E23" s="216"/>
      <c r="F23" s="216"/>
      <c r="G23" s="216"/>
      <c r="H23" s="216"/>
      <c r="I23" s="216"/>
      <c r="J23" s="216"/>
      <c r="K23" s="216"/>
      <c r="L23" s="216"/>
      <c r="M23" s="216"/>
      <c r="N23" s="216"/>
      <c r="O23" s="216"/>
    </row>
    <row r="24" spans="1:15" ht="14.25" customHeight="1" x14ac:dyDescent="0.2">
      <c r="A24" s="216"/>
      <c r="B24" s="216"/>
      <c r="C24" s="216"/>
      <c r="D24" s="216"/>
      <c r="E24" s="216"/>
      <c r="F24" s="216"/>
      <c r="G24" s="216"/>
      <c r="H24" s="216"/>
      <c r="I24" s="216"/>
      <c r="J24" s="216"/>
      <c r="K24" s="216"/>
      <c r="L24" s="216"/>
      <c r="M24" s="216"/>
      <c r="N24" s="216"/>
      <c r="O24" s="216"/>
    </row>
    <row r="25" spans="1:15" ht="12.75" customHeight="1" x14ac:dyDescent="0.2">
      <c r="A25" s="75"/>
      <c r="B25" s="75"/>
      <c r="C25" s="75"/>
      <c r="D25" s="75"/>
      <c r="E25" s="75"/>
      <c r="F25" s="75"/>
      <c r="G25" s="75"/>
      <c r="H25" s="75"/>
      <c r="I25" s="75"/>
      <c r="J25" s="75"/>
      <c r="K25" s="75"/>
      <c r="L25" s="75"/>
      <c r="M25" s="75"/>
      <c r="N25" s="75"/>
      <c r="O25" s="75"/>
    </row>
    <row r="26" spans="1:15" ht="15.75" x14ac:dyDescent="0.25">
      <c r="A26" s="7"/>
      <c r="B26" s="7"/>
      <c r="C26" s="7"/>
      <c r="D26" s="7"/>
      <c r="E26" s="7"/>
      <c r="F26" s="7"/>
      <c r="G26" s="7"/>
      <c r="H26" s="8"/>
      <c r="I26" s="8"/>
      <c r="J26" s="8"/>
      <c r="K26" s="8"/>
      <c r="L26" s="8"/>
      <c r="N26" s="8"/>
      <c r="O26" s="76" t="s">
        <v>564</v>
      </c>
    </row>
    <row r="27" spans="1:15" ht="15.75" x14ac:dyDescent="0.25">
      <c r="A27" s="8"/>
      <c r="B27" s="8" t="s">
        <v>442</v>
      </c>
      <c r="C27" s="8"/>
      <c r="D27" s="8"/>
      <c r="E27" s="8"/>
      <c r="F27" s="8" t="s">
        <v>121</v>
      </c>
      <c r="G27" s="8"/>
      <c r="H27" s="8"/>
      <c r="I27" s="8"/>
      <c r="J27" s="8"/>
      <c r="K27" s="8"/>
      <c r="L27" s="8"/>
      <c r="N27" s="8"/>
      <c r="O27" s="13">
        <v>8005.4</v>
      </c>
    </row>
    <row r="28" spans="1:15" ht="15.75" x14ac:dyDescent="0.25">
      <c r="A28" s="8"/>
      <c r="B28" s="8"/>
      <c r="C28" s="8"/>
      <c r="D28" s="8"/>
      <c r="E28" s="8"/>
      <c r="F28" s="8" t="s">
        <v>443</v>
      </c>
      <c r="G28" s="8"/>
      <c r="H28" s="8"/>
      <c r="I28" s="8"/>
      <c r="J28" s="8"/>
      <c r="K28" s="8"/>
      <c r="L28" s="8"/>
      <c r="N28" s="8"/>
      <c r="O28" s="13">
        <v>154.5</v>
      </c>
    </row>
    <row r="29" spans="1:15" ht="15.75" x14ac:dyDescent="0.25">
      <c r="A29" s="8"/>
      <c r="B29" s="8" t="s">
        <v>444</v>
      </c>
      <c r="C29" s="8"/>
      <c r="D29" s="8"/>
      <c r="E29" s="8"/>
      <c r="F29" s="8" t="s">
        <v>445</v>
      </c>
      <c r="G29" s="8"/>
      <c r="H29" s="8"/>
      <c r="I29" s="8"/>
      <c r="J29" s="8"/>
      <c r="K29" s="8"/>
      <c r="L29" s="8"/>
      <c r="N29" s="8"/>
      <c r="O29" s="13">
        <v>74.599999999999994</v>
      </c>
    </row>
    <row r="30" spans="1:15" ht="15.75" x14ac:dyDescent="0.25">
      <c r="A30" s="8"/>
      <c r="B30" s="8" t="s">
        <v>446</v>
      </c>
      <c r="C30" s="8"/>
      <c r="D30" s="8"/>
      <c r="E30" s="8"/>
      <c r="F30" s="8" t="s">
        <v>447</v>
      </c>
      <c r="G30" s="8"/>
      <c r="H30" s="8"/>
      <c r="I30" s="8"/>
      <c r="J30" s="8"/>
      <c r="K30" s="8"/>
      <c r="L30" s="8"/>
      <c r="N30" s="8"/>
      <c r="O30" s="24">
        <v>1.1000000000000001</v>
      </c>
    </row>
    <row r="31" spans="1:15" ht="15.75" x14ac:dyDescent="0.25">
      <c r="A31" s="8"/>
      <c r="B31" s="8"/>
      <c r="C31" s="8"/>
      <c r="D31" s="8"/>
      <c r="E31" s="8"/>
      <c r="F31" s="8"/>
      <c r="G31" s="8"/>
      <c r="H31" s="8"/>
      <c r="I31" s="8"/>
      <c r="J31" s="8"/>
      <c r="K31" s="8"/>
      <c r="L31" s="8"/>
      <c r="N31" s="8"/>
      <c r="O31" s="13">
        <f>SUM(O27:O30)</f>
        <v>8235.6</v>
      </c>
    </row>
    <row r="32" spans="1:15" ht="15.75" x14ac:dyDescent="0.25">
      <c r="A32" s="8" t="s">
        <v>448</v>
      </c>
      <c r="B32" s="7"/>
      <c r="C32" s="7"/>
      <c r="D32" s="7"/>
      <c r="E32" s="7"/>
      <c r="F32" s="7"/>
      <c r="G32" s="7"/>
      <c r="H32" s="8"/>
      <c r="I32" s="8"/>
      <c r="J32" s="8"/>
      <c r="K32" s="8"/>
      <c r="L32" s="8"/>
      <c r="N32" s="8"/>
      <c r="O32" s="13">
        <v>-16.3</v>
      </c>
    </row>
    <row r="33" spans="1:15" ht="16.5" thickBot="1" x14ac:dyDescent="0.3">
      <c r="A33" s="7" t="s">
        <v>441</v>
      </c>
      <c r="B33" s="7"/>
      <c r="C33" s="7"/>
      <c r="D33" s="7"/>
      <c r="E33" s="7"/>
      <c r="F33" s="7"/>
      <c r="G33" s="7"/>
      <c r="H33" s="8"/>
      <c r="I33" s="8"/>
      <c r="J33" s="8"/>
      <c r="K33" s="8"/>
      <c r="L33" s="8"/>
      <c r="N33" s="8"/>
      <c r="O33" s="11">
        <f>SUM(O31:O32)</f>
        <v>8219.3000000000011</v>
      </c>
    </row>
    <row r="34" spans="1:15" ht="16.5" thickTop="1" x14ac:dyDescent="0.25">
      <c r="A34" s="7"/>
      <c r="B34" s="7"/>
      <c r="C34" s="7"/>
      <c r="D34" s="7"/>
      <c r="E34" s="7"/>
      <c r="F34" s="7"/>
      <c r="G34" s="7"/>
      <c r="H34" s="8"/>
      <c r="I34" s="8"/>
      <c r="J34" s="8"/>
      <c r="K34" s="8"/>
      <c r="L34" s="8"/>
      <c r="N34" s="8"/>
      <c r="O34" s="13"/>
    </row>
    <row r="35" spans="1:15" ht="15.75" x14ac:dyDescent="0.25">
      <c r="A35" s="7"/>
      <c r="B35" s="7"/>
      <c r="C35" s="7"/>
      <c r="D35" s="7"/>
      <c r="E35" s="7"/>
      <c r="F35" s="7"/>
      <c r="G35" s="7"/>
      <c r="H35" s="8"/>
      <c r="I35" s="8"/>
      <c r="J35" s="8"/>
      <c r="K35" s="8"/>
      <c r="L35" s="8"/>
      <c r="M35" s="13"/>
      <c r="N35" s="8"/>
    </row>
    <row r="36" spans="1:15" ht="15.75" x14ac:dyDescent="0.25">
      <c r="B36" s="7"/>
      <c r="C36" s="7"/>
      <c r="D36" s="7"/>
      <c r="E36" s="7"/>
      <c r="F36" s="7"/>
      <c r="G36" s="7"/>
      <c r="H36" s="8"/>
      <c r="I36" s="8"/>
      <c r="J36" s="8"/>
      <c r="K36" s="8"/>
      <c r="L36" s="8"/>
      <c r="M36" s="13"/>
      <c r="N36" s="8"/>
    </row>
    <row r="37" spans="1:15" ht="15.75" x14ac:dyDescent="0.25">
      <c r="A37" s="7" t="s">
        <v>449</v>
      </c>
      <c r="B37" s="7"/>
      <c r="C37" s="7"/>
      <c r="D37" s="7"/>
      <c r="E37" s="7"/>
      <c r="F37" s="7"/>
      <c r="G37" s="7"/>
      <c r="H37" s="8"/>
      <c r="I37" s="8"/>
      <c r="J37" s="8"/>
      <c r="K37" s="8"/>
      <c r="L37" s="8"/>
      <c r="N37" s="8"/>
    </row>
    <row r="38" spans="1:15" ht="15.75" x14ac:dyDescent="0.25">
      <c r="A38" s="7"/>
      <c r="B38" s="7"/>
      <c r="C38" s="7"/>
      <c r="D38" s="7"/>
      <c r="E38" s="7"/>
      <c r="F38" s="7"/>
      <c r="G38" s="7"/>
      <c r="H38" s="8"/>
      <c r="I38" s="8"/>
      <c r="J38" s="8"/>
      <c r="K38" s="8"/>
      <c r="L38" s="8"/>
      <c r="N38" s="8"/>
      <c r="O38" s="76" t="s">
        <v>564</v>
      </c>
    </row>
    <row r="39" spans="1:15" ht="15.75" x14ac:dyDescent="0.25">
      <c r="A39" s="8" t="s">
        <v>576</v>
      </c>
      <c r="B39" s="7"/>
      <c r="C39" s="7"/>
      <c r="D39" s="7"/>
      <c r="E39" s="7"/>
      <c r="F39" s="7"/>
      <c r="G39" s="7"/>
      <c r="H39" s="8"/>
      <c r="I39" s="8"/>
      <c r="J39" s="8"/>
      <c r="K39" s="8"/>
      <c r="L39" s="8"/>
      <c r="N39" s="8"/>
      <c r="O39" s="13">
        <f>O19</f>
        <v>87.9</v>
      </c>
    </row>
    <row r="40" spans="1:15" ht="15.75" x14ac:dyDescent="0.25">
      <c r="A40" s="8" t="s">
        <v>577</v>
      </c>
      <c r="B40" s="7"/>
      <c r="C40" s="7"/>
      <c r="D40" s="7"/>
      <c r="E40" s="7"/>
      <c r="F40" s="7"/>
      <c r="G40" s="7"/>
      <c r="H40" s="8"/>
      <c r="I40" s="8"/>
      <c r="J40" s="8"/>
      <c r="K40" s="8"/>
      <c r="L40" s="8"/>
      <c r="N40" s="8"/>
      <c r="O40" s="13">
        <v>1.4</v>
      </c>
    </row>
    <row r="41" spans="1:15" ht="15.75" x14ac:dyDescent="0.25">
      <c r="A41" s="8"/>
      <c r="B41" s="7"/>
      <c r="C41" s="7"/>
      <c r="D41" s="7"/>
      <c r="E41" s="7"/>
      <c r="F41" s="7"/>
      <c r="G41" s="7"/>
      <c r="H41" s="8"/>
      <c r="I41" s="8"/>
      <c r="J41" s="8"/>
      <c r="K41" s="8"/>
      <c r="L41" s="8"/>
      <c r="N41" s="8"/>
      <c r="O41" s="26">
        <v>89.3</v>
      </c>
    </row>
    <row r="42" spans="1:15" ht="15.75" x14ac:dyDescent="0.25">
      <c r="A42" s="8"/>
      <c r="B42" s="7"/>
      <c r="C42" s="7"/>
      <c r="D42" s="7"/>
      <c r="E42" s="7"/>
      <c r="F42" s="7"/>
      <c r="G42" s="7"/>
      <c r="H42" s="8"/>
      <c r="I42" s="8"/>
      <c r="J42" s="8"/>
      <c r="K42" s="8"/>
      <c r="L42" s="8"/>
      <c r="N42" s="8"/>
      <c r="O42" s="13"/>
    </row>
    <row r="43" spans="1:15" ht="15.75" x14ac:dyDescent="0.25">
      <c r="A43" s="8"/>
      <c r="B43" s="7"/>
      <c r="C43" s="7"/>
      <c r="D43" s="7"/>
      <c r="E43" s="7"/>
      <c r="F43" s="7"/>
      <c r="G43" s="7"/>
      <c r="H43" s="8"/>
      <c r="I43" s="8"/>
      <c r="J43" s="8"/>
      <c r="K43" s="8"/>
      <c r="L43" s="8"/>
      <c r="N43" s="8"/>
      <c r="O43" s="13"/>
    </row>
    <row r="44" spans="1:15" ht="15.75" x14ac:dyDescent="0.25">
      <c r="A44" s="8" t="s">
        <v>452</v>
      </c>
      <c r="B44" s="7"/>
      <c r="C44" s="7"/>
      <c r="D44" s="7"/>
      <c r="E44" s="7"/>
      <c r="F44" s="7"/>
      <c r="G44" s="7"/>
      <c r="H44" s="8"/>
      <c r="I44" s="8"/>
      <c r="J44" s="8"/>
      <c r="K44" s="8"/>
      <c r="L44" s="8"/>
      <c r="N44" s="8"/>
      <c r="O44" s="13"/>
    </row>
    <row r="45" spans="1:15" ht="15.75" x14ac:dyDescent="0.25">
      <c r="A45" s="2" t="s">
        <v>453</v>
      </c>
      <c r="B45" s="7"/>
      <c r="C45" s="7"/>
      <c r="D45" s="7"/>
      <c r="E45" s="7"/>
      <c r="F45" s="7"/>
      <c r="G45" s="7"/>
      <c r="H45" s="8"/>
      <c r="I45" s="8"/>
      <c r="J45" s="8"/>
      <c r="K45" s="8"/>
      <c r="L45" s="8"/>
      <c r="N45" s="8"/>
      <c r="O45" s="13"/>
    </row>
    <row r="46" spans="1:15" ht="15.75" x14ac:dyDescent="0.25">
      <c r="A46" s="2" t="s">
        <v>454</v>
      </c>
      <c r="B46" s="7"/>
      <c r="C46" s="7"/>
      <c r="D46" s="7"/>
      <c r="E46" s="7"/>
      <c r="F46" s="7"/>
      <c r="G46" s="7"/>
      <c r="H46" s="8"/>
      <c r="I46" s="8"/>
      <c r="J46" s="8"/>
      <c r="K46" s="8"/>
      <c r="L46" s="8"/>
      <c r="N46" s="8"/>
      <c r="O46" s="13"/>
    </row>
    <row r="47" spans="1:15" ht="15.75" x14ac:dyDescent="0.25">
      <c r="A47" s="2" t="s">
        <v>455</v>
      </c>
      <c r="B47" s="7"/>
      <c r="C47" s="7"/>
      <c r="D47" s="7"/>
      <c r="E47" s="7"/>
      <c r="F47" s="7"/>
      <c r="G47" s="7"/>
      <c r="H47" s="8"/>
      <c r="I47" s="8"/>
      <c r="J47" s="8"/>
      <c r="K47" s="8"/>
      <c r="L47" s="8"/>
      <c r="N47" s="8"/>
      <c r="O47" s="13"/>
    </row>
    <row r="48" spans="1:15" ht="15.75" x14ac:dyDescent="0.25">
      <c r="A48" s="2" t="s">
        <v>456</v>
      </c>
      <c r="B48" s="1"/>
      <c r="C48" s="1"/>
      <c r="D48" s="1"/>
      <c r="E48" s="1"/>
      <c r="F48" s="1"/>
      <c r="G48" s="1"/>
      <c r="H48" s="2"/>
      <c r="I48" s="16"/>
      <c r="J48" s="16"/>
      <c r="K48" s="16"/>
      <c r="L48" s="16"/>
      <c r="M48" s="16"/>
      <c r="N48" s="16"/>
      <c r="O48" s="15"/>
    </row>
    <row r="49" spans="1:15" ht="15.75" x14ac:dyDescent="0.25">
      <c r="B49" s="1"/>
      <c r="C49" s="1"/>
      <c r="D49" s="1"/>
      <c r="E49" s="1"/>
      <c r="F49" s="1"/>
      <c r="G49" s="1"/>
      <c r="H49" s="2"/>
      <c r="I49" s="16"/>
      <c r="J49" s="16"/>
      <c r="K49" s="16"/>
      <c r="L49" s="16"/>
      <c r="M49" s="16"/>
      <c r="N49" s="16"/>
      <c r="O49" s="15"/>
    </row>
    <row r="50" spans="1:15" ht="15.75" x14ac:dyDescent="0.25">
      <c r="B50" s="1"/>
      <c r="C50" s="1"/>
      <c r="D50" s="1"/>
      <c r="E50" s="1"/>
      <c r="F50" s="1"/>
      <c r="G50" s="1"/>
      <c r="H50" s="2"/>
      <c r="I50" s="16"/>
      <c r="J50" s="16"/>
      <c r="K50" s="16"/>
      <c r="L50" s="16"/>
      <c r="M50" s="16"/>
      <c r="N50" s="16"/>
      <c r="O50" s="15"/>
    </row>
    <row r="51" spans="1:15" ht="15.75" x14ac:dyDescent="0.25">
      <c r="A51" s="1" t="s">
        <v>122</v>
      </c>
      <c r="B51" s="1"/>
      <c r="C51" s="1"/>
      <c r="D51" s="1"/>
      <c r="E51" s="1"/>
      <c r="F51" s="1"/>
      <c r="G51" s="1"/>
      <c r="H51" s="2"/>
      <c r="I51" s="16"/>
      <c r="J51" s="16"/>
      <c r="K51" s="16"/>
      <c r="L51" s="16"/>
      <c r="M51" s="16"/>
      <c r="N51" s="16"/>
      <c r="O51" s="15"/>
    </row>
    <row r="52" spans="1:15" ht="15.75" x14ac:dyDescent="0.25">
      <c r="A52" s="77"/>
      <c r="B52" s="20"/>
      <c r="C52" s="20"/>
      <c r="D52" s="20"/>
      <c r="E52" s="20"/>
      <c r="F52" s="20"/>
      <c r="G52" s="20"/>
      <c r="H52" s="20"/>
      <c r="I52" s="21"/>
      <c r="L52" s="2"/>
      <c r="M52" s="1">
        <v>2003</v>
      </c>
      <c r="O52" s="21">
        <v>2002</v>
      </c>
    </row>
    <row r="53" spans="1:15" ht="15.75" x14ac:dyDescent="0.25">
      <c r="A53" s="22"/>
      <c r="B53" s="22"/>
      <c r="C53" s="23"/>
      <c r="D53" s="23"/>
      <c r="E53" s="23"/>
      <c r="F53" s="23"/>
      <c r="G53" s="2"/>
      <c r="I53" s="2"/>
      <c r="L53" s="2"/>
      <c r="M53" s="5" t="s">
        <v>564</v>
      </c>
      <c r="O53" s="6" t="s">
        <v>564</v>
      </c>
    </row>
    <row r="54" spans="1:15" ht="15.75" x14ac:dyDescent="0.2">
      <c r="A54" s="23" t="s">
        <v>123</v>
      </c>
      <c r="B54" s="22"/>
      <c r="C54" s="23"/>
      <c r="D54" s="23"/>
      <c r="E54" s="23"/>
      <c r="F54" s="23"/>
      <c r="G54" s="2"/>
      <c r="I54" s="2"/>
      <c r="L54" s="2"/>
      <c r="M54" s="6"/>
      <c r="O54" s="6"/>
    </row>
    <row r="55" spans="1:15" ht="15.75" x14ac:dyDescent="0.25">
      <c r="A55" s="2"/>
      <c r="B55" s="23" t="s">
        <v>22</v>
      </c>
      <c r="C55" s="2"/>
      <c r="D55" s="23"/>
      <c r="E55" s="23"/>
      <c r="F55" s="23"/>
      <c r="G55" s="2"/>
      <c r="I55" s="2"/>
      <c r="L55" s="80"/>
      <c r="M55" s="79">
        <f>O13</f>
        <v>8085.2</v>
      </c>
      <c r="O55" s="2">
        <v>7528.3</v>
      </c>
    </row>
    <row r="56" spans="1:15" ht="15.75" x14ac:dyDescent="0.25">
      <c r="A56" s="2"/>
      <c r="B56" s="2" t="s">
        <v>30</v>
      </c>
      <c r="C56" s="2"/>
      <c r="D56" s="1"/>
      <c r="E56" s="2"/>
      <c r="F56" s="2"/>
      <c r="G56" s="16"/>
      <c r="I56" s="16"/>
      <c r="L56" s="80"/>
      <c r="M56" s="81">
        <v>46.2</v>
      </c>
      <c r="O56" s="80">
        <v>47</v>
      </c>
    </row>
    <row r="57" spans="1:15" ht="15.75" customHeight="1" x14ac:dyDescent="0.25">
      <c r="A57" s="2"/>
      <c r="B57" s="217" t="s">
        <v>440</v>
      </c>
      <c r="C57" s="217"/>
      <c r="D57" s="217"/>
      <c r="E57" s="217"/>
      <c r="F57" s="217"/>
      <c r="G57" s="217"/>
      <c r="H57" s="217"/>
      <c r="I57" s="217"/>
      <c r="J57" s="217"/>
      <c r="L57" s="80"/>
      <c r="M57" s="81">
        <v>87.9</v>
      </c>
      <c r="O57" s="80">
        <v>108.6</v>
      </c>
    </row>
    <row r="58" spans="1:15" ht="15.75" x14ac:dyDescent="0.25">
      <c r="A58" s="19"/>
      <c r="B58" s="2" t="s">
        <v>451</v>
      </c>
      <c r="C58" s="19"/>
      <c r="D58" s="19"/>
      <c r="E58" s="19"/>
      <c r="F58" s="19"/>
      <c r="G58" s="19"/>
      <c r="I58" s="19"/>
      <c r="L58" s="80"/>
      <c r="M58" s="81">
        <v>16.3</v>
      </c>
      <c r="O58" s="80">
        <v>7.7</v>
      </c>
    </row>
    <row r="59" spans="1:15" ht="15.75" x14ac:dyDescent="0.25">
      <c r="A59" s="2"/>
      <c r="B59" s="19"/>
      <c r="C59" s="19"/>
      <c r="D59" s="19"/>
      <c r="E59" s="19"/>
      <c r="F59" s="19"/>
      <c r="G59" s="19"/>
      <c r="I59" s="19"/>
      <c r="L59" s="80"/>
      <c r="M59" s="84">
        <f>SUM(M55:M58)</f>
        <v>8235.5999999999985</v>
      </c>
      <c r="O59" s="85">
        <f>SUM(O55:O58)</f>
        <v>7691.6</v>
      </c>
    </row>
    <row r="60" spans="1:15" ht="15.75" x14ac:dyDescent="0.25">
      <c r="A60" s="2"/>
      <c r="B60" s="19"/>
      <c r="C60" s="19"/>
      <c r="D60" s="19"/>
      <c r="E60" s="19"/>
      <c r="F60" s="19"/>
      <c r="G60" s="19"/>
      <c r="I60" s="19"/>
      <c r="L60" s="80"/>
      <c r="M60" s="81"/>
      <c r="O60" s="80"/>
    </row>
    <row r="61" spans="1:15" ht="15.75" x14ac:dyDescent="0.25">
      <c r="A61" s="2" t="s">
        <v>124</v>
      </c>
      <c r="C61" s="19"/>
      <c r="D61" s="19"/>
      <c r="E61" s="19"/>
      <c r="F61" s="19"/>
      <c r="G61" s="19"/>
      <c r="I61" s="19"/>
      <c r="L61" s="80"/>
      <c r="M61" s="81"/>
      <c r="O61" s="80"/>
    </row>
    <row r="62" spans="1:15" ht="15.75" x14ac:dyDescent="0.25">
      <c r="A62" s="2"/>
      <c r="B62" s="2" t="s">
        <v>601</v>
      </c>
      <c r="C62" s="2"/>
      <c r="D62" s="1"/>
      <c r="E62" s="2"/>
      <c r="F62" s="2"/>
      <c r="G62" s="16"/>
      <c r="I62" s="16"/>
      <c r="L62" s="80"/>
      <c r="M62" s="81">
        <v>1404.8</v>
      </c>
      <c r="O62" s="80">
        <v>1601.3</v>
      </c>
    </row>
    <row r="63" spans="1:15" ht="15.75" customHeight="1" x14ac:dyDescent="0.25">
      <c r="A63" s="2"/>
      <c r="B63" s="217" t="s">
        <v>440</v>
      </c>
      <c r="C63" s="217"/>
      <c r="D63" s="217"/>
      <c r="E63" s="217"/>
      <c r="F63" s="217"/>
      <c r="G63" s="217"/>
      <c r="H63" s="217"/>
      <c r="I63" s="217"/>
      <c r="L63" s="80"/>
      <c r="M63" s="81">
        <v>1.4</v>
      </c>
      <c r="O63" s="80">
        <v>5.5</v>
      </c>
    </row>
    <row r="64" spans="1:15" ht="15.75" x14ac:dyDescent="0.25">
      <c r="A64" s="2"/>
      <c r="B64" s="2" t="s">
        <v>451</v>
      </c>
      <c r="C64" s="19"/>
      <c r="D64" s="19"/>
      <c r="E64" s="19"/>
      <c r="F64" s="19"/>
      <c r="G64" s="19"/>
      <c r="I64" s="19"/>
      <c r="L64" s="80"/>
      <c r="M64" s="81">
        <v>3.8</v>
      </c>
      <c r="O64" s="80">
        <v>1.9</v>
      </c>
    </row>
    <row r="65" spans="1:15" ht="15.75" x14ac:dyDescent="0.25">
      <c r="A65" s="2"/>
      <c r="C65" s="2"/>
      <c r="D65" s="2"/>
      <c r="E65" s="2"/>
      <c r="F65" s="2"/>
      <c r="G65" s="2"/>
      <c r="I65" s="2"/>
      <c r="L65" s="80"/>
      <c r="M65" s="83">
        <v>1410</v>
      </c>
      <c r="O65" s="82">
        <v>1608.7</v>
      </c>
    </row>
    <row r="66" spans="1:15" ht="15.75" x14ac:dyDescent="0.25">
      <c r="A66" s="1" t="s">
        <v>125</v>
      </c>
      <c r="C66" s="2"/>
      <c r="D66" s="2"/>
      <c r="E66" s="2"/>
      <c r="F66" s="2"/>
      <c r="G66" s="2"/>
      <c r="I66" s="2"/>
      <c r="L66" s="82"/>
      <c r="M66" s="84">
        <v>9645.6</v>
      </c>
      <c r="O66" s="85">
        <v>9300.2999999999993</v>
      </c>
    </row>
    <row r="67" spans="1:15" ht="15" x14ac:dyDescent="0.2">
      <c r="A67" s="2"/>
      <c r="B67" s="2"/>
      <c r="C67" s="2"/>
      <c r="D67" s="2"/>
      <c r="E67" s="2"/>
      <c r="F67" s="2"/>
      <c r="G67" s="2"/>
      <c r="I67" s="2"/>
      <c r="L67" s="80"/>
      <c r="N67" s="20"/>
      <c r="O67" s="20"/>
    </row>
    <row r="68" spans="1:15" ht="15" x14ac:dyDescent="0.2">
      <c r="A68" s="2"/>
      <c r="B68" s="20"/>
      <c r="C68" s="2"/>
      <c r="D68" s="2"/>
      <c r="E68" s="2"/>
      <c r="F68" s="2"/>
      <c r="G68" s="2"/>
      <c r="I68" s="2"/>
      <c r="L68" s="80"/>
    </row>
    <row r="69" spans="1:15" ht="15" x14ac:dyDescent="0.2">
      <c r="A69" s="20"/>
      <c r="C69" s="20"/>
      <c r="D69" s="20"/>
      <c r="E69" s="20"/>
      <c r="F69" s="20"/>
      <c r="G69" s="20"/>
      <c r="H69" s="20"/>
      <c r="I69" s="20"/>
    </row>
    <row r="70" spans="1:15" ht="15" x14ac:dyDescent="0.2">
      <c r="J70" s="20"/>
      <c r="K70" s="20"/>
      <c r="L70" s="20"/>
    </row>
  </sheetData>
  <mergeCells count="3">
    <mergeCell ref="A23:O24"/>
    <mergeCell ref="B57:J57"/>
    <mergeCell ref="B63:I63"/>
  </mergeCells>
  <phoneticPr fontId="0" type="noConversion"/>
  <pageMargins left="0.75" right="0.45" top="0.69" bottom="1" header="0.5" footer="0.5"/>
  <pageSetup paperSize="9" scale="68"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4"/>
  <sheetViews>
    <sheetView zoomScale="68" workbookViewId="0">
      <selection activeCell="C38" sqref="C38"/>
    </sheetView>
  </sheetViews>
  <sheetFormatPr defaultRowHeight="15" x14ac:dyDescent="0.2"/>
  <cols>
    <col min="1" max="1" width="65.140625" style="2" bestFit="1" customWidth="1"/>
    <col min="2" max="2" width="7.42578125" style="2" customWidth="1"/>
    <col min="3" max="3" width="22.7109375" style="2" customWidth="1"/>
    <col min="4" max="4" width="7.7109375" style="2" customWidth="1"/>
    <col min="5" max="5" width="22.7109375" style="2" customWidth="1"/>
    <col min="6" max="6" width="7.7109375" style="2" customWidth="1"/>
    <col min="7" max="7" width="22.7109375" style="2" customWidth="1"/>
    <col min="8" max="8" width="7.7109375" style="2" customWidth="1"/>
    <col min="9" max="9" width="22.7109375" style="2" customWidth="1"/>
    <col min="10" max="10" width="7.5703125" style="2" customWidth="1"/>
    <col min="14" max="16384" width="9.140625" style="2"/>
  </cols>
  <sheetData>
    <row r="1" spans="1:256" ht="15.75" x14ac:dyDescent="0.25">
      <c r="A1" s="1" t="s">
        <v>561</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r="2" spans="1:256" ht="15.75" x14ac:dyDescent="0.25">
      <c r="A2" s="3" t="s">
        <v>562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row>
    <row r="3" spans="1:256" ht="15.75"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ht="15.75" customHeight="1" x14ac:dyDescent="0.25">
      <c r="A4" s="4" t="s">
        <v>126</v>
      </c>
      <c r="K4" s="2"/>
      <c r="L4" s="2"/>
      <c r="M4" s="2"/>
    </row>
    <row r="5" spans="1:256" ht="15.75" customHeight="1" x14ac:dyDescent="0.2">
      <c r="C5" s="21" t="s">
        <v>457</v>
      </c>
      <c r="D5" s="21"/>
      <c r="E5" s="21" t="s">
        <v>458</v>
      </c>
      <c r="F5" s="21"/>
      <c r="G5" s="21" t="s">
        <v>458</v>
      </c>
      <c r="H5" s="21"/>
      <c r="I5" s="21" t="s">
        <v>459</v>
      </c>
      <c r="K5" s="2"/>
      <c r="L5" s="2"/>
      <c r="M5" s="2"/>
    </row>
    <row r="6" spans="1:256" ht="15.75" customHeight="1" x14ac:dyDescent="0.2">
      <c r="C6" s="21" t="s">
        <v>461</v>
      </c>
      <c r="D6" s="21"/>
      <c r="E6" s="21" t="s">
        <v>462</v>
      </c>
      <c r="F6" s="21"/>
      <c r="G6" s="21" t="s">
        <v>463</v>
      </c>
      <c r="H6" s="21"/>
      <c r="I6" s="21" t="s">
        <v>601</v>
      </c>
      <c r="K6" s="2"/>
      <c r="L6" s="2"/>
      <c r="M6" s="2"/>
    </row>
    <row r="7" spans="1:256" ht="15.75" customHeight="1" x14ac:dyDescent="0.2">
      <c r="A7" s="2" t="s">
        <v>471</v>
      </c>
      <c r="C7" s="86" t="s">
        <v>466</v>
      </c>
      <c r="E7" s="86" t="s">
        <v>467</v>
      </c>
      <c r="G7" s="86" t="s">
        <v>468</v>
      </c>
      <c r="I7" s="86" t="s">
        <v>468</v>
      </c>
      <c r="K7" s="2"/>
      <c r="L7" s="2"/>
      <c r="M7" s="2"/>
    </row>
    <row r="8" spans="1:256" ht="15.75" customHeight="1" x14ac:dyDescent="0.2">
      <c r="C8" s="21"/>
      <c r="E8" s="21"/>
      <c r="G8" s="21"/>
      <c r="I8" s="21"/>
      <c r="K8" s="2"/>
      <c r="L8" s="2"/>
      <c r="M8" s="2"/>
    </row>
    <row r="9" spans="1:256" ht="15.75" customHeight="1" x14ac:dyDescent="0.2">
      <c r="A9" s="2" t="s">
        <v>472</v>
      </c>
      <c r="C9" s="21" t="s">
        <v>473</v>
      </c>
      <c r="E9" s="21" t="s">
        <v>474</v>
      </c>
      <c r="G9" s="21" t="s">
        <v>475</v>
      </c>
      <c r="I9" s="21" t="s">
        <v>476</v>
      </c>
      <c r="K9" s="2"/>
      <c r="L9" s="2"/>
      <c r="M9" s="2"/>
    </row>
    <row r="10" spans="1:256" ht="15.75" customHeight="1" x14ac:dyDescent="0.2">
      <c r="C10" s="21" t="s">
        <v>479</v>
      </c>
      <c r="E10" s="21"/>
      <c r="G10" s="21" t="s">
        <v>480</v>
      </c>
      <c r="I10" s="21"/>
      <c r="K10" s="2"/>
      <c r="L10" s="2"/>
      <c r="M10" s="2"/>
    </row>
    <row r="11" spans="1:256" ht="15.75" customHeight="1" x14ac:dyDescent="0.2">
      <c r="A11" s="2" t="s">
        <v>482</v>
      </c>
      <c r="C11" s="87" t="s">
        <v>483</v>
      </c>
      <c r="D11" s="87"/>
      <c r="E11" s="87" t="s">
        <v>484</v>
      </c>
      <c r="F11" s="87"/>
      <c r="G11" s="87" t="s">
        <v>485</v>
      </c>
      <c r="H11" s="87"/>
      <c r="I11" s="87" t="s">
        <v>486</v>
      </c>
      <c r="K11" s="2"/>
      <c r="L11" s="2"/>
      <c r="M11" s="2"/>
    </row>
    <row r="12" spans="1:256" ht="15.75" customHeight="1" x14ac:dyDescent="0.2">
      <c r="A12" s="2" t="s">
        <v>489</v>
      </c>
      <c r="C12" s="88" t="s">
        <v>450</v>
      </c>
      <c r="D12" s="87"/>
      <c r="E12" s="88" t="s">
        <v>450</v>
      </c>
      <c r="F12" s="87"/>
      <c r="G12" s="88" t="s">
        <v>127</v>
      </c>
      <c r="H12" s="87"/>
      <c r="I12" s="88" t="s">
        <v>490</v>
      </c>
      <c r="K12" s="2"/>
      <c r="L12" s="2"/>
      <c r="M12" s="2"/>
    </row>
    <row r="13" spans="1:256" ht="15.75" customHeight="1" x14ac:dyDescent="0.2">
      <c r="K13" s="2"/>
      <c r="L13" s="2"/>
      <c r="M13" s="2"/>
    </row>
    <row r="14" spans="1:256" ht="15.75" customHeight="1" x14ac:dyDescent="0.25">
      <c r="A14" s="1" t="s">
        <v>491</v>
      </c>
      <c r="C14" s="6" t="s">
        <v>564</v>
      </c>
      <c r="E14" s="6" t="s">
        <v>564</v>
      </c>
      <c r="G14" s="6" t="s">
        <v>564</v>
      </c>
      <c r="I14" s="6" t="s">
        <v>564</v>
      </c>
      <c r="K14" s="2"/>
      <c r="L14" s="2"/>
      <c r="M14" s="2"/>
    </row>
    <row r="15" spans="1:256" ht="15.75" customHeight="1" x14ac:dyDescent="0.2">
      <c r="C15" s="21"/>
      <c r="E15" s="21"/>
      <c r="G15" s="21"/>
      <c r="I15" s="21"/>
      <c r="K15" s="2"/>
      <c r="L15" s="2"/>
      <c r="M15" s="2"/>
    </row>
    <row r="16" spans="1:256" ht="15.75" customHeight="1" thickBot="1" x14ac:dyDescent="0.25">
      <c r="A16" s="2" t="s">
        <v>565</v>
      </c>
      <c r="C16" s="89">
        <v>11.1</v>
      </c>
      <c r="D16" s="90"/>
      <c r="E16" s="89">
        <v>58.6</v>
      </c>
      <c r="F16" s="90"/>
      <c r="G16" s="89">
        <v>14.4</v>
      </c>
      <c r="H16" s="90"/>
      <c r="I16" s="89">
        <v>16.2</v>
      </c>
      <c r="J16" s="8"/>
      <c r="K16" s="2"/>
      <c r="L16" s="2"/>
      <c r="M16" s="2"/>
    </row>
    <row r="17" spans="1:13" s="80" customFormat="1" ht="15.75" customHeight="1" thickTop="1" x14ac:dyDescent="0.2">
      <c r="A17" s="2"/>
      <c r="C17" s="91"/>
      <c r="D17" s="90"/>
      <c r="E17" s="91"/>
      <c r="F17" s="90"/>
      <c r="G17" s="91"/>
      <c r="H17" s="90"/>
      <c r="I17" s="91"/>
      <c r="J17" s="90"/>
    </row>
    <row r="18" spans="1:13" ht="15.75" customHeight="1" x14ac:dyDescent="0.2">
      <c r="A18" s="2" t="s">
        <v>568</v>
      </c>
      <c r="C18" s="14">
        <v>11</v>
      </c>
      <c r="D18" s="8"/>
      <c r="E18" s="14">
        <v>51.9</v>
      </c>
      <c r="F18" s="8"/>
      <c r="G18" s="14">
        <v>14.2</v>
      </c>
      <c r="H18" s="14"/>
      <c r="I18" s="14">
        <v>16.2</v>
      </c>
      <c r="J18" s="8"/>
      <c r="K18" s="2"/>
      <c r="L18" s="2"/>
      <c r="M18" s="2"/>
    </row>
    <row r="19" spans="1:13" ht="15.75" customHeight="1" x14ac:dyDescent="0.2">
      <c r="A19" s="2" t="s">
        <v>492</v>
      </c>
      <c r="C19" s="8">
        <v>-0.9</v>
      </c>
      <c r="D19" s="8"/>
      <c r="E19" s="8">
        <v>-1.2</v>
      </c>
      <c r="F19" s="8"/>
      <c r="G19" s="8">
        <v>-0.3</v>
      </c>
      <c r="H19" s="8"/>
      <c r="I19" s="8">
        <v>-0.4</v>
      </c>
      <c r="J19" s="8"/>
      <c r="K19" s="2"/>
      <c r="L19" s="2"/>
      <c r="M19" s="2"/>
    </row>
    <row r="20" spans="1:13" ht="15.75" customHeight="1" x14ac:dyDescent="0.2">
      <c r="A20" s="2" t="s">
        <v>572</v>
      </c>
      <c r="C20" s="27">
        <f>SUM(C18:C19)</f>
        <v>10.1</v>
      </c>
      <c r="D20" s="8"/>
      <c r="E20" s="27">
        <f>SUM(E18:E19)</f>
        <v>50.699999999999996</v>
      </c>
      <c r="F20" s="8"/>
      <c r="G20" s="27">
        <f>SUM(G18:G19)</f>
        <v>13.899999999999999</v>
      </c>
      <c r="H20" s="8"/>
      <c r="I20" s="27">
        <f>SUM(I18:I19)</f>
        <v>15.799999999999999</v>
      </c>
      <c r="J20" s="8"/>
      <c r="K20" s="2"/>
      <c r="L20" s="2"/>
      <c r="M20" s="2"/>
    </row>
    <row r="21" spans="1:13" ht="15.75" customHeight="1" x14ac:dyDescent="0.2">
      <c r="A21" s="2" t="s">
        <v>493</v>
      </c>
      <c r="C21" s="27">
        <v>13.2</v>
      </c>
      <c r="D21" s="8"/>
      <c r="E21" s="27">
        <v>1.2</v>
      </c>
      <c r="F21" s="8"/>
      <c r="G21" s="27">
        <v>2.8</v>
      </c>
      <c r="H21" s="8"/>
      <c r="I21" s="27">
        <v>0.2</v>
      </c>
      <c r="J21" s="8"/>
      <c r="K21" s="2"/>
      <c r="L21" s="2"/>
      <c r="M21" s="2"/>
    </row>
    <row r="22" spans="1:13" ht="15.75" customHeight="1" x14ac:dyDescent="0.2">
      <c r="A22" s="2" t="s">
        <v>494</v>
      </c>
      <c r="C22" s="8">
        <v>-8.3000000000000007</v>
      </c>
      <c r="D22" s="8"/>
      <c r="E22" s="8">
        <v>-23.2</v>
      </c>
      <c r="F22" s="8"/>
      <c r="G22" s="8">
        <v>-9.1</v>
      </c>
      <c r="H22" s="8"/>
      <c r="I22" s="8">
        <v>-8.1999999999999993</v>
      </c>
      <c r="J22" s="8"/>
      <c r="K22" s="2"/>
      <c r="L22" s="2"/>
      <c r="M22" s="2"/>
    </row>
    <row r="23" spans="1:13" ht="15.75" customHeight="1" x14ac:dyDescent="0.2">
      <c r="A23" s="2" t="s">
        <v>520</v>
      </c>
      <c r="C23" s="8"/>
      <c r="D23" s="8"/>
      <c r="E23" s="8">
        <v>-13.7</v>
      </c>
      <c r="F23" s="8"/>
      <c r="G23" s="8">
        <v>-2.9</v>
      </c>
      <c r="H23" s="8"/>
      <c r="I23" s="8">
        <v>-1.2</v>
      </c>
      <c r="J23" s="8"/>
      <c r="K23" s="2"/>
      <c r="L23" s="2"/>
      <c r="M23" s="2"/>
    </row>
    <row r="24" spans="1:13" ht="15.75" customHeight="1" x14ac:dyDescent="0.2">
      <c r="A24" s="2" t="s">
        <v>495</v>
      </c>
      <c r="C24" s="27">
        <f>SUM(C22:C23)</f>
        <v>-8.3000000000000007</v>
      </c>
      <c r="D24" s="8"/>
      <c r="E24" s="27">
        <f>SUM(E22:E23)</f>
        <v>-36.9</v>
      </c>
      <c r="F24" s="8"/>
      <c r="G24" s="27">
        <f>SUM(G22:G23)</f>
        <v>-12</v>
      </c>
      <c r="H24" s="8"/>
      <c r="I24" s="27">
        <f>SUM(I22:I23)</f>
        <v>-9.3999999999999986</v>
      </c>
      <c r="J24" s="8"/>
      <c r="K24" s="2"/>
      <c r="L24" s="2"/>
      <c r="M24" s="2"/>
    </row>
    <row r="25" spans="1:13" ht="15.75" customHeight="1" x14ac:dyDescent="0.2">
      <c r="A25" s="2" t="s">
        <v>496</v>
      </c>
      <c r="C25" s="10">
        <f>C20+C21+C24</f>
        <v>14.999999999999996</v>
      </c>
      <c r="D25" s="8"/>
      <c r="E25" s="10">
        <f>E20+E21+E24</f>
        <v>15</v>
      </c>
      <c r="F25" s="8"/>
      <c r="G25" s="10">
        <f>G20+G21+G24</f>
        <v>4.6999999999999993</v>
      </c>
      <c r="H25" s="8"/>
      <c r="I25" s="10">
        <f>I20+I21+I24</f>
        <v>6.6</v>
      </c>
      <c r="J25" s="8"/>
      <c r="K25" s="2"/>
      <c r="L25" s="2"/>
      <c r="M25" s="2"/>
    </row>
    <row r="26" spans="1:13" ht="15.75" customHeight="1" x14ac:dyDescent="0.2">
      <c r="A26" s="2" t="s">
        <v>497</v>
      </c>
      <c r="C26" s="8">
        <v>4.7</v>
      </c>
      <c r="D26" s="8"/>
      <c r="E26" s="8">
        <v>-5.3</v>
      </c>
      <c r="F26" s="8"/>
      <c r="G26" s="8">
        <v>-1</v>
      </c>
      <c r="H26" s="8"/>
      <c r="I26" s="8">
        <v>-1.9</v>
      </c>
      <c r="J26" s="8"/>
      <c r="K26" s="2"/>
      <c r="L26" s="2"/>
      <c r="M26" s="2"/>
    </row>
    <row r="27" spans="1:13" ht="15.75" customHeight="1" thickBot="1" x14ac:dyDescent="0.3">
      <c r="A27" s="1" t="s">
        <v>498</v>
      </c>
      <c r="C27" s="12">
        <f>SUM(C25:C26)</f>
        <v>19.699999999999996</v>
      </c>
      <c r="D27" s="8"/>
      <c r="E27" s="12">
        <f>SUM(E25:E26)</f>
        <v>9.6999999999999993</v>
      </c>
      <c r="F27" s="8"/>
      <c r="G27" s="12">
        <f>SUM(G25:G26)</f>
        <v>3.6999999999999993</v>
      </c>
      <c r="H27" s="8"/>
      <c r="I27" s="12">
        <f>SUM(I25:I26)</f>
        <v>4.6999999999999993</v>
      </c>
      <c r="J27" s="8"/>
      <c r="K27" s="2"/>
      <c r="L27" s="2"/>
      <c r="M27" s="2"/>
    </row>
    <row r="28" spans="1:13" ht="15.75" customHeight="1" thickTop="1" x14ac:dyDescent="0.2">
      <c r="C28" s="8"/>
      <c r="D28" s="8"/>
      <c r="E28" s="8"/>
      <c r="F28" s="8"/>
      <c r="G28" s="8"/>
      <c r="H28" s="8"/>
      <c r="I28" s="8"/>
      <c r="J28" s="8"/>
      <c r="K28" s="2"/>
      <c r="L28" s="2"/>
      <c r="M28" s="2"/>
    </row>
    <row r="29" spans="1:13" ht="15.75" customHeight="1" x14ac:dyDescent="0.2">
      <c r="C29" s="8"/>
      <c r="D29" s="8"/>
      <c r="E29" s="8"/>
      <c r="F29" s="8"/>
      <c r="G29" s="8"/>
      <c r="H29" s="8"/>
      <c r="I29" s="8"/>
      <c r="J29" s="8"/>
      <c r="K29" s="2"/>
      <c r="L29" s="2"/>
      <c r="M29" s="2"/>
    </row>
    <row r="30" spans="1:13" ht="15.75" customHeight="1" x14ac:dyDescent="0.25">
      <c r="A30" s="1" t="s">
        <v>499</v>
      </c>
      <c r="C30" s="8"/>
      <c r="D30" s="8"/>
      <c r="E30" s="8"/>
      <c r="F30" s="8"/>
      <c r="G30" s="8"/>
      <c r="H30" s="8"/>
      <c r="I30" s="8"/>
      <c r="J30" s="8"/>
      <c r="K30" s="2"/>
      <c r="L30" s="2"/>
      <c r="M30" s="2"/>
    </row>
    <row r="31" spans="1:13" ht="15.75" customHeight="1" x14ac:dyDescent="0.2">
      <c r="A31" s="2" t="s">
        <v>500</v>
      </c>
      <c r="C31" s="8">
        <f>+C27</f>
        <v>19.699999999999996</v>
      </c>
      <c r="D31" s="8"/>
      <c r="E31" s="8">
        <f>+E27</f>
        <v>9.6999999999999993</v>
      </c>
      <c r="F31" s="8"/>
      <c r="G31" s="8">
        <f>+G27</f>
        <v>3.6999999999999993</v>
      </c>
      <c r="H31" s="8"/>
      <c r="I31" s="8">
        <f>+I27</f>
        <v>4.6999999999999993</v>
      </c>
      <c r="J31" s="8"/>
      <c r="K31" s="2"/>
      <c r="L31" s="2"/>
      <c r="M31" s="2"/>
    </row>
    <row r="32" spans="1:13" ht="15.75" customHeight="1" x14ac:dyDescent="0.2">
      <c r="A32" s="2" t="s">
        <v>501</v>
      </c>
      <c r="C32" s="8">
        <v>2.8</v>
      </c>
      <c r="D32" s="8"/>
      <c r="E32" s="8">
        <v>29.6</v>
      </c>
      <c r="F32" s="8"/>
      <c r="G32" s="8">
        <v>31.5</v>
      </c>
      <c r="H32" s="8"/>
      <c r="I32" s="8">
        <v>31.4</v>
      </c>
      <c r="J32" s="8"/>
      <c r="K32" s="2"/>
      <c r="L32" s="2"/>
      <c r="M32" s="2"/>
    </row>
    <row r="33" spans="1:13" ht="15.75" customHeight="1" thickBot="1" x14ac:dyDescent="0.3">
      <c r="A33" s="1" t="s">
        <v>521</v>
      </c>
      <c r="C33" s="12">
        <f>SUM(C31:C32)</f>
        <v>22.499999999999996</v>
      </c>
      <c r="D33" s="8"/>
      <c r="E33" s="12">
        <f>SUM(E31:E32)</f>
        <v>39.299999999999997</v>
      </c>
      <c r="F33" s="8"/>
      <c r="G33" s="12">
        <f>SUM(G31:G32)</f>
        <v>35.200000000000003</v>
      </c>
      <c r="H33" s="8"/>
      <c r="I33" s="12">
        <f>SUM(I31:I32)</f>
        <v>36.099999999999994</v>
      </c>
      <c r="J33" s="8"/>
      <c r="K33" s="2"/>
      <c r="L33" s="2"/>
      <c r="M33" s="2"/>
    </row>
    <row r="34" spans="1:13" ht="15.75" customHeight="1" thickTop="1" x14ac:dyDescent="0.2">
      <c r="C34" s="8"/>
      <c r="D34" s="8"/>
      <c r="E34" s="8"/>
      <c r="F34" s="8"/>
      <c r="G34" s="8"/>
      <c r="H34" s="8"/>
      <c r="I34" s="8"/>
      <c r="J34" s="8"/>
      <c r="K34" s="2"/>
      <c r="L34" s="2"/>
      <c r="M34" s="2"/>
    </row>
    <row r="35" spans="1:13" ht="15.75" customHeight="1" x14ac:dyDescent="0.2">
      <c r="C35" s="92"/>
      <c r="D35" s="8"/>
      <c r="E35" s="92"/>
      <c r="F35" s="8"/>
      <c r="G35" s="92"/>
      <c r="H35" s="8"/>
      <c r="I35" s="92"/>
      <c r="J35" s="8"/>
      <c r="K35" s="2"/>
      <c r="L35" s="2"/>
      <c r="M35" s="2"/>
    </row>
    <row r="36" spans="1:13" ht="15.75" customHeight="1" x14ac:dyDescent="0.25">
      <c r="A36" s="1" t="s">
        <v>502</v>
      </c>
      <c r="C36" s="92"/>
      <c r="D36" s="8"/>
      <c r="E36" s="92"/>
      <c r="F36" s="8"/>
      <c r="G36" s="92"/>
      <c r="H36" s="8"/>
      <c r="I36" s="92"/>
      <c r="J36" s="8"/>
      <c r="K36" s="2"/>
      <c r="L36" s="2"/>
      <c r="M36" s="2"/>
    </row>
    <row r="37" spans="1:13" ht="15.75" customHeight="1" x14ac:dyDescent="0.2">
      <c r="A37" s="2" t="s">
        <v>503</v>
      </c>
      <c r="C37" s="8">
        <v>53.2</v>
      </c>
      <c r="D37" s="8"/>
      <c r="E37" s="8">
        <v>794.9</v>
      </c>
      <c r="F37" s="8"/>
      <c r="G37" s="8">
        <v>230.2</v>
      </c>
      <c r="H37" s="8"/>
      <c r="I37" s="8">
        <v>238.9</v>
      </c>
      <c r="J37" s="8"/>
      <c r="K37" s="2"/>
      <c r="L37" s="2"/>
      <c r="M37" s="2"/>
    </row>
    <row r="38" spans="1:13" ht="15.75" customHeight="1" x14ac:dyDescent="0.2">
      <c r="A38" s="2" t="s">
        <v>504</v>
      </c>
      <c r="C38" s="25"/>
      <c r="D38" s="8"/>
      <c r="E38" s="25"/>
      <c r="F38" s="8"/>
      <c r="G38" s="25"/>
      <c r="H38" s="8"/>
      <c r="I38" s="25"/>
      <c r="J38" s="8"/>
      <c r="K38" s="2"/>
      <c r="L38" s="2"/>
      <c r="M38" s="2"/>
    </row>
    <row r="39" spans="1:13" ht="15.75" customHeight="1" x14ac:dyDescent="0.2">
      <c r="A39" s="2" t="s">
        <v>505</v>
      </c>
      <c r="C39" s="14">
        <f>SUM(C37:C38)</f>
        <v>53.2</v>
      </c>
      <c r="D39" s="8"/>
      <c r="E39" s="14">
        <f>SUM(E37:E38)</f>
        <v>794.9</v>
      </c>
      <c r="F39" s="8"/>
      <c r="G39" s="14">
        <f>SUM(G37:G38)</f>
        <v>230.2</v>
      </c>
      <c r="H39" s="8"/>
      <c r="I39" s="14">
        <f>SUM(I37:I38)</f>
        <v>238.9</v>
      </c>
      <c r="J39" s="8"/>
      <c r="K39" s="2"/>
      <c r="L39" s="2"/>
      <c r="M39" s="2"/>
    </row>
    <row r="40" spans="1:13" ht="15.75" customHeight="1" x14ac:dyDescent="0.2">
      <c r="A40" s="2" t="s">
        <v>506</v>
      </c>
      <c r="C40" s="14">
        <v>0.3</v>
      </c>
      <c r="D40" s="8"/>
      <c r="E40" s="14">
        <v>5</v>
      </c>
      <c r="F40" s="8"/>
      <c r="G40" s="14">
        <v>0.9</v>
      </c>
      <c r="H40" s="8"/>
      <c r="I40" s="14">
        <v>1</v>
      </c>
      <c r="J40" s="8"/>
      <c r="K40" s="2"/>
      <c r="L40" s="2"/>
      <c r="M40" s="2"/>
    </row>
    <row r="41" spans="1:13" ht="15.75" customHeight="1" x14ac:dyDescent="0.2">
      <c r="A41" s="2" t="s">
        <v>507</v>
      </c>
      <c r="C41" s="14">
        <v>6</v>
      </c>
      <c r="D41" s="8"/>
      <c r="E41" s="14">
        <v>0.6</v>
      </c>
      <c r="F41" s="8"/>
      <c r="G41" s="14">
        <v>17.100000000000001</v>
      </c>
      <c r="H41" s="8"/>
      <c r="I41" s="25">
        <v>14.9</v>
      </c>
      <c r="J41" s="8"/>
      <c r="K41" s="2"/>
      <c r="L41" s="2"/>
      <c r="M41" s="2"/>
    </row>
    <row r="42" spans="1:13" ht="15.75" customHeight="1" x14ac:dyDescent="0.2">
      <c r="A42" s="2" t="s">
        <v>508</v>
      </c>
      <c r="C42" s="27">
        <f>SUM(C39:C41)</f>
        <v>59.5</v>
      </c>
      <c r="D42" s="8"/>
      <c r="E42" s="27">
        <f>SUM(E39:E41)</f>
        <v>800.5</v>
      </c>
      <c r="F42" s="8"/>
      <c r="G42" s="27">
        <f>SUM(G39:G41)</f>
        <v>248.2</v>
      </c>
      <c r="H42" s="8"/>
      <c r="I42" s="27">
        <f>SUM(I39:I41)</f>
        <v>254.8</v>
      </c>
      <c r="J42" s="8"/>
      <c r="K42" s="2"/>
      <c r="L42" s="2"/>
      <c r="M42" s="2"/>
    </row>
    <row r="43" spans="1:13" ht="15.75" customHeight="1" x14ac:dyDescent="0.2">
      <c r="A43" s="2" t="s">
        <v>509</v>
      </c>
      <c r="C43" s="8">
        <v>-0.6</v>
      </c>
      <c r="D43" s="8"/>
      <c r="E43" s="8">
        <v>-30.5</v>
      </c>
      <c r="F43" s="8"/>
      <c r="G43" s="8">
        <v>-4.5999999999999996</v>
      </c>
      <c r="H43" s="8"/>
      <c r="I43" s="8">
        <v>-6.9</v>
      </c>
      <c r="J43" s="8"/>
      <c r="K43" s="2"/>
      <c r="L43" s="2"/>
      <c r="M43" s="2"/>
    </row>
    <row r="44" spans="1:13" ht="15.75" customHeight="1" x14ac:dyDescent="0.2">
      <c r="A44" s="2" t="s">
        <v>510</v>
      </c>
      <c r="C44" s="8"/>
      <c r="D44" s="8"/>
      <c r="E44" s="8"/>
      <c r="F44" s="8"/>
      <c r="G44" s="8"/>
      <c r="H44" s="8"/>
      <c r="I44" s="8">
        <v>-111</v>
      </c>
      <c r="J44" s="8"/>
      <c r="K44" s="2"/>
      <c r="L44" s="2"/>
      <c r="M44" s="2"/>
    </row>
    <row r="45" spans="1:13" ht="15.75" customHeight="1" x14ac:dyDescent="0.2">
      <c r="A45" s="2" t="s">
        <v>511</v>
      </c>
      <c r="C45" s="8"/>
      <c r="D45" s="8"/>
      <c r="E45" s="8">
        <v>-45</v>
      </c>
      <c r="F45" s="8"/>
      <c r="G45" s="8">
        <v>-139.1</v>
      </c>
      <c r="H45" s="8"/>
      <c r="I45" s="8"/>
      <c r="J45" s="8"/>
      <c r="K45" s="2"/>
      <c r="L45" s="2"/>
      <c r="M45" s="2"/>
    </row>
    <row r="46" spans="1:13" ht="15.75" customHeight="1" x14ac:dyDescent="0.2">
      <c r="A46" s="2" t="s">
        <v>512</v>
      </c>
      <c r="C46" s="8"/>
      <c r="D46" s="8"/>
      <c r="E46" s="8">
        <v>-295.89999999999998</v>
      </c>
      <c r="F46" s="8"/>
      <c r="G46" s="8"/>
      <c r="H46" s="8"/>
      <c r="I46" s="8"/>
      <c r="J46" s="8"/>
      <c r="K46" s="2"/>
      <c r="L46" s="2"/>
      <c r="M46" s="2"/>
    </row>
    <row r="47" spans="1:13" ht="15.75" customHeight="1" x14ac:dyDescent="0.2">
      <c r="A47" s="2" t="s">
        <v>747</v>
      </c>
      <c r="C47" s="8">
        <v>-1.3</v>
      </c>
      <c r="D47" s="8"/>
      <c r="E47" s="8">
        <v>-4.8</v>
      </c>
      <c r="F47" s="8"/>
      <c r="G47" s="8">
        <v>-5.4</v>
      </c>
      <c r="H47" s="8"/>
      <c r="I47" s="8">
        <v>-0.5</v>
      </c>
      <c r="J47" s="8"/>
      <c r="K47" s="2"/>
      <c r="L47" s="2"/>
      <c r="M47" s="2"/>
    </row>
    <row r="48" spans="1:13" ht="15.75" customHeight="1" x14ac:dyDescent="0.2">
      <c r="A48" s="2" t="s">
        <v>513</v>
      </c>
      <c r="C48" s="27">
        <f>SUM(C43:C47)</f>
        <v>-1.9</v>
      </c>
      <c r="D48" s="8"/>
      <c r="E48" s="27">
        <f>SUM(E43:E47)</f>
        <v>-376.2</v>
      </c>
      <c r="F48" s="8"/>
      <c r="G48" s="27">
        <f>SUM(G43:G47)</f>
        <v>-149.1</v>
      </c>
      <c r="H48" s="8"/>
      <c r="I48" s="27">
        <f>SUM(I43:I47)</f>
        <v>-118.4</v>
      </c>
      <c r="J48" s="8"/>
      <c r="K48" s="2"/>
      <c r="L48" s="2"/>
      <c r="M48" s="2"/>
    </row>
    <row r="49" spans="1:13" ht="15.75" customHeight="1" thickBot="1" x14ac:dyDescent="0.25">
      <c r="A49" s="2" t="s">
        <v>514</v>
      </c>
      <c r="C49" s="12">
        <f>+C48+C42</f>
        <v>57.6</v>
      </c>
      <c r="D49" s="8"/>
      <c r="E49" s="12">
        <f>+E48+E42</f>
        <v>424.3</v>
      </c>
      <c r="F49" s="8"/>
      <c r="G49" s="12">
        <f>+G48+G42</f>
        <v>99.1</v>
      </c>
      <c r="H49" s="8"/>
      <c r="I49" s="12">
        <f>+I48+I42</f>
        <v>136.4</v>
      </c>
      <c r="J49" s="8"/>
      <c r="K49" s="2"/>
      <c r="L49" s="2"/>
      <c r="M49" s="2"/>
    </row>
    <row r="50" spans="1:13" ht="15.75" customHeight="1" thickTop="1" x14ac:dyDescent="0.2">
      <c r="C50" s="8"/>
      <c r="D50" s="8"/>
      <c r="E50" s="8"/>
      <c r="F50" s="8"/>
      <c r="G50" s="8"/>
      <c r="H50" s="8"/>
      <c r="I50" s="8"/>
      <c r="J50" s="8"/>
      <c r="K50" s="2"/>
      <c r="L50" s="2"/>
      <c r="M50" s="2"/>
    </row>
    <row r="51" spans="1:13" ht="15.75" customHeight="1" x14ac:dyDescent="0.2">
      <c r="A51" s="2" t="s">
        <v>515</v>
      </c>
      <c r="C51" s="8"/>
      <c r="D51" s="8"/>
      <c r="E51" s="8"/>
      <c r="F51" s="8"/>
      <c r="G51" s="8"/>
      <c r="H51" s="8"/>
      <c r="I51" s="8"/>
      <c r="J51" s="8"/>
      <c r="K51" s="2"/>
      <c r="L51" s="2"/>
      <c r="M51" s="2"/>
    </row>
    <row r="52" spans="1:13" ht="15.75" customHeight="1" x14ac:dyDescent="0.2">
      <c r="A52" s="2" t="s">
        <v>516</v>
      </c>
      <c r="C52" s="8"/>
      <c r="D52" s="8"/>
      <c r="E52" s="8">
        <v>164.9</v>
      </c>
      <c r="F52" s="8"/>
      <c r="G52" s="8">
        <v>53.1</v>
      </c>
      <c r="H52" s="8"/>
      <c r="I52" s="8">
        <v>18.2</v>
      </c>
      <c r="J52" s="8"/>
      <c r="K52" s="2"/>
      <c r="L52" s="2"/>
      <c r="M52" s="2"/>
    </row>
    <row r="53" spans="1:13" ht="15.75" customHeight="1" x14ac:dyDescent="0.2">
      <c r="A53" s="2" t="s">
        <v>517</v>
      </c>
      <c r="C53" s="8">
        <v>57.6</v>
      </c>
      <c r="D53" s="8"/>
      <c r="E53" s="8">
        <v>259.39999999999998</v>
      </c>
      <c r="F53" s="8"/>
      <c r="G53" s="8">
        <v>46</v>
      </c>
      <c r="H53" s="8"/>
      <c r="I53" s="8">
        <v>118.2</v>
      </c>
      <c r="J53" s="8"/>
      <c r="K53" s="2"/>
      <c r="L53" s="2"/>
      <c r="M53" s="2"/>
    </row>
    <row r="54" spans="1:13" ht="15.75" customHeight="1" thickBot="1" x14ac:dyDescent="0.3">
      <c r="A54" s="1" t="s">
        <v>518</v>
      </c>
      <c r="C54" s="12">
        <f>SUM(C52:C53)</f>
        <v>57.6</v>
      </c>
      <c r="D54" s="8"/>
      <c r="E54" s="12">
        <f>SUM(E52:E53)</f>
        <v>424.29999999999995</v>
      </c>
      <c r="F54" s="8"/>
      <c r="G54" s="12">
        <f>SUM(G52:G53)</f>
        <v>99.1</v>
      </c>
      <c r="H54" s="8"/>
      <c r="I54" s="12">
        <f>SUM(I52:I53)</f>
        <v>136.4</v>
      </c>
      <c r="J54" s="8"/>
      <c r="K54" s="2"/>
      <c r="L54" s="2"/>
      <c r="M54" s="2"/>
    </row>
    <row r="55" spans="1:13" ht="15.75" customHeight="1" thickTop="1" x14ac:dyDescent="0.2">
      <c r="C55" s="8"/>
      <c r="D55" s="8"/>
      <c r="E55" s="8"/>
      <c r="F55" s="8"/>
      <c r="G55" s="8"/>
      <c r="H55" s="8"/>
      <c r="I55" s="8"/>
      <c r="J55" s="8"/>
      <c r="K55" s="2"/>
      <c r="L55" s="2"/>
      <c r="M55" s="2"/>
    </row>
    <row r="56" spans="1:13" ht="15.75" customHeight="1" thickBot="1" x14ac:dyDescent="0.25">
      <c r="A56" s="2" t="s">
        <v>519</v>
      </c>
      <c r="C56" s="93"/>
      <c r="D56" s="8"/>
      <c r="E56" s="93">
        <v>2.6</v>
      </c>
      <c r="F56" s="8"/>
      <c r="G56" s="93"/>
      <c r="H56" s="8"/>
      <c r="I56" s="30"/>
      <c r="J56" s="8"/>
      <c r="K56" s="2"/>
      <c r="L56" s="2"/>
      <c r="M56" s="2"/>
    </row>
    <row r="57" spans="1:13" ht="15.75" customHeight="1" thickTop="1" x14ac:dyDescent="0.2">
      <c r="C57" s="8"/>
      <c r="D57" s="8"/>
      <c r="E57" s="8"/>
      <c r="F57" s="8"/>
      <c r="G57" s="8"/>
      <c r="H57" s="8"/>
      <c r="I57" s="8"/>
      <c r="J57" s="8"/>
      <c r="K57" s="2"/>
      <c r="L57" s="2"/>
      <c r="M57" s="2"/>
    </row>
    <row r="58" spans="1:13" ht="15.75" customHeight="1" thickBot="1" x14ac:dyDescent="0.25">
      <c r="A58" s="2" t="s">
        <v>783</v>
      </c>
      <c r="C58" s="30">
        <v>2.4</v>
      </c>
      <c r="D58" s="8"/>
      <c r="E58" s="30">
        <v>43.6</v>
      </c>
      <c r="F58" s="8"/>
      <c r="G58" s="30">
        <v>9.3000000000000007</v>
      </c>
      <c r="H58" s="8"/>
      <c r="I58" s="94">
        <v>24.5</v>
      </c>
      <c r="J58" s="8"/>
      <c r="K58" s="2"/>
      <c r="L58" s="2"/>
      <c r="M58" s="2"/>
    </row>
    <row r="59" spans="1:13" ht="15.75" customHeight="1" thickTop="1" x14ac:dyDescent="0.2">
      <c r="C59" s="8"/>
      <c r="D59" s="8"/>
      <c r="E59" s="8"/>
      <c r="F59" s="8"/>
      <c r="G59" s="8"/>
      <c r="H59" s="8"/>
      <c r="I59" s="8"/>
      <c r="J59" s="8"/>
      <c r="K59" s="2"/>
      <c r="L59" s="2"/>
      <c r="M59" s="2"/>
    </row>
    <row r="60" spans="1:13" ht="15.75" customHeight="1" x14ac:dyDescent="0.2">
      <c r="C60" s="16"/>
      <c r="D60" s="16"/>
      <c r="E60" s="16"/>
      <c r="F60" s="16"/>
      <c r="G60" s="16"/>
      <c r="H60" s="16"/>
      <c r="I60" s="16"/>
      <c r="K60" s="2"/>
      <c r="L60" s="2"/>
      <c r="M60" s="2"/>
    </row>
    <row r="61" spans="1:13" ht="15.75" customHeight="1" x14ac:dyDescent="0.2">
      <c r="C61" s="16"/>
      <c r="D61" s="16"/>
      <c r="E61" s="16"/>
      <c r="F61" s="16"/>
      <c r="G61" s="16"/>
      <c r="H61" s="16"/>
      <c r="I61" s="16"/>
      <c r="K61" s="2"/>
      <c r="L61" s="2"/>
      <c r="M61" s="2"/>
    </row>
    <row r="62" spans="1:13" ht="15.75" customHeight="1" x14ac:dyDescent="0.2">
      <c r="C62" s="16"/>
      <c r="D62" s="16"/>
      <c r="E62" s="16"/>
      <c r="F62" s="16"/>
      <c r="G62" s="16"/>
      <c r="H62" s="16"/>
      <c r="I62" s="16"/>
      <c r="K62" s="2"/>
      <c r="L62" s="2"/>
      <c r="M62" s="2"/>
    </row>
    <row r="63" spans="1:13" ht="15.75" customHeight="1" x14ac:dyDescent="0.2">
      <c r="C63" s="16"/>
      <c r="D63" s="16"/>
      <c r="E63" s="16"/>
      <c r="F63" s="16"/>
      <c r="G63" s="16"/>
      <c r="H63" s="16"/>
      <c r="I63" s="16"/>
      <c r="K63" s="2"/>
      <c r="L63" s="2"/>
      <c r="M63" s="2"/>
    </row>
    <row r="64" spans="1:13" ht="15.75" customHeight="1" x14ac:dyDescent="0.2">
      <c r="C64" s="16"/>
      <c r="D64" s="16"/>
      <c r="E64" s="16"/>
      <c r="F64" s="16"/>
      <c r="G64" s="16"/>
      <c r="H64" s="16"/>
      <c r="I64" s="16"/>
      <c r="K64" s="2"/>
      <c r="L64" s="2"/>
      <c r="M64" s="2"/>
    </row>
    <row r="65" spans="3:13" ht="15.75" customHeight="1" x14ac:dyDescent="0.2">
      <c r="C65" s="16"/>
      <c r="D65" s="16"/>
      <c r="E65" s="16"/>
      <c r="F65" s="16"/>
      <c r="G65" s="16"/>
      <c r="H65" s="16"/>
      <c r="I65" s="16"/>
      <c r="K65" s="2"/>
      <c r="L65" s="2"/>
      <c r="M65" s="2"/>
    </row>
    <row r="66" spans="3:13" ht="15.75" customHeight="1" x14ac:dyDescent="0.2">
      <c r="C66" s="16"/>
      <c r="D66" s="16"/>
      <c r="E66" s="16"/>
      <c r="F66" s="16"/>
      <c r="G66" s="16"/>
      <c r="H66" s="16"/>
      <c r="I66" s="16"/>
      <c r="K66" s="2"/>
      <c r="L66" s="2"/>
      <c r="M66" s="2"/>
    </row>
    <row r="67" spans="3:13" ht="15.75" customHeight="1" x14ac:dyDescent="0.2">
      <c r="C67" s="16"/>
      <c r="D67" s="16"/>
      <c r="E67" s="16"/>
      <c r="F67" s="16"/>
      <c r="G67" s="16"/>
      <c r="H67" s="16"/>
      <c r="I67" s="16"/>
      <c r="K67" s="2"/>
      <c r="L67" s="2"/>
      <c r="M67" s="2"/>
    </row>
    <row r="68" spans="3:13" ht="15.75" customHeight="1" x14ac:dyDescent="0.2">
      <c r="C68" s="16"/>
      <c r="D68" s="16"/>
      <c r="E68" s="16"/>
      <c r="F68" s="16"/>
      <c r="G68" s="16"/>
      <c r="H68" s="16"/>
      <c r="I68" s="16"/>
      <c r="K68" s="2"/>
      <c r="L68" s="2"/>
      <c r="M68" s="2"/>
    </row>
    <row r="69" spans="3:13" ht="15.75" customHeight="1" x14ac:dyDescent="0.2">
      <c r="C69" s="16"/>
      <c r="D69" s="16"/>
      <c r="E69" s="16"/>
      <c r="F69" s="16"/>
      <c r="G69" s="16"/>
      <c r="H69" s="16"/>
      <c r="I69" s="16"/>
      <c r="K69" s="2"/>
      <c r="L69" s="2"/>
      <c r="M69" s="2"/>
    </row>
    <row r="70" spans="3:13" ht="15.75" customHeight="1" x14ac:dyDescent="0.2">
      <c r="C70" s="16"/>
      <c r="D70" s="16"/>
      <c r="E70" s="16"/>
      <c r="F70" s="16"/>
      <c r="G70" s="16"/>
      <c r="H70" s="16"/>
      <c r="I70" s="16"/>
      <c r="K70" s="2"/>
      <c r="L70" s="2"/>
      <c r="M70" s="2"/>
    </row>
    <row r="71" spans="3:13" ht="15.75" customHeight="1" x14ac:dyDescent="0.2">
      <c r="C71" s="16"/>
      <c r="D71" s="16"/>
      <c r="E71" s="16"/>
      <c r="F71" s="16"/>
      <c r="G71" s="16"/>
      <c r="H71" s="16"/>
      <c r="I71" s="16"/>
      <c r="K71" s="2"/>
      <c r="L71" s="2"/>
      <c r="M71" s="2"/>
    </row>
    <row r="72" spans="3:13" ht="15.75" customHeight="1" x14ac:dyDescent="0.2">
      <c r="C72" s="16"/>
      <c r="D72" s="16"/>
      <c r="E72" s="16"/>
      <c r="F72" s="16"/>
      <c r="G72" s="16"/>
      <c r="H72" s="16"/>
      <c r="I72" s="16"/>
      <c r="K72" s="2"/>
      <c r="L72" s="2"/>
      <c r="M72" s="2"/>
    </row>
    <row r="73" spans="3:13" ht="15.75" customHeight="1" x14ac:dyDescent="0.2">
      <c r="C73" s="16"/>
      <c r="D73" s="16"/>
      <c r="E73" s="16"/>
      <c r="F73" s="16"/>
      <c r="G73" s="16"/>
      <c r="H73" s="16"/>
      <c r="I73" s="16"/>
      <c r="K73" s="2"/>
      <c r="L73" s="2"/>
      <c r="M73" s="2"/>
    </row>
    <row r="74" spans="3:13" ht="15.75" customHeight="1" x14ac:dyDescent="0.2">
      <c r="C74" s="16"/>
      <c r="D74" s="16"/>
      <c r="E74" s="16"/>
      <c r="F74" s="16"/>
      <c r="G74" s="16"/>
      <c r="H74" s="16"/>
      <c r="I74" s="16"/>
      <c r="K74" s="2"/>
      <c r="L74" s="2"/>
      <c r="M74" s="2"/>
    </row>
    <row r="75" spans="3:13" ht="15.75" customHeight="1" x14ac:dyDescent="0.2">
      <c r="C75" s="16"/>
      <c r="D75" s="16"/>
      <c r="E75" s="16"/>
      <c r="F75" s="16"/>
      <c r="G75" s="16"/>
      <c r="H75" s="16"/>
      <c r="I75" s="16"/>
      <c r="K75" s="2"/>
      <c r="L75" s="2"/>
      <c r="M75" s="2"/>
    </row>
    <row r="76" spans="3:13" ht="15.75" customHeight="1" x14ac:dyDescent="0.2">
      <c r="C76" s="16"/>
      <c r="D76" s="16"/>
      <c r="E76" s="16"/>
      <c r="F76" s="16"/>
      <c r="G76" s="16"/>
      <c r="H76" s="16"/>
      <c r="I76" s="16"/>
      <c r="K76" s="2"/>
      <c r="L76" s="2"/>
      <c r="M76" s="2"/>
    </row>
    <row r="77" spans="3:13" ht="15.75" customHeight="1" x14ac:dyDescent="0.2">
      <c r="C77" s="16"/>
      <c r="D77" s="16"/>
      <c r="E77" s="16"/>
      <c r="F77" s="16"/>
      <c r="G77" s="16"/>
      <c r="H77" s="16"/>
      <c r="I77" s="16"/>
      <c r="K77" s="2"/>
      <c r="L77" s="2"/>
      <c r="M77" s="2"/>
    </row>
    <row r="78" spans="3:13" ht="15.75" customHeight="1" x14ac:dyDescent="0.2">
      <c r="C78" s="16"/>
      <c r="D78" s="16"/>
      <c r="E78" s="16"/>
      <c r="F78" s="16"/>
      <c r="G78" s="16"/>
      <c r="H78" s="16"/>
      <c r="I78" s="16"/>
      <c r="K78" s="2"/>
      <c r="L78" s="2"/>
      <c r="M78" s="2"/>
    </row>
    <row r="79" spans="3:13" ht="15.75" customHeight="1" x14ac:dyDescent="0.2">
      <c r="C79" s="16"/>
      <c r="D79" s="16"/>
      <c r="E79" s="16"/>
      <c r="F79" s="16"/>
      <c r="G79" s="16"/>
      <c r="H79" s="16"/>
      <c r="I79" s="16"/>
      <c r="K79" s="2"/>
      <c r="L79" s="2"/>
      <c r="M79" s="2"/>
    </row>
    <row r="80" spans="3:13" ht="15.75" customHeight="1" x14ac:dyDescent="0.2">
      <c r="C80" s="16"/>
      <c r="D80" s="16"/>
      <c r="E80" s="16"/>
      <c r="F80" s="16"/>
      <c r="G80" s="16"/>
      <c r="H80" s="16"/>
      <c r="I80" s="16"/>
      <c r="K80" s="2"/>
      <c r="L80" s="2"/>
      <c r="M80" s="2"/>
    </row>
    <row r="81" spans="3:13" ht="15.75" customHeight="1" x14ac:dyDescent="0.2">
      <c r="C81" s="16"/>
      <c r="D81" s="16"/>
      <c r="E81" s="16"/>
      <c r="F81" s="16"/>
      <c r="G81" s="16"/>
      <c r="H81" s="16"/>
      <c r="I81" s="16"/>
      <c r="K81" s="2"/>
      <c r="L81" s="2"/>
      <c r="M81" s="2"/>
    </row>
    <row r="82" spans="3:13" ht="15.75" customHeight="1" x14ac:dyDescent="0.2">
      <c r="C82" s="16"/>
      <c r="D82" s="16"/>
      <c r="E82" s="16"/>
      <c r="F82" s="16"/>
      <c r="G82" s="16"/>
      <c r="H82" s="16"/>
      <c r="I82" s="16"/>
      <c r="K82" s="2"/>
      <c r="L82" s="2"/>
      <c r="M82" s="2"/>
    </row>
    <row r="83" spans="3:13" ht="15.75" customHeight="1" x14ac:dyDescent="0.2">
      <c r="C83" s="16"/>
      <c r="D83" s="16"/>
      <c r="E83" s="16"/>
      <c r="F83" s="16"/>
      <c r="G83" s="16"/>
      <c r="H83" s="16"/>
      <c r="I83" s="16"/>
      <c r="K83" s="2"/>
      <c r="L83" s="2"/>
      <c r="M83" s="2"/>
    </row>
    <row r="84" spans="3:13" ht="15.75" customHeight="1" x14ac:dyDescent="0.2">
      <c r="C84" s="16"/>
      <c r="D84" s="16"/>
      <c r="E84" s="16"/>
      <c r="F84" s="16"/>
      <c r="G84" s="16"/>
      <c r="H84" s="16"/>
      <c r="I84" s="16"/>
      <c r="K84" s="2"/>
      <c r="L84" s="2"/>
      <c r="M84" s="2"/>
    </row>
    <row r="85" spans="3:13" ht="15.75" customHeight="1" x14ac:dyDescent="0.2">
      <c r="C85" s="16"/>
      <c r="D85" s="16"/>
      <c r="E85" s="16"/>
      <c r="F85" s="16"/>
      <c r="G85" s="16"/>
      <c r="H85" s="16"/>
      <c r="I85" s="16"/>
      <c r="K85" s="2"/>
      <c r="L85" s="2"/>
      <c r="M85" s="2"/>
    </row>
    <row r="86" spans="3:13" ht="15.75" customHeight="1" x14ac:dyDescent="0.2">
      <c r="C86" s="16"/>
      <c r="D86" s="16"/>
      <c r="E86" s="16"/>
      <c r="F86" s="16"/>
      <c r="G86" s="16"/>
      <c r="H86" s="16"/>
      <c r="I86" s="16"/>
      <c r="K86" s="2"/>
      <c r="L86" s="2"/>
      <c r="M86" s="2"/>
    </row>
    <row r="87" spans="3:13" ht="15.75" customHeight="1" x14ac:dyDescent="0.2">
      <c r="C87" s="16"/>
      <c r="D87" s="16"/>
      <c r="E87" s="16"/>
      <c r="F87" s="16"/>
      <c r="G87" s="16"/>
      <c r="H87" s="16"/>
      <c r="I87" s="16"/>
      <c r="K87" s="2"/>
      <c r="L87" s="2"/>
      <c r="M87" s="2"/>
    </row>
    <row r="88" spans="3:13" ht="15.75" customHeight="1" x14ac:dyDescent="0.2">
      <c r="C88" s="16"/>
      <c r="D88" s="16"/>
      <c r="E88" s="16"/>
      <c r="F88" s="16"/>
      <c r="G88" s="16"/>
      <c r="H88" s="16"/>
      <c r="I88" s="16"/>
      <c r="K88" s="2"/>
      <c r="L88" s="2"/>
      <c r="M88" s="2"/>
    </row>
    <row r="89" spans="3:13" ht="15.75" customHeight="1" x14ac:dyDescent="0.2">
      <c r="C89" s="16"/>
      <c r="D89" s="16"/>
      <c r="E89" s="16"/>
      <c r="F89" s="16"/>
      <c r="G89" s="16"/>
      <c r="H89" s="16"/>
      <c r="I89" s="16"/>
      <c r="K89" s="2"/>
      <c r="L89" s="2"/>
      <c r="M89" s="2"/>
    </row>
    <row r="90" spans="3:13" ht="15.75" customHeight="1" x14ac:dyDescent="0.2">
      <c r="C90" s="16"/>
      <c r="D90" s="16"/>
      <c r="E90" s="16"/>
      <c r="F90" s="16"/>
      <c r="G90" s="16"/>
      <c r="H90" s="16"/>
      <c r="I90" s="16"/>
      <c r="K90" s="2"/>
      <c r="L90" s="2"/>
      <c r="M90" s="2"/>
    </row>
    <row r="91" spans="3:13" ht="15.75" customHeight="1" x14ac:dyDescent="0.2">
      <c r="C91" s="16"/>
      <c r="D91" s="16"/>
      <c r="E91" s="16"/>
      <c r="F91" s="16"/>
      <c r="G91" s="16"/>
      <c r="H91" s="16"/>
      <c r="I91" s="16"/>
      <c r="K91" s="2"/>
      <c r="L91" s="2"/>
      <c r="M91" s="2"/>
    </row>
    <row r="92" spans="3:13" ht="15.75" customHeight="1" x14ac:dyDescent="0.2">
      <c r="C92" s="16"/>
      <c r="D92" s="16"/>
      <c r="E92" s="16"/>
      <c r="F92" s="16"/>
      <c r="G92" s="16"/>
      <c r="H92" s="16"/>
      <c r="I92" s="16"/>
      <c r="K92" s="2"/>
      <c r="L92" s="2"/>
      <c r="M92" s="2"/>
    </row>
    <row r="93" spans="3:13" ht="15.75" customHeight="1" x14ac:dyDescent="0.2">
      <c r="C93" s="16"/>
      <c r="D93" s="16"/>
      <c r="E93" s="16"/>
      <c r="F93" s="16"/>
      <c r="G93" s="16"/>
      <c r="H93" s="16"/>
      <c r="I93" s="16"/>
      <c r="K93" s="2"/>
      <c r="L93" s="2"/>
      <c r="M93" s="2"/>
    </row>
    <row r="94" spans="3:13" ht="15.75" customHeight="1" x14ac:dyDescent="0.2">
      <c r="C94" s="16"/>
      <c r="D94" s="16"/>
      <c r="E94" s="16"/>
      <c r="F94" s="16"/>
      <c r="G94" s="16"/>
      <c r="H94" s="16"/>
      <c r="I94" s="16"/>
      <c r="K94" s="2"/>
      <c r="L94" s="2"/>
      <c r="M94" s="2"/>
    </row>
    <row r="95" spans="3:13" ht="15.75" customHeight="1" x14ac:dyDescent="0.2">
      <c r="C95" s="16"/>
      <c r="D95" s="16"/>
      <c r="E95" s="16"/>
      <c r="F95" s="16"/>
      <c r="G95" s="16"/>
      <c r="H95" s="16"/>
      <c r="I95" s="16"/>
      <c r="K95" s="2"/>
      <c r="L95" s="2"/>
      <c r="M95" s="2"/>
    </row>
    <row r="96" spans="3:13" ht="15.75" customHeight="1" x14ac:dyDescent="0.2">
      <c r="C96" s="16"/>
      <c r="D96" s="16"/>
      <c r="E96" s="16"/>
      <c r="F96" s="16"/>
      <c r="G96" s="16"/>
      <c r="H96" s="16"/>
      <c r="I96" s="16"/>
      <c r="K96" s="2"/>
      <c r="L96" s="2"/>
      <c r="M96" s="2"/>
    </row>
    <row r="97" spans="11:13" ht="15.75" customHeight="1" x14ac:dyDescent="0.2">
      <c r="K97" s="2"/>
      <c r="L97" s="2"/>
      <c r="M97" s="2"/>
    </row>
    <row r="98" spans="11:13" ht="15.75" customHeight="1" x14ac:dyDescent="0.2">
      <c r="K98" s="2"/>
      <c r="L98" s="2"/>
      <c r="M98" s="2"/>
    </row>
    <row r="99" spans="11:13" ht="15.75" customHeight="1" x14ac:dyDescent="0.2">
      <c r="K99" s="2"/>
      <c r="L99" s="2"/>
      <c r="M99" s="2"/>
    </row>
    <row r="100" spans="11:13" ht="15.75" customHeight="1" x14ac:dyDescent="0.2">
      <c r="K100" s="2"/>
      <c r="L100" s="2"/>
      <c r="M100" s="2"/>
    </row>
    <row r="101" spans="11:13" ht="15.75" customHeight="1" x14ac:dyDescent="0.2">
      <c r="K101" s="2"/>
      <c r="L101" s="2"/>
      <c r="M101" s="2"/>
    </row>
    <row r="102" spans="11:13" ht="15.75" customHeight="1" x14ac:dyDescent="0.2"/>
    <row r="103" spans="11:13" ht="15.75" customHeight="1" x14ac:dyDescent="0.2"/>
    <row r="104" spans="11:13" ht="15.75" customHeight="1" x14ac:dyDescent="0.2"/>
    <row r="105" spans="11:13" ht="15.75" customHeight="1" x14ac:dyDescent="0.2"/>
    <row r="106" spans="11:13" ht="15.75" customHeight="1" x14ac:dyDescent="0.2"/>
    <row r="107" spans="11:13" ht="15.75" customHeight="1" x14ac:dyDescent="0.2"/>
    <row r="108" spans="11:13" ht="15.75" customHeight="1" x14ac:dyDescent="0.2"/>
    <row r="109" spans="11:13" ht="15.75" customHeight="1" x14ac:dyDescent="0.2"/>
    <row r="110" spans="11:13" ht="15.75" customHeight="1" x14ac:dyDescent="0.2"/>
    <row r="111" spans="11:13" ht="15.75" customHeight="1" x14ac:dyDescent="0.2"/>
    <row r="112" spans="11: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sheetData>
  <phoneticPr fontId="0" type="noConversion"/>
  <pageMargins left="0.75" right="0.36" top="0.62" bottom="0.62" header="0.5" footer="0.5"/>
  <pageSetup paperSize="9" scale="7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zoomScale="68" workbookViewId="0">
      <selection activeCell="J6" sqref="J6"/>
    </sheetView>
  </sheetViews>
  <sheetFormatPr defaultRowHeight="15" x14ac:dyDescent="0.2"/>
  <cols>
    <col min="1" max="1" width="65.140625" style="2" bestFit="1" customWidth="1"/>
    <col min="2" max="2" width="4.85546875" style="2" customWidth="1"/>
    <col min="3" max="3" width="22.7109375" style="2" customWidth="1"/>
    <col min="4" max="4" width="8" style="2" customWidth="1"/>
    <col min="5" max="5" width="22.7109375" style="2" customWidth="1"/>
    <col min="7" max="7" width="22.7109375" style="2" customWidth="1"/>
    <col min="9" max="9" width="22.7109375" style="2" customWidth="1"/>
  </cols>
  <sheetData>
    <row r="1" spans="1:10" ht="15.75" x14ac:dyDescent="0.25">
      <c r="A1" s="1" t="s">
        <v>561</v>
      </c>
    </row>
    <row r="2" spans="1:10" ht="15.75" x14ac:dyDescent="0.25">
      <c r="A2" s="3" t="s">
        <v>562</v>
      </c>
    </row>
    <row r="4" spans="1:10" ht="15.75" x14ac:dyDescent="0.25">
      <c r="A4" s="4" t="s">
        <v>128</v>
      </c>
    </row>
    <row r="5" spans="1:10" x14ac:dyDescent="0.2">
      <c r="C5" s="21" t="s">
        <v>522</v>
      </c>
      <c r="E5" s="21" t="s">
        <v>458</v>
      </c>
      <c r="G5" s="21" t="s">
        <v>460</v>
      </c>
      <c r="I5" s="21"/>
    </row>
    <row r="6" spans="1:10" ht="18" x14ac:dyDescent="0.25">
      <c r="C6" s="21" t="s">
        <v>458</v>
      </c>
      <c r="E6" s="21" t="s">
        <v>464</v>
      </c>
      <c r="G6" s="33" t="s">
        <v>465</v>
      </c>
      <c r="I6" s="21" t="s">
        <v>458</v>
      </c>
      <c r="J6" s="201" t="s">
        <v>11</v>
      </c>
    </row>
    <row r="7" spans="1:10" x14ac:dyDescent="0.2">
      <c r="A7" s="2" t="s">
        <v>471</v>
      </c>
      <c r="C7" s="86" t="s">
        <v>815</v>
      </c>
      <c r="E7" s="86" t="s">
        <v>469</v>
      </c>
      <c r="G7" s="86" t="s">
        <v>470</v>
      </c>
      <c r="I7" s="86" t="s">
        <v>523</v>
      </c>
    </row>
    <row r="8" spans="1:10" x14ac:dyDescent="0.2">
      <c r="C8" s="21"/>
      <c r="E8" s="21"/>
      <c r="G8" s="21"/>
      <c r="I8" s="21"/>
    </row>
    <row r="9" spans="1:10" x14ac:dyDescent="0.2">
      <c r="A9" s="2" t="s">
        <v>472</v>
      </c>
      <c r="C9" s="21" t="s">
        <v>476</v>
      </c>
      <c r="E9" s="21" t="s">
        <v>477</v>
      </c>
      <c r="G9" s="21" t="s">
        <v>478</v>
      </c>
      <c r="I9" s="21" t="s">
        <v>524</v>
      </c>
    </row>
    <row r="10" spans="1:10" x14ac:dyDescent="0.2">
      <c r="C10" s="21"/>
      <c r="E10" s="21" t="s">
        <v>481</v>
      </c>
      <c r="G10" s="21"/>
      <c r="I10" s="21" t="s">
        <v>525</v>
      </c>
    </row>
    <row r="11" spans="1:10" x14ac:dyDescent="0.2">
      <c r="A11" s="2" t="s">
        <v>482</v>
      </c>
      <c r="C11" s="87" t="s">
        <v>526</v>
      </c>
      <c r="I11" s="87" t="s">
        <v>527</v>
      </c>
    </row>
    <row r="12" spans="1:10" x14ac:dyDescent="0.2">
      <c r="A12" s="2" t="s">
        <v>489</v>
      </c>
      <c r="C12" s="87"/>
      <c r="E12" s="87" t="s">
        <v>487</v>
      </c>
      <c r="G12" s="87" t="s">
        <v>488</v>
      </c>
      <c r="I12" s="87"/>
    </row>
    <row r="13" spans="1:10" x14ac:dyDescent="0.2">
      <c r="C13" s="88" t="s">
        <v>490</v>
      </c>
      <c r="E13" s="88" t="s">
        <v>490</v>
      </c>
      <c r="G13" s="88" t="s">
        <v>490</v>
      </c>
      <c r="I13" s="88" t="s">
        <v>490</v>
      </c>
    </row>
    <row r="14" spans="1:10" ht="15.75" x14ac:dyDescent="0.25">
      <c r="A14" s="1" t="s">
        <v>491</v>
      </c>
    </row>
    <row r="15" spans="1:10" ht="15.75" x14ac:dyDescent="0.25">
      <c r="A15" s="1"/>
      <c r="C15" s="6" t="s">
        <v>564</v>
      </c>
      <c r="E15" s="6" t="s">
        <v>564</v>
      </c>
      <c r="G15" s="6" t="s">
        <v>564</v>
      </c>
      <c r="I15" s="6" t="s">
        <v>564</v>
      </c>
    </row>
    <row r="16" spans="1:10" x14ac:dyDescent="0.2">
      <c r="C16" s="21"/>
      <c r="E16" s="21"/>
      <c r="G16" s="21"/>
      <c r="I16" s="21"/>
    </row>
    <row r="17" spans="1:9" ht="15.75" thickBot="1" x14ac:dyDescent="0.25">
      <c r="A17" s="2" t="s">
        <v>565</v>
      </c>
      <c r="C17" s="89">
        <v>22.9</v>
      </c>
      <c r="D17" s="90"/>
      <c r="E17" s="89">
        <v>24.6</v>
      </c>
      <c r="G17" s="89">
        <v>1.2</v>
      </c>
      <c r="I17" s="89">
        <v>29.6</v>
      </c>
    </row>
    <row r="18" spans="1:9" ht="15.75" thickTop="1" x14ac:dyDescent="0.2">
      <c r="B18" s="80"/>
      <c r="C18" s="91"/>
      <c r="D18" s="90"/>
      <c r="E18" s="91"/>
      <c r="G18" s="91"/>
      <c r="I18" s="91"/>
    </row>
    <row r="19" spans="1:9" x14ac:dyDescent="0.2">
      <c r="A19" s="2" t="s">
        <v>568</v>
      </c>
      <c r="C19" s="14">
        <v>22.4</v>
      </c>
      <c r="D19" s="8"/>
      <c r="E19" s="14">
        <v>23.6</v>
      </c>
      <c r="G19" s="14">
        <v>1.2</v>
      </c>
      <c r="I19" s="14">
        <v>27.4</v>
      </c>
    </row>
    <row r="20" spans="1:9" x14ac:dyDescent="0.2">
      <c r="A20" s="2" t="s">
        <v>492</v>
      </c>
      <c r="C20" s="25">
        <v>-0.4</v>
      </c>
      <c r="D20" s="8"/>
      <c r="E20" s="25">
        <v>-0.4</v>
      </c>
      <c r="G20" s="25">
        <v>-1.7</v>
      </c>
      <c r="I20" s="25">
        <v>2.2999999999999998</v>
      </c>
    </row>
    <row r="21" spans="1:9" x14ac:dyDescent="0.2">
      <c r="A21" s="2" t="s">
        <v>572</v>
      </c>
      <c r="C21" s="27">
        <f>SUM(C19:C20)</f>
        <v>22</v>
      </c>
      <c r="D21" s="8"/>
      <c r="E21" s="27">
        <f>SUM(E19:E20)</f>
        <v>23.200000000000003</v>
      </c>
      <c r="G21" s="27">
        <f>SUM(G19:G20)</f>
        <v>-0.5</v>
      </c>
      <c r="I21" s="27">
        <f>SUM(I19:I20)</f>
        <v>29.7</v>
      </c>
    </row>
    <row r="22" spans="1:9" x14ac:dyDescent="0.2">
      <c r="A22" s="2" t="s">
        <v>493</v>
      </c>
      <c r="C22" s="27"/>
      <c r="D22" s="8"/>
      <c r="E22" s="27"/>
      <c r="G22" s="27"/>
      <c r="I22" s="27">
        <v>4</v>
      </c>
    </row>
    <row r="23" spans="1:9" x14ac:dyDescent="0.2">
      <c r="A23" s="2" t="s">
        <v>494</v>
      </c>
      <c r="C23" s="8">
        <v>-14.7</v>
      </c>
      <c r="D23" s="8"/>
      <c r="E23" s="8">
        <v>-18.8</v>
      </c>
      <c r="G23" s="8">
        <v>0.1</v>
      </c>
      <c r="I23" s="8">
        <v>-16.3</v>
      </c>
    </row>
    <row r="24" spans="1:9" x14ac:dyDescent="0.2">
      <c r="A24" s="2" t="s">
        <v>520</v>
      </c>
      <c r="C24" s="8"/>
      <c r="D24" s="8"/>
      <c r="E24" s="8"/>
      <c r="G24" s="8"/>
      <c r="I24" s="8">
        <v>-0.6</v>
      </c>
    </row>
    <row r="25" spans="1:9" x14ac:dyDescent="0.2">
      <c r="A25" s="2" t="s">
        <v>495</v>
      </c>
      <c r="C25" s="27">
        <f>SUM(C23:C24)</f>
        <v>-14.7</v>
      </c>
      <c r="D25" s="8"/>
      <c r="E25" s="27">
        <f>SUM(E23:E24)</f>
        <v>-18.8</v>
      </c>
      <c r="G25" s="27">
        <f>SUM(G23:G24)</f>
        <v>0.1</v>
      </c>
      <c r="I25" s="27">
        <f>SUM(I23:I24)</f>
        <v>-16.900000000000002</v>
      </c>
    </row>
    <row r="26" spans="1:9" x14ac:dyDescent="0.2">
      <c r="A26" s="2" t="s">
        <v>496</v>
      </c>
      <c r="C26" s="10">
        <f>C21+C22+C25</f>
        <v>7.3000000000000007</v>
      </c>
      <c r="D26" s="8"/>
      <c r="E26" s="10">
        <f>E21+E22+E25</f>
        <v>4.4000000000000021</v>
      </c>
      <c r="G26" s="10">
        <f>G21+G22+G25</f>
        <v>-0.4</v>
      </c>
      <c r="I26" s="10">
        <f>I21+I22+I25</f>
        <v>16.8</v>
      </c>
    </row>
    <row r="27" spans="1:9" x14ac:dyDescent="0.2">
      <c r="A27" s="2" t="s">
        <v>497</v>
      </c>
      <c r="C27" s="8">
        <v>-2.2000000000000002</v>
      </c>
      <c r="D27" s="8"/>
      <c r="E27" s="8">
        <v>-1.3</v>
      </c>
      <c r="G27" s="8">
        <v>-0.4</v>
      </c>
      <c r="I27" s="8">
        <v>-5.9</v>
      </c>
    </row>
    <row r="28" spans="1:9" ht="16.5" thickBot="1" x14ac:dyDescent="0.3">
      <c r="A28" s="1" t="s">
        <v>498</v>
      </c>
      <c r="C28" s="12">
        <f>SUM(C26:C27)</f>
        <v>5.1000000000000005</v>
      </c>
      <c r="D28" s="8"/>
      <c r="E28" s="12">
        <f>SUM(E26:E27)</f>
        <v>3.1000000000000023</v>
      </c>
      <c r="G28" s="12">
        <f>SUM(G26:G27)</f>
        <v>-0.8</v>
      </c>
      <c r="I28" s="12">
        <f>SUM(I26:I27)</f>
        <v>10.9</v>
      </c>
    </row>
    <row r="29" spans="1:9" ht="15.75" thickTop="1" x14ac:dyDescent="0.2">
      <c r="C29" s="8"/>
      <c r="D29" s="8"/>
      <c r="E29" s="8"/>
      <c r="G29" s="8"/>
      <c r="I29" s="8"/>
    </row>
    <row r="30" spans="1:9" x14ac:dyDescent="0.2">
      <c r="C30" s="8"/>
      <c r="D30" s="8"/>
      <c r="E30" s="8"/>
      <c r="G30" s="8"/>
      <c r="I30" s="8"/>
    </row>
    <row r="31" spans="1:9" ht="15.75" x14ac:dyDescent="0.25">
      <c r="A31" s="1" t="s">
        <v>499</v>
      </c>
      <c r="C31" s="8"/>
      <c r="D31" s="8"/>
      <c r="E31" s="8"/>
      <c r="G31" s="8"/>
      <c r="I31" s="8"/>
    </row>
    <row r="32" spans="1:9" x14ac:dyDescent="0.2">
      <c r="A32" s="2" t="s">
        <v>500</v>
      </c>
      <c r="C32" s="8">
        <f>+C28</f>
        <v>5.1000000000000005</v>
      </c>
      <c r="D32" s="8"/>
      <c r="E32" s="8">
        <f>+E28</f>
        <v>3.1000000000000023</v>
      </c>
      <c r="G32" s="8">
        <f>+G28</f>
        <v>-0.8</v>
      </c>
      <c r="I32" s="8">
        <f>+I28</f>
        <v>10.9</v>
      </c>
    </row>
    <row r="33" spans="1:9" x14ac:dyDescent="0.2">
      <c r="A33" s="2" t="s">
        <v>501</v>
      </c>
      <c r="C33" s="8">
        <v>23.2</v>
      </c>
      <c r="D33" s="8"/>
      <c r="E33" s="8">
        <v>-31.9</v>
      </c>
      <c r="G33" s="8"/>
      <c r="I33" s="8">
        <v>23.4</v>
      </c>
    </row>
    <row r="34" spans="1:9" ht="16.5" thickBot="1" x14ac:dyDescent="0.3">
      <c r="A34" s="1" t="s">
        <v>521</v>
      </c>
      <c r="C34" s="12">
        <f>SUM(C32:C33)</f>
        <v>28.3</v>
      </c>
      <c r="D34" s="8"/>
      <c r="E34" s="12">
        <f>SUM(E32:E33)</f>
        <v>-28.799999999999997</v>
      </c>
      <c r="G34" s="12">
        <f>SUM(G32:G33)</f>
        <v>-0.8</v>
      </c>
      <c r="I34" s="12">
        <f>SUM(I32:I33)</f>
        <v>34.299999999999997</v>
      </c>
    </row>
    <row r="35" spans="1:9" ht="15.75" thickTop="1" x14ac:dyDescent="0.2">
      <c r="C35" s="8"/>
      <c r="D35" s="8"/>
      <c r="E35" s="8"/>
      <c r="G35" s="8"/>
      <c r="I35" s="8"/>
    </row>
    <row r="36" spans="1:9" x14ac:dyDescent="0.2">
      <c r="C36" s="92"/>
      <c r="D36" s="8"/>
      <c r="E36" s="92"/>
      <c r="G36" s="92"/>
      <c r="I36" s="92"/>
    </row>
    <row r="37" spans="1:9" ht="15.75" x14ac:dyDescent="0.25">
      <c r="A37" s="1" t="s">
        <v>502</v>
      </c>
      <c r="C37" s="92"/>
      <c r="D37" s="8"/>
      <c r="E37" s="92"/>
      <c r="G37" s="92"/>
      <c r="I37" s="92"/>
    </row>
    <row r="38" spans="1:9" x14ac:dyDescent="0.2">
      <c r="A38" s="2" t="s">
        <v>503</v>
      </c>
      <c r="C38" s="8">
        <v>368.7</v>
      </c>
      <c r="D38" s="8"/>
      <c r="E38" s="8">
        <v>333.3</v>
      </c>
      <c r="G38" s="8"/>
      <c r="I38" s="8">
        <v>437.2</v>
      </c>
    </row>
    <row r="39" spans="1:9" x14ac:dyDescent="0.2">
      <c r="A39" s="2" t="s">
        <v>504</v>
      </c>
      <c r="C39" s="25"/>
      <c r="D39" s="8"/>
      <c r="E39" s="25"/>
      <c r="G39" s="25">
        <v>89.9</v>
      </c>
      <c r="I39" s="25">
        <v>17.399999999999999</v>
      </c>
    </row>
    <row r="40" spans="1:9" x14ac:dyDescent="0.2">
      <c r="A40" s="2" t="s">
        <v>505</v>
      </c>
      <c r="C40" s="14">
        <f>SUM(C38:C39)</f>
        <v>368.7</v>
      </c>
      <c r="D40" s="8"/>
      <c r="E40" s="14">
        <f>SUM(E38:E39)</f>
        <v>333.3</v>
      </c>
      <c r="G40" s="14">
        <f>SUM(G38:G39)</f>
        <v>89.9</v>
      </c>
      <c r="I40" s="14">
        <f>SUM(I38:I39)</f>
        <v>454.59999999999997</v>
      </c>
    </row>
    <row r="41" spans="1:9" x14ac:dyDescent="0.2">
      <c r="A41" s="2" t="s">
        <v>506</v>
      </c>
      <c r="C41" s="14">
        <v>1.9</v>
      </c>
      <c r="D41" s="8"/>
      <c r="E41" s="14">
        <v>2.6</v>
      </c>
      <c r="G41" s="14">
        <v>3.1</v>
      </c>
      <c r="I41" s="14">
        <v>10.5</v>
      </c>
    </row>
    <row r="42" spans="1:9" x14ac:dyDescent="0.2">
      <c r="A42" s="2" t="s">
        <v>507</v>
      </c>
      <c r="C42" s="14">
        <v>6.1</v>
      </c>
      <c r="D42" s="8"/>
      <c r="E42" s="14">
        <v>8.9</v>
      </c>
      <c r="G42" s="14">
        <v>0.1</v>
      </c>
      <c r="I42" s="14">
        <v>33.9</v>
      </c>
    </row>
    <row r="43" spans="1:9" x14ac:dyDescent="0.2">
      <c r="A43" s="2" t="s">
        <v>508</v>
      </c>
      <c r="C43" s="27">
        <f>SUM(C40:C42)</f>
        <v>376.7</v>
      </c>
      <c r="D43" s="8"/>
      <c r="E43" s="27">
        <f>SUM(E40:E42)</f>
        <v>344.8</v>
      </c>
      <c r="G43" s="27">
        <f>SUM(G40:G42)</f>
        <v>93.1</v>
      </c>
      <c r="I43" s="27">
        <f>SUM(I40:I42)</f>
        <v>498.99999999999994</v>
      </c>
    </row>
    <row r="44" spans="1:9" x14ac:dyDescent="0.2">
      <c r="A44" s="2" t="s">
        <v>509</v>
      </c>
      <c r="B44" s="95"/>
      <c r="C44" s="8">
        <v>-10.9</v>
      </c>
      <c r="D44" s="8"/>
      <c r="E44" s="8">
        <v>-12.3</v>
      </c>
      <c r="G44" s="8">
        <v>-14.9</v>
      </c>
      <c r="I44" s="8">
        <v>-58.8</v>
      </c>
    </row>
    <row r="45" spans="1:9" x14ac:dyDescent="0.2">
      <c r="A45" s="2" t="s">
        <v>510</v>
      </c>
      <c r="C45" s="8"/>
      <c r="D45" s="8"/>
      <c r="E45" s="8"/>
      <c r="G45" s="8"/>
      <c r="I45" s="8">
        <v>-14.2</v>
      </c>
    </row>
    <row r="46" spans="1:9" x14ac:dyDescent="0.2">
      <c r="A46" s="2" t="s">
        <v>511</v>
      </c>
      <c r="C46" s="8">
        <v>-209.6</v>
      </c>
      <c r="D46" s="8"/>
      <c r="E46" s="8">
        <v>-256.2</v>
      </c>
      <c r="G46" s="8"/>
      <c r="I46" s="8">
        <v>-113.5</v>
      </c>
    </row>
    <row r="47" spans="1:9" x14ac:dyDescent="0.2">
      <c r="A47" s="2" t="s">
        <v>512</v>
      </c>
      <c r="C47" s="8"/>
      <c r="D47" s="8"/>
      <c r="E47" s="8"/>
      <c r="G47" s="8"/>
      <c r="I47" s="8">
        <v>-124.5</v>
      </c>
    </row>
    <row r="48" spans="1:9" x14ac:dyDescent="0.2">
      <c r="A48" s="2" t="s">
        <v>747</v>
      </c>
      <c r="C48" s="8">
        <v>-0.5</v>
      </c>
      <c r="D48" s="8"/>
      <c r="E48" s="8">
        <v>-1.4</v>
      </c>
      <c r="G48" s="8"/>
      <c r="I48" s="8">
        <v>-4.5999999999999996</v>
      </c>
    </row>
    <row r="49" spans="1:9" x14ac:dyDescent="0.2">
      <c r="A49" s="2" t="s">
        <v>513</v>
      </c>
      <c r="C49" s="27">
        <f>SUM(C44:C48)</f>
        <v>-221</v>
      </c>
      <c r="D49" s="8"/>
      <c r="E49" s="27">
        <f>SUM(E44:E48)</f>
        <v>-269.89999999999998</v>
      </c>
      <c r="G49" s="27">
        <f>SUM(G44:G48)</f>
        <v>-14.9</v>
      </c>
      <c r="I49" s="27">
        <f>SUM(I44:I48)</f>
        <v>-315.60000000000002</v>
      </c>
    </row>
    <row r="50" spans="1:9" ht="15.75" thickBot="1" x14ac:dyDescent="0.25">
      <c r="A50" s="2" t="s">
        <v>514</v>
      </c>
      <c r="C50" s="12">
        <f>+C49+C43</f>
        <v>155.69999999999999</v>
      </c>
      <c r="D50" s="8"/>
      <c r="E50" s="12">
        <f>+E49+E43</f>
        <v>74.900000000000034</v>
      </c>
      <c r="G50" s="12">
        <f>+G49+G43</f>
        <v>78.199999999999989</v>
      </c>
      <c r="I50" s="12">
        <f>+I49+I43</f>
        <v>183.39999999999992</v>
      </c>
    </row>
    <row r="51" spans="1:9" ht="15.75" thickTop="1" x14ac:dyDescent="0.2">
      <c r="C51" s="8"/>
      <c r="D51" s="8"/>
      <c r="E51" s="8"/>
      <c r="G51" s="8"/>
      <c r="I51" s="8"/>
    </row>
    <row r="52" spans="1:9" x14ac:dyDescent="0.2">
      <c r="A52" s="2" t="s">
        <v>515</v>
      </c>
      <c r="C52" s="8"/>
      <c r="D52" s="8"/>
      <c r="E52" s="8"/>
      <c r="G52" s="8"/>
      <c r="I52" s="8"/>
    </row>
    <row r="53" spans="1:9" x14ac:dyDescent="0.2">
      <c r="A53" s="2" t="s">
        <v>516</v>
      </c>
      <c r="C53" s="8">
        <v>83.5</v>
      </c>
      <c r="D53" s="8"/>
      <c r="E53" s="8"/>
      <c r="G53" s="8">
        <v>46</v>
      </c>
      <c r="I53" s="8">
        <v>10</v>
      </c>
    </row>
    <row r="54" spans="1:9" x14ac:dyDescent="0.2">
      <c r="A54" s="2" t="s">
        <v>517</v>
      </c>
      <c r="C54" s="8">
        <v>72.2</v>
      </c>
      <c r="D54" s="8"/>
      <c r="E54" s="8">
        <v>74.900000000000006</v>
      </c>
      <c r="G54" s="8">
        <v>32.200000000000003</v>
      </c>
      <c r="I54" s="8">
        <v>173.4</v>
      </c>
    </row>
    <row r="55" spans="1:9" ht="16.5" thickBot="1" x14ac:dyDescent="0.3">
      <c r="A55" s="1" t="s">
        <v>518</v>
      </c>
      <c r="C55" s="12">
        <f>SUM(C53:C54)</f>
        <v>155.69999999999999</v>
      </c>
      <c r="D55" s="8"/>
      <c r="E55" s="12">
        <f>SUM(E53:E54)</f>
        <v>74.900000000000006</v>
      </c>
      <c r="G55" s="12">
        <f>SUM(G53:G54)</f>
        <v>78.2</v>
      </c>
      <c r="I55" s="12">
        <f>SUM(I53:I54)</f>
        <v>183.4</v>
      </c>
    </row>
    <row r="56" spans="1:9" ht="15.75" thickTop="1" x14ac:dyDescent="0.2">
      <c r="C56" s="8"/>
      <c r="D56" s="8"/>
      <c r="E56" s="8"/>
      <c r="G56" s="8"/>
      <c r="I56" s="8"/>
    </row>
    <row r="57" spans="1:9" ht="15.75" thickBot="1" x14ac:dyDescent="0.25">
      <c r="A57" s="2" t="s">
        <v>519</v>
      </c>
      <c r="C57" s="93">
        <v>2.7</v>
      </c>
      <c r="D57" s="8"/>
      <c r="E57" s="93"/>
      <c r="G57" s="93"/>
      <c r="I57" s="30">
        <v>22.5</v>
      </c>
    </row>
    <row r="58" spans="1:9" ht="15.75" thickTop="1" x14ac:dyDescent="0.2">
      <c r="C58" s="8"/>
      <c r="D58" s="8"/>
      <c r="E58" s="8"/>
      <c r="G58" s="8"/>
      <c r="I58" s="8"/>
    </row>
    <row r="59" spans="1:9" ht="15.75" thickBot="1" x14ac:dyDescent="0.25">
      <c r="A59" s="2" t="s">
        <v>783</v>
      </c>
      <c r="C59" s="30">
        <v>11.7</v>
      </c>
      <c r="D59" s="8"/>
      <c r="E59" s="30">
        <v>1.6</v>
      </c>
      <c r="G59" s="30"/>
      <c r="I59" s="30">
        <v>47.9</v>
      </c>
    </row>
    <row r="60" spans="1:9" ht="15.75" thickTop="1" x14ac:dyDescent="0.2">
      <c r="C60" s="16"/>
      <c r="G60" s="16"/>
      <c r="I60" s="16"/>
    </row>
    <row r="61" spans="1:9" x14ac:dyDescent="0.2">
      <c r="A61" s="19"/>
      <c r="B61" s="19"/>
      <c r="C61" s="19"/>
      <c r="D61" s="19"/>
      <c r="E61" s="16"/>
      <c r="G61" s="16"/>
      <c r="I61" s="19"/>
    </row>
    <row r="62" spans="1:9" ht="15" customHeight="1" x14ac:dyDescent="0.2">
      <c r="A62" s="199" t="s">
        <v>528</v>
      </c>
      <c r="B62" s="199"/>
      <c r="C62" s="199"/>
      <c r="D62" s="199"/>
      <c r="E62" s="199"/>
      <c r="F62" s="199"/>
      <c r="G62" s="199"/>
      <c r="H62" s="199"/>
      <c r="I62" s="16"/>
    </row>
    <row r="63" spans="1:9" x14ac:dyDescent="0.2">
      <c r="G63" s="16"/>
      <c r="I63" s="16"/>
    </row>
    <row r="64" spans="1:9" x14ac:dyDescent="0.2">
      <c r="G64" s="16"/>
      <c r="I64" s="16"/>
    </row>
    <row r="65" spans="7:9" x14ac:dyDescent="0.2">
      <c r="G65" s="16"/>
      <c r="I65" s="16"/>
    </row>
    <row r="66" spans="7:9" x14ac:dyDescent="0.2">
      <c r="G66" s="16"/>
      <c r="I66" s="16"/>
    </row>
    <row r="67" spans="7:9" x14ac:dyDescent="0.2">
      <c r="G67" s="16"/>
      <c r="I67" s="16"/>
    </row>
    <row r="68" spans="7:9" x14ac:dyDescent="0.2">
      <c r="G68" s="16"/>
      <c r="I68" s="16"/>
    </row>
    <row r="69" spans="7:9" x14ac:dyDescent="0.2">
      <c r="G69" s="16"/>
      <c r="I69" s="16"/>
    </row>
    <row r="70" spans="7:9" x14ac:dyDescent="0.2">
      <c r="G70" s="16"/>
      <c r="I70" s="16"/>
    </row>
    <row r="71" spans="7:9" x14ac:dyDescent="0.2">
      <c r="G71" s="16"/>
      <c r="I71" s="16"/>
    </row>
    <row r="72" spans="7:9" x14ac:dyDescent="0.2">
      <c r="G72" s="16"/>
      <c r="I72" s="16"/>
    </row>
    <row r="73" spans="7:9" x14ac:dyDescent="0.2">
      <c r="G73" s="16"/>
      <c r="I73" s="16"/>
    </row>
    <row r="74" spans="7:9" x14ac:dyDescent="0.2">
      <c r="G74" s="16"/>
      <c r="I74" s="16"/>
    </row>
    <row r="75" spans="7:9" x14ac:dyDescent="0.2">
      <c r="G75" s="16"/>
      <c r="I75" s="16"/>
    </row>
    <row r="76" spans="7:9" x14ac:dyDescent="0.2">
      <c r="G76" s="16"/>
      <c r="I76" s="16"/>
    </row>
    <row r="77" spans="7:9" x14ac:dyDescent="0.2">
      <c r="G77" s="16"/>
      <c r="I77" s="16"/>
    </row>
    <row r="78" spans="7:9" x14ac:dyDescent="0.2">
      <c r="G78" s="16"/>
      <c r="I78" s="16"/>
    </row>
    <row r="79" spans="7:9" x14ac:dyDescent="0.2">
      <c r="G79" s="16"/>
      <c r="I79" s="16"/>
    </row>
    <row r="80" spans="7:9" x14ac:dyDescent="0.2">
      <c r="G80" s="16"/>
      <c r="I80" s="16"/>
    </row>
    <row r="81" spans="7:9" x14ac:dyDescent="0.2">
      <c r="G81" s="16"/>
      <c r="I81" s="16"/>
    </row>
    <row r="82" spans="7:9" x14ac:dyDescent="0.2">
      <c r="G82" s="16"/>
      <c r="I82" s="16"/>
    </row>
    <row r="83" spans="7:9" x14ac:dyDescent="0.2">
      <c r="G83" s="16"/>
      <c r="I83" s="16"/>
    </row>
    <row r="84" spans="7:9" x14ac:dyDescent="0.2">
      <c r="G84" s="16"/>
      <c r="I84" s="16"/>
    </row>
    <row r="85" spans="7:9" x14ac:dyDescent="0.2">
      <c r="G85" s="16"/>
      <c r="I85" s="16"/>
    </row>
    <row r="86" spans="7:9" x14ac:dyDescent="0.2">
      <c r="G86" s="16"/>
      <c r="I86" s="16"/>
    </row>
    <row r="87" spans="7:9" x14ac:dyDescent="0.2">
      <c r="G87" s="16"/>
      <c r="I87" s="16"/>
    </row>
    <row r="88" spans="7:9" x14ac:dyDescent="0.2">
      <c r="G88" s="16"/>
      <c r="I88" s="16"/>
    </row>
    <row r="89" spans="7:9" x14ac:dyDescent="0.2">
      <c r="G89" s="16"/>
      <c r="I89" s="16"/>
    </row>
    <row r="90" spans="7:9" x14ac:dyDescent="0.2">
      <c r="G90" s="16"/>
      <c r="I90" s="16"/>
    </row>
    <row r="91" spans="7:9" x14ac:dyDescent="0.2">
      <c r="G91" s="16"/>
      <c r="I91" s="16"/>
    </row>
    <row r="92" spans="7:9" x14ac:dyDescent="0.2">
      <c r="G92" s="16"/>
      <c r="I92" s="16"/>
    </row>
    <row r="93" spans="7:9" x14ac:dyDescent="0.2">
      <c r="G93" s="16"/>
      <c r="I93" s="16"/>
    </row>
    <row r="94" spans="7:9" x14ac:dyDescent="0.2">
      <c r="G94" s="16"/>
      <c r="I94" s="16"/>
    </row>
    <row r="95" spans="7:9" x14ac:dyDescent="0.2">
      <c r="G95" s="16"/>
      <c r="I95" s="16"/>
    </row>
    <row r="96" spans="7:9" x14ac:dyDescent="0.2">
      <c r="G96" s="16"/>
      <c r="I96" s="16"/>
    </row>
    <row r="97" spans="7:9" x14ac:dyDescent="0.2">
      <c r="G97" s="16"/>
      <c r="I97" s="16"/>
    </row>
    <row r="98" spans="7:9" x14ac:dyDescent="0.2">
      <c r="G98" s="16"/>
      <c r="I98" s="16"/>
    </row>
    <row r="99" spans="7:9" x14ac:dyDescent="0.2">
      <c r="G99" s="16"/>
      <c r="I99" s="16"/>
    </row>
    <row r="100" spans="7:9" x14ac:dyDescent="0.2">
      <c r="G100" s="16"/>
      <c r="I100" s="16"/>
    </row>
    <row r="101" spans="7:9" x14ac:dyDescent="0.2">
      <c r="G101" s="16"/>
      <c r="I101" s="16"/>
    </row>
    <row r="102" spans="7:9" x14ac:dyDescent="0.2">
      <c r="G102" s="16"/>
      <c r="I102" s="16"/>
    </row>
  </sheetData>
  <phoneticPr fontId="0" type="noConversion"/>
  <pageMargins left="0.75" right="0.27" top="0.61" bottom="0.56999999999999995" header="0.5" footer="0.5"/>
  <pageSetup paperSize="9" scale="7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zoomScale="68" workbookViewId="0">
      <selection activeCell="A4" sqref="A4"/>
    </sheetView>
  </sheetViews>
  <sheetFormatPr defaultRowHeight="15" x14ac:dyDescent="0.2"/>
  <cols>
    <col min="1" max="1" width="65.140625" style="2" bestFit="1" customWidth="1"/>
    <col min="2" max="2" width="4.85546875" style="2" customWidth="1"/>
    <col min="3" max="3" width="22.7109375" style="2" customWidth="1"/>
    <col min="4" max="4" width="7.7109375" style="2" customWidth="1"/>
    <col min="5" max="5" width="22.7109375" style="2" customWidth="1"/>
    <col min="6" max="6" width="7.7109375" style="2" customWidth="1"/>
    <col min="7" max="7" width="22.85546875" style="2" customWidth="1"/>
    <col min="8" max="8" width="7.7109375" style="2" customWidth="1"/>
    <col min="9" max="9" width="22.7109375" style="2" customWidth="1"/>
  </cols>
  <sheetData>
    <row r="1" spans="1:9" ht="15.75" x14ac:dyDescent="0.25">
      <c r="A1" s="1" t="s">
        <v>561</v>
      </c>
    </row>
    <row r="2" spans="1:9" ht="15.75" x14ac:dyDescent="0.25">
      <c r="A2" s="3" t="s">
        <v>562</v>
      </c>
    </row>
    <row r="4" spans="1:9" ht="15.75" x14ac:dyDescent="0.25">
      <c r="A4" s="4" t="s">
        <v>128</v>
      </c>
    </row>
    <row r="5" spans="1:9" ht="15.75" x14ac:dyDescent="0.25">
      <c r="C5" s="21"/>
      <c r="D5" s="21"/>
      <c r="E5" s="21" t="s">
        <v>529</v>
      </c>
      <c r="F5" s="21"/>
      <c r="G5" s="18" t="s">
        <v>530</v>
      </c>
      <c r="H5" s="21"/>
    </row>
    <row r="6" spans="1:9" ht="15.75" x14ac:dyDescent="0.25">
      <c r="C6" s="21" t="s">
        <v>531</v>
      </c>
      <c r="D6" s="21"/>
      <c r="E6" s="21" t="s">
        <v>532</v>
      </c>
      <c r="F6" s="21"/>
      <c r="G6" s="18" t="s">
        <v>533</v>
      </c>
      <c r="H6" s="21"/>
      <c r="I6" s="21">
        <v>2002</v>
      </c>
    </row>
    <row r="7" spans="1:9" ht="15.75" x14ac:dyDescent="0.25">
      <c r="A7" s="2" t="s">
        <v>471</v>
      </c>
      <c r="C7" s="86" t="s">
        <v>534</v>
      </c>
      <c r="E7" s="86" t="s">
        <v>535</v>
      </c>
      <c r="G7" s="96" t="s">
        <v>536</v>
      </c>
      <c r="I7" s="33" t="s">
        <v>537</v>
      </c>
    </row>
    <row r="8" spans="1:9" ht="15.75" x14ac:dyDescent="0.25">
      <c r="C8" s="21"/>
      <c r="E8" s="21"/>
      <c r="G8" s="18"/>
      <c r="I8" s="21"/>
    </row>
    <row r="9" spans="1:9" ht="15.75" x14ac:dyDescent="0.25">
      <c r="A9" s="2" t="s">
        <v>472</v>
      </c>
      <c r="C9" s="21" t="s">
        <v>538</v>
      </c>
      <c r="E9" s="21"/>
      <c r="G9" s="18"/>
      <c r="I9" s="21"/>
    </row>
    <row r="10" spans="1:9" ht="15.75" x14ac:dyDescent="0.25">
      <c r="C10" s="21" t="s">
        <v>539</v>
      </c>
      <c r="E10" s="21"/>
      <c r="G10" s="18"/>
      <c r="I10" s="21"/>
    </row>
    <row r="11" spans="1:9" ht="15.75" x14ac:dyDescent="0.25">
      <c r="A11" s="2" t="s">
        <v>482</v>
      </c>
      <c r="C11" s="87" t="s">
        <v>540</v>
      </c>
      <c r="D11" s="87"/>
      <c r="E11" s="87"/>
      <c r="F11" s="87"/>
      <c r="G11" s="97"/>
      <c r="H11" s="87"/>
      <c r="I11" s="87"/>
    </row>
    <row r="12" spans="1:9" x14ac:dyDescent="0.2">
      <c r="A12" s="2" t="s">
        <v>489</v>
      </c>
      <c r="D12" s="87"/>
      <c r="F12" s="87"/>
      <c r="H12" s="87"/>
    </row>
    <row r="13" spans="1:9" ht="15.75" x14ac:dyDescent="0.25">
      <c r="C13" s="88" t="s">
        <v>450</v>
      </c>
      <c r="D13" s="87"/>
      <c r="E13" s="88"/>
      <c r="F13" s="87"/>
      <c r="G13" s="97"/>
      <c r="H13" s="87"/>
      <c r="I13" s="88"/>
    </row>
    <row r="14" spans="1:9" ht="15.75" x14ac:dyDescent="0.25">
      <c r="A14" s="1" t="s">
        <v>491</v>
      </c>
      <c r="G14" s="1"/>
    </row>
    <row r="15" spans="1:9" ht="15.75" x14ac:dyDescent="0.25">
      <c r="A15" s="1"/>
      <c r="C15" s="6" t="s">
        <v>564</v>
      </c>
      <c r="E15" s="6" t="s">
        <v>564</v>
      </c>
      <c r="G15" s="5" t="s">
        <v>564</v>
      </c>
      <c r="I15" s="6" t="s">
        <v>564</v>
      </c>
    </row>
    <row r="16" spans="1:9" x14ac:dyDescent="0.2">
      <c r="C16" s="21"/>
      <c r="E16" s="21"/>
      <c r="G16" s="78"/>
      <c r="I16" s="21"/>
    </row>
    <row r="17" spans="1:9" ht="16.5" thickBot="1" x14ac:dyDescent="0.3">
      <c r="A17" s="2" t="s">
        <v>565</v>
      </c>
      <c r="C17" s="89">
        <v>4.9000000000000004</v>
      </c>
      <c r="D17" s="90"/>
      <c r="E17" s="89">
        <f>8.2+6.1+6.6</f>
        <v>20.9</v>
      </c>
      <c r="F17" s="90"/>
      <c r="G17" s="98">
        <v>102.2</v>
      </c>
      <c r="H17" s="90"/>
      <c r="I17" s="89">
        <v>98.5</v>
      </c>
    </row>
    <row r="18" spans="1:9" ht="15.75" thickTop="1" x14ac:dyDescent="0.2">
      <c r="B18" s="80"/>
      <c r="C18" s="91"/>
      <c r="D18" s="90"/>
      <c r="E18" s="91"/>
      <c r="F18" s="90"/>
      <c r="G18" s="90"/>
      <c r="H18" s="90"/>
      <c r="I18" s="91"/>
    </row>
    <row r="19" spans="1:9" ht="15.75" x14ac:dyDescent="0.25">
      <c r="A19" s="2" t="s">
        <v>568</v>
      </c>
      <c r="C19" s="14">
        <v>4.5999999999999996</v>
      </c>
      <c r="D19" s="8"/>
      <c r="E19" s="14">
        <f>7.3+6+4.4</f>
        <v>17.700000000000003</v>
      </c>
      <c r="F19" s="8"/>
      <c r="G19" s="99">
        <v>95.1</v>
      </c>
      <c r="H19" s="8"/>
      <c r="I19" s="14">
        <v>90.3</v>
      </c>
    </row>
    <row r="20" spans="1:9" ht="15.75" x14ac:dyDescent="0.25">
      <c r="A20" s="2" t="s">
        <v>492</v>
      </c>
      <c r="C20" s="25">
        <v>-0.1</v>
      </c>
      <c r="D20" s="8"/>
      <c r="E20" s="25">
        <f>-1.2-0.2-1.1</f>
        <v>-2.5</v>
      </c>
      <c r="F20" s="8"/>
      <c r="G20" s="100">
        <v>-2.8</v>
      </c>
      <c r="H20" s="8"/>
      <c r="I20" s="25">
        <v>-1.7</v>
      </c>
    </row>
    <row r="21" spans="1:9" ht="15.75" x14ac:dyDescent="0.25">
      <c r="A21" s="2" t="s">
        <v>572</v>
      </c>
      <c r="C21" s="27">
        <f>SUM(C19:C20)</f>
        <v>4.5</v>
      </c>
      <c r="D21" s="8"/>
      <c r="E21" s="27">
        <f>SUM(E19:E20)</f>
        <v>15.200000000000003</v>
      </c>
      <c r="F21" s="8"/>
      <c r="G21" s="100">
        <v>92.3</v>
      </c>
      <c r="H21" s="8"/>
      <c r="I21" s="27">
        <f>SUM(I19:I20)</f>
        <v>88.6</v>
      </c>
    </row>
    <row r="22" spans="1:9" ht="15.75" x14ac:dyDescent="0.25">
      <c r="A22" s="2" t="s">
        <v>493</v>
      </c>
      <c r="C22" s="27"/>
      <c r="D22" s="8"/>
      <c r="E22" s="27">
        <f>17.9+0.6+1-0.1</f>
        <v>19.399999999999999</v>
      </c>
      <c r="F22" s="8"/>
      <c r="G22" s="100">
        <v>20.399999999999999</v>
      </c>
      <c r="H22" s="8"/>
      <c r="I22" s="27">
        <v>-2.5</v>
      </c>
    </row>
    <row r="23" spans="1:9" ht="15.75" x14ac:dyDescent="0.25">
      <c r="A23" s="2" t="s">
        <v>494</v>
      </c>
      <c r="C23" s="8">
        <v>-3.1</v>
      </c>
      <c r="D23" s="8"/>
      <c r="E23" s="8">
        <f>0.2-6.8-4.6</f>
        <v>-11.2</v>
      </c>
      <c r="F23" s="8"/>
      <c r="G23" s="99">
        <v>-56.4</v>
      </c>
      <c r="H23" s="8"/>
      <c r="I23" s="8">
        <v>-50</v>
      </c>
    </row>
    <row r="24" spans="1:9" ht="15.75" x14ac:dyDescent="0.25">
      <c r="A24" s="2" t="s">
        <v>520</v>
      </c>
      <c r="C24" s="8"/>
      <c r="D24" s="8"/>
      <c r="E24" s="8">
        <f>-0.6+1.2</f>
        <v>0.6</v>
      </c>
      <c r="F24" s="8"/>
      <c r="G24" s="100">
        <v>-8.9</v>
      </c>
      <c r="H24" s="8"/>
      <c r="I24" s="8">
        <v>-16.100000000000001</v>
      </c>
    </row>
    <row r="25" spans="1:9" ht="15.75" x14ac:dyDescent="0.25">
      <c r="A25" s="2" t="s">
        <v>495</v>
      </c>
      <c r="C25" s="27">
        <f>SUM(C23:C24)</f>
        <v>-3.1</v>
      </c>
      <c r="D25" s="8"/>
      <c r="E25" s="27">
        <f>SUM(E23:E24)</f>
        <v>-10.6</v>
      </c>
      <c r="F25" s="8"/>
      <c r="G25" s="100">
        <v>-65.3</v>
      </c>
      <c r="H25" s="8"/>
      <c r="I25" s="27">
        <f>SUM(I23:I24)</f>
        <v>-66.099999999999994</v>
      </c>
    </row>
    <row r="26" spans="1:9" ht="15.75" x14ac:dyDescent="0.25">
      <c r="A26" s="2" t="s">
        <v>496</v>
      </c>
      <c r="C26" s="10">
        <f>C21+C22+C25</f>
        <v>1.4</v>
      </c>
      <c r="D26" s="8"/>
      <c r="E26" s="10">
        <f>E21+E22+E25</f>
        <v>24</v>
      </c>
      <c r="F26" s="8"/>
      <c r="G26" s="99">
        <v>47.4</v>
      </c>
      <c r="H26" s="8"/>
      <c r="I26" s="10">
        <f>I21+I22+I25</f>
        <v>20</v>
      </c>
    </row>
    <row r="27" spans="1:9" ht="15.75" x14ac:dyDescent="0.25">
      <c r="A27" s="2" t="s">
        <v>497</v>
      </c>
      <c r="C27" s="8">
        <v>-0.7</v>
      </c>
      <c r="D27" s="8"/>
      <c r="E27" s="8">
        <f>-7.3+0.2-0.1</f>
        <v>-7.1999999999999993</v>
      </c>
      <c r="F27" s="8"/>
      <c r="G27" s="100">
        <v>-10.6</v>
      </c>
      <c r="H27" s="8"/>
      <c r="I27" s="8">
        <v>-6.3</v>
      </c>
    </row>
    <row r="28" spans="1:9" ht="16.5" thickBot="1" x14ac:dyDescent="0.3">
      <c r="A28" s="1" t="s">
        <v>498</v>
      </c>
      <c r="C28" s="12">
        <f>SUM(C26:C27)</f>
        <v>0.7</v>
      </c>
      <c r="D28" s="8"/>
      <c r="E28" s="12">
        <f>SUM(E26:E27)</f>
        <v>16.8</v>
      </c>
      <c r="F28" s="8"/>
      <c r="G28" s="98">
        <v>36.799999999999997</v>
      </c>
      <c r="H28" s="8"/>
      <c r="I28" s="12">
        <f>SUM(I26:I27)</f>
        <v>13.7</v>
      </c>
    </row>
    <row r="29" spans="1:9" ht="16.5" thickTop="1" x14ac:dyDescent="0.25">
      <c r="C29" s="8"/>
      <c r="D29" s="8"/>
      <c r="E29" s="8"/>
      <c r="F29" s="8"/>
      <c r="G29" s="13"/>
      <c r="H29" s="8"/>
      <c r="I29" s="8"/>
    </row>
    <row r="30" spans="1:9" ht="15.75" x14ac:dyDescent="0.25">
      <c r="C30" s="8"/>
      <c r="D30" s="8"/>
      <c r="E30" s="8"/>
      <c r="F30" s="8"/>
      <c r="G30" s="7"/>
      <c r="H30" s="8"/>
      <c r="I30" s="8"/>
    </row>
    <row r="31" spans="1:9" ht="15.75" x14ac:dyDescent="0.25">
      <c r="A31" s="1" t="s">
        <v>499</v>
      </c>
      <c r="C31" s="8"/>
      <c r="D31" s="8"/>
      <c r="E31" s="8"/>
      <c r="F31" s="8"/>
      <c r="G31" s="7"/>
      <c r="H31" s="8"/>
      <c r="I31" s="8"/>
    </row>
    <row r="32" spans="1:9" ht="15.75" x14ac:dyDescent="0.25">
      <c r="A32" s="2" t="s">
        <v>500</v>
      </c>
      <c r="C32" s="8">
        <f>+C28</f>
        <v>0.7</v>
      </c>
      <c r="D32" s="8"/>
      <c r="E32" s="8">
        <f>+E28</f>
        <v>16.8</v>
      </c>
      <c r="F32" s="8"/>
      <c r="G32" s="99">
        <v>36.799999999999997</v>
      </c>
      <c r="H32" s="8"/>
      <c r="I32" s="8">
        <f>+I28</f>
        <v>13.7</v>
      </c>
    </row>
    <row r="33" spans="1:9" ht="15.75" x14ac:dyDescent="0.25">
      <c r="A33" s="2" t="s">
        <v>501</v>
      </c>
      <c r="C33" s="8">
        <v>1.5</v>
      </c>
      <c r="D33" s="8"/>
      <c r="E33" s="8">
        <f>4.8+10.5</f>
        <v>15.3</v>
      </c>
      <c r="F33" s="8"/>
      <c r="G33" s="100">
        <v>63.4</v>
      </c>
      <c r="H33" s="8"/>
      <c r="I33" s="8">
        <v>41.7</v>
      </c>
    </row>
    <row r="34" spans="1:9" ht="16.5" thickBot="1" x14ac:dyDescent="0.3">
      <c r="A34" s="1" t="s">
        <v>521</v>
      </c>
      <c r="C34" s="12">
        <f>SUM(C32:C33)</f>
        <v>2.2000000000000002</v>
      </c>
      <c r="D34" s="8"/>
      <c r="E34" s="12">
        <f>SUM(E32:E33)</f>
        <v>32.1</v>
      </c>
      <c r="F34" s="8"/>
      <c r="G34" s="98">
        <v>100.2</v>
      </c>
      <c r="H34" s="8"/>
      <c r="I34" s="12">
        <f>SUM(I32:I33)</f>
        <v>55.400000000000006</v>
      </c>
    </row>
    <row r="35" spans="1:9" ht="16.5" thickTop="1" x14ac:dyDescent="0.25">
      <c r="C35" s="8"/>
      <c r="D35" s="8"/>
      <c r="E35" s="8"/>
      <c r="F35" s="8"/>
      <c r="G35" s="7"/>
      <c r="H35" s="8"/>
      <c r="I35" s="8"/>
    </row>
    <row r="36" spans="1:9" ht="15.75" x14ac:dyDescent="0.25">
      <c r="C36" s="92"/>
      <c r="D36" s="8"/>
      <c r="E36" s="92"/>
      <c r="F36" s="8"/>
      <c r="G36" s="56"/>
      <c r="H36" s="8"/>
      <c r="I36" s="92"/>
    </row>
    <row r="37" spans="1:9" ht="15.75" x14ac:dyDescent="0.25">
      <c r="A37" s="1" t="s">
        <v>502</v>
      </c>
      <c r="C37" s="92"/>
      <c r="D37" s="8"/>
      <c r="E37" s="92"/>
      <c r="F37" s="8"/>
      <c r="G37" s="56"/>
      <c r="H37" s="8"/>
      <c r="I37" s="92"/>
    </row>
    <row r="38" spans="1:9" ht="15.75" x14ac:dyDescent="0.25">
      <c r="A38" s="2" t="s">
        <v>503</v>
      </c>
      <c r="C38" s="8">
        <v>83.5</v>
      </c>
      <c r="D38" s="8"/>
      <c r="E38" s="8">
        <v>132.5</v>
      </c>
      <c r="F38" s="8"/>
      <c r="G38" s="99">
        <v>1336.2</v>
      </c>
      <c r="H38" s="8"/>
      <c r="I38" s="8">
        <v>1510.2</v>
      </c>
    </row>
    <row r="39" spans="1:9" ht="15.75" x14ac:dyDescent="0.25">
      <c r="A39" s="2" t="s">
        <v>504</v>
      </c>
      <c r="C39" s="25">
        <v>19.7</v>
      </c>
      <c r="D39" s="8"/>
      <c r="E39" s="25">
        <v>10.199999999999999</v>
      </c>
      <c r="F39" s="8"/>
      <c r="G39" s="100">
        <v>68.599999999999994</v>
      </c>
      <c r="H39" s="8"/>
      <c r="I39" s="25">
        <v>91.1</v>
      </c>
    </row>
    <row r="40" spans="1:9" ht="15.75" x14ac:dyDescent="0.25">
      <c r="A40" s="2" t="s">
        <v>505</v>
      </c>
      <c r="C40" s="14">
        <f>SUM(C38:C39)</f>
        <v>103.2</v>
      </c>
      <c r="D40" s="8"/>
      <c r="E40" s="14">
        <f>SUM(E38:E39)</f>
        <v>142.69999999999999</v>
      </c>
      <c r="F40" s="8"/>
      <c r="G40" s="99">
        <v>1404.8</v>
      </c>
      <c r="H40" s="8"/>
      <c r="I40" s="14">
        <f>SUM(I38:I39)</f>
        <v>1601.3</v>
      </c>
    </row>
    <row r="41" spans="1:9" ht="15.75" x14ac:dyDescent="0.25">
      <c r="A41" s="2" t="s">
        <v>506</v>
      </c>
      <c r="C41" s="14">
        <v>3.8</v>
      </c>
      <c r="D41" s="8"/>
      <c r="E41" s="14">
        <v>3.3</v>
      </c>
      <c r="F41" s="8"/>
      <c r="G41" s="99">
        <v>16.2</v>
      </c>
      <c r="H41" s="8"/>
      <c r="I41" s="14">
        <f>88.3-54.3</f>
        <v>34</v>
      </c>
    </row>
    <row r="42" spans="1:9" ht="15.75" x14ac:dyDescent="0.25">
      <c r="A42" s="2" t="s">
        <v>507</v>
      </c>
      <c r="C42" s="14">
        <v>2.1</v>
      </c>
      <c r="D42" s="8"/>
      <c r="E42" s="14">
        <f>8.5+0.4</f>
        <v>8.9</v>
      </c>
      <c r="F42" s="8"/>
      <c r="G42" s="99">
        <v>49.3</v>
      </c>
      <c r="H42" s="8"/>
      <c r="I42" s="14">
        <v>54.3</v>
      </c>
    </row>
    <row r="43" spans="1:9" ht="15.75" x14ac:dyDescent="0.25">
      <c r="A43" s="2" t="s">
        <v>508</v>
      </c>
      <c r="C43" s="27">
        <f>SUM(C40:C42)</f>
        <v>109.1</v>
      </c>
      <c r="D43" s="8"/>
      <c r="E43" s="27">
        <f>SUM(E40:E42)</f>
        <v>154.9</v>
      </c>
      <c r="F43" s="8"/>
      <c r="G43" s="101">
        <v>1470.3</v>
      </c>
      <c r="H43" s="8"/>
      <c r="I43" s="27">
        <f>SUM(I40:I42)</f>
        <v>1689.6</v>
      </c>
    </row>
    <row r="44" spans="1:9" ht="15.75" x14ac:dyDescent="0.25">
      <c r="A44" s="2" t="s">
        <v>509</v>
      </c>
      <c r="B44" s="95"/>
      <c r="C44" s="8">
        <v>-12.7</v>
      </c>
      <c r="D44" s="8"/>
      <c r="E44" s="8">
        <f>-25.8+4.1+(11.2)-0.5</f>
        <v>-11.000000000000004</v>
      </c>
      <c r="F44" s="8"/>
      <c r="G44" s="99">
        <v>-81.599999999999994</v>
      </c>
      <c r="H44" s="8"/>
      <c r="I44" s="8">
        <v>-104.1</v>
      </c>
    </row>
    <row r="45" spans="1:9" ht="15.75" x14ac:dyDescent="0.25">
      <c r="A45" s="2" t="s">
        <v>510</v>
      </c>
      <c r="C45" s="8">
        <v>-1.4</v>
      </c>
      <c r="D45" s="8"/>
      <c r="E45" s="8"/>
      <c r="F45" s="8"/>
      <c r="G45" s="99">
        <v>-63.3</v>
      </c>
      <c r="H45" s="8"/>
      <c r="I45" s="8">
        <v>-4.9000000000000004</v>
      </c>
    </row>
    <row r="46" spans="1:9" ht="15.75" x14ac:dyDescent="0.25">
      <c r="A46" s="2" t="s">
        <v>511</v>
      </c>
      <c r="C46" s="8">
        <v>-47</v>
      </c>
      <c r="D46" s="8"/>
      <c r="E46" s="8"/>
      <c r="F46" s="8"/>
      <c r="G46" s="99">
        <v>-405.2</v>
      </c>
      <c r="H46" s="8"/>
      <c r="I46" s="8">
        <v>-627.29999999999995</v>
      </c>
    </row>
    <row r="47" spans="1:9" ht="15.75" x14ac:dyDescent="0.25">
      <c r="A47" s="2" t="s">
        <v>512</v>
      </c>
      <c r="C47" s="8"/>
      <c r="D47" s="8"/>
      <c r="E47" s="8"/>
      <c r="F47" s="8"/>
      <c r="G47" s="99">
        <v>-210.2</v>
      </c>
      <c r="H47" s="8"/>
      <c r="I47" s="8">
        <v>-213.7</v>
      </c>
    </row>
    <row r="48" spans="1:9" ht="15.75" x14ac:dyDescent="0.25">
      <c r="A48" s="2" t="s">
        <v>747</v>
      </c>
      <c r="C48" s="8">
        <v>-1.1000000000000001</v>
      </c>
      <c r="D48" s="8"/>
      <c r="E48" s="8"/>
      <c r="F48" s="8"/>
      <c r="G48" s="99">
        <v>-9.8000000000000007</v>
      </c>
      <c r="H48" s="8"/>
      <c r="I48" s="8">
        <v>-12.4</v>
      </c>
    </row>
    <row r="49" spans="1:9" ht="15.75" x14ac:dyDescent="0.25">
      <c r="A49" s="2" t="s">
        <v>513</v>
      </c>
      <c r="C49" s="27">
        <f>SUM(C44:C48)</f>
        <v>-62.2</v>
      </c>
      <c r="D49" s="8"/>
      <c r="E49" s="27">
        <f>SUM(E44:E48)</f>
        <v>-11.000000000000004</v>
      </c>
      <c r="F49" s="8"/>
      <c r="G49" s="101">
        <v>-770.1</v>
      </c>
      <c r="H49" s="8"/>
      <c r="I49" s="27">
        <f>SUM(I44:I48)</f>
        <v>-962.4</v>
      </c>
    </row>
    <row r="50" spans="1:9" ht="16.5" thickBot="1" x14ac:dyDescent="0.3">
      <c r="A50" s="2" t="s">
        <v>514</v>
      </c>
      <c r="C50" s="12">
        <f>+C49+C43</f>
        <v>46.899999999999991</v>
      </c>
      <c r="D50" s="8"/>
      <c r="E50" s="12">
        <f>+E49+E43</f>
        <v>143.9</v>
      </c>
      <c r="F50" s="8"/>
      <c r="G50" s="101">
        <v>700.2</v>
      </c>
      <c r="H50" s="8"/>
      <c r="I50" s="12">
        <f>+I49+I43</f>
        <v>727.19999999999993</v>
      </c>
    </row>
    <row r="51" spans="1:9" ht="16.5" thickTop="1" x14ac:dyDescent="0.25">
      <c r="C51" s="8"/>
      <c r="D51" s="8"/>
      <c r="E51" s="8"/>
      <c r="F51" s="8"/>
      <c r="G51" s="7"/>
      <c r="H51" s="8"/>
      <c r="I51" s="8"/>
    </row>
    <row r="52" spans="1:9" ht="15.75" x14ac:dyDescent="0.25">
      <c r="A52" s="2" t="s">
        <v>515</v>
      </c>
      <c r="C52" s="8"/>
      <c r="D52" s="8"/>
      <c r="E52" s="8"/>
      <c r="F52" s="8"/>
      <c r="G52" s="7"/>
      <c r="H52" s="8"/>
      <c r="I52" s="8"/>
    </row>
    <row r="53" spans="1:9" ht="15.75" x14ac:dyDescent="0.25">
      <c r="A53" s="2" t="s">
        <v>516</v>
      </c>
      <c r="C53" s="8">
        <v>12.4</v>
      </c>
      <c r="D53" s="8"/>
      <c r="E53" s="8">
        <f>16.8+11.2+1.9</f>
        <v>29.9</v>
      </c>
      <c r="F53" s="8"/>
      <c r="G53" s="99">
        <v>209</v>
      </c>
      <c r="H53" s="8"/>
      <c r="I53" s="8">
        <v>293.89999999999998</v>
      </c>
    </row>
    <row r="54" spans="1:9" ht="15.75" x14ac:dyDescent="0.25">
      <c r="A54" s="2" t="s">
        <v>517</v>
      </c>
      <c r="C54" s="8">
        <v>34.5</v>
      </c>
      <c r="D54" s="8"/>
      <c r="E54" s="8">
        <f>111.8+2.2+0.1-0.1</f>
        <v>114</v>
      </c>
      <c r="F54" s="8"/>
      <c r="G54" s="99">
        <v>491.2</v>
      </c>
      <c r="H54" s="8"/>
      <c r="I54" s="8">
        <v>433.3</v>
      </c>
    </row>
    <row r="55" spans="1:9" ht="16.5" thickBot="1" x14ac:dyDescent="0.3">
      <c r="A55" s="1" t="s">
        <v>518</v>
      </c>
      <c r="C55" s="12">
        <f>SUM(C53:C54)</f>
        <v>46.9</v>
      </c>
      <c r="D55" s="8"/>
      <c r="E55" s="12">
        <f>SUM(E53:E54)</f>
        <v>143.9</v>
      </c>
      <c r="F55" s="8"/>
      <c r="G55" s="102">
        <v>700.2</v>
      </c>
      <c r="H55" s="8"/>
      <c r="I55" s="12">
        <f>SUM(I53:I54)</f>
        <v>727.2</v>
      </c>
    </row>
    <row r="56" spans="1:9" ht="16.5" thickTop="1" x14ac:dyDescent="0.25">
      <c r="C56" s="8"/>
      <c r="D56" s="8"/>
      <c r="E56" s="8"/>
      <c r="F56" s="8"/>
      <c r="G56" s="7"/>
      <c r="H56" s="8"/>
      <c r="I56" s="8"/>
    </row>
    <row r="57" spans="1:9" ht="16.5" thickBot="1" x14ac:dyDescent="0.3">
      <c r="A57" s="2" t="s">
        <v>519</v>
      </c>
      <c r="C57" s="30">
        <v>5.8</v>
      </c>
      <c r="D57" s="8"/>
      <c r="E57" s="30">
        <v>1.4</v>
      </c>
      <c r="F57" s="8"/>
      <c r="G57" s="98">
        <v>17.5</v>
      </c>
      <c r="H57" s="8"/>
      <c r="I57" s="93">
        <v>56.2</v>
      </c>
    </row>
    <row r="58" spans="1:9" ht="16.5" thickTop="1" x14ac:dyDescent="0.25">
      <c r="C58" s="8"/>
      <c r="D58" s="8"/>
      <c r="E58" s="8"/>
      <c r="F58" s="8"/>
      <c r="G58" s="7"/>
      <c r="H58" s="8"/>
      <c r="I58" s="8"/>
    </row>
    <row r="59" spans="1:9" ht="16.5" thickBot="1" x14ac:dyDescent="0.3">
      <c r="A59" s="2" t="s">
        <v>783</v>
      </c>
      <c r="C59" s="30">
        <v>11.1</v>
      </c>
      <c r="D59" s="8"/>
      <c r="E59" s="30">
        <v>1.7</v>
      </c>
      <c r="F59" s="8"/>
      <c r="G59" s="98">
        <v>76.900000000000006</v>
      </c>
      <c r="H59" s="8"/>
      <c r="I59" s="30">
        <v>73.8</v>
      </c>
    </row>
    <row r="60" spans="1:9" ht="16.5" thickTop="1" x14ac:dyDescent="0.25">
      <c r="C60" s="8"/>
      <c r="D60" s="16"/>
      <c r="E60" s="8"/>
      <c r="F60" s="16"/>
      <c r="G60" s="7"/>
      <c r="H60" s="16"/>
      <c r="I60" s="8"/>
    </row>
    <row r="61" spans="1:9" x14ac:dyDescent="0.2">
      <c r="B61" s="19"/>
      <c r="C61" s="19"/>
      <c r="D61" s="19"/>
    </row>
    <row r="62" spans="1:9" x14ac:dyDescent="0.2">
      <c r="A62" s="19"/>
      <c r="D62" s="16"/>
      <c r="F62" s="16"/>
      <c r="H62" s="16"/>
    </row>
    <row r="63" spans="1:9" ht="15.75" x14ac:dyDescent="0.25">
      <c r="C63" s="16"/>
      <c r="D63" s="16"/>
      <c r="E63" s="16"/>
      <c r="F63" s="16"/>
      <c r="G63" s="61"/>
      <c r="H63" s="16"/>
      <c r="I63" s="16"/>
    </row>
    <row r="64" spans="1:9" ht="15.75" x14ac:dyDescent="0.25">
      <c r="C64" s="16"/>
      <c r="D64" s="16"/>
      <c r="E64" s="16"/>
      <c r="F64" s="16"/>
      <c r="G64" s="61"/>
      <c r="H64" s="16"/>
      <c r="I64" s="16"/>
    </row>
    <row r="65" spans="3:9" ht="15.75" x14ac:dyDescent="0.25">
      <c r="C65" s="16"/>
      <c r="D65" s="16"/>
      <c r="E65" s="16"/>
      <c r="F65" s="16"/>
      <c r="G65" s="61"/>
      <c r="H65" s="16"/>
      <c r="I65" s="16"/>
    </row>
    <row r="66" spans="3:9" ht="15.75" x14ac:dyDescent="0.25">
      <c r="C66" s="16"/>
      <c r="D66" s="16"/>
      <c r="E66" s="16"/>
      <c r="F66" s="16"/>
      <c r="G66" s="61"/>
      <c r="H66" s="16"/>
      <c r="I66" s="16"/>
    </row>
    <row r="67" spans="3:9" ht="15.75" x14ac:dyDescent="0.25">
      <c r="C67" s="16"/>
      <c r="D67" s="16"/>
      <c r="E67" s="16"/>
      <c r="F67" s="16"/>
      <c r="G67" s="61"/>
      <c r="H67" s="16"/>
      <c r="I67" s="16"/>
    </row>
    <row r="68" spans="3:9" ht="15.75" x14ac:dyDescent="0.25">
      <c r="C68" s="16"/>
      <c r="D68" s="16"/>
      <c r="E68" s="16"/>
      <c r="F68" s="16"/>
      <c r="G68" s="61"/>
      <c r="H68" s="16"/>
      <c r="I68" s="16"/>
    </row>
    <row r="69" spans="3:9" x14ac:dyDescent="0.2">
      <c r="C69" s="16"/>
      <c r="D69" s="16"/>
      <c r="E69" s="16"/>
      <c r="F69" s="16"/>
      <c r="G69" s="16"/>
      <c r="H69" s="16"/>
      <c r="I69" s="16"/>
    </row>
    <row r="70" spans="3:9" x14ac:dyDescent="0.2">
      <c r="C70" s="16"/>
      <c r="D70" s="16"/>
      <c r="E70" s="16"/>
      <c r="F70" s="16"/>
      <c r="G70" s="16"/>
      <c r="H70" s="16"/>
      <c r="I70" s="16"/>
    </row>
    <row r="71" spans="3:9" x14ac:dyDescent="0.2">
      <c r="C71" s="16"/>
      <c r="D71" s="16"/>
      <c r="E71" s="16"/>
      <c r="F71" s="16"/>
      <c r="G71" s="16"/>
      <c r="H71" s="16"/>
      <c r="I71" s="16"/>
    </row>
    <row r="72" spans="3:9" x14ac:dyDescent="0.2">
      <c r="C72" s="16"/>
      <c r="D72" s="16"/>
      <c r="E72" s="16"/>
      <c r="F72" s="16"/>
      <c r="G72" s="16"/>
      <c r="H72" s="16"/>
      <c r="I72" s="16"/>
    </row>
    <row r="73" spans="3:9" x14ac:dyDescent="0.2">
      <c r="C73" s="16"/>
      <c r="D73" s="16"/>
      <c r="E73" s="16"/>
      <c r="F73" s="16"/>
      <c r="G73" s="16"/>
      <c r="H73" s="16"/>
      <c r="I73" s="16"/>
    </row>
    <row r="74" spans="3:9" x14ac:dyDescent="0.2">
      <c r="C74" s="16"/>
      <c r="D74" s="16"/>
      <c r="E74" s="16"/>
      <c r="F74" s="16"/>
      <c r="G74" s="16"/>
      <c r="H74" s="16"/>
      <c r="I74" s="16"/>
    </row>
    <row r="75" spans="3:9" x14ac:dyDescent="0.2">
      <c r="C75" s="16"/>
      <c r="D75" s="16"/>
      <c r="E75" s="16"/>
      <c r="F75" s="16"/>
      <c r="G75" s="16"/>
      <c r="H75" s="16"/>
      <c r="I75" s="16"/>
    </row>
    <row r="76" spans="3:9" x14ac:dyDescent="0.2">
      <c r="C76" s="16"/>
      <c r="D76" s="16"/>
      <c r="E76" s="16"/>
      <c r="F76" s="16"/>
      <c r="G76" s="16"/>
      <c r="H76" s="16"/>
      <c r="I76" s="16"/>
    </row>
    <row r="77" spans="3:9" x14ac:dyDescent="0.2">
      <c r="C77" s="16"/>
      <c r="D77" s="16"/>
      <c r="E77" s="16"/>
      <c r="F77" s="16"/>
      <c r="G77" s="16"/>
      <c r="H77" s="16"/>
      <c r="I77" s="16"/>
    </row>
    <row r="78" spans="3:9" x14ac:dyDescent="0.2">
      <c r="C78" s="16"/>
      <c r="D78" s="16"/>
      <c r="E78" s="16"/>
      <c r="F78" s="16"/>
      <c r="G78" s="16"/>
      <c r="H78" s="16"/>
      <c r="I78" s="16"/>
    </row>
    <row r="79" spans="3:9" x14ac:dyDescent="0.2">
      <c r="C79" s="16"/>
      <c r="D79" s="16"/>
      <c r="E79" s="16"/>
      <c r="F79" s="16"/>
      <c r="G79" s="16"/>
      <c r="H79" s="16"/>
      <c r="I79" s="16"/>
    </row>
    <row r="80" spans="3:9" x14ac:dyDescent="0.2">
      <c r="C80" s="16"/>
      <c r="D80" s="16"/>
      <c r="E80" s="16"/>
      <c r="F80" s="16"/>
      <c r="G80" s="16"/>
      <c r="H80" s="16"/>
      <c r="I80" s="16"/>
    </row>
    <row r="81" spans="3:9" x14ac:dyDescent="0.2">
      <c r="C81" s="16"/>
      <c r="D81" s="16"/>
      <c r="E81" s="16"/>
      <c r="F81" s="16"/>
      <c r="G81" s="16"/>
      <c r="H81" s="16"/>
      <c r="I81" s="16"/>
    </row>
    <row r="82" spans="3:9" x14ac:dyDescent="0.2">
      <c r="C82" s="16"/>
      <c r="D82" s="16"/>
      <c r="E82" s="16"/>
      <c r="F82" s="16"/>
      <c r="G82" s="16"/>
      <c r="H82" s="16"/>
      <c r="I82" s="16"/>
    </row>
    <row r="83" spans="3:9" x14ac:dyDescent="0.2">
      <c r="C83" s="16"/>
      <c r="D83" s="16"/>
      <c r="E83" s="16"/>
      <c r="F83" s="16"/>
      <c r="G83" s="16"/>
      <c r="H83" s="16"/>
      <c r="I83" s="16"/>
    </row>
    <row r="84" spans="3:9" x14ac:dyDescent="0.2">
      <c r="C84" s="16"/>
      <c r="D84" s="16"/>
      <c r="E84" s="16"/>
      <c r="F84" s="16"/>
      <c r="G84" s="16"/>
      <c r="H84" s="16"/>
      <c r="I84" s="16"/>
    </row>
    <row r="85" spans="3:9" x14ac:dyDescent="0.2">
      <c r="C85" s="16"/>
      <c r="D85" s="16"/>
      <c r="E85" s="16"/>
      <c r="F85" s="16"/>
      <c r="G85" s="16"/>
      <c r="H85" s="16"/>
      <c r="I85" s="16"/>
    </row>
    <row r="86" spans="3:9" x14ac:dyDescent="0.2">
      <c r="C86" s="16"/>
      <c r="D86" s="16"/>
      <c r="E86" s="16"/>
      <c r="F86" s="16"/>
      <c r="G86" s="16"/>
      <c r="H86" s="16"/>
      <c r="I86" s="16"/>
    </row>
    <row r="87" spans="3:9" x14ac:dyDescent="0.2">
      <c r="C87" s="16"/>
      <c r="D87" s="16"/>
      <c r="E87" s="16"/>
      <c r="F87" s="16"/>
      <c r="G87" s="16"/>
      <c r="H87" s="16"/>
      <c r="I87" s="16"/>
    </row>
    <row r="88" spans="3:9" x14ac:dyDescent="0.2">
      <c r="C88" s="16"/>
      <c r="D88" s="16"/>
      <c r="E88" s="16"/>
      <c r="F88" s="16"/>
      <c r="G88" s="16"/>
      <c r="H88" s="16"/>
      <c r="I88" s="16"/>
    </row>
    <row r="89" spans="3:9" x14ac:dyDescent="0.2">
      <c r="C89" s="16"/>
      <c r="D89" s="16"/>
      <c r="E89" s="16"/>
      <c r="F89" s="16"/>
      <c r="G89" s="16"/>
      <c r="H89" s="16"/>
      <c r="I89" s="16"/>
    </row>
    <row r="90" spans="3:9" x14ac:dyDescent="0.2">
      <c r="C90" s="16"/>
      <c r="D90" s="16"/>
      <c r="E90" s="16"/>
      <c r="F90" s="16"/>
      <c r="G90" s="16"/>
      <c r="H90" s="16"/>
      <c r="I90" s="16"/>
    </row>
    <row r="91" spans="3:9" x14ac:dyDescent="0.2">
      <c r="C91" s="16"/>
      <c r="D91" s="16"/>
      <c r="E91" s="16"/>
      <c r="F91" s="16"/>
      <c r="G91" s="16"/>
      <c r="H91" s="16"/>
      <c r="I91" s="16"/>
    </row>
    <row r="92" spans="3:9" x14ac:dyDescent="0.2">
      <c r="C92" s="16"/>
      <c r="D92" s="16"/>
      <c r="E92" s="16"/>
      <c r="F92" s="16"/>
      <c r="G92" s="16"/>
      <c r="H92" s="16"/>
      <c r="I92" s="16"/>
    </row>
    <row r="93" spans="3:9" x14ac:dyDescent="0.2">
      <c r="C93" s="16"/>
      <c r="D93" s="16"/>
      <c r="E93" s="16"/>
      <c r="F93" s="16"/>
      <c r="G93" s="16"/>
      <c r="H93" s="16"/>
      <c r="I93" s="16"/>
    </row>
    <row r="94" spans="3:9" x14ac:dyDescent="0.2">
      <c r="C94" s="16"/>
      <c r="D94" s="16"/>
      <c r="E94" s="16"/>
      <c r="F94" s="16"/>
      <c r="G94" s="16"/>
      <c r="H94" s="16"/>
      <c r="I94" s="16"/>
    </row>
    <row r="95" spans="3:9" x14ac:dyDescent="0.2">
      <c r="C95" s="16"/>
      <c r="D95" s="16"/>
      <c r="E95" s="16"/>
      <c r="F95" s="16"/>
      <c r="G95" s="16"/>
      <c r="H95" s="16"/>
      <c r="I95" s="16"/>
    </row>
    <row r="96" spans="3:9" x14ac:dyDescent="0.2">
      <c r="C96" s="16"/>
      <c r="D96" s="16"/>
      <c r="E96" s="16"/>
      <c r="F96" s="16"/>
      <c r="G96" s="16"/>
      <c r="H96" s="16"/>
      <c r="I96" s="16"/>
    </row>
    <row r="97" spans="3:9" x14ac:dyDescent="0.2">
      <c r="C97" s="16"/>
      <c r="D97" s="16"/>
      <c r="E97" s="16"/>
      <c r="F97" s="16"/>
      <c r="G97" s="16"/>
      <c r="H97" s="16"/>
      <c r="I97" s="16"/>
    </row>
    <row r="98" spans="3:9" x14ac:dyDescent="0.2">
      <c r="C98" s="16"/>
      <c r="D98" s="16"/>
      <c r="E98" s="16"/>
      <c r="F98" s="16"/>
      <c r="G98" s="16"/>
      <c r="H98" s="16"/>
      <c r="I98" s="16"/>
    </row>
    <row r="99" spans="3:9" x14ac:dyDescent="0.2">
      <c r="C99" s="16"/>
      <c r="D99" s="16"/>
      <c r="E99" s="16"/>
      <c r="F99" s="16"/>
      <c r="G99" s="16"/>
      <c r="H99" s="16"/>
      <c r="I99" s="16"/>
    </row>
    <row r="100" spans="3:9" x14ac:dyDescent="0.2">
      <c r="C100" s="16"/>
      <c r="D100" s="16"/>
      <c r="E100" s="16"/>
      <c r="F100" s="16"/>
      <c r="G100" s="16"/>
      <c r="H100" s="16"/>
      <c r="I100" s="16"/>
    </row>
    <row r="101" spans="3:9" x14ac:dyDescent="0.2">
      <c r="C101" s="16"/>
      <c r="D101" s="16"/>
      <c r="E101" s="16"/>
      <c r="F101" s="16"/>
      <c r="G101" s="16"/>
      <c r="H101" s="16"/>
      <c r="I101" s="16"/>
    </row>
    <row r="102" spans="3:9" x14ac:dyDescent="0.2">
      <c r="C102" s="16"/>
      <c r="D102" s="16"/>
      <c r="E102" s="16"/>
      <c r="F102" s="16"/>
      <c r="G102" s="16"/>
      <c r="H102" s="16"/>
      <c r="I102" s="16"/>
    </row>
  </sheetData>
  <phoneticPr fontId="0" type="noConversion"/>
  <pageMargins left="0.75" right="0.24" top="0.71" bottom="0.75" header="0.5" footer="0.5"/>
  <pageSetup paperSize="9" scale="7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note 1</vt:lpstr>
      <vt:lpstr>note 2</vt:lpstr>
      <vt:lpstr>note 3-5</vt:lpstr>
      <vt:lpstr>note 6-8</vt:lpstr>
      <vt:lpstr>note 9-10</vt:lpstr>
      <vt:lpstr>note 11</vt:lpstr>
      <vt:lpstr>note 12 i</vt:lpstr>
      <vt:lpstr>note 12 ii</vt:lpstr>
      <vt:lpstr>note 12 iii</vt:lpstr>
      <vt:lpstr>note 12 iv</vt:lpstr>
      <vt:lpstr>note 13</vt:lpstr>
      <vt:lpstr>note 14-16</vt:lpstr>
      <vt:lpstr>note 17-18</vt:lpstr>
      <vt:lpstr>note 19 i</vt:lpstr>
      <vt:lpstr>note 19 ii</vt:lpstr>
      <vt:lpstr>note 19 iii</vt:lpstr>
      <vt:lpstr>note 20</vt:lpstr>
      <vt:lpstr>note 21</vt:lpstr>
      <vt:lpstr>note22-25</vt:lpstr>
      <vt:lpstr>note 26 i</vt:lpstr>
      <vt:lpstr>note 26 ii</vt:lpstr>
    </vt:vector>
  </TitlesOfParts>
  <Company>The British Land Company 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mxl</dc:creator>
  <cp:lastModifiedBy>Ben Zorn</cp:lastModifiedBy>
  <cp:lastPrinted>2003-07-14T15:02:31Z</cp:lastPrinted>
  <dcterms:created xsi:type="dcterms:W3CDTF">2003-06-23T09:40:35Z</dcterms:created>
  <dcterms:modified xsi:type="dcterms:W3CDTF">2018-06-14T00:27:45Z</dcterms:modified>
</cp:coreProperties>
</file>