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75A73BD7-147B-4AC5-8013-0AE79C6B78C8}" xr6:coauthVersionLast="34" xr6:coauthVersionMax="34" xr10:uidLastSave="{00000000-0000-0000-0000-000000000000}"/>
  <bookViews>
    <workbookView xWindow="32760" yWindow="32760" windowWidth="9690" windowHeight="7290"/>
  </bookViews>
  <sheets>
    <sheet name="summary120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H12" i="1" s="1"/>
  <c r="H19" i="1"/>
  <c r="E21" i="1"/>
  <c r="F13" i="1" s="1"/>
  <c r="F19" i="1"/>
  <c r="H11" i="1"/>
  <c r="F12" i="1"/>
  <c r="F24" i="1" s="1"/>
  <c r="F14" i="1"/>
  <c r="F16" i="1"/>
  <c r="F18" i="1"/>
  <c r="F27" i="1" s="1"/>
  <c r="H17" i="1"/>
  <c r="H13" i="1"/>
  <c r="H23" i="1"/>
  <c r="C21" i="1"/>
  <c r="D17" i="1" s="1"/>
  <c r="D11" i="1"/>
  <c r="C31" i="1"/>
  <c r="D31" i="1" s="1"/>
  <c r="C32" i="1"/>
  <c r="D32" i="1" s="1"/>
  <c r="C34" i="1"/>
  <c r="C39" i="1"/>
  <c r="C36" i="1" s="1"/>
  <c r="C24" i="1"/>
  <c r="B26" i="1"/>
  <c r="G25" i="1"/>
  <c r="G23" i="1"/>
  <c r="E23" i="1"/>
  <c r="E29" i="1" s="1"/>
  <c r="H32" i="1"/>
  <c r="F26" i="1"/>
  <c r="G27" i="1"/>
  <c r="G26" i="1"/>
  <c r="G24" i="1"/>
  <c r="E27" i="1"/>
  <c r="E26" i="1"/>
  <c r="E25" i="1"/>
  <c r="E24" i="1"/>
  <c r="C26" i="1"/>
  <c r="C25" i="1"/>
  <c r="B25" i="1"/>
  <c r="B24" i="1"/>
  <c r="G31" i="1"/>
  <c r="E31" i="1"/>
  <c r="B31" i="1"/>
  <c r="B21" i="1"/>
  <c r="B23" i="1"/>
  <c r="C23" i="1"/>
  <c r="B27" i="1"/>
  <c r="C27" i="1"/>
  <c r="B29" i="1"/>
  <c r="C29" i="1"/>
  <c r="G29" i="1"/>
  <c r="B32" i="1"/>
  <c r="B34" i="1" s="1"/>
  <c r="B39" i="1" s="1"/>
  <c r="B36" i="1" s="1"/>
  <c r="E32" i="1"/>
  <c r="E34" i="1" s="1"/>
  <c r="E39" i="1" s="1"/>
  <c r="G32" i="1"/>
  <c r="G34" i="1" s="1"/>
  <c r="G39" i="1" s="1"/>
  <c r="F39" i="1"/>
  <c r="H39" i="1"/>
  <c r="H24" i="1" l="1"/>
  <c r="G36" i="1"/>
  <c r="H37" i="1"/>
  <c r="H36" i="1" s="1"/>
  <c r="F37" i="1"/>
  <c r="F36" i="1" s="1"/>
  <c r="E36" i="1"/>
  <c r="D34" i="1"/>
  <c r="D39" i="1" s="1"/>
  <c r="D16" i="1"/>
  <c r="D26" i="1" s="1"/>
  <c r="D12" i="1"/>
  <c r="D24" i="1" s="1"/>
  <c r="F11" i="1"/>
  <c r="D18" i="1"/>
  <c r="D27" i="1" s="1"/>
  <c r="D14" i="1"/>
  <c r="F15" i="1"/>
  <c r="F25" i="1" s="1"/>
  <c r="H16" i="1"/>
  <c r="H26" i="1" s="1"/>
  <c r="D15" i="1"/>
  <c r="D13" i="1"/>
  <c r="D23" i="1" s="1"/>
  <c r="H14" i="1"/>
  <c r="H25" i="1" s="1"/>
  <c r="D37" i="1"/>
  <c r="F32" i="1" l="1"/>
  <c r="D25" i="1"/>
  <c r="F31" i="1"/>
  <c r="F23" i="1"/>
  <c r="H31" i="1"/>
  <c r="D36" i="1"/>
  <c r="H21" i="1"/>
</calcChain>
</file>

<file path=xl/comments1.xml><?xml version="1.0" encoding="utf-8"?>
<comments xmlns="http://schemas.openxmlformats.org/spreadsheetml/2006/main">
  <authors>
    <author>Christine D. Pearson</author>
  </authors>
  <commentList>
    <comment ref="H21" authorId="0" shapeId="0">
      <text>
        <r>
          <rPr>
            <b/>
            <sz val="8"/>
            <color indexed="81"/>
            <rFont val="Tahoma"/>
          </rPr>
          <t>Christine D. Pearson:</t>
        </r>
        <r>
          <rPr>
            <sz val="8"/>
            <color indexed="81"/>
            <rFont val="Tahoma"/>
          </rPr>
          <t xml:space="preserve">
NO FORMULA
</t>
        </r>
      </text>
    </comment>
  </commentList>
</comments>
</file>

<file path=xl/sharedStrings.xml><?xml version="1.0" encoding="utf-8"?>
<sst xmlns="http://schemas.openxmlformats.org/spreadsheetml/2006/main" count="46" uniqueCount="34">
  <si>
    <t>SUMMARY OF MAINE FINANCIAL INSTITUTIONS</t>
  </si>
  <si>
    <t>ASSETS</t>
  </si>
  <si>
    <t>DEPOSITS/SHARES</t>
  </si>
  <si>
    <t>LOANS</t>
  </si>
  <si>
    <t>Dollars</t>
  </si>
  <si>
    <t>% of</t>
  </si>
  <si>
    <t>No.</t>
  </si>
  <si>
    <t>(000's)</t>
  </si>
  <si>
    <t>Total</t>
  </si>
  <si>
    <t>Trust Companies</t>
  </si>
  <si>
    <t>Limited Purpose Banks</t>
  </si>
  <si>
    <t>National Banks*</t>
  </si>
  <si>
    <t>State Savings Banks</t>
  </si>
  <si>
    <t>Federal Savings Banks</t>
  </si>
  <si>
    <t>State Savings and Loans</t>
  </si>
  <si>
    <t>Federal Savings and Loans</t>
  </si>
  <si>
    <t>State Credit Unions</t>
  </si>
  <si>
    <t>Federal Credit Unions</t>
  </si>
  <si>
    <t>TOTAL</t>
  </si>
  <si>
    <t>Commercial Banks*</t>
  </si>
  <si>
    <t>Savings Banks</t>
  </si>
  <si>
    <t>Savings and Loans</t>
  </si>
  <si>
    <t>Credit Unions</t>
  </si>
  <si>
    <t>State-Chartered</t>
  </si>
  <si>
    <t>Federally Chartered*</t>
  </si>
  <si>
    <t>In-State Ownership</t>
  </si>
  <si>
    <t>Out-of-State Ownership*</t>
  </si>
  <si>
    <t>June 30, 2002</t>
  </si>
  <si>
    <t xml:space="preserve">*Note: Maine deposits and loans for the following banks operating in a multi-state environment are included in this exhibit; </t>
  </si>
  <si>
    <t>however, Maine assets are not available:</t>
  </si>
  <si>
    <t>Ocean National Bank</t>
  </si>
  <si>
    <t>Peoples Heritage Bank, a division of BankNorth, National Association</t>
  </si>
  <si>
    <t>Fleet National Bank</t>
  </si>
  <si>
    <t>KeyBank, National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</si>
</sst>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name val="Calibri"/>
      <scheme val="minor"/>
    </font>
    <font>
      <sz val="12"/>
      <name val="Calibri"/>
      <scheme val="minor"/>
    </font>
    <font>
      <u/>
      <sz val="12"/>
      <name val="Calibri"/>
      <scheme val="minor"/>
    </font>
    <font>
      <b/>
      <u/>
      <sz val="12"/>
      <name val="Calibri"/>
      <scheme val="minor"/>
    </font>
    <font>
      <u/>
      <sz val="12"/>
      <name val="Calibri"/>
      <scheme val="minor"/>
    </font>
    <font>
      <sz val="14"/>
      <name val="Calibri"/>
      <scheme val="minor"/>
    </font>
    <font>
      <i/>
      <sz val="12"/>
      <name val="Calibri"/>
      <scheme val="minor"/>
    </font>
    <font>
      <sz val="8"/>
      <color indexed="81"/>
      <name val="Tahoma"/>
    </font>
    <font>
      <b/>
      <sz val="8"/>
      <color indexed="81"/>
      <name val="Tahoma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Continuous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Continuous"/>
    </xf>
    <xf numFmtId="0" fontId="5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/>
    <xf numFmtId="3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15" fontId="6" fillId="0" borderId="0" xfId="0" quotePrefix="1" applyNumberFormat="1" applyFont="1" applyAlignment="1">
      <alignment horizontal="centerContinuous"/>
    </xf>
    <xf numFmtId="0" fontId="0" fillId="0" borderId="0" xfId="0" applyAlignment="1">
      <alignment horizontal="justify"/>
    </xf>
    <xf numFmtId="4" fontId="0" fillId="0" borderId="0" xfId="0" applyNumberFormat="1"/>
    <xf numFmtId="3" fontId="0" fillId="0" borderId="0" xfId="0" applyNumberFormat="1" applyAlignment="1">
      <alignment horizontal="right"/>
    </xf>
    <xf numFmtId="0" fontId="7" fillId="0" borderId="0" xfId="0" applyFo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H69"/>
  <sheetViews>
    <sheetView tabSelected="1" showOutlineSymbols="0" topLeftCell="A12" zoomScale="87" workbookViewId="0">
      <selection activeCell="H41" sqref="H41"/>
    </sheetView>
  </sheetViews>
  <sheetFormatPr defaultColWidth="9.7109375" defaultRowHeight="15" x14ac:dyDescent="0.25"/>
  <cols>
    <col min="1" max="1" width="23.42578125" customWidth="1"/>
    <col min="2" max="2" width="4.7109375" customWidth="1"/>
    <col min="3" max="3" width="11.28515625" customWidth="1"/>
    <col min="4" max="4" width="12.28515625" customWidth="1"/>
    <col min="5" max="5" width="10.7109375" customWidth="1"/>
    <col min="6" max="6" width="8.7109375" customWidth="1"/>
    <col min="7" max="7" width="10.5703125" customWidth="1"/>
    <col min="8" max="8" width="7.7109375" customWidth="1"/>
  </cols>
  <sheetData>
    <row r="1" spans="1:8" x14ac:dyDescent="0.25">
      <c r="A1" s="11"/>
      <c r="B1" s="11"/>
      <c r="C1" s="11"/>
      <c r="D1" s="11"/>
      <c r="E1" s="11"/>
      <c r="F1" s="11"/>
      <c r="G1" s="11"/>
      <c r="H1" s="11"/>
    </row>
    <row r="2" spans="1:8" ht="18.75" x14ac:dyDescent="0.3">
      <c r="A2" s="8" t="s">
        <v>0</v>
      </c>
      <c r="B2" s="2"/>
      <c r="C2" s="2"/>
      <c r="D2" s="2"/>
      <c r="E2" s="2"/>
      <c r="F2" s="2"/>
      <c r="G2" s="2"/>
      <c r="H2" s="2"/>
    </row>
    <row r="3" spans="1:8" ht="15.75" x14ac:dyDescent="0.25">
      <c r="A3" s="2"/>
      <c r="B3" s="2"/>
      <c r="C3" s="2"/>
      <c r="D3" s="2"/>
      <c r="E3" s="2"/>
      <c r="F3" s="2"/>
      <c r="G3" s="2"/>
      <c r="H3" s="2"/>
    </row>
    <row r="4" spans="1:8" ht="18.75" x14ac:dyDescent="0.3">
      <c r="A4" s="14" t="s">
        <v>27</v>
      </c>
      <c r="B4" s="2"/>
      <c r="C4" s="2"/>
      <c r="D4" s="2"/>
      <c r="E4" s="2"/>
      <c r="F4" s="2"/>
      <c r="G4" s="2"/>
      <c r="H4" s="2"/>
    </row>
    <row r="5" spans="1:8" x14ac:dyDescent="0.25">
      <c r="A5" s="11"/>
    </row>
    <row r="6" spans="1:8" x14ac:dyDescent="0.25">
      <c r="A6" s="11"/>
    </row>
    <row r="7" spans="1:8" ht="15.75" x14ac:dyDescent="0.25">
      <c r="A7" s="11"/>
      <c r="C7" s="6" t="s">
        <v>1</v>
      </c>
      <c r="D7" s="2"/>
      <c r="E7" s="6" t="s">
        <v>2</v>
      </c>
      <c r="F7" s="2"/>
      <c r="G7" s="6" t="s">
        <v>3</v>
      </c>
      <c r="H7" s="2"/>
    </row>
    <row r="8" spans="1:8" ht="15.75" x14ac:dyDescent="0.25">
      <c r="A8" s="11"/>
      <c r="B8" s="4"/>
      <c r="C8" s="3" t="s">
        <v>4</v>
      </c>
      <c r="D8" s="3" t="s">
        <v>5</v>
      </c>
      <c r="E8" s="3" t="s">
        <v>4</v>
      </c>
      <c r="F8" s="3" t="s">
        <v>5</v>
      </c>
      <c r="G8" s="3" t="s">
        <v>4</v>
      </c>
      <c r="H8" s="3" t="s">
        <v>5</v>
      </c>
    </row>
    <row r="9" spans="1:8" ht="15.75" x14ac:dyDescent="0.25">
      <c r="A9" s="12"/>
      <c r="B9" s="7" t="s">
        <v>6</v>
      </c>
      <c r="C9" s="5" t="s">
        <v>7</v>
      </c>
      <c r="D9" s="5" t="s">
        <v>8</v>
      </c>
      <c r="E9" s="5" t="s">
        <v>7</v>
      </c>
      <c r="F9" s="5" t="s">
        <v>8</v>
      </c>
      <c r="G9" s="5" t="s">
        <v>7</v>
      </c>
      <c r="H9" s="5" t="s">
        <v>8</v>
      </c>
    </row>
    <row r="10" spans="1:8" x14ac:dyDescent="0.25">
      <c r="A10" s="12"/>
      <c r="G10" s="10"/>
    </row>
    <row r="11" spans="1:8" x14ac:dyDescent="0.25">
      <c r="A11" s="12" t="s">
        <v>9</v>
      </c>
      <c r="B11">
        <v>9</v>
      </c>
      <c r="C11" s="10">
        <v>2078769</v>
      </c>
      <c r="D11" s="13">
        <f t="shared" ref="D11:D18" si="0">(C11/C$21)*100</f>
        <v>13.899083314104912</v>
      </c>
      <c r="E11" s="10">
        <v>1547458</v>
      </c>
      <c r="F11" s="13">
        <f t="shared" ref="F11:H19" si="1">(E11/E$21)*100</f>
        <v>8.6507547715867616</v>
      </c>
      <c r="G11" s="10">
        <v>1377629</v>
      </c>
      <c r="H11" s="13">
        <f t="shared" si="1"/>
        <v>8.489049935341372</v>
      </c>
    </row>
    <row r="12" spans="1:8" x14ac:dyDescent="0.25">
      <c r="A12" s="12" t="s">
        <v>10</v>
      </c>
      <c r="B12">
        <v>7</v>
      </c>
      <c r="C12" s="10">
        <v>26686</v>
      </c>
      <c r="D12" s="13">
        <f t="shared" si="0"/>
        <v>0.17842816461098066</v>
      </c>
      <c r="E12" s="10">
        <v>0</v>
      </c>
      <c r="F12" s="13">
        <f t="shared" si="1"/>
        <v>0</v>
      </c>
      <c r="G12" s="10">
        <v>404</v>
      </c>
      <c r="H12" s="13">
        <f t="shared" si="1"/>
        <v>2.4894773366979893E-3</v>
      </c>
    </row>
    <row r="13" spans="1:8" ht="15.75" x14ac:dyDescent="0.25">
      <c r="A13" s="1" t="s">
        <v>11</v>
      </c>
      <c r="B13">
        <v>7</v>
      </c>
      <c r="C13" s="10">
        <v>1442222</v>
      </c>
      <c r="D13" s="13">
        <f t="shared" si="0"/>
        <v>9.6429972428081303</v>
      </c>
      <c r="E13" s="10">
        <v>7440908</v>
      </c>
      <c r="F13" s="13">
        <f t="shared" si="1"/>
        <v>41.596909503158159</v>
      </c>
      <c r="G13" s="10">
        <v>6508230</v>
      </c>
      <c r="H13" s="13">
        <f t="shared" si="1"/>
        <v>40.104185858955333</v>
      </c>
    </row>
    <row r="14" spans="1:8" x14ac:dyDescent="0.25">
      <c r="A14" s="12" t="s">
        <v>12</v>
      </c>
      <c r="B14">
        <v>15</v>
      </c>
      <c r="C14" s="10">
        <v>6734208</v>
      </c>
      <c r="D14" s="13">
        <f t="shared" si="0"/>
        <v>45.026319926125417</v>
      </c>
      <c r="E14" s="10">
        <v>5010519</v>
      </c>
      <c r="F14" s="13">
        <f t="shared" si="1"/>
        <v>28.01030538300628</v>
      </c>
      <c r="G14" s="10">
        <v>4859363</v>
      </c>
      <c r="H14" s="13">
        <f t="shared" si="1"/>
        <v>29.943747671506809</v>
      </c>
    </row>
    <row r="15" spans="1:8" x14ac:dyDescent="0.25">
      <c r="A15" s="12" t="s">
        <v>13</v>
      </c>
      <c r="B15">
        <v>2</v>
      </c>
      <c r="C15" s="10">
        <v>1014826</v>
      </c>
      <c r="D15" s="13">
        <f t="shared" si="0"/>
        <v>6.7853384013903577</v>
      </c>
      <c r="E15" s="10">
        <v>739898</v>
      </c>
      <c r="F15" s="13">
        <f t="shared" si="1"/>
        <v>4.1362519396245343</v>
      </c>
      <c r="G15" s="10">
        <v>859251</v>
      </c>
      <c r="H15" s="13">
        <v>5.3</v>
      </c>
    </row>
    <row r="16" spans="1:8" x14ac:dyDescent="0.25">
      <c r="A16" s="12" t="s">
        <v>14</v>
      </c>
      <c r="B16">
        <v>3</v>
      </c>
      <c r="C16" s="10">
        <v>140244</v>
      </c>
      <c r="D16" s="13">
        <f t="shared" si="0"/>
        <v>0.93770064894335514</v>
      </c>
      <c r="E16" s="10">
        <v>103550</v>
      </c>
      <c r="F16" s="13">
        <f t="shared" si="1"/>
        <v>0.57887558602418243</v>
      </c>
      <c r="G16" s="10">
        <v>107427</v>
      </c>
      <c r="H16" s="13">
        <f t="shared" si="1"/>
        <v>0.66197297487488838</v>
      </c>
    </row>
    <row r="17" spans="1:8" x14ac:dyDescent="0.25">
      <c r="A17" s="12" t="s">
        <v>15</v>
      </c>
      <c r="B17">
        <v>4</v>
      </c>
      <c r="C17" s="10">
        <v>257846</v>
      </c>
      <c r="D17" s="13">
        <f t="shared" si="0"/>
        <v>1.7240121611437804</v>
      </c>
      <c r="E17" s="10">
        <v>206822</v>
      </c>
      <c r="F17" s="13">
        <v>1.1499999999999999</v>
      </c>
      <c r="G17" s="10">
        <v>211442</v>
      </c>
      <c r="H17" s="13">
        <f t="shared" si="1"/>
        <v>1.3029209579853869</v>
      </c>
    </row>
    <row r="18" spans="1:8" x14ac:dyDescent="0.25">
      <c r="A18" s="12" t="s">
        <v>16</v>
      </c>
      <c r="B18">
        <v>15</v>
      </c>
      <c r="C18" s="10">
        <v>823799</v>
      </c>
      <c r="D18" s="13">
        <f t="shared" si="0"/>
        <v>5.5080920174758772</v>
      </c>
      <c r="E18" s="10">
        <v>711205</v>
      </c>
      <c r="F18" s="13">
        <f t="shared" si="1"/>
        <v>3.9758494558988762</v>
      </c>
      <c r="G18" s="10">
        <v>568652</v>
      </c>
      <c r="H18" s="13">
        <v>3.5</v>
      </c>
    </row>
    <row r="19" spans="1:8" x14ac:dyDescent="0.25">
      <c r="A19" s="12" t="s">
        <v>17</v>
      </c>
      <c r="B19">
        <v>63</v>
      </c>
      <c r="C19" s="10">
        <v>2437559</v>
      </c>
      <c r="D19" s="13">
        <v>16.29</v>
      </c>
      <c r="E19" s="10">
        <v>2127767</v>
      </c>
      <c r="F19" s="13">
        <f t="shared" si="1"/>
        <v>11.894856292109287</v>
      </c>
      <c r="G19" s="10">
        <v>1735908</v>
      </c>
      <c r="H19" s="13">
        <f t="shared" si="1"/>
        <v>10.696791149982014</v>
      </c>
    </row>
    <row r="20" spans="1:8" x14ac:dyDescent="0.25">
      <c r="A20" s="11"/>
      <c r="C20" s="10"/>
      <c r="D20" s="13"/>
      <c r="E20" s="10"/>
      <c r="G20" s="10"/>
    </row>
    <row r="21" spans="1:8" x14ac:dyDescent="0.25">
      <c r="A21" s="12" t="s">
        <v>18</v>
      </c>
      <c r="B21">
        <f t="shared" ref="B21:G21" si="2">SUM(B11:B20)</f>
        <v>125</v>
      </c>
      <c r="C21" s="10">
        <f t="shared" si="2"/>
        <v>14956159</v>
      </c>
      <c r="D21" s="13">
        <v>100</v>
      </c>
      <c r="E21" s="10">
        <f t="shared" si="2"/>
        <v>17888127</v>
      </c>
      <c r="F21" s="13">
        <v>100</v>
      </c>
      <c r="G21" s="10">
        <f t="shared" si="2"/>
        <v>16228306</v>
      </c>
      <c r="H21" s="13">
        <f>SUM(H11:H19)</f>
        <v>100.00115802598251</v>
      </c>
    </row>
    <row r="22" spans="1:8" x14ac:dyDescent="0.25">
      <c r="A22" s="11"/>
      <c r="C22" s="10"/>
      <c r="D22" s="13"/>
      <c r="E22" s="10"/>
      <c r="G22" s="10"/>
    </row>
    <row r="23" spans="1:8" ht="15.75" x14ac:dyDescent="0.25">
      <c r="A23" s="1" t="s">
        <v>19</v>
      </c>
      <c r="B23">
        <f t="shared" ref="B23:G23" si="3">SUM(B11,B13)</f>
        <v>16</v>
      </c>
      <c r="C23" s="10">
        <f t="shared" si="3"/>
        <v>3520991</v>
      </c>
      <c r="D23" s="16">
        <f t="shared" si="3"/>
        <v>23.542080556913042</v>
      </c>
      <c r="E23" s="10">
        <f t="shared" si="3"/>
        <v>8988366</v>
      </c>
      <c r="F23" s="16">
        <f t="shared" si="3"/>
        <v>50.24766427474492</v>
      </c>
      <c r="G23" s="10">
        <f t="shared" si="3"/>
        <v>7885859</v>
      </c>
      <c r="H23" s="16">
        <f>SUM(H11,H13)</f>
        <v>48.593235794296703</v>
      </c>
    </row>
    <row r="24" spans="1:8" ht="15.75" x14ac:dyDescent="0.25">
      <c r="A24" s="1" t="s">
        <v>10</v>
      </c>
      <c r="B24">
        <f t="shared" ref="B24:G24" si="4">+B12</f>
        <v>7</v>
      </c>
      <c r="C24" s="10">
        <f>+C12</f>
        <v>26686</v>
      </c>
      <c r="D24" s="13">
        <f t="shared" si="4"/>
        <v>0.17842816461098066</v>
      </c>
      <c r="E24" s="10">
        <f t="shared" si="4"/>
        <v>0</v>
      </c>
      <c r="F24" s="13">
        <f t="shared" si="4"/>
        <v>0</v>
      </c>
      <c r="G24" s="10">
        <f t="shared" si="4"/>
        <v>404</v>
      </c>
      <c r="H24" s="13">
        <f>+H12</f>
        <v>2.4894773366979893E-3</v>
      </c>
    </row>
    <row r="25" spans="1:8" ht="15.75" x14ac:dyDescent="0.25">
      <c r="A25" s="1" t="s">
        <v>20</v>
      </c>
      <c r="B25">
        <f>B14+B15</f>
        <v>17</v>
      </c>
      <c r="C25" s="10">
        <f>C14+C15</f>
        <v>7749034</v>
      </c>
      <c r="D25" s="13">
        <f>SUM(D14,D15)</f>
        <v>51.811658327515772</v>
      </c>
      <c r="E25" s="10">
        <f>E14+E15</f>
        <v>5750417</v>
      </c>
      <c r="F25" s="16">
        <f>F14+F15</f>
        <v>32.146557322630812</v>
      </c>
      <c r="G25" s="10">
        <f>G14+G15</f>
        <v>5718614</v>
      </c>
      <c r="H25" s="16">
        <f>H14+H15</f>
        <v>35.24374767150681</v>
      </c>
    </row>
    <row r="26" spans="1:8" x14ac:dyDescent="0.25">
      <c r="A26" s="12" t="s">
        <v>21</v>
      </c>
      <c r="B26" s="10">
        <f>B16+B17</f>
        <v>7</v>
      </c>
      <c r="C26" s="10">
        <f>C16+C17</f>
        <v>398090</v>
      </c>
      <c r="D26" s="13">
        <f>SUM(D16:D17)</f>
        <v>2.6617128100871357</v>
      </c>
      <c r="E26" s="10">
        <f>E16+E17</f>
        <v>310372</v>
      </c>
      <c r="F26" s="13">
        <f>SUM(F16:F17)</f>
        <v>1.7288755860241825</v>
      </c>
      <c r="G26" s="10">
        <f>G16+G17</f>
        <v>318869</v>
      </c>
      <c r="H26" s="13">
        <f>SUM(H16:H17)</f>
        <v>1.9648939328602752</v>
      </c>
    </row>
    <row r="27" spans="1:8" x14ac:dyDescent="0.25">
      <c r="A27" s="12" t="s">
        <v>22</v>
      </c>
      <c r="B27">
        <f t="shared" ref="B27:G27" si="5">SUM(B18,B19)</f>
        <v>78</v>
      </c>
      <c r="C27" s="10">
        <f t="shared" si="5"/>
        <v>3261358</v>
      </c>
      <c r="D27" s="13">
        <f t="shared" si="5"/>
        <v>21.798092017475877</v>
      </c>
      <c r="E27" s="10">
        <f t="shared" si="5"/>
        <v>2838972</v>
      </c>
      <c r="F27" s="13">
        <f t="shared" si="5"/>
        <v>15.870705748008163</v>
      </c>
      <c r="G27" s="10">
        <f t="shared" si="5"/>
        <v>2304560</v>
      </c>
      <c r="H27" s="13">
        <v>14.21</v>
      </c>
    </row>
    <row r="28" spans="1:8" x14ac:dyDescent="0.25">
      <c r="A28" s="11"/>
      <c r="C28" s="10"/>
      <c r="D28" s="13"/>
      <c r="E28" s="10"/>
      <c r="F28" s="13"/>
      <c r="G28" s="10"/>
      <c r="H28" s="13"/>
    </row>
    <row r="29" spans="1:8" x14ac:dyDescent="0.25">
      <c r="A29" s="12" t="s">
        <v>18</v>
      </c>
      <c r="B29">
        <f>SUM(B23:B27)</f>
        <v>125</v>
      </c>
      <c r="C29" s="10">
        <f>SUM(C23:C27)</f>
        <v>14956159</v>
      </c>
      <c r="D29" s="13">
        <v>100</v>
      </c>
      <c r="E29" s="10">
        <f>SUM(E23:E27)</f>
        <v>17888127</v>
      </c>
      <c r="F29" s="13">
        <v>100</v>
      </c>
      <c r="G29" s="10">
        <f>SUM(G23:G27)</f>
        <v>16228306</v>
      </c>
      <c r="H29" s="13">
        <v>100</v>
      </c>
    </row>
    <row r="30" spans="1:8" x14ac:dyDescent="0.25">
      <c r="A30" s="11"/>
      <c r="C30" s="10"/>
      <c r="E30" s="10"/>
      <c r="G30" s="10"/>
    </row>
    <row r="31" spans="1:8" x14ac:dyDescent="0.25">
      <c r="A31" s="12" t="s">
        <v>23</v>
      </c>
      <c r="B31">
        <f>SUM(B11,B12,B14,B16,B18)</f>
        <v>49</v>
      </c>
      <c r="C31" s="10">
        <f>SUM(C11,C12,C14,C16,C18)</f>
        <v>9803706</v>
      </c>
      <c r="D31" s="13">
        <f>(C31/C$21)*100</f>
        <v>65.549624071260538</v>
      </c>
      <c r="E31" s="10">
        <f>SUM(E11,E12,E14,E16,E18)</f>
        <v>7372732</v>
      </c>
      <c r="F31" s="13">
        <f>SUM(F11,F12,F14,F16,F18)</f>
        <v>41.215785196516102</v>
      </c>
      <c r="G31" s="10">
        <f>SUM(G11,G12,G14,G16,G18)</f>
        <v>6913475</v>
      </c>
      <c r="H31" s="13">
        <f>SUM(H11,H12,H14,H16,H18)</f>
        <v>42.597260059059764</v>
      </c>
    </row>
    <row r="32" spans="1:8" ht="15.75" x14ac:dyDescent="0.25">
      <c r="A32" s="1" t="s">
        <v>24</v>
      </c>
      <c r="B32">
        <f t="shared" ref="B32:G32" si="6">SUM(B13,B15,B17,B19)</f>
        <v>76</v>
      </c>
      <c r="C32" s="10">
        <f t="shared" si="6"/>
        <v>5152453</v>
      </c>
      <c r="D32" s="13">
        <f>(C32/C$21)*100</f>
        <v>34.450375928739454</v>
      </c>
      <c r="E32" s="10">
        <f t="shared" si="6"/>
        <v>10515395</v>
      </c>
      <c r="F32" s="13">
        <f t="shared" si="6"/>
        <v>58.778017734891982</v>
      </c>
      <c r="G32" s="10">
        <f t="shared" si="6"/>
        <v>9314831</v>
      </c>
      <c r="H32" s="13">
        <f>H13+H15+H17+H19</f>
        <v>57.403897966922727</v>
      </c>
    </row>
    <row r="33" spans="1:8" x14ac:dyDescent="0.25">
      <c r="A33" s="11"/>
      <c r="C33" s="10"/>
      <c r="D33" s="13"/>
      <c r="E33" s="10"/>
      <c r="F33" s="13"/>
      <c r="G33" s="10"/>
      <c r="H33" s="13"/>
    </row>
    <row r="34" spans="1:8" x14ac:dyDescent="0.25">
      <c r="A34" s="12" t="s">
        <v>18</v>
      </c>
      <c r="B34">
        <f t="shared" ref="B34:G34" si="7">SUM(B31,B32)</f>
        <v>125</v>
      </c>
      <c r="C34" s="10">
        <f t="shared" si="7"/>
        <v>14956159</v>
      </c>
      <c r="D34" s="13">
        <f t="shared" si="7"/>
        <v>100</v>
      </c>
      <c r="E34" s="10">
        <f t="shared" si="7"/>
        <v>17888127</v>
      </c>
      <c r="F34" s="13">
        <v>100</v>
      </c>
      <c r="G34" s="10">
        <f t="shared" si="7"/>
        <v>16228306</v>
      </c>
      <c r="H34" s="13">
        <v>100</v>
      </c>
    </row>
    <row r="35" spans="1:8" x14ac:dyDescent="0.25">
      <c r="A35" s="11"/>
      <c r="C35" s="10"/>
      <c r="E35" s="10"/>
      <c r="G35" s="10"/>
    </row>
    <row r="36" spans="1:8" x14ac:dyDescent="0.25">
      <c r="A36" s="12" t="s">
        <v>25</v>
      </c>
      <c r="B36">
        <f t="shared" ref="B36:H36" si="8">B39-B37</f>
        <v>121</v>
      </c>
      <c r="C36" s="10">
        <f t="shared" si="8"/>
        <v>14729235</v>
      </c>
      <c r="D36" s="13">
        <f t="shared" si="8"/>
        <v>98.482738783400208</v>
      </c>
      <c r="E36" s="10">
        <f t="shared" si="8"/>
        <v>14105972</v>
      </c>
      <c r="F36" s="13">
        <f t="shared" si="8"/>
        <v>78.856618135593521</v>
      </c>
      <c r="G36" s="10">
        <f t="shared" si="8"/>
        <v>13404729</v>
      </c>
      <c r="H36" s="13">
        <f t="shared" si="8"/>
        <v>82.600913490292825</v>
      </c>
    </row>
    <row r="37" spans="1:8" ht="15.75" x14ac:dyDescent="0.25">
      <c r="A37" s="1" t="s">
        <v>26</v>
      </c>
      <c r="B37">
        <v>4</v>
      </c>
      <c r="C37" s="17">
        <v>226924</v>
      </c>
      <c r="D37" s="13">
        <f>(C37/C39)*100</f>
        <v>1.5172612165997967</v>
      </c>
      <c r="E37" s="10">
        <v>3782155</v>
      </c>
      <c r="F37" s="13">
        <f>(E37/E39)*100</f>
        <v>21.143381864406486</v>
      </c>
      <c r="G37" s="10">
        <v>2823577</v>
      </c>
      <c r="H37" s="13">
        <f>(G37/G39)*100</f>
        <v>17.399086509707175</v>
      </c>
    </row>
    <row r="38" spans="1:8" x14ac:dyDescent="0.25">
      <c r="A38" s="11"/>
      <c r="C38" s="10"/>
      <c r="E38" s="10"/>
      <c r="G38" s="10"/>
    </row>
    <row r="39" spans="1:8" x14ac:dyDescent="0.25">
      <c r="A39" s="12" t="s">
        <v>18</v>
      </c>
      <c r="B39">
        <f t="shared" ref="B39:H39" si="9">B34</f>
        <v>125</v>
      </c>
      <c r="C39" s="10">
        <f t="shared" si="9"/>
        <v>14956159</v>
      </c>
      <c r="D39" s="13">
        <f t="shared" si="9"/>
        <v>100</v>
      </c>
      <c r="E39" s="10">
        <f t="shared" si="9"/>
        <v>17888127</v>
      </c>
      <c r="F39" s="13">
        <f t="shared" si="9"/>
        <v>100</v>
      </c>
      <c r="G39" s="10">
        <f t="shared" si="9"/>
        <v>16228306</v>
      </c>
      <c r="H39" s="13">
        <f t="shared" si="9"/>
        <v>100</v>
      </c>
    </row>
    <row r="40" spans="1:8" x14ac:dyDescent="0.25">
      <c r="A40" s="12"/>
      <c r="C40" s="10"/>
      <c r="D40" s="13"/>
      <c r="E40" s="10"/>
      <c r="F40" s="13"/>
      <c r="G40" s="10"/>
      <c r="H40" s="13"/>
    </row>
    <row r="41" spans="1:8" x14ac:dyDescent="0.25">
      <c r="A41" s="12"/>
      <c r="C41" s="10"/>
      <c r="D41" s="13"/>
      <c r="E41" s="10"/>
      <c r="F41" s="13"/>
      <c r="G41" s="10"/>
      <c r="H41" s="13"/>
    </row>
    <row r="42" spans="1:8" x14ac:dyDescent="0.25">
      <c r="A42" s="11"/>
      <c r="C42" s="10"/>
      <c r="E42" s="10"/>
      <c r="G42" s="10"/>
    </row>
    <row r="43" spans="1:8" ht="15.75" x14ac:dyDescent="0.25">
      <c r="A43" s="9" t="s">
        <v>28</v>
      </c>
      <c r="B43" s="15"/>
      <c r="C43" s="15"/>
      <c r="D43" s="15"/>
      <c r="E43" s="15"/>
      <c r="F43" s="15"/>
      <c r="G43" s="15"/>
      <c r="H43" s="15"/>
    </row>
    <row r="44" spans="1:8" ht="15.75" x14ac:dyDescent="0.25">
      <c r="A44" s="9" t="s">
        <v>29</v>
      </c>
      <c r="C44" s="10"/>
      <c r="E44" s="10"/>
      <c r="G44" s="10"/>
    </row>
    <row r="45" spans="1:8" ht="15.75" x14ac:dyDescent="0.25">
      <c r="A45" s="18" t="s">
        <v>32</v>
      </c>
      <c r="C45" s="10"/>
      <c r="E45" s="10"/>
      <c r="G45" s="10"/>
    </row>
    <row r="46" spans="1:8" ht="15.75" x14ac:dyDescent="0.25">
      <c r="A46" s="18" t="s">
        <v>33</v>
      </c>
      <c r="B46" s="11"/>
      <c r="C46" s="10"/>
      <c r="D46" s="11"/>
      <c r="E46" s="10"/>
      <c r="F46" s="11"/>
      <c r="G46" s="10"/>
      <c r="H46" s="11"/>
    </row>
    <row r="47" spans="1:8" ht="15.75" x14ac:dyDescent="0.25">
      <c r="A47" s="19" t="s">
        <v>30</v>
      </c>
      <c r="C47" s="10"/>
      <c r="E47" s="10"/>
      <c r="G47" s="10"/>
    </row>
    <row r="48" spans="1:8" ht="15.75" x14ac:dyDescent="0.25">
      <c r="A48" s="19" t="s">
        <v>31</v>
      </c>
      <c r="C48" s="10"/>
      <c r="E48" s="10"/>
      <c r="G48" s="10"/>
    </row>
    <row r="49" spans="3:7" x14ac:dyDescent="0.25">
      <c r="C49" s="10"/>
      <c r="E49" s="10"/>
      <c r="G49" s="10"/>
    </row>
    <row r="50" spans="3:7" x14ac:dyDescent="0.25">
      <c r="C50" s="10"/>
      <c r="E50" s="10"/>
      <c r="G50" s="10"/>
    </row>
    <row r="51" spans="3:7" x14ac:dyDescent="0.25">
      <c r="C51" s="10"/>
      <c r="E51" s="10"/>
      <c r="G51" s="10"/>
    </row>
    <row r="52" spans="3:7" x14ac:dyDescent="0.25">
      <c r="C52" s="10"/>
      <c r="E52" s="10"/>
      <c r="G52" s="10"/>
    </row>
    <row r="53" spans="3:7" x14ac:dyDescent="0.25">
      <c r="G53" s="10"/>
    </row>
    <row r="54" spans="3:7" x14ac:dyDescent="0.25">
      <c r="G54" s="10"/>
    </row>
    <row r="55" spans="3:7" x14ac:dyDescent="0.25">
      <c r="G55" s="10"/>
    </row>
    <row r="56" spans="3:7" x14ac:dyDescent="0.25">
      <c r="G56" s="10"/>
    </row>
    <row r="57" spans="3:7" x14ac:dyDescent="0.25">
      <c r="G57" s="10"/>
    </row>
    <row r="58" spans="3:7" x14ac:dyDescent="0.25">
      <c r="G58" s="10"/>
    </row>
    <row r="59" spans="3:7" x14ac:dyDescent="0.25">
      <c r="G59" s="10"/>
    </row>
    <row r="60" spans="3:7" x14ac:dyDescent="0.25">
      <c r="G60" s="10"/>
    </row>
    <row r="61" spans="3:7" x14ac:dyDescent="0.25">
      <c r="G61" s="10"/>
    </row>
    <row r="62" spans="3:7" x14ac:dyDescent="0.25">
      <c r="G62" s="10"/>
    </row>
    <row r="63" spans="3:7" x14ac:dyDescent="0.25">
      <c r="G63" s="10"/>
    </row>
    <row r="64" spans="3:7" x14ac:dyDescent="0.25">
      <c r="G64" s="10"/>
    </row>
    <row r="65" spans="7:7" x14ac:dyDescent="0.25">
      <c r="G65" s="10"/>
    </row>
    <row r="66" spans="7:7" x14ac:dyDescent="0.25">
      <c r="G66" s="10"/>
    </row>
    <row r="67" spans="7:7" x14ac:dyDescent="0.25">
      <c r="G67" s="10"/>
    </row>
    <row r="68" spans="7:7" x14ac:dyDescent="0.25">
      <c r="G68" s="10"/>
    </row>
    <row r="69" spans="7:7" x14ac:dyDescent="0.25">
      <c r="G69" s="10"/>
    </row>
  </sheetData>
  <phoneticPr fontId="10" type="noConversion"/>
  <pageMargins left="0.77" right="0.5" top="0.5" bottom="0.5" header="0.5" footer="0.5"/>
  <pageSetup scale="87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summary1201</vt:lpstr>
    </vt:vector>
  </TitlesOfParts>
  <Company>PFR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D. Pearson</dc:creator>
  <cp:lastModifiedBy>Ben Zorn</cp:lastModifiedBy>
  <cp:lastPrinted>2002-11-19T16:20:22Z</cp:lastPrinted>
  <dcterms:created xsi:type="dcterms:W3CDTF">1998-11-20T19:16:52Z</dcterms:created>
  <dcterms:modified xsi:type="dcterms:W3CDTF">2018-06-14T00:27:59Z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718611033</vt:i4>
  </property>
  <property fmtid="{D5CDD505-2E9C-101B-9397-08002B2CF9AE}" pid="3" name="_EmailSubject">
    <vt:lpwstr>Repost documents to Web site</vt:lpwstr>
  </property>
  <property fmtid="{D5CDD505-2E9C-101B-9397-08002B2CF9AE}" pid="4" name="_AuthorEmail">
    <vt:lpwstr>Christine.D.Pearson@state.me.us</vt:lpwstr>
  </property>
  <property fmtid="{D5CDD505-2E9C-101B-9397-08002B2CF9AE}" pid="5" name="_AuthorEmailDisplayName">
    <vt:lpwstr>Pearson, Christine D</vt:lpwstr>
  </property>
  <property fmtid="{D5CDD505-2E9C-101B-9397-08002B2CF9AE}" pid="6" name="_ReviewingToolsShownOnce">
    <vt:lpwstr/>
  </property>
</Properties>
</file>